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itapitriniene\Desktop\Taryba'2019-12-17\"/>
    </mc:Choice>
  </mc:AlternateContent>
  <xr:revisionPtr revIDLastSave="0" documentId="8_{59637806-E57B-4A18-9772-8E4CAD78C45F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05 programa" sheetId="17" r:id="rId1"/>
    <sheet name="Rodikliai" sheetId="18" r:id="rId2"/>
    <sheet name="05 (1)" sheetId="14" state="hidden" r:id="rId3"/>
    <sheet name="05" sheetId="12" state="hidden" r:id="rId4"/>
  </sheets>
  <definedNames>
    <definedName name="_xlnm.Print_Area" localSheetId="0">'05 programa'!$A$1:$V$432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" i="18" l="1"/>
  <c r="I8" i="18"/>
  <c r="H8" i="18"/>
  <c r="P416" i="17" l="1"/>
  <c r="N416" i="17"/>
  <c r="M439" i="17"/>
  <c r="K114" i="17"/>
  <c r="P114" i="17"/>
  <c r="P132" i="17"/>
  <c r="N177" i="17" l="1"/>
  <c r="P177" i="17"/>
  <c r="P293" i="17"/>
  <c r="P299" i="17" l="1"/>
  <c r="P104" i="17" l="1"/>
  <c r="M72" i="17"/>
  <c r="M389" i="17" l="1"/>
  <c r="Q443" i="17"/>
  <c r="N404" i="17"/>
  <c r="P254" i="17"/>
  <c r="M416" i="17"/>
  <c r="K119" i="17" l="1"/>
  <c r="N429" i="17"/>
  <c r="O429" i="17"/>
  <c r="P429" i="17"/>
  <c r="K429" i="17"/>
  <c r="N243" i="17" l="1"/>
  <c r="O243" i="17"/>
  <c r="P243" i="17"/>
  <c r="Q243" i="17"/>
  <c r="R243" i="17"/>
  <c r="K243" i="17"/>
  <c r="N167" i="17"/>
  <c r="O167" i="17"/>
  <c r="P167" i="17"/>
  <c r="Q167" i="17"/>
  <c r="R167" i="17"/>
  <c r="K167" i="17"/>
  <c r="L431" i="17"/>
  <c r="M431" i="17"/>
  <c r="N431" i="17"/>
  <c r="O431" i="17"/>
  <c r="P431" i="17"/>
  <c r="Q431" i="17"/>
  <c r="L430" i="17"/>
  <c r="M430" i="17"/>
  <c r="N430" i="17"/>
  <c r="O430" i="17"/>
  <c r="P430" i="17"/>
  <c r="K430" i="17"/>
  <c r="N428" i="17"/>
  <c r="O428" i="17"/>
  <c r="P428" i="17"/>
  <c r="K428" i="17"/>
  <c r="O427" i="17"/>
  <c r="O441" i="17" s="1"/>
  <c r="O432" i="17" l="1"/>
  <c r="N410" i="17"/>
  <c r="P410" i="17"/>
  <c r="M410" i="17" l="1"/>
  <c r="N317" i="17" l="1"/>
  <c r="M162" i="17"/>
  <c r="L162" i="17" l="1"/>
  <c r="M167" i="17"/>
  <c r="N209" i="17"/>
  <c r="P232" i="17"/>
  <c r="M238" i="17"/>
  <c r="N427" i="17" l="1"/>
  <c r="N441" i="17" s="1"/>
  <c r="M232" i="17"/>
  <c r="P427" i="17"/>
  <c r="P441" i="17" s="1"/>
  <c r="L238" i="17"/>
  <c r="L243" i="17" s="1"/>
  <c r="M243" i="17"/>
  <c r="L167" i="17"/>
  <c r="Q249" i="17"/>
  <c r="Q251" i="17" s="1"/>
  <c r="R249" i="17"/>
  <c r="R251" i="17" s="1"/>
  <c r="K251" i="17"/>
  <c r="L251" i="17"/>
  <c r="M251" i="17"/>
  <c r="N251" i="17"/>
  <c r="O251" i="17"/>
  <c r="P251" i="17"/>
  <c r="O237" i="17"/>
  <c r="O244" i="17" s="1"/>
  <c r="N237" i="17"/>
  <c r="N244" i="17" s="1"/>
  <c r="L237" i="17"/>
  <c r="L244" i="17" s="1"/>
  <c r="K237" i="17"/>
  <c r="K244" i="17" s="1"/>
  <c r="M383" i="17" l="1"/>
  <c r="M384" i="17"/>
  <c r="L384" i="17" s="1"/>
  <c r="R384" i="17"/>
  <c r="R388" i="17" s="1"/>
  <c r="M385" i="17"/>
  <c r="K388" i="17"/>
  <c r="N388" i="17"/>
  <c r="O388" i="17"/>
  <c r="Q388" i="17"/>
  <c r="M390" i="17"/>
  <c r="R390" i="17"/>
  <c r="R394" i="17" s="1"/>
  <c r="M391" i="17"/>
  <c r="K394" i="17"/>
  <c r="N394" i="17"/>
  <c r="O394" i="17"/>
  <c r="P394" i="17"/>
  <c r="Q394" i="17"/>
  <c r="L390" i="17" l="1"/>
  <c r="P388" i="17"/>
  <c r="L385" i="17"/>
  <c r="L388" i="17" s="1"/>
  <c r="M388" i="17"/>
  <c r="M394" i="17"/>
  <c r="N298" i="17"/>
  <c r="P237" i="17"/>
  <c r="P244" i="17" s="1"/>
  <c r="L394" i="17" l="1"/>
  <c r="N225" i="17"/>
  <c r="N226" i="17" s="1"/>
  <c r="N227" i="17" s="1"/>
  <c r="O225" i="17"/>
  <c r="O226" i="17" s="1"/>
  <c r="O227" i="17" s="1"/>
  <c r="P225" i="17"/>
  <c r="P226" i="17" s="1"/>
  <c r="P227" i="17" s="1"/>
  <c r="Q225" i="17"/>
  <c r="Q226" i="17" s="1"/>
  <c r="Q227" i="17" s="1"/>
  <c r="R225" i="17"/>
  <c r="R226" i="17" s="1"/>
  <c r="R227" i="17" s="1"/>
  <c r="K225" i="17"/>
  <c r="M272" i="17" l="1"/>
  <c r="O437" i="17" l="1"/>
  <c r="P437" i="17"/>
  <c r="P432" i="17" l="1"/>
  <c r="M331" i="17"/>
  <c r="L331" i="17" s="1"/>
  <c r="M329" i="17"/>
  <c r="M379" i="17"/>
  <c r="M377" i="17" l="1"/>
  <c r="M369" i="17"/>
  <c r="L369" i="17" s="1"/>
  <c r="M361" i="17"/>
  <c r="M351" i="17"/>
  <c r="M339" i="17"/>
  <c r="L339" i="17" s="1"/>
  <c r="M278" i="17"/>
  <c r="M293" i="17"/>
  <c r="M264" i="17"/>
  <c r="M254" i="17"/>
  <c r="M237" i="17"/>
  <c r="M244" i="17" s="1"/>
  <c r="M220" i="17"/>
  <c r="M209" i="17"/>
  <c r="M199" i="17"/>
  <c r="M191" i="17"/>
  <c r="M183" i="17"/>
  <c r="M177" i="17"/>
  <c r="M156" i="17"/>
  <c r="M150" i="17"/>
  <c r="M144" i="17"/>
  <c r="L144" i="17" s="1"/>
  <c r="M138" i="17"/>
  <c r="M132" i="17"/>
  <c r="M126" i="17"/>
  <c r="M120" i="17"/>
  <c r="M114" i="17"/>
  <c r="M104" i="17"/>
  <c r="M98" i="17"/>
  <c r="M92" i="17"/>
  <c r="M84" i="17"/>
  <c r="M78" i="17"/>
  <c r="M66" i="17"/>
  <c r="M60" i="17"/>
  <c r="L225" i="17" l="1"/>
  <c r="L226" i="17" s="1"/>
  <c r="L227" i="17" s="1"/>
  <c r="M225" i="17"/>
  <c r="M226" i="17" s="1"/>
  <c r="M227" i="17" s="1"/>
  <c r="Q416" i="17"/>
  <c r="Q427" i="17" s="1"/>
  <c r="K226" i="17" l="1"/>
  <c r="K227" i="17" s="1"/>
  <c r="R374" i="17" l="1"/>
  <c r="R375" i="17" s="1"/>
  <c r="Q374" i="17"/>
  <c r="Q375" i="17" s="1"/>
  <c r="P374" i="17"/>
  <c r="P375" i="17" s="1"/>
  <c r="O374" i="17"/>
  <c r="O375" i="17" s="1"/>
  <c r="N374" i="17"/>
  <c r="N375" i="17" s="1"/>
  <c r="K374" i="17"/>
  <c r="K375" i="17" s="1"/>
  <c r="K297" i="17"/>
  <c r="K431" i="17" s="1"/>
  <c r="M374" i="17" l="1"/>
  <c r="M375" i="17" s="1"/>
  <c r="L374" i="17"/>
  <c r="L375" i="17" s="1"/>
  <c r="N432" i="17" l="1"/>
  <c r="N437" i="17"/>
  <c r="M404" i="17"/>
  <c r="K269" i="17"/>
  <c r="K416" i="17" l="1"/>
  <c r="M317" i="17"/>
  <c r="K404" i="17" l="1"/>
  <c r="P334" i="17"/>
  <c r="P335" i="17" s="1"/>
  <c r="P336" i="17" s="1"/>
  <c r="O334" i="17"/>
  <c r="O335" i="17" s="1"/>
  <c r="O336" i="17" s="1"/>
  <c r="N334" i="17"/>
  <c r="N335" i="17" s="1"/>
  <c r="N336" i="17" s="1"/>
  <c r="K334" i="17"/>
  <c r="K335" i="17" s="1"/>
  <c r="K336" i="17" s="1"/>
  <c r="R334" i="17"/>
  <c r="R335" i="17" s="1"/>
  <c r="R336" i="17" s="1"/>
  <c r="Q334" i="17"/>
  <c r="Q335" i="17" s="1"/>
  <c r="Q336" i="17" s="1"/>
  <c r="M334" i="17"/>
  <c r="M335" i="17" s="1"/>
  <c r="M336" i="17" s="1"/>
  <c r="L344" i="17"/>
  <c r="L345" i="17" s="1"/>
  <c r="L346" i="17" s="1"/>
  <c r="K344" i="17"/>
  <c r="K345" i="17" s="1"/>
  <c r="K346" i="17" s="1"/>
  <c r="M344" i="17"/>
  <c r="M345" i="17" s="1"/>
  <c r="M346" i="17" s="1"/>
  <c r="N344" i="17"/>
  <c r="N345" i="17" s="1"/>
  <c r="N346" i="17" s="1"/>
  <c r="N347" i="17" s="1"/>
  <c r="O344" i="17"/>
  <c r="O345" i="17" s="1"/>
  <c r="O346" i="17" s="1"/>
  <c r="P344" i="17"/>
  <c r="P345" i="17" s="1"/>
  <c r="P346" i="17" s="1"/>
  <c r="P347" i="17" s="1"/>
  <c r="Q344" i="17"/>
  <c r="Q345" i="17" s="1"/>
  <c r="Q346" i="17" s="1"/>
  <c r="Q347" i="17" s="1"/>
  <c r="R344" i="17"/>
  <c r="R345" i="17" s="1"/>
  <c r="R346" i="17" s="1"/>
  <c r="L379" i="17"/>
  <c r="L429" i="17" s="1"/>
  <c r="K347" i="17" l="1"/>
  <c r="R347" i="17"/>
  <c r="O347" i="17"/>
  <c r="M347" i="17"/>
  <c r="L334" i="17"/>
  <c r="L335" i="17" s="1"/>
  <c r="L336" i="17" s="1"/>
  <c r="L347" i="17" s="1"/>
  <c r="P283" i="17" l="1"/>
  <c r="O283" i="17"/>
  <c r="N283" i="17"/>
  <c r="M283" i="17"/>
  <c r="K283" i="17"/>
  <c r="L283" i="17"/>
  <c r="K214" i="17" l="1"/>
  <c r="Q212" i="17"/>
  <c r="R212" i="17" s="1"/>
  <c r="R283" i="17" l="1"/>
  <c r="Q283" i="17"/>
  <c r="M378" i="17"/>
  <c r="R210" i="17"/>
  <c r="L378" i="17" l="1"/>
  <c r="Q210" i="17"/>
  <c r="P214" i="17" l="1"/>
  <c r="P215" i="17" s="1"/>
  <c r="P216" i="17" s="1"/>
  <c r="O214" i="17"/>
  <c r="O215" i="17" s="1"/>
  <c r="O216" i="17" s="1"/>
  <c r="N214" i="17"/>
  <c r="N215" i="17" s="1"/>
  <c r="N216" i="17" s="1"/>
  <c r="Q214" i="17"/>
  <c r="Q215" i="17" s="1"/>
  <c r="Q216" i="17" s="1"/>
  <c r="P382" i="17"/>
  <c r="O382" i="17"/>
  <c r="N382" i="17"/>
  <c r="K382" i="17"/>
  <c r="K395" i="17" s="1"/>
  <c r="M382" i="17"/>
  <c r="K215" i="17" l="1"/>
  <c r="K216" i="17" s="1"/>
  <c r="N395" i="17"/>
  <c r="P395" i="17"/>
  <c r="M395" i="17"/>
  <c r="O395" i="17"/>
  <c r="L214" i="17"/>
  <c r="L215" i="17" s="1"/>
  <c r="L216" i="17" s="1"/>
  <c r="M214" i="17"/>
  <c r="M215" i="17" s="1"/>
  <c r="M216" i="17" s="1"/>
  <c r="M47" i="17"/>
  <c r="Q50" i="17" l="1"/>
  <c r="Q48" i="17" s="1"/>
  <c r="R214" i="17"/>
  <c r="R215" i="17" s="1"/>
  <c r="R216" i="17" s="1"/>
  <c r="L382" i="17"/>
  <c r="L395" i="17" s="1"/>
  <c r="R382" i="17" l="1"/>
  <c r="R395" i="17" s="1"/>
  <c r="Q382" i="17"/>
  <c r="Q395" i="17" s="1"/>
  <c r="Q257" i="17"/>
  <c r="R257" i="17" l="1"/>
  <c r="R255" i="17" s="1"/>
  <c r="Q255" i="17"/>
  <c r="Q123" i="17"/>
  <c r="R123" i="17" s="1"/>
  <c r="R121" i="17" s="1"/>
  <c r="M35" i="17"/>
  <c r="Q121" i="17" l="1"/>
  <c r="R50" i="17" l="1"/>
  <c r="R48" i="17" l="1"/>
  <c r="R53" i="17" s="1"/>
  <c r="K53" i="17"/>
  <c r="P53" i="17"/>
  <c r="O53" i="17"/>
  <c r="N53" i="17"/>
  <c r="M53" i="17"/>
  <c r="Q53" i="17"/>
  <c r="L53" i="17"/>
  <c r="P421" i="17" l="1"/>
  <c r="O421" i="17"/>
  <c r="R417" i="17"/>
  <c r="Q417" i="17"/>
  <c r="P415" i="17"/>
  <c r="O415" i="17"/>
  <c r="N415" i="17"/>
  <c r="R411" i="17"/>
  <c r="R415" i="17" s="1"/>
  <c r="Q411" i="17"/>
  <c r="Q415" i="17" s="1"/>
  <c r="P409" i="17"/>
  <c r="O409" i="17"/>
  <c r="N409" i="17"/>
  <c r="K409" i="17"/>
  <c r="R405" i="17"/>
  <c r="R409" i="17" s="1"/>
  <c r="Q405" i="17"/>
  <c r="Q409" i="17" s="1"/>
  <c r="M409" i="17"/>
  <c r="L409" i="17"/>
  <c r="P366" i="17"/>
  <c r="P367" i="17" s="1"/>
  <c r="O366" i="17"/>
  <c r="O367" i="17" s="1"/>
  <c r="N366" i="17"/>
  <c r="N367" i="17" s="1"/>
  <c r="M366" i="17"/>
  <c r="M367" i="17" s="1"/>
  <c r="L366" i="17"/>
  <c r="L367" i="17" s="1"/>
  <c r="K366" i="17"/>
  <c r="K367" i="17" s="1"/>
  <c r="R366" i="17"/>
  <c r="R367" i="17" s="1"/>
  <c r="Q366" i="17"/>
  <c r="Q367" i="17" s="1"/>
  <c r="P396" i="17"/>
  <c r="O396" i="17"/>
  <c r="P356" i="17"/>
  <c r="P357" i="17" s="1"/>
  <c r="P358" i="17" s="1"/>
  <c r="O356" i="17"/>
  <c r="O357" i="17" s="1"/>
  <c r="O358" i="17" s="1"/>
  <c r="N356" i="17"/>
  <c r="N357" i="17" s="1"/>
  <c r="N358" i="17" s="1"/>
  <c r="K356" i="17"/>
  <c r="K357" i="17" s="1"/>
  <c r="K358" i="17" s="1"/>
  <c r="R356" i="17"/>
  <c r="R357" i="17" s="1"/>
  <c r="R358" i="17" s="1"/>
  <c r="M356" i="17"/>
  <c r="M357" i="17" s="1"/>
  <c r="M358" i="17" s="1"/>
  <c r="P322" i="17"/>
  <c r="P323" i="17" s="1"/>
  <c r="O322" i="17"/>
  <c r="O323" i="17" s="1"/>
  <c r="N322" i="17"/>
  <c r="N323" i="17" s="1"/>
  <c r="K322" i="17"/>
  <c r="P314" i="17"/>
  <c r="P315" i="17" s="1"/>
  <c r="O314" i="17"/>
  <c r="O315" i="17" s="1"/>
  <c r="N314" i="17"/>
  <c r="N315" i="17" s="1"/>
  <c r="K314" i="17"/>
  <c r="K315" i="17" s="1"/>
  <c r="M309" i="17"/>
  <c r="P304" i="17"/>
  <c r="O304" i="17"/>
  <c r="N304" i="17"/>
  <c r="K304" i="17"/>
  <c r="M299" i="17"/>
  <c r="M304" i="17" s="1"/>
  <c r="P298" i="17"/>
  <c r="O298" i="17"/>
  <c r="K298" i="17"/>
  <c r="K305" i="17" s="1"/>
  <c r="M298" i="17"/>
  <c r="M305" i="17" s="1"/>
  <c r="P277" i="17"/>
  <c r="P284" i="17" s="1"/>
  <c r="O277" i="17"/>
  <c r="O284" i="17" s="1"/>
  <c r="N277" i="17"/>
  <c r="N284" i="17" s="1"/>
  <c r="K277" i="17"/>
  <c r="K284" i="17" s="1"/>
  <c r="P269" i="17"/>
  <c r="P270" i="17" s="1"/>
  <c r="O269" i="17"/>
  <c r="O270" i="17" s="1"/>
  <c r="N269" i="17"/>
  <c r="N270" i="17" s="1"/>
  <c r="P259" i="17"/>
  <c r="P260" i="17" s="1"/>
  <c r="O259" i="17"/>
  <c r="O260" i="17" s="1"/>
  <c r="N259" i="17"/>
  <c r="N260" i="17" s="1"/>
  <c r="K259" i="17"/>
  <c r="M259" i="17"/>
  <c r="M260" i="17" s="1"/>
  <c r="P252" i="17"/>
  <c r="O252" i="17"/>
  <c r="N252" i="17"/>
  <c r="M252" i="17"/>
  <c r="L252" i="17"/>
  <c r="K252" i="17"/>
  <c r="R252" i="17"/>
  <c r="P204" i="17"/>
  <c r="P205" i="17" s="1"/>
  <c r="O204" i="17"/>
  <c r="O205" i="17" s="1"/>
  <c r="N204" i="17"/>
  <c r="N205" i="17" s="1"/>
  <c r="K204" i="17"/>
  <c r="P196" i="17"/>
  <c r="P197" i="17" s="1"/>
  <c r="O196" i="17"/>
  <c r="O197" i="17" s="1"/>
  <c r="N196" i="17"/>
  <c r="N197" i="17" s="1"/>
  <c r="K196" i="17"/>
  <c r="K197" i="17" s="1"/>
  <c r="O188" i="17"/>
  <c r="K188" i="17"/>
  <c r="M185" i="17"/>
  <c r="M429" i="17" s="1"/>
  <c r="R184" i="17"/>
  <c r="R188" i="17" s="1"/>
  <c r="Q184" i="17"/>
  <c r="N188" i="17"/>
  <c r="P182" i="17"/>
  <c r="O182" i="17"/>
  <c r="N182" i="17"/>
  <c r="O161" i="17"/>
  <c r="K161" i="17"/>
  <c r="P161" i="17"/>
  <c r="N161" i="17"/>
  <c r="O155" i="17"/>
  <c r="N155" i="17"/>
  <c r="K155" i="17"/>
  <c r="O149" i="17"/>
  <c r="K149" i="17"/>
  <c r="R144" i="17" s="1"/>
  <c r="P149" i="17"/>
  <c r="O143" i="17"/>
  <c r="N143" i="17"/>
  <c r="K143" i="17"/>
  <c r="P143" i="17"/>
  <c r="O137" i="17"/>
  <c r="K137" i="17"/>
  <c r="P137" i="17"/>
  <c r="N137" i="17"/>
  <c r="O131" i="17"/>
  <c r="K131" i="17"/>
  <c r="R131" i="17"/>
  <c r="P131" i="17"/>
  <c r="N131" i="17"/>
  <c r="O125" i="17"/>
  <c r="K125" i="17"/>
  <c r="P125" i="17"/>
  <c r="N125" i="17"/>
  <c r="O119" i="17"/>
  <c r="P119" i="17"/>
  <c r="N119" i="17"/>
  <c r="P109" i="17"/>
  <c r="O109" i="17"/>
  <c r="N109" i="17"/>
  <c r="M109" i="17"/>
  <c r="K109" i="17"/>
  <c r="P103" i="17"/>
  <c r="O103" i="17"/>
  <c r="N103" i="17"/>
  <c r="K103" i="17"/>
  <c r="O97" i="17"/>
  <c r="N97" i="17"/>
  <c r="K97" i="17"/>
  <c r="P89" i="17"/>
  <c r="O89" i="17"/>
  <c r="N89" i="17"/>
  <c r="M89" i="17"/>
  <c r="L89" i="17"/>
  <c r="K89" i="17"/>
  <c r="R85" i="17"/>
  <c r="R89" i="17" s="1"/>
  <c r="Q85" i="17"/>
  <c r="Q89" i="17" s="1"/>
  <c r="P83" i="17"/>
  <c r="O83" i="17"/>
  <c r="N83" i="17"/>
  <c r="K83" i="17"/>
  <c r="M83" i="17"/>
  <c r="P77" i="17"/>
  <c r="O77" i="17"/>
  <c r="N77" i="17"/>
  <c r="K77" i="17"/>
  <c r="P71" i="17"/>
  <c r="O71" i="17"/>
  <c r="N71" i="17"/>
  <c r="K71" i="17"/>
  <c r="R66" i="17" s="1"/>
  <c r="Q65" i="17"/>
  <c r="O65" i="17"/>
  <c r="K65" i="17"/>
  <c r="R61" i="17"/>
  <c r="P46" i="17"/>
  <c r="O46" i="17"/>
  <c r="K46" i="17"/>
  <c r="O40" i="17"/>
  <c r="N40" i="17"/>
  <c r="K40" i="17"/>
  <c r="K54" i="17" s="1"/>
  <c r="P30" i="17"/>
  <c r="P31" i="17" s="1"/>
  <c r="P32" i="17" s="1"/>
  <c r="O30" i="17"/>
  <c r="O31" i="17" s="1"/>
  <c r="O32" i="17" s="1"/>
  <c r="N30" i="17"/>
  <c r="N31" i="17" s="1"/>
  <c r="N32" i="17" s="1"/>
  <c r="K30" i="17"/>
  <c r="K31" i="17" s="1"/>
  <c r="K32" i="17" s="1"/>
  <c r="R30" i="17"/>
  <c r="R31" i="17" s="1"/>
  <c r="R32" i="17" s="1"/>
  <c r="Q30" i="17"/>
  <c r="Q31" i="17" s="1"/>
  <c r="Q32" i="17" s="1"/>
  <c r="M25" i="17"/>
  <c r="Q18" i="17"/>
  <c r="Q19" i="17" s="1"/>
  <c r="Q20" i="17" s="1"/>
  <c r="Q21" i="17" s="1"/>
  <c r="P18" i="17"/>
  <c r="P19" i="17" s="1"/>
  <c r="P20" i="17" s="1"/>
  <c r="P21" i="17" s="1"/>
  <c r="O18" i="17"/>
  <c r="O19" i="17" s="1"/>
  <c r="O20" i="17" s="1"/>
  <c r="O21" i="17" s="1"/>
  <c r="N18" i="17"/>
  <c r="N19" i="17" s="1"/>
  <c r="N20" i="17" s="1"/>
  <c r="N21" i="17" s="1"/>
  <c r="M18" i="17"/>
  <c r="M19" i="17" s="1"/>
  <c r="M20" i="17" s="1"/>
  <c r="M21" i="17" s="1"/>
  <c r="L18" i="17"/>
  <c r="L19" i="17" s="1"/>
  <c r="L20" i="17" s="1"/>
  <c r="L21" i="17" s="1"/>
  <c r="K18" i="17"/>
  <c r="K19" i="17" s="1"/>
  <c r="K20" i="17" s="1"/>
  <c r="K21" i="17" s="1"/>
  <c r="R14" i="17"/>
  <c r="M149" i="17"/>
  <c r="M119" i="17"/>
  <c r="M125" i="17"/>
  <c r="Q125" i="17"/>
  <c r="Q131" i="17"/>
  <c r="M161" i="17"/>
  <c r="M137" i="17"/>
  <c r="N149" i="17"/>
  <c r="R46" i="17"/>
  <c r="P40" i="17"/>
  <c r="L125" i="17"/>
  <c r="L259" i="17"/>
  <c r="L260" i="17" s="1"/>
  <c r="L356" i="17"/>
  <c r="L357" i="17" s="1"/>
  <c r="L358" i="17" s="1"/>
  <c r="M131" i="17"/>
  <c r="L131" i="17"/>
  <c r="M40" i="17"/>
  <c r="Q38" i="17"/>
  <c r="Q36" i="17" s="1"/>
  <c r="L40" i="17"/>
  <c r="R3119" i="14"/>
  <c r="R3123" i="14" s="1"/>
  <c r="Q3119" i="14"/>
  <c r="Q3123" i="14" s="1"/>
  <c r="R3114" i="14"/>
  <c r="R3118" i="14" s="1"/>
  <c r="Q3114" i="14"/>
  <c r="Q3118" i="14" s="1"/>
  <c r="L3119" i="14"/>
  <c r="L3123" i="14" s="1"/>
  <c r="M3119" i="14"/>
  <c r="N3119" i="14"/>
  <c r="N3123" i="14" s="1"/>
  <c r="K3119" i="14"/>
  <c r="K3123" i="14" s="1"/>
  <c r="N3114" i="14"/>
  <c r="N3118" i="14" s="1"/>
  <c r="M3114" i="14"/>
  <c r="M3118" i="14" s="1"/>
  <c r="L3114" i="14"/>
  <c r="L3118" i="14" s="1"/>
  <c r="K3114" i="14"/>
  <c r="K3118" i="14" s="1"/>
  <c r="O3123" i="14"/>
  <c r="M3123" i="14"/>
  <c r="O3118" i="14"/>
  <c r="F411" i="14"/>
  <c r="R3113" i="14"/>
  <c r="Q3113" i="14"/>
  <c r="P3113" i="14"/>
  <c r="O3113" i="14"/>
  <c r="N3113" i="14"/>
  <c r="M3113" i="14"/>
  <c r="L3113" i="14"/>
  <c r="K3113" i="14"/>
  <c r="M3280" i="14"/>
  <c r="N3280" i="14"/>
  <c r="O3280" i="14"/>
  <c r="P3280" i="14"/>
  <c r="Q3280" i="14"/>
  <c r="R3280" i="14"/>
  <c r="M868" i="14"/>
  <c r="N868" i="14"/>
  <c r="O868" i="14"/>
  <c r="P868" i="14"/>
  <c r="Q868" i="14"/>
  <c r="R868" i="14"/>
  <c r="L746" i="14"/>
  <c r="M746" i="14"/>
  <c r="N746" i="14"/>
  <c r="O746" i="14"/>
  <c r="P746" i="14"/>
  <c r="Q746" i="14"/>
  <c r="R746" i="14"/>
  <c r="L510" i="14"/>
  <c r="M510" i="14"/>
  <c r="N510" i="14"/>
  <c r="O510" i="14"/>
  <c r="P510" i="14"/>
  <c r="Q510" i="14"/>
  <c r="R510" i="14"/>
  <c r="M1785" i="14"/>
  <c r="M1789" i="14" s="1"/>
  <c r="R878" i="14"/>
  <c r="R882" i="14" s="1"/>
  <c r="M3524" i="14"/>
  <c r="N576" i="14"/>
  <c r="M576" i="14" s="1"/>
  <c r="M580" i="14" s="1"/>
  <c r="M2518" i="14"/>
  <c r="M2522" i="14" s="1"/>
  <c r="R3517" i="14"/>
  <c r="Q3517" i="14"/>
  <c r="P3517" i="14"/>
  <c r="O3517" i="14"/>
  <c r="N3517" i="14"/>
  <c r="M3517" i="14"/>
  <c r="L3517" i="14"/>
  <c r="K3517" i="14"/>
  <c r="R3507" i="14"/>
  <c r="Q3507" i="14"/>
  <c r="P3507" i="14"/>
  <c r="O3507" i="14"/>
  <c r="N3507" i="14"/>
  <c r="M3507" i="14"/>
  <c r="L3507" i="14"/>
  <c r="K3507" i="14"/>
  <c r="R3502" i="14"/>
  <c r="Q3502" i="14"/>
  <c r="P3502" i="14"/>
  <c r="O3502" i="14"/>
  <c r="N3502" i="14"/>
  <c r="M3502" i="14"/>
  <c r="L3502" i="14"/>
  <c r="K3502" i="14"/>
  <c r="R3497" i="14"/>
  <c r="R3508" i="14" s="1"/>
  <c r="Q3497" i="14"/>
  <c r="Q3508" i="14" s="1"/>
  <c r="P3497" i="14"/>
  <c r="P3508" i="14" s="1"/>
  <c r="O3497" i="14"/>
  <c r="O3508" i="14" s="1"/>
  <c r="N3497" i="14"/>
  <c r="N3508" i="14" s="1"/>
  <c r="M3497" i="14"/>
  <c r="L3497" i="14"/>
  <c r="L3508" i="14" s="1"/>
  <c r="K3497" i="14"/>
  <c r="R3490" i="14"/>
  <c r="Q3490" i="14"/>
  <c r="P3490" i="14"/>
  <c r="O3490" i="14"/>
  <c r="N3490" i="14"/>
  <c r="M3490" i="14"/>
  <c r="L3490" i="14"/>
  <c r="K3490" i="14"/>
  <c r="R3485" i="14"/>
  <c r="Q3485" i="14"/>
  <c r="P3485" i="14"/>
  <c r="O3485" i="14"/>
  <c r="N3485" i="14"/>
  <c r="M3485" i="14"/>
  <c r="L3485" i="14"/>
  <c r="K3485" i="14"/>
  <c r="R3480" i="14"/>
  <c r="R3491" i="14" s="1"/>
  <c r="Q3480" i="14"/>
  <c r="P3480" i="14"/>
  <c r="P3491" i="14" s="1"/>
  <c r="O3480" i="14"/>
  <c r="O3491" i="14" s="1"/>
  <c r="N3480" i="14"/>
  <c r="N3491" i="14" s="1"/>
  <c r="M3480" i="14"/>
  <c r="L3480" i="14"/>
  <c r="L3491" i="14" s="1"/>
  <c r="K3480" i="14"/>
  <c r="R3473" i="14"/>
  <c r="Q3473" i="14"/>
  <c r="P3473" i="14"/>
  <c r="O3473" i="14"/>
  <c r="N3473" i="14"/>
  <c r="M3473" i="14"/>
  <c r="L3473" i="14"/>
  <c r="K3473" i="14"/>
  <c r="R3468" i="14"/>
  <c r="Q3468" i="14"/>
  <c r="P3468" i="14"/>
  <c r="O3468" i="14"/>
  <c r="N3468" i="14"/>
  <c r="M3468" i="14"/>
  <c r="L3468" i="14"/>
  <c r="K3468" i="14"/>
  <c r="R3463" i="14"/>
  <c r="R3474" i="14" s="1"/>
  <c r="Q3463" i="14"/>
  <c r="Q3474" i="14" s="1"/>
  <c r="P3463" i="14"/>
  <c r="P3474" i="14" s="1"/>
  <c r="O3463" i="14"/>
  <c r="O3474" i="14" s="1"/>
  <c r="N3463" i="14"/>
  <c r="N3474" i="14" s="1"/>
  <c r="M3463" i="14"/>
  <c r="M3474" i="14" s="1"/>
  <c r="L3463" i="14"/>
  <c r="L3474" i="14" s="1"/>
  <c r="K3463" i="14"/>
  <c r="K3474" i="14" s="1"/>
  <c r="R3456" i="14"/>
  <c r="Q3456" i="14"/>
  <c r="P3456" i="14"/>
  <c r="O3456" i="14"/>
  <c r="N3456" i="14"/>
  <c r="M3456" i="14"/>
  <c r="L3456" i="14"/>
  <c r="K3456" i="14"/>
  <c r="R3451" i="14"/>
  <c r="Q3451" i="14"/>
  <c r="P3451" i="14"/>
  <c r="O3451" i="14"/>
  <c r="N3451" i="14"/>
  <c r="M3451" i="14"/>
  <c r="L3451" i="14"/>
  <c r="K3451" i="14"/>
  <c r="R3446" i="14"/>
  <c r="R3457" i="14" s="1"/>
  <c r="Q3446" i="14"/>
  <c r="Q3457" i="14" s="1"/>
  <c r="P3446" i="14"/>
  <c r="O3446" i="14"/>
  <c r="O3457" i="14" s="1"/>
  <c r="N3446" i="14"/>
  <c r="N3457" i="14" s="1"/>
  <c r="M3446" i="14"/>
  <c r="L3446" i="14"/>
  <c r="K3446" i="14"/>
  <c r="R3439" i="14"/>
  <c r="Q3439" i="14"/>
  <c r="P3439" i="14"/>
  <c r="O3439" i="14"/>
  <c r="N3439" i="14"/>
  <c r="M3439" i="14"/>
  <c r="L3439" i="14"/>
  <c r="K3439" i="14"/>
  <c r="R3434" i="14"/>
  <c r="Q3434" i="14"/>
  <c r="P3434" i="14"/>
  <c r="O3434" i="14"/>
  <c r="N3434" i="14"/>
  <c r="M3434" i="14"/>
  <c r="L3434" i="14"/>
  <c r="K3434" i="14"/>
  <c r="R3429" i="14"/>
  <c r="R3440" i="14" s="1"/>
  <c r="Q3429" i="14"/>
  <c r="Q3440" i="14" s="1"/>
  <c r="P3429" i="14"/>
  <c r="P3440" i="14" s="1"/>
  <c r="O3429" i="14"/>
  <c r="O3440" i="14" s="1"/>
  <c r="N3429" i="14"/>
  <c r="N3440" i="14" s="1"/>
  <c r="M3429" i="14"/>
  <c r="L3429" i="14"/>
  <c r="K3429" i="14"/>
  <c r="K3440" i="14" s="1"/>
  <c r="R3422" i="14"/>
  <c r="Q3422" i="14"/>
  <c r="P3422" i="14"/>
  <c r="O3422" i="14"/>
  <c r="N3422" i="14"/>
  <c r="M3422" i="14"/>
  <c r="L3422" i="14"/>
  <c r="K3422" i="14"/>
  <c r="R3417" i="14"/>
  <c r="Q3417" i="14"/>
  <c r="P3417" i="14"/>
  <c r="O3417" i="14"/>
  <c r="N3417" i="14"/>
  <c r="M3417" i="14"/>
  <c r="L3417" i="14"/>
  <c r="K3417" i="14"/>
  <c r="R3412" i="14"/>
  <c r="R3423" i="14" s="1"/>
  <c r="Q3412" i="14"/>
  <c r="Q3423" i="14" s="1"/>
  <c r="P3412" i="14"/>
  <c r="P3423" i="14" s="1"/>
  <c r="O3412" i="14"/>
  <c r="O3423" i="14" s="1"/>
  <c r="N3412" i="14"/>
  <c r="N3423" i="14" s="1"/>
  <c r="M3412" i="14"/>
  <c r="M3423" i="14" s="1"/>
  <c r="L3412" i="14"/>
  <c r="L3423" i="14" s="1"/>
  <c r="K3412" i="14"/>
  <c r="K3423" i="14" s="1"/>
  <c r="R3403" i="14"/>
  <c r="Q3403" i="14"/>
  <c r="P3403" i="14"/>
  <c r="O3403" i="14"/>
  <c r="N3403" i="14"/>
  <c r="M3403" i="14"/>
  <c r="L3403" i="14"/>
  <c r="K3403" i="14"/>
  <c r="R3398" i="14"/>
  <c r="Q3398" i="14"/>
  <c r="P3398" i="14"/>
  <c r="O3398" i="14"/>
  <c r="N3398" i="14"/>
  <c r="M3398" i="14"/>
  <c r="L3398" i="14"/>
  <c r="K3398" i="14"/>
  <c r="R3393" i="14"/>
  <c r="R3404" i="14" s="1"/>
  <c r="Q3393" i="14"/>
  <c r="Q3404" i="14" s="1"/>
  <c r="P3393" i="14"/>
  <c r="P3404" i="14" s="1"/>
  <c r="O3393" i="14"/>
  <c r="O3404" i="14" s="1"/>
  <c r="N3393" i="14"/>
  <c r="N3404" i="14" s="1"/>
  <c r="M3393" i="14"/>
  <c r="M3404" i="14" s="1"/>
  <c r="L3393" i="14"/>
  <c r="L3404" i="14" s="1"/>
  <c r="K3393" i="14"/>
  <c r="K3404" i="14" s="1"/>
  <c r="R3386" i="14"/>
  <c r="Q3386" i="14"/>
  <c r="P3386" i="14"/>
  <c r="O3386" i="14"/>
  <c r="N3386" i="14"/>
  <c r="M3386" i="14"/>
  <c r="L3386" i="14"/>
  <c r="K3386" i="14"/>
  <c r="R3381" i="14"/>
  <c r="Q3381" i="14"/>
  <c r="P3381" i="14"/>
  <c r="O3381" i="14"/>
  <c r="N3381" i="14"/>
  <c r="M3381" i="14"/>
  <c r="L3381" i="14"/>
  <c r="K3381" i="14"/>
  <c r="R3376" i="14"/>
  <c r="R3387" i="14" s="1"/>
  <c r="Q3376" i="14"/>
  <c r="Q3387" i="14" s="1"/>
  <c r="P3376" i="14"/>
  <c r="O3376" i="14"/>
  <c r="N3376" i="14"/>
  <c r="M3376" i="14"/>
  <c r="M3387" i="14" s="1"/>
  <c r="L3376" i="14"/>
  <c r="K3376" i="14"/>
  <c r="R3369" i="14"/>
  <c r="Q3369" i="14"/>
  <c r="P3369" i="14"/>
  <c r="O3369" i="14"/>
  <c r="N3369" i="14"/>
  <c r="M3369" i="14"/>
  <c r="L3369" i="14"/>
  <c r="K3369" i="14"/>
  <c r="R3364" i="14"/>
  <c r="Q3364" i="14"/>
  <c r="P3364" i="14"/>
  <c r="O3364" i="14"/>
  <c r="N3364" i="14"/>
  <c r="M3364" i="14"/>
  <c r="L3364" i="14"/>
  <c r="K3364" i="14"/>
  <c r="R3359" i="14"/>
  <c r="R3370" i="14" s="1"/>
  <c r="Q3359" i="14"/>
  <c r="P3359" i="14"/>
  <c r="P3370" i="14" s="1"/>
  <c r="O3359" i="14"/>
  <c r="O3370" i="14" s="1"/>
  <c r="N3359" i="14"/>
  <c r="N3370" i="14" s="1"/>
  <c r="M3359" i="14"/>
  <c r="L3359" i="14"/>
  <c r="L3370" i="14" s="1"/>
  <c r="K3359" i="14"/>
  <c r="R3352" i="14"/>
  <c r="Q3352" i="14"/>
  <c r="P3352" i="14"/>
  <c r="O3352" i="14"/>
  <c r="N3352" i="14"/>
  <c r="M3352" i="14"/>
  <c r="L3352" i="14"/>
  <c r="K3352" i="14"/>
  <c r="R3347" i="14"/>
  <c r="Q3347" i="14"/>
  <c r="P3347" i="14"/>
  <c r="O3347" i="14"/>
  <c r="N3347" i="14"/>
  <c r="M3347" i="14"/>
  <c r="L3347" i="14"/>
  <c r="K3347" i="14"/>
  <c r="R3342" i="14"/>
  <c r="R3353" i="14" s="1"/>
  <c r="Q3342" i="14"/>
  <c r="P3342" i="14"/>
  <c r="P3353" i="14" s="1"/>
  <c r="O3342" i="14"/>
  <c r="O3353" i="14" s="1"/>
  <c r="N3342" i="14"/>
  <c r="M3342" i="14"/>
  <c r="L3342" i="14"/>
  <c r="L3353" i="14" s="1"/>
  <c r="K3342" i="14"/>
  <c r="K3353" i="14" s="1"/>
  <c r="R3335" i="14"/>
  <c r="Q3335" i="14"/>
  <c r="P3335" i="14"/>
  <c r="O3335" i="14"/>
  <c r="N3335" i="14"/>
  <c r="M3335" i="14"/>
  <c r="L3335" i="14"/>
  <c r="K3335" i="14"/>
  <c r="R3330" i="14"/>
  <c r="Q3330" i="14"/>
  <c r="P3330" i="14"/>
  <c r="O3330" i="14"/>
  <c r="N3330" i="14"/>
  <c r="M3330" i="14"/>
  <c r="L3330" i="14"/>
  <c r="K3330" i="14"/>
  <c r="R3325" i="14"/>
  <c r="R3336" i="14" s="1"/>
  <c r="Q3325" i="14"/>
  <c r="P3325" i="14"/>
  <c r="O3325" i="14"/>
  <c r="O3336" i="14" s="1"/>
  <c r="N3325" i="14"/>
  <c r="M3325" i="14"/>
  <c r="L3325" i="14"/>
  <c r="K3325" i="14"/>
  <c r="R3318" i="14"/>
  <c r="Q3318" i="14"/>
  <c r="P3318" i="14"/>
  <c r="O3318" i="14"/>
  <c r="N3318" i="14"/>
  <c r="M3318" i="14"/>
  <c r="L3318" i="14"/>
  <c r="K3318" i="14"/>
  <c r="R3313" i="14"/>
  <c r="Q3313" i="14"/>
  <c r="P3313" i="14"/>
  <c r="O3313" i="14"/>
  <c r="N3313" i="14"/>
  <c r="M3313" i="14"/>
  <c r="L3313" i="14"/>
  <c r="K3313" i="14"/>
  <c r="R3308" i="14"/>
  <c r="R3319" i="14" s="1"/>
  <c r="Q3308" i="14"/>
  <c r="P3308" i="14"/>
  <c r="P3319" i="14" s="1"/>
  <c r="O3308" i="14"/>
  <c r="N3308" i="14"/>
  <c r="M3308" i="14"/>
  <c r="L3308" i="14"/>
  <c r="K3308" i="14"/>
  <c r="R3301" i="14"/>
  <c r="Q3301" i="14"/>
  <c r="P3301" i="14"/>
  <c r="O3301" i="14"/>
  <c r="N3301" i="14"/>
  <c r="M3301" i="14"/>
  <c r="L3301" i="14"/>
  <c r="K3301" i="14"/>
  <c r="R3296" i="14"/>
  <c r="Q3296" i="14"/>
  <c r="P3296" i="14"/>
  <c r="O3296" i="14"/>
  <c r="N3296" i="14"/>
  <c r="M3296" i="14"/>
  <c r="L3296" i="14"/>
  <c r="K3296" i="14"/>
  <c r="R3291" i="14"/>
  <c r="R3302" i="14" s="1"/>
  <c r="Q3291" i="14"/>
  <c r="P3291" i="14"/>
  <c r="P3302" i="14" s="1"/>
  <c r="O3291" i="14"/>
  <c r="O3302" i="14" s="1"/>
  <c r="N3291" i="14"/>
  <c r="M3291" i="14"/>
  <c r="L3291" i="14"/>
  <c r="L3302" i="14" s="1"/>
  <c r="K3291" i="14"/>
  <c r="L3280" i="14"/>
  <c r="K3280" i="14"/>
  <c r="R3275" i="14"/>
  <c r="Q3275" i="14"/>
  <c r="P3275" i="14"/>
  <c r="O3275" i="14"/>
  <c r="N3275" i="14"/>
  <c r="M3275" i="14"/>
  <c r="L3275" i="14"/>
  <c r="K3275" i="14"/>
  <c r="R3270" i="14"/>
  <c r="R3281" i="14" s="1"/>
  <c r="Q3270" i="14"/>
  <c r="P3270" i="14"/>
  <c r="O3270" i="14"/>
  <c r="N3270" i="14"/>
  <c r="M3270" i="14"/>
  <c r="L3270" i="14"/>
  <c r="K3270" i="14"/>
  <c r="K3281" i="14" s="1"/>
  <c r="R3263" i="14"/>
  <c r="Q3263" i="14"/>
  <c r="P3263" i="14"/>
  <c r="O3263" i="14"/>
  <c r="N3263" i="14"/>
  <c r="M3263" i="14"/>
  <c r="L3263" i="14"/>
  <c r="K3263" i="14"/>
  <c r="R3258" i="14"/>
  <c r="Q3258" i="14"/>
  <c r="P3258" i="14"/>
  <c r="O3258" i="14"/>
  <c r="N3258" i="14"/>
  <c r="M3258" i="14"/>
  <c r="L3258" i="14"/>
  <c r="K3258" i="14"/>
  <c r="R3253" i="14"/>
  <c r="Q3253" i="14"/>
  <c r="P3253" i="14"/>
  <c r="O3253" i="14"/>
  <c r="N3253" i="14"/>
  <c r="M3253" i="14"/>
  <c r="L3253" i="14"/>
  <c r="K3253" i="14"/>
  <c r="K3264" i="14" s="1"/>
  <c r="R3246" i="14"/>
  <c r="Q3246" i="14"/>
  <c r="P3246" i="14"/>
  <c r="O3246" i="14"/>
  <c r="N3246" i="14"/>
  <c r="M3246" i="14"/>
  <c r="L3246" i="14"/>
  <c r="K3246" i="14"/>
  <c r="R3241" i="14"/>
  <c r="Q3241" i="14"/>
  <c r="P3241" i="14"/>
  <c r="O3241" i="14"/>
  <c r="N3241" i="14"/>
  <c r="M3241" i="14"/>
  <c r="L3241" i="14"/>
  <c r="K3241" i="14"/>
  <c r="R3236" i="14"/>
  <c r="R3247" i="14" s="1"/>
  <c r="Q3236" i="14"/>
  <c r="Q3247" i="14" s="1"/>
  <c r="P3236" i="14"/>
  <c r="P3247" i="14" s="1"/>
  <c r="O3236" i="14"/>
  <c r="O3247" i="14" s="1"/>
  <c r="N3236" i="14"/>
  <c r="N3247" i="14" s="1"/>
  <c r="M3236" i="14"/>
  <c r="M3247" i="14" s="1"/>
  <c r="L3236" i="14"/>
  <c r="L3247" i="14" s="1"/>
  <c r="K3236" i="14"/>
  <c r="K3247" i="14" s="1"/>
  <c r="R3229" i="14"/>
  <c r="Q3229" i="14"/>
  <c r="P3229" i="14"/>
  <c r="O3229" i="14"/>
  <c r="N3229" i="14"/>
  <c r="M3229" i="14"/>
  <c r="L3229" i="14"/>
  <c r="K3229" i="14"/>
  <c r="R3224" i="14"/>
  <c r="Q3224" i="14"/>
  <c r="P3224" i="14"/>
  <c r="O3224" i="14"/>
  <c r="N3224" i="14"/>
  <c r="M3224" i="14"/>
  <c r="L3224" i="14"/>
  <c r="K3224" i="14"/>
  <c r="R3219" i="14"/>
  <c r="R3230" i="14" s="1"/>
  <c r="Q3219" i="14"/>
  <c r="Q3230" i="14" s="1"/>
  <c r="P3219" i="14"/>
  <c r="P3230" i="14" s="1"/>
  <c r="O3219" i="14"/>
  <c r="O3230" i="14" s="1"/>
  <c r="N3219" i="14"/>
  <c r="N3230" i="14" s="1"/>
  <c r="M3219" i="14"/>
  <c r="M3230" i="14" s="1"/>
  <c r="L3219" i="14"/>
  <c r="L3230" i="14" s="1"/>
  <c r="K3219" i="14"/>
  <c r="K3230" i="14" s="1"/>
  <c r="R3210" i="14"/>
  <c r="Q3210" i="14"/>
  <c r="P3210" i="14"/>
  <c r="O3210" i="14"/>
  <c r="N3210" i="14"/>
  <c r="M3210" i="14"/>
  <c r="L3210" i="14"/>
  <c r="K3210" i="14"/>
  <c r="R3205" i="14"/>
  <c r="Q3205" i="14"/>
  <c r="P3205" i="14"/>
  <c r="O3205" i="14"/>
  <c r="N3205" i="14"/>
  <c r="M3205" i="14"/>
  <c r="L3205" i="14"/>
  <c r="K3205" i="14"/>
  <c r="R3200" i="14"/>
  <c r="R3211" i="14" s="1"/>
  <c r="Q3200" i="14"/>
  <c r="Q3211" i="14" s="1"/>
  <c r="P3200" i="14"/>
  <c r="P3211" i="14" s="1"/>
  <c r="O3200" i="14"/>
  <c r="N3200" i="14"/>
  <c r="N3211" i="14" s="1"/>
  <c r="M3200" i="14"/>
  <c r="L3200" i="14"/>
  <c r="L3211" i="14" s="1"/>
  <c r="K3200" i="14"/>
  <c r="D3194" i="14"/>
  <c r="R3193" i="14"/>
  <c r="Q3193" i="14"/>
  <c r="P3193" i="14"/>
  <c r="O3193" i="14"/>
  <c r="N3193" i="14"/>
  <c r="M3193" i="14"/>
  <c r="L3193" i="14"/>
  <c r="K3193" i="14"/>
  <c r="R3188" i="14"/>
  <c r="Q3188" i="14"/>
  <c r="P3188" i="14"/>
  <c r="O3188" i="14"/>
  <c r="N3188" i="14"/>
  <c r="M3188" i="14"/>
  <c r="L3188" i="14"/>
  <c r="K3188" i="14"/>
  <c r="R3183" i="14"/>
  <c r="R3194" i="14" s="1"/>
  <c r="Q3183" i="14"/>
  <c r="Q3194" i="14" s="1"/>
  <c r="P3183" i="14"/>
  <c r="P3194" i="14" s="1"/>
  <c r="O3183" i="14"/>
  <c r="O3194" i="14" s="1"/>
  <c r="N3183" i="14"/>
  <c r="N3194" i="14" s="1"/>
  <c r="M3183" i="14"/>
  <c r="M3194" i="14" s="1"/>
  <c r="L3183" i="14"/>
  <c r="L3194" i="14" s="1"/>
  <c r="K3183" i="14"/>
  <c r="K3194" i="14" s="1"/>
  <c r="D3177" i="14"/>
  <c r="R3176" i="14"/>
  <c r="Q3176" i="14"/>
  <c r="P3176" i="14"/>
  <c r="O3176" i="14"/>
  <c r="N3176" i="14"/>
  <c r="M3176" i="14"/>
  <c r="L3176" i="14"/>
  <c r="K3176" i="14"/>
  <c r="R3171" i="14"/>
  <c r="Q3171" i="14"/>
  <c r="P3171" i="14"/>
  <c r="O3171" i="14"/>
  <c r="N3171" i="14"/>
  <c r="M3171" i="14"/>
  <c r="L3171" i="14"/>
  <c r="K3171" i="14"/>
  <c r="R3166" i="14"/>
  <c r="R3177" i="14" s="1"/>
  <c r="Q3166" i="14"/>
  <c r="Q3177" i="14" s="1"/>
  <c r="P3166" i="14"/>
  <c r="P3177" i="14" s="1"/>
  <c r="O3166" i="14"/>
  <c r="O3177" i="14" s="1"/>
  <c r="N3166" i="14"/>
  <c r="N3177" i="14" s="1"/>
  <c r="M3166" i="14"/>
  <c r="L3166" i="14"/>
  <c r="K3166" i="14"/>
  <c r="D3160" i="14"/>
  <c r="R3159" i="14"/>
  <c r="Q3159" i="14"/>
  <c r="P3159" i="14"/>
  <c r="O3159" i="14"/>
  <c r="N3159" i="14"/>
  <c r="M3159" i="14"/>
  <c r="L3159" i="14"/>
  <c r="K3159" i="14"/>
  <c r="R3154" i="14"/>
  <c r="Q3154" i="14"/>
  <c r="P3154" i="14"/>
  <c r="O3154" i="14"/>
  <c r="N3154" i="14"/>
  <c r="M3154" i="14"/>
  <c r="L3154" i="14"/>
  <c r="K3154" i="14"/>
  <c r="R3149" i="14"/>
  <c r="R3160" i="14" s="1"/>
  <c r="Q3149" i="14"/>
  <c r="Q3160" i="14" s="1"/>
  <c r="P3149" i="14"/>
  <c r="P3160" i="14" s="1"/>
  <c r="O3149" i="14"/>
  <c r="O3160" i="14" s="1"/>
  <c r="N3149" i="14"/>
  <c r="N3160" i="14" s="1"/>
  <c r="M3149" i="14"/>
  <c r="M3160" i="14" s="1"/>
  <c r="L3149" i="14"/>
  <c r="L3160" i="14" s="1"/>
  <c r="K3149" i="14"/>
  <c r="K3160" i="14" s="1"/>
  <c r="R3140" i="14"/>
  <c r="Q3140" i="14"/>
  <c r="P3140" i="14"/>
  <c r="O3140" i="14"/>
  <c r="N3140" i="14"/>
  <c r="M3140" i="14"/>
  <c r="L3140" i="14"/>
  <c r="K3140" i="14"/>
  <c r="R3135" i="14"/>
  <c r="Q3135" i="14"/>
  <c r="P3135" i="14"/>
  <c r="O3135" i="14"/>
  <c r="N3135" i="14"/>
  <c r="M3135" i="14"/>
  <c r="L3135" i="14"/>
  <c r="K3135" i="14"/>
  <c r="R3130" i="14"/>
  <c r="R3141" i="14" s="1"/>
  <c r="Q3130" i="14"/>
  <c r="Q3141" i="14" s="1"/>
  <c r="P3130" i="14"/>
  <c r="P3141" i="14" s="1"/>
  <c r="O3130" i="14"/>
  <c r="O3141" i="14" s="1"/>
  <c r="N3130" i="14"/>
  <c r="M3130" i="14"/>
  <c r="M3141" i="14" s="1"/>
  <c r="L3130" i="14"/>
  <c r="L3141" i="14" s="1"/>
  <c r="K3130" i="14"/>
  <c r="K3141" i="14" s="1"/>
  <c r="D3126" i="14"/>
  <c r="D3131" i="14" s="1"/>
  <c r="D3136" i="14" s="1"/>
  <c r="D3141" i="14" s="1"/>
  <c r="P3123" i="14"/>
  <c r="P3118" i="14"/>
  <c r="R3106" i="14"/>
  <c r="Q3106" i="14"/>
  <c r="P3106" i="14"/>
  <c r="O3106" i="14"/>
  <c r="N3106" i="14"/>
  <c r="M3106" i="14"/>
  <c r="L3106" i="14"/>
  <c r="K3106" i="14"/>
  <c r="R3101" i="14"/>
  <c r="Q3101" i="14"/>
  <c r="P3101" i="14"/>
  <c r="O3101" i="14"/>
  <c r="N3101" i="14"/>
  <c r="M3101" i="14"/>
  <c r="L3101" i="14"/>
  <c r="K3101" i="14"/>
  <c r="R3096" i="14"/>
  <c r="R3107" i="14" s="1"/>
  <c r="Q3096" i="14"/>
  <c r="Q3107" i="14" s="1"/>
  <c r="P3096" i="14"/>
  <c r="P3107" i="14" s="1"/>
  <c r="O3096" i="14"/>
  <c r="O3107" i="14" s="1"/>
  <c r="N3096" i="14"/>
  <c r="N3107" i="14" s="1"/>
  <c r="M3096" i="14"/>
  <c r="M3107" i="14" s="1"/>
  <c r="L3096" i="14"/>
  <c r="L3107" i="14" s="1"/>
  <c r="K3096" i="14"/>
  <c r="K3107" i="14" s="1"/>
  <c r="R3089" i="14"/>
  <c r="Q3089" i="14"/>
  <c r="P3089" i="14"/>
  <c r="O3089" i="14"/>
  <c r="N3089" i="14"/>
  <c r="M3089" i="14"/>
  <c r="L3089" i="14"/>
  <c r="K3089" i="14"/>
  <c r="R3084" i="14"/>
  <c r="Q3084" i="14"/>
  <c r="P3084" i="14"/>
  <c r="O3084" i="14"/>
  <c r="N3084" i="14"/>
  <c r="M3084" i="14"/>
  <c r="L3084" i="14"/>
  <c r="K3084" i="14"/>
  <c r="R3079" i="14"/>
  <c r="R3090" i="14" s="1"/>
  <c r="Q3079" i="14"/>
  <c r="Q3090" i="14" s="1"/>
  <c r="P3079" i="14"/>
  <c r="O3079" i="14"/>
  <c r="O3090" i="14" s="1"/>
  <c r="N3079" i="14"/>
  <c r="N3090" i="14" s="1"/>
  <c r="M3079" i="14"/>
  <c r="L3079" i="14"/>
  <c r="K3079" i="14"/>
  <c r="K3090" i="14" s="1"/>
  <c r="R3072" i="14"/>
  <c r="Q3072" i="14"/>
  <c r="P3072" i="14"/>
  <c r="O3072" i="14"/>
  <c r="N3072" i="14"/>
  <c r="M3072" i="14"/>
  <c r="L3072" i="14"/>
  <c r="K3072" i="14"/>
  <c r="R3067" i="14"/>
  <c r="Q3067" i="14"/>
  <c r="P3067" i="14"/>
  <c r="O3067" i="14"/>
  <c r="N3067" i="14"/>
  <c r="M3067" i="14"/>
  <c r="L3067" i="14"/>
  <c r="K3067" i="14"/>
  <c r="R3062" i="14"/>
  <c r="R3073" i="14" s="1"/>
  <c r="Q3062" i="14"/>
  <c r="Q3073" i="14" s="1"/>
  <c r="P3062" i="14"/>
  <c r="P3073" i="14" s="1"/>
  <c r="O3062" i="14"/>
  <c r="O3073" i="14" s="1"/>
  <c r="N3062" i="14"/>
  <c r="N3073" i="14" s="1"/>
  <c r="M3062" i="14"/>
  <c r="L3062" i="14"/>
  <c r="L3073" i="14" s="1"/>
  <c r="K3062" i="14"/>
  <c r="R3055" i="14"/>
  <c r="Q3055" i="14"/>
  <c r="P3055" i="14"/>
  <c r="O3055" i="14"/>
  <c r="N3055" i="14"/>
  <c r="M3055" i="14"/>
  <c r="L3055" i="14"/>
  <c r="K3055" i="14"/>
  <c r="R3050" i="14"/>
  <c r="Q3050" i="14"/>
  <c r="P3050" i="14"/>
  <c r="O3050" i="14"/>
  <c r="N3050" i="14"/>
  <c r="M3050" i="14"/>
  <c r="L3050" i="14"/>
  <c r="K3050" i="14"/>
  <c r="R3045" i="14"/>
  <c r="R3056" i="14" s="1"/>
  <c r="Q3045" i="14"/>
  <c r="Q3056" i="14" s="1"/>
  <c r="P3045" i="14"/>
  <c r="P3056" i="14" s="1"/>
  <c r="O3045" i="14"/>
  <c r="O3056" i="14" s="1"/>
  <c r="N3045" i="14"/>
  <c r="N3056" i="14" s="1"/>
  <c r="M3045" i="14"/>
  <c r="M3056" i="14" s="1"/>
  <c r="L3045" i="14"/>
  <c r="L3056" i="14" s="1"/>
  <c r="K3045" i="14"/>
  <c r="K3056" i="14" s="1"/>
  <c r="R3038" i="14"/>
  <c r="Q3038" i="14"/>
  <c r="P3038" i="14"/>
  <c r="O3038" i="14"/>
  <c r="N3038" i="14"/>
  <c r="M3038" i="14"/>
  <c r="L3038" i="14"/>
  <c r="K3038" i="14"/>
  <c r="R3033" i="14"/>
  <c r="Q3033" i="14"/>
  <c r="P3033" i="14"/>
  <c r="O3033" i="14"/>
  <c r="N3033" i="14"/>
  <c r="M3033" i="14"/>
  <c r="L3033" i="14"/>
  <c r="K3033" i="14"/>
  <c r="R3028" i="14"/>
  <c r="R3039" i="14" s="1"/>
  <c r="Q3028" i="14"/>
  <c r="Q3039" i="14" s="1"/>
  <c r="P3028" i="14"/>
  <c r="P3039" i="14" s="1"/>
  <c r="O3028" i="14"/>
  <c r="O3039" i="14" s="1"/>
  <c r="N3028" i="14"/>
  <c r="N3039" i="14" s="1"/>
  <c r="L3028" i="14"/>
  <c r="K3028" i="14"/>
  <c r="M3024" i="14"/>
  <c r="M3028" i="14" s="1"/>
  <c r="D3023" i="14"/>
  <c r="R3021" i="14"/>
  <c r="Q3021" i="14"/>
  <c r="P3021" i="14"/>
  <c r="O3021" i="14"/>
  <c r="N3021" i="14"/>
  <c r="M3021" i="14"/>
  <c r="L3021" i="14"/>
  <c r="K3021" i="14"/>
  <c r="R3016" i="14"/>
  <c r="Q3016" i="14"/>
  <c r="P3016" i="14"/>
  <c r="O3016" i="14"/>
  <c r="N3016" i="14"/>
  <c r="M3016" i="14"/>
  <c r="L3016" i="14"/>
  <c r="K3016" i="14"/>
  <c r="R3011" i="14"/>
  <c r="R3022" i="14" s="1"/>
  <c r="Q3011" i="14"/>
  <c r="Q3022" i="14" s="1"/>
  <c r="P3011" i="14"/>
  <c r="P3022" i="14" s="1"/>
  <c r="O3011" i="14"/>
  <c r="O3022" i="14" s="1"/>
  <c r="N3011" i="14"/>
  <c r="N3022" i="14" s="1"/>
  <c r="M3011" i="14"/>
  <c r="M3022" i="14" s="1"/>
  <c r="L3011" i="14"/>
  <c r="L3022" i="14" s="1"/>
  <c r="K3011" i="14"/>
  <c r="K3022" i="14" s="1"/>
  <c r="D3007" i="14"/>
  <c r="D3012" i="14" s="1"/>
  <c r="D3017" i="14" s="1"/>
  <c r="D3022" i="14" s="1"/>
  <c r="R3004" i="14"/>
  <c r="Q3004" i="14"/>
  <c r="P3004" i="14"/>
  <c r="O3004" i="14"/>
  <c r="N3004" i="14"/>
  <c r="M3004" i="14"/>
  <c r="L3004" i="14"/>
  <c r="K3004" i="14"/>
  <c r="R2999" i="14"/>
  <c r="Q2999" i="14"/>
  <c r="P2999" i="14"/>
  <c r="O2999" i="14"/>
  <c r="N2999" i="14"/>
  <c r="M2999" i="14"/>
  <c r="L2999" i="14"/>
  <c r="K2999" i="14"/>
  <c r="R2994" i="14"/>
  <c r="R3005" i="14" s="1"/>
  <c r="Q2994" i="14"/>
  <c r="Q3005" i="14" s="1"/>
  <c r="P2994" i="14"/>
  <c r="P3005" i="14" s="1"/>
  <c r="O2994" i="14"/>
  <c r="O3005" i="14" s="1"/>
  <c r="N2994" i="14"/>
  <c r="N3005" i="14" s="1"/>
  <c r="M2994" i="14"/>
  <c r="M3005" i="14" s="1"/>
  <c r="L2994" i="14"/>
  <c r="L3005" i="14" s="1"/>
  <c r="K2994" i="14"/>
  <c r="K3005" i="14" s="1"/>
  <c r="R2987" i="14"/>
  <c r="Q2987" i="14"/>
  <c r="P2987" i="14"/>
  <c r="O2987" i="14"/>
  <c r="N2987" i="14"/>
  <c r="M2987" i="14"/>
  <c r="L2987" i="14"/>
  <c r="K2987" i="14"/>
  <c r="R2982" i="14"/>
  <c r="Q2982" i="14"/>
  <c r="P2982" i="14"/>
  <c r="O2982" i="14"/>
  <c r="N2982" i="14"/>
  <c r="M2982" i="14"/>
  <c r="L2982" i="14"/>
  <c r="K2982" i="14"/>
  <c r="R2977" i="14"/>
  <c r="R2988" i="14" s="1"/>
  <c r="Q2977" i="14"/>
  <c r="Q2988" i="14" s="1"/>
  <c r="P2977" i="14"/>
  <c r="O2977" i="14"/>
  <c r="O2988" i="14" s="1"/>
  <c r="N2977" i="14"/>
  <c r="N2988" i="14" s="1"/>
  <c r="M2977" i="14"/>
  <c r="M2988" i="14" s="1"/>
  <c r="L2977" i="14"/>
  <c r="L2988" i="14" s="1"/>
  <c r="K2977" i="14"/>
  <c r="K2988" i="14" s="1"/>
  <c r="R2970" i="14"/>
  <c r="Q2970" i="14"/>
  <c r="P2970" i="14"/>
  <c r="O2970" i="14"/>
  <c r="N2970" i="14"/>
  <c r="M2970" i="14"/>
  <c r="L2970" i="14"/>
  <c r="K2970" i="14"/>
  <c r="R2965" i="14"/>
  <c r="Q2965" i="14"/>
  <c r="P2965" i="14"/>
  <c r="O2965" i="14"/>
  <c r="N2965" i="14"/>
  <c r="M2965" i="14"/>
  <c r="L2965" i="14"/>
  <c r="K2965" i="14"/>
  <c r="R2960" i="14"/>
  <c r="R2971" i="14" s="1"/>
  <c r="Q2960" i="14"/>
  <c r="Q2971" i="14" s="1"/>
  <c r="P2960" i="14"/>
  <c r="P2971" i="14" s="1"/>
  <c r="O2960" i="14"/>
  <c r="O2971" i="14" s="1"/>
  <c r="N2960" i="14"/>
  <c r="M2960" i="14"/>
  <c r="L2960" i="14"/>
  <c r="L2971" i="14" s="1"/>
  <c r="K2960" i="14"/>
  <c r="K2971" i="14" s="1"/>
  <c r="R2953" i="14"/>
  <c r="Q2953" i="14"/>
  <c r="P2953" i="14"/>
  <c r="O2953" i="14"/>
  <c r="N2953" i="14"/>
  <c r="M2953" i="14"/>
  <c r="L2953" i="14"/>
  <c r="K2953" i="14"/>
  <c r="R2948" i="14"/>
  <c r="Q2948" i="14"/>
  <c r="P2948" i="14"/>
  <c r="O2948" i="14"/>
  <c r="N2948" i="14"/>
  <c r="M2948" i="14"/>
  <c r="L2948" i="14"/>
  <c r="K2948" i="14"/>
  <c r="R2943" i="14"/>
  <c r="R2954" i="14" s="1"/>
  <c r="Q2943" i="14"/>
  <c r="Q2954" i="14" s="1"/>
  <c r="P2943" i="14"/>
  <c r="P2954" i="14" s="1"/>
  <c r="O2943" i="14"/>
  <c r="O2954" i="14" s="1"/>
  <c r="N2943" i="14"/>
  <c r="M2943" i="14"/>
  <c r="M2954" i="14" s="1"/>
  <c r="L2943" i="14"/>
  <c r="L2954" i="14" s="1"/>
  <c r="K2943" i="14"/>
  <c r="R2936" i="14"/>
  <c r="Q2936" i="14"/>
  <c r="P2936" i="14"/>
  <c r="O2936" i="14"/>
  <c r="N2936" i="14"/>
  <c r="M2936" i="14"/>
  <c r="L2936" i="14"/>
  <c r="K2936" i="14"/>
  <c r="R2931" i="14"/>
  <c r="Q2931" i="14"/>
  <c r="P2931" i="14"/>
  <c r="O2931" i="14"/>
  <c r="N2931" i="14"/>
  <c r="M2931" i="14"/>
  <c r="L2931" i="14"/>
  <c r="K2931" i="14"/>
  <c r="R2926" i="14"/>
  <c r="R2937" i="14" s="1"/>
  <c r="Q2926" i="14"/>
  <c r="Q2937" i="14" s="1"/>
  <c r="P2926" i="14"/>
  <c r="P2937" i="14" s="1"/>
  <c r="O2926" i="14"/>
  <c r="N2926" i="14"/>
  <c r="M2926" i="14"/>
  <c r="M2937" i="14" s="1"/>
  <c r="L2926" i="14"/>
  <c r="L2937" i="14" s="1"/>
  <c r="K2926" i="14"/>
  <c r="R2919" i="14"/>
  <c r="Q2919" i="14"/>
  <c r="P2919" i="14"/>
  <c r="O2919" i="14"/>
  <c r="N2919" i="14"/>
  <c r="M2919" i="14"/>
  <c r="L2919" i="14"/>
  <c r="K2919" i="14"/>
  <c r="R2914" i="14"/>
  <c r="Q2914" i="14"/>
  <c r="P2914" i="14"/>
  <c r="O2914" i="14"/>
  <c r="N2914" i="14"/>
  <c r="M2914" i="14"/>
  <c r="L2914" i="14"/>
  <c r="K2914" i="14"/>
  <c r="R2909" i="14"/>
  <c r="R2920" i="14" s="1"/>
  <c r="Q2909" i="14"/>
  <c r="P2909" i="14"/>
  <c r="O2909" i="14"/>
  <c r="N2909" i="14"/>
  <c r="M2909" i="14"/>
  <c r="L2909" i="14"/>
  <c r="K2909" i="14"/>
  <c r="R2902" i="14"/>
  <c r="Q2902" i="14"/>
  <c r="P2902" i="14"/>
  <c r="O2902" i="14"/>
  <c r="N2902" i="14"/>
  <c r="M2902" i="14"/>
  <c r="L2902" i="14"/>
  <c r="K2902" i="14"/>
  <c r="R2897" i="14"/>
  <c r="Q2897" i="14"/>
  <c r="P2897" i="14"/>
  <c r="O2897" i="14"/>
  <c r="N2897" i="14"/>
  <c r="M2897" i="14"/>
  <c r="L2897" i="14"/>
  <c r="K2897" i="14"/>
  <c r="R2892" i="14"/>
  <c r="R2903" i="14" s="1"/>
  <c r="Q2892" i="14"/>
  <c r="P2892" i="14"/>
  <c r="P2903" i="14" s="1"/>
  <c r="O2892" i="14"/>
  <c r="O2903" i="14" s="1"/>
  <c r="N2892" i="14"/>
  <c r="M2892" i="14"/>
  <c r="L2892" i="14"/>
  <c r="K2892" i="14"/>
  <c r="K2903" i="14" s="1"/>
  <c r="R2885" i="14"/>
  <c r="Q2885" i="14"/>
  <c r="P2885" i="14"/>
  <c r="O2885" i="14"/>
  <c r="N2885" i="14"/>
  <c r="M2885" i="14"/>
  <c r="L2885" i="14"/>
  <c r="K2885" i="14"/>
  <c r="R2880" i="14"/>
  <c r="Q2880" i="14"/>
  <c r="P2880" i="14"/>
  <c r="O2880" i="14"/>
  <c r="N2880" i="14"/>
  <c r="M2880" i="14"/>
  <c r="L2880" i="14"/>
  <c r="K2880" i="14"/>
  <c r="R2875" i="14"/>
  <c r="R2886" i="14" s="1"/>
  <c r="Q2875" i="14"/>
  <c r="P2875" i="14"/>
  <c r="P2886" i="14" s="1"/>
  <c r="O2875" i="14"/>
  <c r="O2886" i="14" s="1"/>
  <c r="N2875" i="14"/>
  <c r="N2886" i="14" s="1"/>
  <c r="M2875" i="14"/>
  <c r="M2886" i="14" s="1"/>
  <c r="L2875" i="14"/>
  <c r="K2875" i="14"/>
  <c r="K2886" i="14" s="1"/>
  <c r="D2870" i="14"/>
  <c r="R2868" i="14"/>
  <c r="Q2868" i="14"/>
  <c r="P2868" i="14"/>
  <c r="O2868" i="14"/>
  <c r="N2868" i="14"/>
  <c r="M2868" i="14"/>
  <c r="L2868" i="14"/>
  <c r="K2868" i="14"/>
  <c r="R2863" i="14"/>
  <c r="Q2863" i="14"/>
  <c r="P2863" i="14"/>
  <c r="O2863" i="14"/>
  <c r="N2863" i="14"/>
  <c r="M2863" i="14"/>
  <c r="L2863" i="14"/>
  <c r="K2863" i="14"/>
  <c r="R2858" i="14"/>
  <c r="R2869" i="14" s="1"/>
  <c r="Q2858" i="14"/>
  <c r="Q2869" i="14" s="1"/>
  <c r="P2858" i="14"/>
  <c r="P2869" i="14" s="1"/>
  <c r="O2858" i="14"/>
  <c r="O2869" i="14" s="1"/>
  <c r="N2858" i="14"/>
  <c r="M2858" i="14"/>
  <c r="M2869" i="14" s="1"/>
  <c r="L2858" i="14"/>
  <c r="L2869" i="14" s="1"/>
  <c r="K2858" i="14"/>
  <c r="K2869" i="14" s="1"/>
  <c r="R2844" i="14"/>
  <c r="Q2844" i="14"/>
  <c r="P2844" i="14"/>
  <c r="O2844" i="14"/>
  <c r="N2844" i="14"/>
  <c r="M2844" i="14"/>
  <c r="L2844" i="14"/>
  <c r="K2844" i="14"/>
  <c r="R2839" i="14"/>
  <c r="Q2839" i="14"/>
  <c r="P2839" i="14"/>
  <c r="O2839" i="14"/>
  <c r="N2839" i="14"/>
  <c r="M2839" i="14"/>
  <c r="L2839" i="14"/>
  <c r="K2839" i="14"/>
  <c r="R2834" i="14"/>
  <c r="R2845" i="14" s="1"/>
  <c r="Q2834" i="14"/>
  <c r="Q2845" i="14" s="1"/>
  <c r="P2834" i="14"/>
  <c r="P2845" i="14" s="1"/>
  <c r="O2834" i="14"/>
  <c r="O2845" i="14" s="1"/>
  <c r="N2834" i="14"/>
  <c r="N2845" i="14" s="1"/>
  <c r="M2834" i="14"/>
  <c r="M2845" i="14" s="1"/>
  <c r="L2834" i="14"/>
  <c r="L2845" i="14" s="1"/>
  <c r="K2834" i="14"/>
  <c r="K2845" i="14" s="1"/>
  <c r="R2827" i="14"/>
  <c r="Q2827" i="14"/>
  <c r="P2827" i="14"/>
  <c r="O2827" i="14"/>
  <c r="N2827" i="14"/>
  <c r="M2827" i="14"/>
  <c r="L2827" i="14"/>
  <c r="K2827" i="14"/>
  <c r="R2822" i="14"/>
  <c r="Q2822" i="14"/>
  <c r="P2822" i="14"/>
  <c r="O2822" i="14"/>
  <c r="N2822" i="14"/>
  <c r="M2822" i="14"/>
  <c r="L2822" i="14"/>
  <c r="K2822" i="14"/>
  <c r="R2817" i="14"/>
  <c r="R2828" i="14" s="1"/>
  <c r="Q2817" i="14"/>
  <c r="Q2828" i="14" s="1"/>
  <c r="P2817" i="14"/>
  <c r="P2828" i="14" s="1"/>
  <c r="O2817" i="14"/>
  <c r="O2828" i="14" s="1"/>
  <c r="N2817" i="14"/>
  <c r="N2828" i="14" s="1"/>
  <c r="M2817" i="14"/>
  <c r="M2828" i="14" s="1"/>
  <c r="L2817" i="14"/>
  <c r="L2828" i="14" s="1"/>
  <c r="K2817" i="14"/>
  <c r="K2828" i="14" s="1"/>
  <c r="R2810" i="14"/>
  <c r="Q2810" i="14"/>
  <c r="P2810" i="14"/>
  <c r="O2810" i="14"/>
  <c r="N2810" i="14"/>
  <c r="M2810" i="14"/>
  <c r="L2810" i="14"/>
  <c r="K2810" i="14"/>
  <c r="R2805" i="14"/>
  <c r="Q2805" i="14"/>
  <c r="P2805" i="14"/>
  <c r="O2805" i="14"/>
  <c r="N2805" i="14"/>
  <c r="M2805" i="14"/>
  <c r="L2805" i="14"/>
  <c r="K2805" i="14"/>
  <c r="R2800" i="14"/>
  <c r="R2811" i="14" s="1"/>
  <c r="Q2800" i="14"/>
  <c r="Q2811" i="14" s="1"/>
  <c r="P2800" i="14"/>
  <c r="P2811" i="14" s="1"/>
  <c r="O2800" i="14"/>
  <c r="O2811" i="14" s="1"/>
  <c r="N2800" i="14"/>
  <c r="N2811" i="14" s="1"/>
  <c r="M2800" i="14"/>
  <c r="M2811" i="14" s="1"/>
  <c r="L2800" i="14"/>
  <c r="L2811" i="14" s="1"/>
  <c r="K2800" i="14"/>
  <c r="K2811" i="14" s="1"/>
  <c r="R2793" i="14"/>
  <c r="Q2793" i="14"/>
  <c r="P2793" i="14"/>
  <c r="O2793" i="14"/>
  <c r="N2793" i="14"/>
  <c r="M2793" i="14"/>
  <c r="L2793" i="14"/>
  <c r="K2793" i="14"/>
  <c r="R2788" i="14"/>
  <c r="Q2788" i="14"/>
  <c r="P2788" i="14"/>
  <c r="O2788" i="14"/>
  <c r="N2788" i="14"/>
  <c r="M2788" i="14"/>
  <c r="L2788" i="14"/>
  <c r="K2788" i="14"/>
  <c r="R2783" i="14"/>
  <c r="R2794" i="14" s="1"/>
  <c r="Q2783" i="14"/>
  <c r="P2783" i="14"/>
  <c r="P2794" i="14" s="1"/>
  <c r="O2783" i="14"/>
  <c r="N2783" i="14"/>
  <c r="M2783" i="14"/>
  <c r="L2783" i="14"/>
  <c r="K2783" i="14"/>
  <c r="R2776" i="14"/>
  <c r="Q2776" i="14"/>
  <c r="P2776" i="14"/>
  <c r="O2776" i="14"/>
  <c r="N2776" i="14"/>
  <c r="M2776" i="14"/>
  <c r="L2776" i="14"/>
  <c r="K2776" i="14"/>
  <c r="R2771" i="14"/>
  <c r="Q2771" i="14"/>
  <c r="P2771" i="14"/>
  <c r="O2771" i="14"/>
  <c r="N2771" i="14"/>
  <c r="M2771" i="14"/>
  <c r="L2771" i="14"/>
  <c r="K2771" i="14"/>
  <c r="R2766" i="14"/>
  <c r="R2777" i="14" s="1"/>
  <c r="Q2766" i="14"/>
  <c r="P2766" i="14"/>
  <c r="O2766" i="14"/>
  <c r="O2777" i="14" s="1"/>
  <c r="N2766" i="14"/>
  <c r="N2777" i="14" s="1"/>
  <c r="M2766" i="14"/>
  <c r="L2766" i="14"/>
  <c r="K2766" i="14"/>
  <c r="K2777" i="14" s="1"/>
  <c r="R2759" i="14"/>
  <c r="Q2759" i="14"/>
  <c r="P2759" i="14"/>
  <c r="O2759" i="14"/>
  <c r="N2759" i="14"/>
  <c r="M2759" i="14"/>
  <c r="L2759" i="14"/>
  <c r="K2759" i="14"/>
  <c r="R2754" i="14"/>
  <c r="Q2754" i="14"/>
  <c r="P2754" i="14"/>
  <c r="O2754" i="14"/>
  <c r="N2754" i="14"/>
  <c r="M2754" i="14"/>
  <c r="L2754" i="14"/>
  <c r="K2754" i="14"/>
  <c r="R2749" i="14"/>
  <c r="R2760" i="14" s="1"/>
  <c r="Q2749" i="14"/>
  <c r="P2749" i="14"/>
  <c r="P2760" i="14" s="1"/>
  <c r="O2749" i="14"/>
  <c r="N2749" i="14"/>
  <c r="N2760" i="14" s="1"/>
  <c r="M2749" i="14"/>
  <c r="L2749" i="14"/>
  <c r="K2749" i="14"/>
  <c r="R2742" i="14"/>
  <c r="Q2742" i="14"/>
  <c r="P2742" i="14"/>
  <c r="O2742" i="14"/>
  <c r="N2742" i="14"/>
  <c r="M2742" i="14"/>
  <c r="L2742" i="14"/>
  <c r="K2742" i="14"/>
  <c r="R2737" i="14"/>
  <c r="Q2737" i="14"/>
  <c r="P2737" i="14"/>
  <c r="O2737" i="14"/>
  <c r="N2737" i="14"/>
  <c r="M2737" i="14"/>
  <c r="L2737" i="14"/>
  <c r="K2737" i="14"/>
  <c r="R2732" i="14"/>
  <c r="Q2732" i="14"/>
  <c r="P2732" i="14"/>
  <c r="O2732" i="14"/>
  <c r="N2732" i="14"/>
  <c r="M2732" i="14"/>
  <c r="L2732" i="14"/>
  <c r="K2732" i="14"/>
  <c r="R2727" i="14"/>
  <c r="Q2727" i="14"/>
  <c r="P2727" i="14"/>
  <c r="O2727" i="14"/>
  <c r="N2727" i="14"/>
  <c r="M2727" i="14"/>
  <c r="L2727" i="14"/>
  <c r="K2727" i="14"/>
  <c r="R2722" i="14"/>
  <c r="R2743" i="14" s="1"/>
  <c r="Q2722" i="14"/>
  <c r="P2722" i="14"/>
  <c r="O2722" i="14"/>
  <c r="O2743" i="14" s="1"/>
  <c r="N2722" i="14"/>
  <c r="N2743" i="14" s="1"/>
  <c r="L2722" i="14"/>
  <c r="K2722" i="14"/>
  <c r="M2718" i="14"/>
  <c r="M2722" i="14" s="1"/>
  <c r="R2713" i="14"/>
  <c r="Q2713" i="14"/>
  <c r="P2713" i="14"/>
  <c r="O2713" i="14"/>
  <c r="N2713" i="14"/>
  <c r="M2713" i="14"/>
  <c r="L2713" i="14"/>
  <c r="K2713" i="14"/>
  <c r="R2708" i="14"/>
  <c r="Q2708" i="14"/>
  <c r="P2708" i="14"/>
  <c r="O2708" i="14"/>
  <c r="N2708" i="14"/>
  <c r="M2708" i="14"/>
  <c r="L2708" i="14"/>
  <c r="K2708" i="14"/>
  <c r="R2703" i="14"/>
  <c r="Q2703" i="14"/>
  <c r="P2703" i="14"/>
  <c r="O2703" i="14"/>
  <c r="N2703" i="14"/>
  <c r="M2703" i="14"/>
  <c r="L2703" i="14"/>
  <c r="K2703" i="14"/>
  <c r="R2698" i="14"/>
  <c r="R2714" i="14" s="1"/>
  <c r="Q2698" i="14"/>
  <c r="P2698" i="14"/>
  <c r="P2714" i="14" s="1"/>
  <c r="O2698" i="14"/>
  <c r="O2714" i="14" s="1"/>
  <c r="N2698" i="14"/>
  <c r="N2714" i="14" s="1"/>
  <c r="L2698" i="14"/>
  <c r="K2698" i="14"/>
  <c r="M2694" i="14"/>
  <c r="M2698" i="14" s="1"/>
  <c r="R2691" i="14"/>
  <c r="Q2691" i="14"/>
  <c r="P2691" i="14"/>
  <c r="O2691" i="14"/>
  <c r="N2691" i="14"/>
  <c r="M2691" i="14"/>
  <c r="L2691" i="14"/>
  <c r="K2691" i="14"/>
  <c r="R2686" i="14"/>
  <c r="Q2686" i="14"/>
  <c r="P2686" i="14"/>
  <c r="O2686" i="14"/>
  <c r="N2686" i="14"/>
  <c r="M2686" i="14"/>
  <c r="L2686" i="14"/>
  <c r="K2686" i="14"/>
  <c r="R2681" i="14"/>
  <c r="R2692" i="14" s="1"/>
  <c r="Q2681" i="14"/>
  <c r="P2681" i="14"/>
  <c r="O2681" i="14"/>
  <c r="N2681" i="14"/>
  <c r="N2692" i="14" s="1"/>
  <c r="M2681" i="14"/>
  <c r="L2681" i="14"/>
  <c r="L2692" i="14" s="1"/>
  <c r="K2681" i="14"/>
  <c r="R2674" i="14"/>
  <c r="Q2674" i="14"/>
  <c r="P2674" i="14"/>
  <c r="O2674" i="14"/>
  <c r="N2674" i="14"/>
  <c r="M2674" i="14"/>
  <c r="L2674" i="14"/>
  <c r="K2674" i="14"/>
  <c r="R2669" i="14"/>
  <c r="Q2669" i="14"/>
  <c r="P2669" i="14"/>
  <c r="O2669" i="14"/>
  <c r="N2669" i="14"/>
  <c r="M2669" i="14"/>
  <c r="L2669" i="14"/>
  <c r="K2669" i="14"/>
  <c r="R2664" i="14"/>
  <c r="R2675" i="14" s="1"/>
  <c r="Q2664" i="14"/>
  <c r="Q2675" i="14" s="1"/>
  <c r="P2664" i="14"/>
  <c r="P2675" i="14" s="1"/>
  <c r="O2664" i="14"/>
  <c r="O2675" i="14" s="1"/>
  <c r="N2664" i="14"/>
  <c r="N2675" i="14" s="1"/>
  <c r="M2664" i="14"/>
  <c r="M2675" i="14" s="1"/>
  <c r="L2664" i="14"/>
  <c r="L2675" i="14" s="1"/>
  <c r="K2664" i="14"/>
  <c r="K2675" i="14" s="1"/>
  <c r="R2657" i="14"/>
  <c r="Q2657" i="14"/>
  <c r="P2657" i="14"/>
  <c r="O2657" i="14"/>
  <c r="N2657" i="14"/>
  <c r="M2657" i="14"/>
  <c r="L2657" i="14"/>
  <c r="K2657" i="14"/>
  <c r="R2652" i="14"/>
  <c r="Q2652" i="14"/>
  <c r="P2652" i="14"/>
  <c r="O2652" i="14"/>
  <c r="N2652" i="14"/>
  <c r="M2652" i="14"/>
  <c r="L2652" i="14"/>
  <c r="K2652" i="14"/>
  <c r="R2647" i="14"/>
  <c r="R2658" i="14" s="1"/>
  <c r="Q2647" i="14"/>
  <c r="Q2658" i="14" s="1"/>
  <c r="P2647" i="14"/>
  <c r="P2658" i="14" s="1"/>
  <c r="O2647" i="14"/>
  <c r="O2658" i="14" s="1"/>
  <c r="N2647" i="14"/>
  <c r="N2658" i="14" s="1"/>
  <c r="M2647" i="14"/>
  <c r="M2658" i="14" s="1"/>
  <c r="L2647" i="14"/>
  <c r="L2658" i="14" s="1"/>
  <c r="K2647" i="14"/>
  <c r="K2658" i="14" s="1"/>
  <c r="R2636" i="14"/>
  <c r="Q2636" i="14"/>
  <c r="P2636" i="14"/>
  <c r="O2636" i="14"/>
  <c r="N2636" i="14"/>
  <c r="M2636" i="14"/>
  <c r="L2636" i="14"/>
  <c r="K2636" i="14"/>
  <c r="R2631" i="14"/>
  <c r="Q2631" i="14"/>
  <c r="P2631" i="14"/>
  <c r="O2631" i="14"/>
  <c r="N2631" i="14"/>
  <c r="M2631" i="14"/>
  <c r="L2631" i="14"/>
  <c r="K2631" i="14"/>
  <c r="R2626" i="14"/>
  <c r="R2637" i="14" s="1"/>
  <c r="R2638" i="14" s="1"/>
  <c r="Q2626" i="14"/>
  <c r="Q2637" i="14" s="1"/>
  <c r="P2626" i="14"/>
  <c r="O2626" i="14"/>
  <c r="O2637" i="14" s="1"/>
  <c r="N2626" i="14"/>
  <c r="M2626" i="14"/>
  <c r="L2626" i="14"/>
  <c r="K2626" i="14"/>
  <c r="R2619" i="14"/>
  <c r="Q2619" i="14"/>
  <c r="P2619" i="14"/>
  <c r="O2619" i="14"/>
  <c r="N2619" i="14"/>
  <c r="M2619" i="14"/>
  <c r="L2619" i="14"/>
  <c r="K2619" i="14"/>
  <c r="R2614" i="14"/>
  <c r="Q2614" i="14"/>
  <c r="P2614" i="14"/>
  <c r="O2614" i="14"/>
  <c r="N2614" i="14"/>
  <c r="M2614" i="14"/>
  <c r="L2614" i="14"/>
  <c r="K2614" i="14"/>
  <c r="R2609" i="14"/>
  <c r="R2620" i="14" s="1"/>
  <c r="Q2609" i="14"/>
  <c r="Q2620" i="14" s="1"/>
  <c r="P2609" i="14"/>
  <c r="P2620" i="14" s="1"/>
  <c r="O2609" i="14"/>
  <c r="N2609" i="14"/>
  <c r="N2620" i="14" s="1"/>
  <c r="M2609" i="14"/>
  <c r="M2620" i="14" s="1"/>
  <c r="L2609" i="14"/>
  <c r="L2620" i="14" s="1"/>
  <c r="K2609" i="14"/>
  <c r="R2602" i="14"/>
  <c r="Q2602" i="14"/>
  <c r="P2602" i="14"/>
  <c r="O2602" i="14"/>
  <c r="N2602" i="14"/>
  <c r="M2602" i="14"/>
  <c r="L2602" i="14"/>
  <c r="K2602" i="14"/>
  <c r="R2597" i="14"/>
  <c r="Q2597" i="14"/>
  <c r="P2597" i="14"/>
  <c r="O2597" i="14"/>
  <c r="N2597" i="14"/>
  <c r="M2597" i="14"/>
  <c r="L2597" i="14"/>
  <c r="K2597" i="14"/>
  <c r="R2592" i="14"/>
  <c r="R2603" i="14" s="1"/>
  <c r="Q2592" i="14"/>
  <c r="P2592" i="14"/>
  <c r="P2603" i="14" s="1"/>
  <c r="O2592" i="14"/>
  <c r="O2603" i="14" s="1"/>
  <c r="N2592" i="14"/>
  <c r="N2603" i="14" s="1"/>
  <c r="M2592" i="14"/>
  <c r="L2592" i="14"/>
  <c r="L2603" i="14" s="1"/>
  <c r="K2592" i="14"/>
  <c r="K2603" i="14" s="1"/>
  <c r="R2583" i="14"/>
  <c r="Q2583" i="14"/>
  <c r="P2583" i="14"/>
  <c r="O2583" i="14"/>
  <c r="N2583" i="14"/>
  <c r="M2583" i="14"/>
  <c r="L2583" i="14"/>
  <c r="K2583" i="14"/>
  <c r="R2578" i="14"/>
  <c r="Q2578" i="14"/>
  <c r="P2578" i="14"/>
  <c r="O2578" i="14"/>
  <c r="N2578" i="14"/>
  <c r="M2578" i="14"/>
  <c r="L2578" i="14"/>
  <c r="K2578" i="14"/>
  <c r="R2573" i="14"/>
  <c r="R2584" i="14" s="1"/>
  <c r="Q2573" i="14"/>
  <c r="P2573" i="14"/>
  <c r="P2584" i="14" s="1"/>
  <c r="O2573" i="14"/>
  <c r="N2573" i="14"/>
  <c r="M2573" i="14"/>
  <c r="L2573" i="14"/>
  <c r="L2584" i="14" s="1"/>
  <c r="K2573" i="14"/>
  <c r="K2584" i="14" s="1"/>
  <c r="R2566" i="14"/>
  <c r="Q2566" i="14"/>
  <c r="P2566" i="14"/>
  <c r="O2566" i="14"/>
  <c r="N2566" i="14"/>
  <c r="M2566" i="14"/>
  <c r="L2566" i="14"/>
  <c r="K2566" i="14"/>
  <c r="R2561" i="14"/>
  <c r="Q2561" i="14"/>
  <c r="P2561" i="14"/>
  <c r="O2561" i="14"/>
  <c r="N2561" i="14"/>
  <c r="M2561" i="14"/>
  <c r="L2561" i="14"/>
  <c r="K2561" i="14"/>
  <c r="R2556" i="14"/>
  <c r="R2567" i="14" s="1"/>
  <c r="Q2556" i="14"/>
  <c r="Q2567" i="14" s="1"/>
  <c r="P2556" i="14"/>
  <c r="P2567" i="14" s="1"/>
  <c r="O2556" i="14"/>
  <c r="O2567" i="14" s="1"/>
  <c r="N2556" i="14"/>
  <c r="N2567" i="14" s="1"/>
  <c r="M2556" i="14"/>
  <c r="M2567" i="14" s="1"/>
  <c r="L2556" i="14"/>
  <c r="L2567" i="14" s="1"/>
  <c r="K2556" i="14"/>
  <c r="K2567" i="14" s="1"/>
  <c r="R2549" i="14"/>
  <c r="Q2549" i="14"/>
  <c r="P2549" i="14"/>
  <c r="O2549" i="14"/>
  <c r="N2549" i="14"/>
  <c r="M2549" i="14"/>
  <c r="L2549" i="14"/>
  <c r="K2549" i="14"/>
  <c r="R2544" i="14"/>
  <c r="Q2544" i="14"/>
  <c r="P2544" i="14"/>
  <c r="O2544" i="14"/>
  <c r="N2544" i="14"/>
  <c r="M2544" i="14"/>
  <c r="L2544" i="14"/>
  <c r="K2544" i="14"/>
  <c r="R2539" i="14"/>
  <c r="R2550" i="14" s="1"/>
  <c r="Q2539" i="14"/>
  <c r="Q2550" i="14" s="1"/>
  <c r="P2539" i="14"/>
  <c r="P2550" i="14" s="1"/>
  <c r="O2539" i="14"/>
  <c r="O2550" i="14" s="1"/>
  <c r="N2539" i="14"/>
  <c r="N2550" i="14" s="1"/>
  <c r="M2539" i="14"/>
  <c r="M2550" i="14" s="1"/>
  <c r="L2539" i="14"/>
  <c r="L2550" i="14" s="1"/>
  <c r="K2539" i="14"/>
  <c r="K2550" i="14" s="1"/>
  <c r="R2532" i="14"/>
  <c r="Q2532" i="14"/>
  <c r="P2532" i="14"/>
  <c r="O2532" i="14"/>
  <c r="N2532" i="14"/>
  <c r="M2532" i="14"/>
  <c r="L2532" i="14"/>
  <c r="K2532" i="14"/>
  <c r="R2527" i="14"/>
  <c r="Q2527" i="14"/>
  <c r="P2527" i="14"/>
  <c r="O2527" i="14"/>
  <c r="N2527" i="14"/>
  <c r="M2527" i="14"/>
  <c r="L2527" i="14"/>
  <c r="K2527" i="14"/>
  <c r="R2522" i="14"/>
  <c r="R2533" i="14" s="1"/>
  <c r="Q2522" i="14"/>
  <c r="Q2533" i="14" s="1"/>
  <c r="P2522" i="14"/>
  <c r="P2533" i="14" s="1"/>
  <c r="O2522" i="14"/>
  <c r="O2533" i="14" s="1"/>
  <c r="N2522" i="14"/>
  <c r="N2533" i="14" s="1"/>
  <c r="L2522" i="14"/>
  <c r="K2522" i="14"/>
  <c r="R2515" i="14"/>
  <c r="Q2515" i="14"/>
  <c r="P2515" i="14"/>
  <c r="O2515" i="14"/>
  <c r="N2515" i="14"/>
  <c r="M2515" i="14"/>
  <c r="L2515" i="14"/>
  <c r="K2515" i="14"/>
  <c r="R2510" i="14"/>
  <c r="Q2510" i="14"/>
  <c r="P2510" i="14"/>
  <c r="O2510" i="14"/>
  <c r="N2510" i="14"/>
  <c r="M2510" i="14"/>
  <c r="L2510" i="14"/>
  <c r="K2510" i="14"/>
  <c r="R2505" i="14"/>
  <c r="R2516" i="14" s="1"/>
  <c r="Q2505" i="14"/>
  <c r="Q2516" i="14" s="1"/>
  <c r="P2505" i="14"/>
  <c r="P2516" i="14" s="1"/>
  <c r="O2505" i="14"/>
  <c r="O2516" i="14" s="1"/>
  <c r="N2505" i="14"/>
  <c r="N2516" i="14" s="1"/>
  <c r="M2505" i="14"/>
  <c r="M2516" i="14" s="1"/>
  <c r="L2505" i="14"/>
  <c r="K2505" i="14"/>
  <c r="K2516" i="14" s="1"/>
  <c r="R2496" i="14"/>
  <c r="Q2496" i="14"/>
  <c r="P2496" i="14"/>
  <c r="O2496" i="14"/>
  <c r="N2496" i="14"/>
  <c r="M2496" i="14"/>
  <c r="L2496" i="14"/>
  <c r="K2496" i="14"/>
  <c r="R2491" i="14"/>
  <c r="Q2491" i="14"/>
  <c r="P2491" i="14"/>
  <c r="O2491" i="14"/>
  <c r="N2491" i="14"/>
  <c r="M2491" i="14"/>
  <c r="L2491" i="14"/>
  <c r="K2491" i="14"/>
  <c r="R2486" i="14"/>
  <c r="R2497" i="14" s="1"/>
  <c r="Q2486" i="14"/>
  <c r="Q2497" i="14" s="1"/>
  <c r="P2486" i="14"/>
  <c r="P2497" i="14" s="1"/>
  <c r="O2486" i="14"/>
  <c r="O2497" i="14" s="1"/>
  <c r="N2486" i="14"/>
  <c r="N2497" i="14" s="1"/>
  <c r="M2486" i="14"/>
  <c r="M2497" i="14" s="1"/>
  <c r="L2486" i="14"/>
  <c r="L2497" i="14" s="1"/>
  <c r="K2486" i="14"/>
  <c r="K2497" i="14" s="1"/>
  <c r="R2479" i="14"/>
  <c r="Q2479" i="14"/>
  <c r="P2479" i="14"/>
  <c r="O2479" i="14"/>
  <c r="N2479" i="14"/>
  <c r="M2479" i="14"/>
  <c r="L2479" i="14"/>
  <c r="K2479" i="14"/>
  <c r="R2474" i="14"/>
  <c r="Q2474" i="14"/>
  <c r="P2474" i="14"/>
  <c r="O2474" i="14"/>
  <c r="N2474" i="14"/>
  <c r="M2474" i="14"/>
  <c r="L2474" i="14"/>
  <c r="K2474" i="14"/>
  <c r="R2469" i="14"/>
  <c r="R2480" i="14" s="1"/>
  <c r="Q2469" i="14"/>
  <c r="Q2480" i="14" s="1"/>
  <c r="P2469" i="14"/>
  <c r="P2480" i="14" s="1"/>
  <c r="O2469" i="14"/>
  <c r="O2480" i="14" s="1"/>
  <c r="N2469" i="14"/>
  <c r="N2480" i="14" s="1"/>
  <c r="M2469" i="14"/>
  <c r="M2480" i="14" s="1"/>
  <c r="L2469" i="14"/>
  <c r="L2480" i="14" s="1"/>
  <c r="K2469" i="14"/>
  <c r="K2480" i="14" s="1"/>
  <c r="R2462" i="14"/>
  <c r="Q2462" i="14"/>
  <c r="P2462" i="14"/>
  <c r="O2462" i="14"/>
  <c r="N2462" i="14"/>
  <c r="M2462" i="14"/>
  <c r="L2462" i="14"/>
  <c r="K2462" i="14"/>
  <c r="R2457" i="14"/>
  <c r="Q2457" i="14"/>
  <c r="P2457" i="14"/>
  <c r="O2457" i="14"/>
  <c r="N2457" i="14"/>
  <c r="M2457" i="14"/>
  <c r="L2457" i="14"/>
  <c r="K2457" i="14"/>
  <c r="R2452" i="14"/>
  <c r="R2463" i="14" s="1"/>
  <c r="Q2452" i="14"/>
  <c r="Q2463" i="14" s="1"/>
  <c r="P2452" i="14"/>
  <c r="P2463" i="14" s="1"/>
  <c r="O2452" i="14"/>
  <c r="O2463" i="14" s="1"/>
  <c r="N2452" i="14"/>
  <c r="N2463" i="14" s="1"/>
  <c r="M2452" i="14"/>
  <c r="M2463" i="14" s="1"/>
  <c r="L2452" i="14"/>
  <c r="L2463" i="14" s="1"/>
  <c r="K2452" i="14"/>
  <c r="K2463" i="14" s="1"/>
  <c r="R2441" i="14"/>
  <c r="Q2441" i="14"/>
  <c r="P2441" i="14"/>
  <c r="O2441" i="14"/>
  <c r="N2441" i="14"/>
  <c r="M2441" i="14"/>
  <c r="L2441" i="14"/>
  <c r="K2441" i="14"/>
  <c r="R2436" i="14"/>
  <c r="Q2436" i="14"/>
  <c r="P2436" i="14"/>
  <c r="O2436" i="14"/>
  <c r="N2436" i="14"/>
  <c r="M2436" i="14"/>
  <c r="L2436" i="14"/>
  <c r="K2436" i="14"/>
  <c r="R2431" i="14"/>
  <c r="R2442" i="14" s="1"/>
  <c r="Q2431" i="14"/>
  <c r="P2431" i="14"/>
  <c r="P2442" i="14" s="1"/>
  <c r="O2431" i="14"/>
  <c r="N2431" i="14"/>
  <c r="M2431" i="14"/>
  <c r="L2431" i="14"/>
  <c r="L2442" i="14" s="1"/>
  <c r="K2431" i="14"/>
  <c r="R2424" i="14"/>
  <c r="Q2424" i="14"/>
  <c r="P2424" i="14"/>
  <c r="O2424" i="14"/>
  <c r="N2424" i="14"/>
  <c r="M2424" i="14"/>
  <c r="L2424" i="14"/>
  <c r="K2424" i="14"/>
  <c r="R2419" i="14"/>
  <c r="Q2419" i="14"/>
  <c r="P2419" i="14"/>
  <c r="O2419" i="14"/>
  <c r="N2419" i="14"/>
  <c r="M2419" i="14"/>
  <c r="L2419" i="14"/>
  <c r="K2419" i="14"/>
  <c r="R2414" i="14"/>
  <c r="R2425" i="14" s="1"/>
  <c r="Q2414" i="14"/>
  <c r="P2414" i="14"/>
  <c r="O2414" i="14"/>
  <c r="O2425" i="14" s="1"/>
  <c r="N2414" i="14"/>
  <c r="N2425" i="14" s="1"/>
  <c r="M2414" i="14"/>
  <c r="M2425" i="14" s="1"/>
  <c r="L2414" i="14"/>
  <c r="K2414" i="14"/>
  <c r="K2425" i="14" s="1"/>
  <c r="R2407" i="14"/>
  <c r="Q2407" i="14"/>
  <c r="P2407" i="14"/>
  <c r="O2407" i="14"/>
  <c r="N2407" i="14"/>
  <c r="M2407" i="14"/>
  <c r="L2407" i="14"/>
  <c r="K2407" i="14"/>
  <c r="R2402" i="14"/>
  <c r="Q2402" i="14"/>
  <c r="P2402" i="14"/>
  <c r="O2402" i="14"/>
  <c r="N2402" i="14"/>
  <c r="M2402" i="14"/>
  <c r="L2402" i="14"/>
  <c r="K2402" i="14"/>
  <c r="R2397" i="14"/>
  <c r="R2408" i="14" s="1"/>
  <c r="Q2397" i="14"/>
  <c r="Q2408" i="14" s="1"/>
  <c r="P2397" i="14"/>
  <c r="P2408" i="14" s="1"/>
  <c r="O2397" i="14"/>
  <c r="O2408" i="14" s="1"/>
  <c r="N2397" i="14"/>
  <c r="N2408" i="14" s="1"/>
  <c r="L2397" i="14"/>
  <c r="K2397" i="14"/>
  <c r="M2393" i="14"/>
  <c r="M2397" i="14" s="1"/>
  <c r="R2390" i="14"/>
  <c r="Q2390" i="14"/>
  <c r="P2390" i="14"/>
  <c r="O2390" i="14"/>
  <c r="N2390" i="14"/>
  <c r="M2390" i="14"/>
  <c r="L2390" i="14"/>
  <c r="K2390" i="14"/>
  <c r="R2385" i="14"/>
  <c r="Q2385" i="14"/>
  <c r="P2385" i="14"/>
  <c r="O2385" i="14"/>
  <c r="N2385" i="14"/>
  <c r="M2385" i="14"/>
  <c r="L2385" i="14"/>
  <c r="K2385" i="14"/>
  <c r="R2380" i="14"/>
  <c r="R2391" i="14" s="1"/>
  <c r="Q2380" i="14"/>
  <c r="Q2391" i="14" s="1"/>
  <c r="P2380" i="14"/>
  <c r="P2391" i="14" s="1"/>
  <c r="O2380" i="14"/>
  <c r="O2391" i="14" s="1"/>
  <c r="N2380" i="14"/>
  <c r="N2391" i="14" s="1"/>
  <c r="M2380" i="14"/>
  <c r="M2391" i="14" s="1"/>
  <c r="L2380" i="14"/>
  <c r="L2391" i="14" s="1"/>
  <c r="K2380" i="14"/>
  <c r="K2391" i="14" s="1"/>
  <c r="R2373" i="14"/>
  <c r="Q2373" i="14"/>
  <c r="P2373" i="14"/>
  <c r="O2373" i="14"/>
  <c r="N2373" i="14"/>
  <c r="M2373" i="14"/>
  <c r="L2373" i="14"/>
  <c r="K2373" i="14"/>
  <c r="R2368" i="14"/>
  <c r="Q2368" i="14"/>
  <c r="P2368" i="14"/>
  <c r="O2368" i="14"/>
  <c r="N2368" i="14"/>
  <c r="M2368" i="14"/>
  <c r="L2368" i="14"/>
  <c r="K2368" i="14"/>
  <c r="R2363" i="14"/>
  <c r="R2374" i="14" s="1"/>
  <c r="Q2363" i="14"/>
  <c r="Q2374" i="14" s="1"/>
  <c r="P2363" i="14"/>
  <c r="P2374" i="14" s="1"/>
  <c r="O2363" i="14"/>
  <c r="O2374" i="14" s="1"/>
  <c r="N2363" i="14"/>
  <c r="L2363" i="14"/>
  <c r="K2363" i="14"/>
  <c r="M2359" i="14"/>
  <c r="M2363" i="14" s="1"/>
  <c r="R2354" i="14"/>
  <c r="Q2354" i="14"/>
  <c r="P2354" i="14"/>
  <c r="O2354" i="14"/>
  <c r="N2354" i="14"/>
  <c r="M2354" i="14"/>
  <c r="L2354" i="14"/>
  <c r="K2354" i="14"/>
  <c r="R2349" i="14"/>
  <c r="Q2349" i="14"/>
  <c r="O2349" i="14"/>
  <c r="N2349" i="14"/>
  <c r="L2349" i="14"/>
  <c r="K2349" i="14"/>
  <c r="P2345" i="14"/>
  <c r="R2344" i="14"/>
  <c r="Q2344" i="14"/>
  <c r="P2344" i="14"/>
  <c r="O2344" i="14"/>
  <c r="N2344" i="14"/>
  <c r="L2344" i="14"/>
  <c r="K2344" i="14"/>
  <c r="M2340" i="14"/>
  <c r="M2344" i="14" s="1"/>
  <c r="R2337" i="14"/>
  <c r="Q2337" i="14"/>
  <c r="P2337" i="14"/>
  <c r="O2337" i="14"/>
  <c r="N2337" i="14"/>
  <c r="M2337" i="14"/>
  <c r="L2337" i="14"/>
  <c r="K2337" i="14"/>
  <c r="R2332" i="14"/>
  <c r="Q2332" i="14"/>
  <c r="P2332" i="14"/>
  <c r="O2332" i="14"/>
  <c r="N2332" i="14"/>
  <c r="M2332" i="14"/>
  <c r="L2332" i="14"/>
  <c r="K2332" i="14"/>
  <c r="R2327" i="14"/>
  <c r="R2338" i="14" s="1"/>
  <c r="Q2327" i="14"/>
  <c r="P2327" i="14"/>
  <c r="P2338" i="14" s="1"/>
  <c r="O2327" i="14"/>
  <c r="N2327" i="14"/>
  <c r="M2327" i="14"/>
  <c r="L2327" i="14"/>
  <c r="K2327" i="14"/>
  <c r="R2320" i="14"/>
  <c r="Q2320" i="14"/>
  <c r="P2320" i="14"/>
  <c r="O2320" i="14"/>
  <c r="N2320" i="14"/>
  <c r="M2320" i="14"/>
  <c r="L2320" i="14"/>
  <c r="K2320" i="14"/>
  <c r="R2315" i="14"/>
  <c r="Q2315" i="14"/>
  <c r="P2315" i="14"/>
  <c r="O2315" i="14"/>
  <c r="N2315" i="14"/>
  <c r="M2315" i="14"/>
  <c r="L2315" i="14"/>
  <c r="K2315" i="14"/>
  <c r="R2310" i="14"/>
  <c r="R2321" i="14" s="1"/>
  <c r="Q2310" i="14"/>
  <c r="P2310" i="14"/>
  <c r="O2310" i="14"/>
  <c r="O2321" i="14" s="1"/>
  <c r="N2310" i="14"/>
  <c r="M2310" i="14"/>
  <c r="L2310" i="14"/>
  <c r="K2310" i="14"/>
  <c r="R2303" i="14"/>
  <c r="Q2303" i="14"/>
  <c r="P2303" i="14"/>
  <c r="O2303" i="14"/>
  <c r="N2303" i="14"/>
  <c r="M2303" i="14"/>
  <c r="L2303" i="14"/>
  <c r="K2303" i="14"/>
  <c r="R2298" i="14"/>
  <c r="Q2298" i="14"/>
  <c r="P2298" i="14"/>
  <c r="O2298" i="14"/>
  <c r="N2298" i="14"/>
  <c r="M2298" i="14"/>
  <c r="L2298" i="14"/>
  <c r="K2298" i="14"/>
  <c r="R2293" i="14"/>
  <c r="R2304" i="14" s="1"/>
  <c r="Q2293" i="14"/>
  <c r="Q2304" i="14" s="1"/>
  <c r="P2293" i="14"/>
  <c r="P2304" i="14" s="1"/>
  <c r="O2293" i="14"/>
  <c r="N2293" i="14"/>
  <c r="M2293" i="14"/>
  <c r="L2293" i="14"/>
  <c r="L2304" i="14" s="1"/>
  <c r="K2293" i="14"/>
  <c r="R2286" i="14"/>
  <c r="Q2286" i="14"/>
  <c r="P2286" i="14"/>
  <c r="O2286" i="14"/>
  <c r="N2286" i="14"/>
  <c r="M2286" i="14"/>
  <c r="L2286" i="14"/>
  <c r="K2286" i="14"/>
  <c r="R2281" i="14"/>
  <c r="Q2281" i="14"/>
  <c r="P2281" i="14"/>
  <c r="O2281" i="14"/>
  <c r="N2281" i="14"/>
  <c r="M2281" i="14"/>
  <c r="L2281" i="14"/>
  <c r="K2281" i="14"/>
  <c r="R2276" i="14"/>
  <c r="R2287" i="14" s="1"/>
  <c r="Q2276" i="14"/>
  <c r="Q2287" i="14" s="1"/>
  <c r="P2276" i="14"/>
  <c r="P2287" i="14" s="1"/>
  <c r="O2276" i="14"/>
  <c r="O2287" i="14" s="1"/>
  <c r="N2276" i="14"/>
  <c r="M2276" i="14"/>
  <c r="M2287" i="14" s="1"/>
  <c r="L2276" i="14"/>
  <c r="K2276" i="14"/>
  <c r="R2262" i="14"/>
  <c r="Q2262" i="14"/>
  <c r="P2262" i="14"/>
  <c r="O2262" i="14"/>
  <c r="N2262" i="14"/>
  <c r="M2262" i="14"/>
  <c r="L2262" i="14"/>
  <c r="K2262" i="14"/>
  <c r="R2257" i="14"/>
  <c r="Q2257" i="14"/>
  <c r="P2257" i="14"/>
  <c r="O2257" i="14"/>
  <c r="N2257" i="14"/>
  <c r="M2257" i="14"/>
  <c r="L2257" i="14"/>
  <c r="K2257" i="14"/>
  <c r="R2252" i="14"/>
  <c r="R2263" i="14" s="1"/>
  <c r="Q2252" i="14"/>
  <c r="P2252" i="14"/>
  <c r="O2252" i="14"/>
  <c r="O2263" i="14" s="1"/>
  <c r="N2252" i="14"/>
  <c r="N2263" i="14" s="1"/>
  <c r="M2252" i="14"/>
  <c r="L2252" i="14"/>
  <c r="L2263" i="14" s="1"/>
  <c r="K2252" i="14"/>
  <c r="R2245" i="14"/>
  <c r="Q2245" i="14"/>
  <c r="P2245" i="14"/>
  <c r="O2245" i="14"/>
  <c r="N2245" i="14"/>
  <c r="M2245" i="14"/>
  <c r="L2245" i="14"/>
  <c r="K2245" i="14"/>
  <c r="R2240" i="14"/>
  <c r="Q2240" i="14"/>
  <c r="P2240" i="14"/>
  <c r="O2240" i="14"/>
  <c r="N2240" i="14"/>
  <c r="M2240" i="14"/>
  <c r="L2240" i="14"/>
  <c r="K2240" i="14"/>
  <c r="R2235" i="14"/>
  <c r="R2246" i="14" s="1"/>
  <c r="Q2235" i="14"/>
  <c r="Q2246" i="14" s="1"/>
  <c r="P2235" i="14"/>
  <c r="P2246" i="14" s="1"/>
  <c r="O2235" i="14"/>
  <c r="O2246" i="14" s="1"/>
  <c r="N2235" i="14"/>
  <c r="N2246" i="14" s="1"/>
  <c r="M2235" i="14"/>
  <c r="M2246" i="14" s="1"/>
  <c r="L2235" i="14"/>
  <c r="L2246" i="14" s="1"/>
  <c r="K2235" i="14"/>
  <c r="K2246" i="14" s="1"/>
  <c r="R2228" i="14"/>
  <c r="Q2228" i="14"/>
  <c r="P2228" i="14"/>
  <c r="O2228" i="14"/>
  <c r="N2228" i="14"/>
  <c r="M2228" i="14"/>
  <c r="L2228" i="14"/>
  <c r="K2228" i="14"/>
  <c r="R2223" i="14"/>
  <c r="Q2223" i="14"/>
  <c r="P2223" i="14"/>
  <c r="O2223" i="14"/>
  <c r="N2223" i="14"/>
  <c r="M2223" i="14"/>
  <c r="L2223" i="14"/>
  <c r="K2223" i="14"/>
  <c r="R2218" i="14"/>
  <c r="R2229" i="14" s="1"/>
  <c r="Q2218" i="14"/>
  <c r="Q2229" i="14" s="1"/>
  <c r="P2218" i="14"/>
  <c r="O2218" i="14"/>
  <c r="O2229" i="14" s="1"/>
  <c r="N2218" i="14"/>
  <c r="M2218" i="14"/>
  <c r="M2229" i="14" s="1"/>
  <c r="L2218" i="14"/>
  <c r="K2218" i="14"/>
  <c r="R2211" i="14"/>
  <c r="Q2211" i="14"/>
  <c r="P2211" i="14"/>
  <c r="O2211" i="14"/>
  <c r="N2211" i="14"/>
  <c r="M2211" i="14"/>
  <c r="L2211" i="14"/>
  <c r="K2211" i="14"/>
  <c r="R2206" i="14"/>
  <c r="Q2206" i="14"/>
  <c r="P2206" i="14"/>
  <c r="O2206" i="14"/>
  <c r="N2206" i="14"/>
  <c r="M2206" i="14"/>
  <c r="L2206" i="14"/>
  <c r="K2206" i="14"/>
  <c r="R2201" i="14"/>
  <c r="R2212" i="14" s="1"/>
  <c r="Q2201" i="14"/>
  <c r="Q2212" i="14" s="1"/>
  <c r="P2201" i="14"/>
  <c r="O2201" i="14"/>
  <c r="O2212" i="14" s="1"/>
  <c r="N2201" i="14"/>
  <c r="N2212" i="14" s="1"/>
  <c r="M2201" i="14"/>
  <c r="L2201" i="14"/>
  <c r="K2201" i="14"/>
  <c r="K2212" i="14" s="1"/>
  <c r="R2194" i="14"/>
  <c r="Q2194" i="14"/>
  <c r="P2194" i="14"/>
  <c r="O2194" i="14"/>
  <c r="N2194" i="14"/>
  <c r="M2194" i="14"/>
  <c r="L2194" i="14"/>
  <c r="K2194" i="14"/>
  <c r="R2189" i="14"/>
  <c r="Q2189" i="14"/>
  <c r="P2189" i="14"/>
  <c r="O2189" i="14"/>
  <c r="N2189" i="14"/>
  <c r="M2189" i="14"/>
  <c r="L2189" i="14"/>
  <c r="K2189" i="14"/>
  <c r="R2184" i="14"/>
  <c r="R2195" i="14" s="1"/>
  <c r="Q2184" i="14"/>
  <c r="Q2195" i="14" s="1"/>
  <c r="P2184" i="14"/>
  <c r="P2195" i="14" s="1"/>
  <c r="O2184" i="14"/>
  <c r="O2195" i="14" s="1"/>
  <c r="N2184" i="14"/>
  <c r="N2195" i="14" s="1"/>
  <c r="M2184" i="14"/>
  <c r="M2195" i="14" s="1"/>
  <c r="L2184" i="14"/>
  <c r="L2195" i="14" s="1"/>
  <c r="K2184" i="14"/>
  <c r="K2195" i="14" s="1"/>
  <c r="R2177" i="14"/>
  <c r="Q2177" i="14"/>
  <c r="P2177" i="14"/>
  <c r="O2177" i="14"/>
  <c r="N2177" i="14"/>
  <c r="M2177" i="14"/>
  <c r="L2177" i="14"/>
  <c r="K2177" i="14"/>
  <c r="R2172" i="14"/>
  <c r="Q2172" i="14"/>
  <c r="P2172" i="14"/>
  <c r="O2172" i="14"/>
  <c r="N2172" i="14"/>
  <c r="M2172" i="14"/>
  <c r="L2172" i="14"/>
  <c r="K2172" i="14"/>
  <c r="R2167" i="14"/>
  <c r="R2178" i="14" s="1"/>
  <c r="Q2167" i="14"/>
  <c r="P2167" i="14"/>
  <c r="P2178" i="14" s="1"/>
  <c r="O2167" i="14"/>
  <c r="O2178" i="14" s="1"/>
  <c r="N2167" i="14"/>
  <c r="N2178" i="14" s="1"/>
  <c r="M2167" i="14"/>
  <c r="M2178" i="14" s="1"/>
  <c r="L2167" i="14"/>
  <c r="L2178" i="14" s="1"/>
  <c r="K2167" i="14"/>
  <c r="K2178" i="14" s="1"/>
  <c r="R2160" i="14"/>
  <c r="Q2160" i="14"/>
  <c r="P2160" i="14"/>
  <c r="O2160" i="14"/>
  <c r="N2160" i="14"/>
  <c r="M2160" i="14"/>
  <c r="L2160" i="14"/>
  <c r="K2160" i="14"/>
  <c r="R2155" i="14"/>
  <c r="Q2155" i="14"/>
  <c r="P2155" i="14"/>
  <c r="O2155" i="14"/>
  <c r="N2155" i="14"/>
  <c r="M2155" i="14"/>
  <c r="L2155" i="14"/>
  <c r="K2155" i="14"/>
  <c r="R2150" i="14"/>
  <c r="R2161" i="14" s="1"/>
  <c r="Q2150" i="14"/>
  <c r="Q2161" i="14" s="1"/>
  <c r="P2150" i="14"/>
  <c r="P2161" i="14" s="1"/>
  <c r="O2150" i="14"/>
  <c r="O2161" i="14" s="1"/>
  <c r="N2150" i="14"/>
  <c r="N2161" i="14" s="1"/>
  <c r="M2150" i="14"/>
  <c r="M2161" i="14" s="1"/>
  <c r="L2150" i="14"/>
  <c r="L2161" i="14" s="1"/>
  <c r="K2150" i="14"/>
  <c r="K2161" i="14" s="1"/>
  <c r="R2143" i="14"/>
  <c r="Q2143" i="14"/>
  <c r="P2143" i="14"/>
  <c r="O2143" i="14"/>
  <c r="N2143" i="14"/>
  <c r="M2143" i="14"/>
  <c r="L2143" i="14"/>
  <c r="K2143" i="14"/>
  <c r="R2138" i="14"/>
  <c r="Q2138" i="14"/>
  <c r="P2138" i="14"/>
  <c r="O2138" i="14"/>
  <c r="N2138" i="14"/>
  <c r="M2138" i="14"/>
  <c r="L2138" i="14"/>
  <c r="K2138" i="14"/>
  <c r="R2133" i="14"/>
  <c r="R2144" i="14" s="1"/>
  <c r="Q2133" i="14"/>
  <c r="P2133" i="14"/>
  <c r="P2144" i="14" s="1"/>
  <c r="O2133" i="14"/>
  <c r="O2144" i="14" s="1"/>
  <c r="N2133" i="14"/>
  <c r="N2144" i="14" s="1"/>
  <c r="M2133" i="14"/>
  <c r="M2144" i="14" s="1"/>
  <c r="L2133" i="14"/>
  <c r="K2133" i="14"/>
  <c r="R2124" i="14"/>
  <c r="Q2124" i="14"/>
  <c r="P2124" i="14"/>
  <c r="O2124" i="14"/>
  <c r="N2124" i="14"/>
  <c r="M2124" i="14"/>
  <c r="L2124" i="14"/>
  <c r="K2124" i="14"/>
  <c r="R2119" i="14"/>
  <c r="Q2119" i="14"/>
  <c r="P2119" i="14"/>
  <c r="O2119" i="14"/>
  <c r="N2119" i="14"/>
  <c r="M2119" i="14"/>
  <c r="L2119" i="14"/>
  <c r="K2119" i="14"/>
  <c r="R2114" i="14"/>
  <c r="R2125" i="14" s="1"/>
  <c r="Q2114" i="14"/>
  <c r="P2114" i="14"/>
  <c r="P2125" i="14" s="1"/>
  <c r="O2114" i="14"/>
  <c r="N2114" i="14"/>
  <c r="N2125" i="14" s="1"/>
  <c r="M2114" i="14"/>
  <c r="L2114" i="14"/>
  <c r="K2114" i="14"/>
  <c r="R2107" i="14"/>
  <c r="Q2107" i="14"/>
  <c r="P2107" i="14"/>
  <c r="O2107" i="14"/>
  <c r="N2107" i="14"/>
  <c r="M2107" i="14"/>
  <c r="L2107" i="14"/>
  <c r="K2107" i="14"/>
  <c r="R2102" i="14"/>
  <c r="Q2102" i="14"/>
  <c r="P2102" i="14"/>
  <c r="O2102" i="14"/>
  <c r="N2102" i="14"/>
  <c r="M2102" i="14"/>
  <c r="L2102" i="14"/>
  <c r="K2102" i="14"/>
  <c r="R2097" i="14"/>
  <c r="Q2097" i="14"/>
  <c r="Q2108" i="14" s="1"/>
  <c r="P2097" i="14"/>
  <c r="P2108" i="14" s="1"/>
  <c r="O2097" i="14"/>
  <c r="O2108" i="14" s="1"/>
  <c r="N2097" i="14"/>
  <c r="N2108" i="14" s="1"/>
  <c r="M2097" i="14"/>
  <c r="M2108" i="14" s="1"/>
  <c r="L2097" i="14"/>
  <c r="L2108" i="14" s="1"/>
  <c r="K2097" i="14"/>
  <c r="K2108" i="14" s="1"/>
  <c r="R2090" i="14"/>
  <c r="Q2090" i="14"/>
  <c r="P2090" i="14"/>
  <c r="O2090" i="14"/>
  <c r="N2090" i="14"/>
  <c r="M2090" i="14"/>
  <c r="L2090" i="14"/>
  <c r="K2090" i="14"/>
  <c r="R2085" i="14"/>
  <c r="Q2085" i="14"/>
  <c r="P2085" i="14"/>
  <c r="O2085" i="14"/>
  <c r="N2085" i="14"/>
  <c r="M2085" i="14"/>
  <c r="L2085" i="14"/>
  <c r="K2085" i="14"/>
  <c r="R2080" i="14"/>
  <c r="R2091" i="14" s="1"/>
  <c r="Q2080" i="14"/>
  <c r="Q2091" i="14" s="1"/>
  <c r="P2080" i="14"/>
  <c r="P2091" i="14" s="1"/>
  <c r="O2080" i="14"/>
  <c r="O2091" i="14" s="1"/>
  <c r="N2080" i="14"/>
  <c r="N2091" i="14" s="1"/>
  <c r="M2080" i="14"/>
  <c r="L2080" i="14"/>
  <c r="K2080" i="14"/>
  <c r="R2073" i="14"/>
  <c r="Q2073" i="14"/>
  <c r="P2073" i="14"/>
  <c r="O2073" i="14"/>
  <c r="N2073" i="14"/>
  <c r="M2073" i="14"/>
  <c r="L2073" i="14"/>
  <c r="K2073" i="14"/>
  <c r="R2068" i="14"/>
  <c r="Q2068" i="14"/>
  <c r="P2068" i="14"/>
  <c r="O2068" i="14"/>
  <c r="N2068" i="14"/>
  <c r="M2068" i="14"/>
  <c r="L2068" i="14"/>
  <c r="K2068" i="14"/>
  <c r="R2063" i="14"/>
  <c r="R2074" i="14" s="1"/>
  <c r="Q2063" i="14"/>
  <c r="Q2074" i="14" s="1"/>
  <c r="P2063" i="14"/>
  <c r="P2074" i="14" s="1"/>
  <c r="O2063" i="14"/>
  <c r="O2074" i="14" s="1"/>
  <c r="N2063" i="14"/>
  <c r="N2074" i="14" s="1"/>
  <c r="M2063" i="14"/>
  <c r="M2074" i="14" s="1"/>
  <c r="L2063" i="14"/>
  <c r="L2074" i="14" s="1"/>
  <c r="K2063" i="14"/>
  <c r="K2074" i="14" s="1"/>
  <c r="R2056" i="14"/>
  <c r="Q2056" i="14"/>
  <c r="P2056" i="14"/>
  <c r="O2056" i="14"/>
  <c r="N2056" i="14"/>
  <c r="M2056" i="14"/>
  <c r="L2056" i="14"/>
  <c r="K2056" i="14"/>
  <c r="R2051" i="14"/>
  <c r="Q2051" i="14"/>
  <c r="P2051" i="14"/>
  <c r="O2051" i="14"/>
  <c r="N2051" i="14"/>
  <c r="M2051" i="14"/>
  <c r="L2051" i="14"/>
  <c r="K2051" i="14"/>
  <c r="R2046" i="14"/>
  <c r="R2057" i="14" s="1"/>
  <c r="Q2046" i="14"/>
  <c r="P2046" i="14"/>
  <c r="P2057" i="14" s="1"/>
  <c r="O2046" i="14"/>
  <c r="O2057" i="14" s="1"/>
  <c r="N2046" i="14"/>
  <c r="L2046" i="14"/>
  <c r="K2046" i="14"/>
  <c r="M2042" i="14"/>
  <c r="M2046" i="14" s="1"/>
  <c r="R2039" i="14"/>
  <c r="Q2039" i="14"/>
  <c r="P2039" i="14"/>
  <c r="O2039" i="14"/>
  <c r="N2039" i="14"/>
  <c r="M2039" i="14"/>
  <c r="L2039" i="14"/>
  <c r="K2039" i="14"/>
  <c r="R2034" i="14"/>
  <c r="Q2034" i="14"/>
  <c r="P2034" i="14"/>
  <c r="O2034" i="14"/>
  <c r="N2034" i="14"/>
  <c r="M2034" i="14"/>
  <c r="L2034" i="14"/>
  <c r="K2034" i="14"/>
  <c r="R2029" i="14"/>
  <c r="R2040" i="14" s="1"/>
  <c r="Q2029" i="14"/>
  <c r="Q2040" i="14" s="1"/>
  <c r="P2029" i="14"/>
  <c r="P2040" i="14" s="1"/>
  <c r="O2029" i="14"/>
  <c r="N2029" i="14"/>
  <c r="N2040" i="14" s="1"/>
  <c r="L2029" i="14"/>
  <c r="K2029" i="14"/>
  <c r="M2025" i="14"/>
  <c r="M2029" i="14" s="1"/>
  <c r="R2020" i="14"/>
  <c r="Q2020" i="14"/>
  <c r="P2020" i="14"/>
  <c r="O2020" i="14"/>
  <c r="N2020" i="14"/>
  <c r="M2020" i="14"/>
  <c r="L2020" i="14"/>
  <c r="K2020" i="14"/>
  <c r="R2015" i="14"/>
  <c r="Q2015" i="14"/>
  <c r="P2015" i="14"/>
  <c r="O2015" i="14"/>
  <c r="N2015" i="14"/>
  <c r="M2015" i="14"/>
  <c r="L2015" i="14"/>
  <c r="K2015" i="14"/>
  <c r="R2010" i="14"/>
  <c r="R2021" i="14" s="1"/>
  <c r="Q2010" i="14"/>
  <c r="Q2021" i="14" s="1"/>
  <c r="P2010" i="14"/>
  <c r="P2021" i="14" s="1"/>
  <c r="O2010" i="14"/>
  <c r="O2021" i="14" s="1"/>
  <c r="N2010" i="14"/>
  <c r="N2021" i="14" s="1"/>
  <c r="M2010" i="14"/>
  <c r="L2010" i="14"/>
  <c r="L2021" i="14" s="1"/>
  <c r="K2010" i="14"/>
  <c r="K2021" i="14" s="1"/>
  <c r="R2003" i="14"/>
  <c r="Q2003" i="14"/>
  <c r="P2003" i="14"/>
  <c r="O2003" i="14"/>
  <c r="N2003" i="14"/>
  <c r="M2003" i="14"/>
  <c r="L2003" i="14"/>
  <c r="K2003" i="14"/>
  <c r="R1998" i="14"/>
  <c r="Q1998" i="14"/>
  <c r="P1998" i="14"/>
  <c r="O1998" i="14"/>
  <c r="N1998" i="14"/>
  <c r="M1998" i="14"/>
  <c r="L1998" i="14"/>
  <c r="K1998" i="14"/>
  <c r="R1993" i="14"/>
  <c r="R2004" i="14" s="1"/>
  <c r="Q1993" i="14"/>
  <c r="Q2004" i="14" s="1"/>
  <c r="P1993" i="14"/>
  <c r="P2004" i="14" s="1"/>
  <c r="O1993" i="14"/>
  <c r="O2004" i="14" s="1"/>
  <c r="N1993" i="14"/>
  <c r="N2004" i="14" s="1"/>
  <c r="M1993" i="14"/>
  <c r="M2004" i="14" s="1"/>
  <c r="L1993" i="14"/>
  <c r="L2004" i="14" s="1"/>
  <c r="K1993" i="14"/>
  <c r="K2004" i="14" s="1"/>
  <c r="R1986" i="14"/>
  <c r="Q1986" i="14"/>
  <c r="P1986" i="14"/>
  <c r="O1986" i="14"/>
  <c r="N1986" i="14"/>
  <c r="M1986" i="14"/>
  <c r="L1986" i="14"/>
  <c r="K1986" i="14"/>
  <c r="R1981" i="14"/>
  <c r="Q1981" i="14"/>
  <c r="P1981" i="14"/>
  <c r="O1981" i="14"/>
  <c r="N1981" i="14"/>
  <c r="M1981" i="14"/>
  <c r="L1981" i="14"/>
  <c r="K1981" i="14"/>
  <c r="R1976" i="14"/>
  <c r="R1987" i="14" s="1"/>
  <c r="Q1976" i="14"/>
  <c r="Q1987" i="14" s="1"/>
  <c r="P1976" i="14"/>
  <c r="P1987" i="14" s="1"/>
  <c r="O1976" i="14"/>
  <c r="O1987" i="14" s="1"/>
  <c r="N1976" i="14"/>
  <c r="N1987" i="14" s="1"/>
  <c r="M1976" i="14"/>
  <c r="M1987" i="14" s="1"/>
  <c r="L1976" i="14"/>
  <c r="L1987" i="14" s="1"/>
  <c r="K1976" i="14"/>
  <c r="K1987" i="14" s="1"/>
  <c r="R1969" i="14"/>
  <c r="Q1969" i="14"/>
  <c r="P1969" i="14"/>
  <c r="O1969" i="14"/>
  <c r="N1969" i="14"/>
  <c r="M1969" i="14"/>
  <c r="L1969" i="14"/>
  <c r="K1969" i="14"/>
  <c r="R1964" i="14"/>
  <c r="Q1964" i="14"/>
  <c r="P1964" i="14"/>
  <c r="O1964" i="14"/>
  <c r="N1964" i="14"/>
  <c r="M1964" i="14"/>
  <c r="L1964" i="14"/>
  <c r="K1964" i="14"/>
  <c r="R1959" i="14"/>
  <c r="R1970" i="14" s="1"/>
  <c r="Q1959" i="14"/>
  <c r="Q1970" i="14" s="1"/>
  <c r="P1959" i="14"/>
  <c r="P1970" i="14" s="1"/>
  <c r="O1959" i="14"/>
  <c r="O1970" i="14" s="1"/>
  <c r="N1959" i="14"/>
  <c r="N1970" i="14" s="1"/>
  <c r="M1959" i="14"/>
  <c r="M1970" i="14" s="1"/>
  <c r="L1959" i="14"/>
  <c r="L1970" i="14" s="1"/>
  <c r="K1959" i="14"/>
  <c r="R1952" i="14"/>
  <c r="Q1952" i="14"/>
  <c r="P1952" i="14"/>
  <c r="O1952" i="14"/>
  <c r="N1952" i="14"/>
  <c r="M1952" i="14"/>
  <c r="L1952" i="14"/>
  <c r="K1952" i="14"/>
  <c r="R1947" i="14"/>
  <c r="Q1947" i="14"/>
  <c r="P1947" i="14"/>
  <c r="O1947" i="14"/>
  <c r="N1947" i="14"/>
  <c r="M1947" i="14"/>
  <c r="L1947" i="14"/>
  <c r="K1947" i="14"/>
  <c r="R1942" i="14"/>
  <c r="R1953" i="14" s="1"/>
  <c r="Q1942" i="14"/>
  <c r="Q1953" i="14" s="1"/>
  <c r="P1942" i="14"/>
  <c r="P1953" i="14" s="1"/>
  <c r="O1942" i="14"/>
  <c r="O1953" i="14" s="1"/>
  <c r="N1942" i="14"/>
  <c r="N1953" i="14" s="1"/>
  <c r="M1942" i="14"/>
  <c r="L1942" i="14"/>
  <c r="L1953" i="14" s="1"/>
  <c r="K1942" i="14"/>
  <c r="K1953" i="14" s="1"/>
  <c r="R1935" i="14"/>
  <c r="Q1935" i="14"/>
  <c r="P1935" i="14"/>
  <c r="O1935" i="14"/>
  <c r="N1935" i="14"/>
  <c r="M1935" i="14"/>
  <c r="L1935" i="14"/>
  <c r="K1935" i="14"/>
  <c r="R1930" i="14"/>
  <c r="Q1930" i="14"/>
  <c r="P1930" i="14"/>
  <c r="O1930" i="14"/>
  <c r="N1930" i="14"/>
  <c r="M1930" i="14"/>
  <c r="L1930" i="14"/>
  <c r="K1930" i="14"/>
  <c r="R1925" i="14"/>
  <c r="R1936" i="14" s="1"/>
  <c r="Q1925" i="14"/>
  <c r="Q1936" i="14" s="1"/>
  <c r="P1925" i="14"/>
  <c r="P1936" i="14" s="1"/>
  <c r="O1925" i="14"/>
  <c r="O1936" i="14" s="1"/>
  <c r="N1925" i="14"/>
  <c r="N1936" i="14" s="1"/>
  <c r="M1925" i="14"/>
  <c r="M1936" i="14" s="1"/>
  <c r="L1925" i="14"/>
  <c r="L1936" i="14" s="1"/>
  <c r="K1925" i="14"/>
  <c r="K1936" i="14" s="1"/>
  <c r="R1918" i="14"/>
  <c r="Q1918" i="14"/>
  <c r="P1918" i="14"/>
  <c r="O1918" i="14"/>
  <c r="N1918" i="14"/>
  <c r="M1918" i="14"/>
  <c r="L1918" i="14"/>
  <c r="K1918" i="14"/>
  <c r="R1913" i="14"/>
  <c r="Q1913" i="14"/>
  <c r="P1913" i="14"/>
  <c r="O1913" i="14"/>
  <c r="N1913" i="14"/>
  <c r="M1913" i="14"/>
  <c r="L1913" i="14"/>
  <c r="K1913" i="14"/>
  <c r="R1908" i="14"/>
  <c r="R1919" i="14" s="1"/>
  <c r="Q1908" i="14"/>
  <c r="Q1919" i="14" s="1"/>
  <c r="P1908" i="14"/>
  <c r="P1919" i="14" s="1"/>
  <c r="O1908" i="14"/>
  <c r="O1919" i="14" s="1"/>
  <c r="N1908" i="14"/>
  <c r="N1919" i="14" s="1"/>
  <c r="M1908" i="14"/>
  <c r="L1908" i="14"/>
  <c r="L1919" i="14" s="1"/>
  <c r="K1908" i="14"/>
  <c r="K1919" i="14" s="1"/>
  <c r="R1901" i="14"/>
  <c r="Q1901" i="14"/>
  <c r="P1901" i="14"/>
  <c r="O1901" i="14"/>
  <c r="N1901" i="14"/>
  <c r="M1901" i="14"/>
  <c r="L1901" i="14"/>
  <c r="K1901" i="14"/>
  <c r="R1896" i="14"/>
  <c r="Q1896" i="14"/>
  <c r="P1896" i="14"/>
  <c r="O1896" i="14"/>
  <c r="N1896" i="14"/>
  <c r="M1896" i="14"/>
  <c r="L1896" i="14"/>
  <c r="K1896" i="14"/>
  <c r="R1891" i="14"/>
  <c r="R1902" i="14" s="1"/>
  <c r="Q1891" i="14"/>
  <c r="Q1902" i="14" s="1"/>
  <c r="P1891" i="14"/>
  <c r="P1902" i="14" s="1"/>
  <c r="O1891" i="14"/>
  <c r="O1902" i="14" s="1"/>
  <c r="N1891" i="14"/>
  <c r="N1902" i="14" s="1"/>
  <c r="L1891" i="14"/>
  <c r="K1891" i="14"/>
  <c r="M1887" i="14"/>
  <c r="M1891" i="14" s="1"/>
  <c r="R1884" i="14"/>
  <c r="Q1884" i="14"/>
  <c r="P1884" i="14"/>
  <c r="O1884" i="14"/>
  <c r="N1884" i="14"/>
  <c r="M1884" i="14"/>
  <c r="L1884" i="14"/>
  <c r="K1884" i="14"/>
  <c r="R1879" i="14"/>
  <c r="Q1879" i="14"/>
  <c r="P1879" i="14"/>
  <c r="O1879" i="14"/>
  <c r="N1879" i="14"/>
  <c r="M1879" i="14"/>
  <c r="L1879" i="14"/>
  <c r="K1879" i="14"/>
  <c r="R1874" i="14"/>
  <c r="R1885" i="14" s="1"/>
  <c r="Q1874" i="14"/>
  <c r="Q1885" i="14" s="1"/>
  <c r="P1874" i="14"/>
  <c r="P1885" i="14" s="1"/>
  <c r="O1874" i="14"/>
  <c r="O1885" i="14" s="1"/>
  <c r="N1874" i="14"/>
  <c r="N1885" i="14" s="1"/>
  <c r="M1874" i="14"/>
  <c r="M1885" i="14" s="1"/>
  <c r="L1874" i="14"/>
  <c r="L1885" i="14" s="1"/>
  <c r="K1874" i="14"/>
  <c r="K1885" i="14" s="1"/>
  <c r="R1867" i="14"/>
  <c r="Q1867" i="14"/>
  <c r="P1867" i="14"/>
  <c r="O1867" i="14"/>
  <c r="N1867" i="14"/>
  <c r="M1867" i="14"/>
  <c r="L1867" i="14"/>
  <c r="K1867" i="14"/>
  <c r="R1862" i="14"/>
  <c r="Q1862" i="14"/>
  <c r="P1862" i="14"/>
  <c r="O1862" i="14"/>
  <c r="N1862" i="14"/>
  <c r="M1862" i="14"/>
  <c r="L1862" i="14"/>
  <c r="K1862" i="14"/>
  <c r="R1857" i="14"/>
  <c r="Q1857" i="14"/>
  <c r="Q1868" i="14" s="1"/>
  <c r="P1857" i="14"/>
  <c r="O1857" i="14"/>
  <c r="O1868" i="14" s="1"/>
  <c r="N1857" i="14"/>
  <c r="N1868" i="14" s="1"/>
  <c r="M1857" i="14"/>
  <c r="M1868" i="14" s="1"/>
  <c r="L1857" i="14"/>
  <c r="K1857" i="14"/>
  <c r="K1868" i="14" s="1"/>
  <c r="R1850" i="14"/>
  <c r="Q1850" i="14"/>
  <c r="P1850" i="14"/>
  <c r="O1850" i="14"/>
  <c r="N1850" i="14"/>
  <c r="M1850" i="14"/>
  <c r="L1850" i="14"/>
  <c r="K1850" i="14"/>
  <c r="R1845" i="14"/>
  <c r="Q1845" i="14"/>
  <c r="P1845" i="14"/>
  <c r="O1845" i="14"/>
  <c r="N1845" i="14"/>
  <c r="M1845" i="14"/>
  <c r="L1845" i="14"/>
  <c r="K1845" i="14"/>
  <c r="R1840" i="14"/>
  <c r="R1851" i="14" s="1"/>
  <c r="Q1840" i="14"/>
  <c r="Q1851" i="14" s="1"/>
  <c r="P1840" i="14"/>
  <c r="P1851" i="14" s="1"/>
  <c r="O1840" i="14"/>
  <c r="O1851" i="14" s="1"/>
  <c r="N1840" i="14"/>
  <c r="N1851" i="14" s="1"/>
  <c r="M1840" i="14"/>
  <c r="M1851" i="14" s="1"/>
  <c r="L1840" i="14"/>
  <c r="L1851" i="14" s="1"/>
  <c r="K1840" i="14"/>
  <c r="K1851" i="14" s="1"/>
  <c r="R1833" i="14"/>
  <c r="Q1833" i="14"/>
  <c r="P1833" i="14"/>
  <c r="O1833" i="14"/>
  <c r="N1833" i="14"/>
  <c r="M1833" i="14"/>
  <c r="L1833" i="14"/>
  <c r="K1833" i="14"/>
  <c r="R1828" i="14"/>
  <c r="Q1828" i="14"/>
  <c r="P1828" i="14"/>
  <c r="O1828" i="14"/>
  <c r="N1828" i="14"/>
  <c r="M1828" i="14"/>
  <c r="L1828" i="14"/>
  <c r="K1828" i="14"/>
  <c r="R1823" i="14"/>
  <c r="R1834" i="14" s="1"/>
  <c r="Q1823" i="14"/>
  <c r="Q1834" i="14" s="1"/>
  <c r="P1823" i="14"/>
  <c r="P1834" i="14" s="1"/>
  <c r="O1823" i="14"/>
  <c r="O1834" i="14" s="1"/>
  <c r="N1823" i="14"/>
  <c r="N1834" i="14" s="1"/>
  <c r="M1823" i="14"/>
  <c r="M1834" i="14" s="1"/>
  <c r="L1823" i="14"/>
  <c r="L1834" i="14" s="1"/>
  <c r="K1823" i="14"/>
  <c r="K1834" i="14" s="1"/>
  <c r="R1816" i="14"/>
  <c r="Q1816" i="14"/>
  <c r="P1816" i="14"/>
  <c r="O1816" i="14"/>
  <c r="N1816" i="14"/>
  <c r="M1816" i="14"/>
  <c r="L1816" i="14"/>
  <c r="K1816" i="14"/>
  <c r="R1811" i="14"/>
  <c r="Q1811" i="14"/>
  <c r="P1811" i="14"/>
  <c r="O1811" i="14"/>
  <c r="N1811" i="14"/>
  <c r="M1811" i="14"/>
  <c r="L1811" i="14"/>
  <c r="K1811" i="14"/>
  <c r="R1806" i="14"/>
  <c r="R1817" i="14" s="1"/>
  <c r="Q1806" i="14"/>
  <c r="Q1817" i="14" s="1"/>
  <c r="P1806" i="14"/>
  <c r="P1817" i="14" s="1"/>
  <c r="O1806" i="14"/>
  <c r="O1817" i="14" s="1"/>
  <c r="N1806" i="14"/>
  <c r="N1817" i="14" s="1"/>
  <c r="M1806" i="14"/>
  <c r="M1817" i="14" s="1"/>
  <c r="L1806" i="14"/>
  <c r="L1817" i="14" s="1"/>
  <c r="K1806" i="14"/>
  <c r="K1817" i="14" s="1"/>
  <c r="R1799" i="14"/>
  <c r="Q1799" i="14"/>
  <c r="P1799" i="14"/>
  <c r="O1799" i="14"/>
  <c r="N1799" i="14"/>
  <c r="M1799" i="14"/>
  <c r="L1799" i="14"/>
  <c r="K1799" i="14"/>
  <c r="R1794" i="14"/>
  <c r="Q1794" i="14"/>
  <c r="P1794" i="14"/>
  <c r="O1794" i="14"/>
  <c r="N1794" i="14"/>
  <c r="M1794" i="14"/>
  <c r="L1794" i="14"/>
  <c r="K1794" i="14"/>
  <c r="R1789" i="14"/>
  <c r="R1800" i="14" s="1"/>
  <c r="Q1789" i="14"/>
  <c r="Q1800" i="14" s="1"/>
  <c r="P1789" i="14"/>
  <c r="P1800" i="14" s="1"/>
  <c r="O1789" i="14"/>
  <c r="O1800" i="14" s="1"/>
  <c r="N1789" i="14"/>
  <c r="L1789" i="14"/>
  <c r="K1789" i="14"/>
  <c r="R1778" i="14"/>
  <c r="Q1778" i="14"/>
  <c r="P1778" i="14"/>
  <c r="O1778" i="14"/>
  <c r="N1778" i="14"/>
  <c r="M1778" i="14"/>
  <c r="L1778" i="14"/>
  <c r="K1778" i="14"/>
  <c r="R1773" i="14"/>
  <c r="Q1773" i="14"/>
  <c r="P1773" i="14"/>
  <c r="O1773" i="14"/>
  <c r="N1773" i="14"/>
  <c r="M1773" i="14"/>
  <c r="L1773" i="14"/>
  <c r="K1773" i="14"/>
  <c r="R1768" i="14"/>
  <c r="R1779" i="14" s="1"/>
  <c r="Q1768" i="14"/>
  <c r="P1768" i="14"/>
  <c r="O1768" i="14"/>
  <c r="O1779" i="14" s="1"/>
  <c r="N1768" i="14"/>
  <c r="N1779" i="14" s="1"/>
  <c r="M1768" i="14"/>
  <c r="M1779" i="14" s="1"/>
  <c r="L1768" i="14"/>
  <c r="L1779" i="14" s="1"/>
  <c r="K1768" i="14"/>
  <c r="K1779" i="14" s="1"/>
  <c r="R1761" i="14"/>
  <c r="Q1761" i="14"/>
  <c r="P1761" i="14"/>
  <c r="O1761" i="14"/>
  <c r="N1761" i="14"/>
  <c r="M1761" i="14"/>
  <c r="L1761" i="14"/>
  <c r="K1761" i="14"/>
  <c r="R1756" i="14"/>
  <c r="Q1756" i="14"/>
  <c r="P1756" i="14"/>
  <c r="O1756" i="14"/>
  <c r="N1756" i="14"/>
  <c r="M1756" i="14"/>
  <c r="L1756" i="14"/>
  <c r="K1756" i="14"/>
  <c r="R1751" i="14"/>
  <c r="R1762" i="14" s="1"/>
  <c r="Q1751" i="14"/>
  <c r="Q1762" i="14" s="1"/>
  <c r="P1751" i="14"/>
  <c r="P1762" i="14" s="1"/>
  <c r="O1751" i="14"/>
  <c r="O1762" i="14" s="1"/>
  <c r="N1751" i="14"/>
  <c r="N1762" i="14" s="1"/>
  <c r="M1751" i="14"/>
  <c r="M1762" i="14" s="1"/>
  <c r="L1751" i="14"/>
  <c r="L1762" i="14" s="1"/>
  <c r="K1751" i="14"/>
  <c r="K1762" i="14" s="1"/>
  <c r="R1744" i="14"/>
  <c r="Q1744" i="14"/>
  <c r="P1744" i="14"/>
  <c r="O1744" i="14"/>
  <c r="N1744" i="14"/>
  <c r="M1744" i="14"/>
  <c r="L1744" i="14"/>
  <c r="K1744" i="14"/>
  <c r="R1739" i="14"/>
  <c r="Q1739" i="14"/>
  <c r="P1739" i="14"/>
  <c r="O1739" i="14"/>
  <c r="N1739" i="14"/>
  <c r="M1739" i="14"/>
  <c r="L1739" i="14"/>
  <c r="K1739" i="14"/>
  <c r="R1734" i="14"/>
  <c r="R1745" i="14" s="1"/>
  <c r="Q1734" i="14"/>
  <c r="Q1745" i="14" s="1"/>
  <c r="P1734" i="14"/>
  <c r="P1745" i="14" s="1"/>
  <c r="O1734" i="14"/>
  <c r="O1745" i="14" s="1"/>
  <c r="N1734" i="14"/>
  <c r="N1745" i="14" s="1"/>
  <c r="M1734" i="14"/>
  <c r="M1745" i="14" s="1"/>
  <c r="L1734" i="14"/>
  <c r="L1745" i="14" s="1"/>
  <c r="K1734" i="14"/>
  <c r="K1745" i="14" s="1"/>
  <c r="R1727" i="14"/>
  <c r="Q1727" i="14"/>
  <c r="P1727" i="14"/>
  <c r="O1727" i="14"/>
  <c r="N1727" i="14"/>
  <c r="M1727" i="14"/>
  <c r="L1727" i="14"/>
  <c r="K1727" i="14"/>
  <c r="R1722" i="14"/>
  <c r="Q1722" i="14"/>
  <c r="P1722" i="14"/>
  <c r="O1722" i="14"/>
  <c r="N1722" i="14"/>
  <c r="M1722" i="14"/>
  <c r="L1722" i="14"/>
  <c r="K1722" i="14"/>
  <c r="R1717" i="14"/>
  <c r="R1728" i="14" s="1"/>
  <c r="Q1717" i="14"/>
  <c r="Q1728" i="14" s="1"/>
  <c r="P1717" i="14"/>
  <c r="O1717" i="14"/>
  <c r="O1728" i="14" s="1"/>
  <c r="N1717" i="14"/>
  <c r="N1728" i="14" s="1"/>
  <c r="M1717" i="14"/>
  <c r="M1728" i="14" s="1"/>
  <c r="L1717" i="14"/>
  <c r="K1717" i="14"/>
  <c r="R1710" i="14"/>
  <c r="Q1710" i="14"/>
  <c r="P1710" i="14"/>
  <c r="O1710" i="14"/>
  <c r="N1710" i="14"/>
  <c r="M1710" i="14"/>
  <c r="L1710" i="14"/>
  <c r="K1710" i="14"/>
  <c r="R1705" i="14"/>
  <c r="Q1705" i="14"/>
  <c r="P1705" i="14"/>
  <c r="O1705" i="14"/>
  <c r="N1705" i="14"/>
  <c r="M1705" i="14"/>
  <c r="L1705" i="14"/>
  <c r="K1705" i="14"/>
  <c r="R1700" i="14"/>
  <c r="R1711" i="14" s="1"/>
  <c r="Q1700" i="14"/>
  <c r="Q1711" i="14" s="1"/>
  <c r="P1700" i="14"/>
  <c r="P1711" i="14" s="1"/>
  <c r="O1700" i="14"/>
  <c r="O1711" i="14" s="1"/>
  <c r="N1700" i="14"/>
  <c r="N1711" i="14" s="1"/>
  <c r="M1700" i="14"/>
  <c r="M1711" i="14" s="1"/>
  <c r="L1700" i="14"/>
  <c r="L1711" i="14" s="1"/>
  <c r="K1700" i="14"/>
  <c r="K1711" i="14" s="1"/>
  <c r="R1693" i="14"/>
  <c r="Q1693" i="14"/>
  <c r="P1693" i="14"/>
  <c r="O1693" i="14"/>
  <c r="N1693" i="14"/>
  <c r="M1693" i="14"/>
  <c r="L1693" i="14"/>
  <c r="K1693" i="14"/>
  <c r="R1688" i="14"/>
  <c r="Q1688" i="14"/>
  <c r="P1688" i="14"/>
  <c r="O1688" i="14"/>
  <c r="N1688" i="14"/>
  <c r="M1688" i="14"/>
  <c r="L1688" i="14"/>
  <c r="K1688" i="14"/>
  <c r="R1683" i="14"/>
  <c r="R1694" i="14" s="1"/>
  <c r="Q1683" i="14"/>
  <c r="Q1694" i="14" s="1"/>
  <c r="P1683" i="14"/>
  <c r="P1694" i="14" s="1"/>
  <c r="O1683" i="14"/>
  <c r="O1694" i="14" s="1"/>
  <c r="N1683" i="14"/>
  <c r="N1694" i="14" s="1"/>
  <c r="M1683" i="14"/>
  <c r="M1694" i="14" s="1"/>
  <c r="L1683" i="14"/>
  <c r="L1694" i="14" s="1"/>
  <c r="K1683" i="14"/>
  <c r="K1694" i="14" s="1"/>
  <c r="R1676" i="14"/>
  <c r="Q1676" i="14"/>
  <c r="P1676" i="14"/>
  <c r="O1676" i="14"/>
  <c r="N1676" i="14"/>
  <c r="M1676" i="14"/>
  <c r="L1676" i="14"/>
  <c r="K1676" i="14"/>
  <c r="R1671" i="14"/>
  <c r="Q1671" i="14"/>
  <c r="P1671" i="14"/>
  <c r="O1671" i="14"/>
  <c r="N1671" i="14"/>
  <c r="M1671" i="14"/>
  <c r="L1671" i="14"/>
  <c r="K1671" i="14"/>
  <c r="R1666" i="14"/>
  <c r="R1677" i="14" s="1"/>
  <c r="Q1666" i="14"/>
  <c r="Q1677" i="14" s="1"/>
  <c r="P1666" i="14"/>
  <c r="P1677" i="14" s="1"/>
  <c r="O1666" i="14"/>
  <c r="O1677" i="14" s="1"/>
  <c r="N1666" i="14"/>
  <c r="N1677" i="14" s="1"/>
  <c r="M1666" i="14"/>
  <c r="M1677" i="14" s="1"/>
  <c r="L1666" i="14"/>
  <c r="L1677" i="14" s="1"/>
  <c r="K1666" i="14"/>
  <c r="K1677" i="14" s="1"/>
  <c r="R1659" i="14"/>
  <c r="Q1659" i="14"/>
  <c r="P1659" i="14"/>
  <c r="O1659" i="14"/>
  <c r="N1659" i="14"/>
  <c r="M1659" i="14"/>
  <c r="L1659" i="14"/>
  <c r="K1659" i="14"/>
  <c r="R1654" i="14"/>
  <c r="Q1654" i="14"/>
  <c r="P1654" i="14"/>
  <c r="O1654" i="14"/>
  <c r="N1654" i="14"/>
  <c r="M1654" i="14"/>
  <c r="L1654" i="14"/>
  <c r="K1654" i="14"/>
  <c r="R1649" i="14"/>
  <c r="R1660" i="14" s="1"/>
  <c r="Q1649" i="14"/>
  <c r="Q1660" i="14" s="1"/>
  <c r="P1649" i="14"/>
  <c r="P1660" i="14" s="1"/>
  <c r="O1649" i="14"/>
  <c r="O1660" i="14" s="1"/>
  <c r="N1649" i="14"/>
  <c r="N1660" i="14" s="1"/>
  <c r="M1649" i="14"/>
  <c r="M1660" i="14" s="1"/>
  <c r="L1649" i="14"/>
  <c r="L1660" i="14" s="1"/>
  <c r="K1649" i="14"/>
  <c r="K1660" i="14" s="1"/>
  <c r="R1642" i="14"/>
  <c r="Q1642" i="14"/>
  <c r="P1642" i="14"/>
  <c r="O1642" i="14"/>
  <c r="N1642" i="14"/>
  <c r="M1642" i="14"/>
  <c r="L1642" i="14"/>
  <c r="K1642" i="14"/>
  <c r="R1637" i="14"/>
  <c r="Q1637" i="14"/>
  <c r="P1637" i="14"/>
  <c r="O1637" i="14"/>
  <c r="N1637" i="14"/>
  <c r="M1637" i="14"/>
  <c r="L1637" i="14"/>
  <c r="K1637" i="14"/>
  <c r="R1632" i="14"/>
  <c r="Q1632" i="14"/>
  <c r="P1632" i="14"/>
  <c r="O1632" i="14"/>
  <c r="N1632" i="14"/>
  <c r="M1632" i="14"/>
  <c r="L1632" i="14"/>
  <c r="K1632" i="14"/>
  <c r="R1627" i="14"/>
  <c r="Q1627" i="14"/>
  <c r="P1627" i="14"/>
  <c r="O1627" i="14"/>
  <c r="N1627" i="14"/>
  <c r="M1627" i="14"/>
  <c r="L1627" i="14"/>
  <c r="K1627" i="14"/>
  <c r="R1622" i="14"/>
  <c r="Q1622" i="14"/>
  <c r="P1622" i="14"/>
  <c r="O1622" i="14"/>
  <c r="N1622" i="14"/>
  <c r="M1622" i="14"/>
  <c r="L1622" i="14"/>
  <c r="K1622" i="14"/>
  <c r="R1617" i="14"/>
  <c r="Q1617" i="14"/>
  <c r="P1617" i="14"/>
  <c r="O1617" i="14"/>
  <c r="N1617" i="14"/>
  <c r="M1617" i="14"/>
  <c r="L1617" i="14"/>
  <c r="K1617" i="14"/>
  <c r="R1612" i="14"/>
  <c r="Q1612" i="14"/>
  <c r="P1612" i="14"/>
  <c r="O1612" i="14"/>
  <c r="N1612" i="14"/>
  <c r="M1612" i="14"/>
  <c r="L1612" i="14"/>
  <c r="K1612" i="14"/>
  <c r="R1607" i="14"/>
  <c r="Q1607" i="14"/>
  <c r="P1607" i="14"/>
  <c r="O1607" i="14"/>
  <c r="N1607" i="14"/>
  <c r="M1607" i="14"/>
  <c r="L1607" i="14"/>
  <c r="K1607" i="14"/>
  <c r="R1602" i="14"/>
  <c r="Q1602" i="14"/>
  <c r="P1602" i="14"/>
  <c r="O1602" i="14"/>
  <c r="N1602" i="14"/>
  <c r="M1602" i="14"/>
  <c r="L1602" i="14"/>
  <c r="K1602" i="14"/>
  <c r="R1597" i="14"/>
  <c r="Q1597" i="14"/>
  <c r="P1597" i="14"/>
  <c r="O1597" i="14"/>
  <c r="N1597" i="14"/>
  <c r="M1597" i="14"/>
  <c r="L1597" i="14"/>
  <c r="K1597" i="14"/>
  <c r="R1592" i="14"/>
  <c r="Q1592" i="14"/>
  <c r="P1592" i="14"/>
  <c r="O1592" i="14"/>
  <c r="N1592" i="14"/>
  <c r="M1592" i="14"/>
  <c r="L1592" i="14"/>
  <c r="K1592" i="14"/>
  <c r="R1587" i="14"/>
  <c r="R1643" i="14" s="1"/>
  <c r="Q1587" i="14"/>
  <c r="Q1643" i="14" s="1"/>
  <c r="P1587" i="14"/>
  <c r="P1643" i="14" s="1"/>
  <c r="O1587" i="14"/>
  <c r="O1643" i="14" s="1"/>
  <c r="N1587" i="14"/>
  <c r="N1643" i="14" s="1"/>
  <c r="M1587" i="14"/>
  <c r="M1643" i="14" s="1"/>
  <c r="L1587" i="14"/>
  <c r="K1587" i="14"/>
  <c r="K1643" i="14" s="1"/>
  <c r="R1580" i="14"/>
  <c r="Q1580" i="14"/>
  <c r="P1580" i="14"/>
  <c r="O1580" i="14"/>
  <c r="N1580" i="14"/>
  <c r="M1580" i="14"/>
  <c r="L1580" i="14"/>
  <c r="K1580" i="14"/>
  <c r="R1575" i="14"/>
  <c r="Q1575" i="14"/>
  <c r="P1575" i="14"/>
  <c r="O1575" i="14"/>
  <c r="N1575" i="14"/>
  <c r="M1575" i="14"/>
  <c r="L1575" i="14"/>
  <c r="K1575" i="14"/>
  <c r="R1570" i="14"/>
  <c r="R1581" i="14" s="1"/>
  <c r="Q1570" i="14"/>
  <c r="Q1581" i="14" s="1"/>
  <c r="P1570" i="14"/>
  <c r="P1581" i="14" s="1"/>
  <c r="O1570" i="14"/>
  <c r="O1581" i="14" s="1"/>
  <c r="N1570" i="14"/>
  <c r="N1581" i="14" s="1"/>
  <c r="M1570" i="14"/>
  <c r="M1581" i="14" s="1"/>
  <c r="L1570" i="14"/>
  <c r="K1570" i="14"/>
  <c r="K1581" i="14" s="1"/>
  <c r="R1563" i="14"/>
  <c r="Q1563" i="14"/>
  <c r="P1563" i="14"/>
  <c r="O1563" i="14"/>
  <c r="N1563" i="14"/>
  <c r="M1563" i="14"/>
  <c r="L1563" i="14"/>
  <c r="K1563" i="14"/>
  <c r="R1558" i="14"/>
  <c r="Q1558" i="14"/>
  <c r="P1558" i="14"/>
  <c r="O1558" i="14"/>
  <c r="N1558" i="14"/>
  <c r="M1558" i="14"/>
  <c r="L1558" i="14"/>
  <c r="K1558" i="14"/>
  <c r="R1553" i="14"/>
  <c r="R1564" i="14" s="1"/>
  <c r="Q1553" i="14"/>
  <c r="Q1564" i="14" s="1"/>
  <c r="P1553" i="14"/>
  <c r="P1564" i="14" s="1"/>
  <c r="O1553" i="14"/>
  <c r="O1564" i="14" s="1"/>
  <c r="N1553" i="14"/>
  <c r="N1564" i="14" s="1"/>
  <c r="M1553" i="14"/>
  <c r="M1564" i="14" s="1"/>
  <c r="L1553" i="14"/>
  <c r="L1564" i="14" s="1"/>
  <c r="K1553" i="14"/>
  <c r="K1564" i="14" s="1"/>
  <c r="R1546" i="14"/>
  <c r="Q1546" i="14"/>
  <c r="P1546" i="14"/>
  <c r="O1546" i="14"/>
  <c r="N1546" i="14"/>
  <c r="M1546" i="14"/>
  <c r="L1546" i="14"/>
  <c r="K1546" i="14"/>
  <c r="R1541" i="14"/>
  <c r="Q1541" i="14"/>
  <c r="P1541" i="14"/>
  <c r="O1541" i="14"/>
  <c r="N1541" i="14"/>
  <c r="M1541" i="14"/>
  <c r="L1541" i="14"/>
  <c r="K1541" i="14"/>
  <c r="R1536" i="14"/>
  <c r="R1547" i="14" s="1"/>
  <c r="Q1536" i="14"/>
  <c r="Q1547" i="14" s="1"/>
  <c r="P1536" i="14"/>
  <c r="P1547" i="14" s="1"/>
  <c r="O1536" i="14"/>
  <c r="O1547" i="14" s="1"/>
  <c r="N1536" i="14"/>
  <c r="N1547" i="14" s="1"/>
  <c r="M1536" i="14"/>
  <c r="M1547" i="14" s="1"/>
  <c r="L1536" i="14"/>
  <c r="L1547" i="14" s="1"/>
  <c r="K1536" i="14"/>
  <c r="K1547" i="14" s="1"/>
  <c r="R1529" i="14"/>
  <c r="Q1529" i="14"/>
  <c r="P1529" i="14"/>
  <c r="O1529" i="14"/>
  <c r="N1529" i="14"/>
  <c r="M1529" i="14"/>
  <c r="L1529" i="14"/>
  <c r="K1529" i="14"/>
  <c r="R1524" i="14"/>
  <c r="Q1524" i="14"/>
  <c r="P1524" i="14"/>
  <c r="O1524" i="14"/>
  <c r="N1524" i="14"/>
  <c r="M1524" i="14"/>
  <c r="L1524" i="14"/>
  <c r="K1524" i="14"/>
  <c r="R1519" i="14"/>
  <c r="R1530" i="14" s="1"/>
  <c r="Q1519" i="14"/>
  <c r="Q1530" i="14" s="1"/>
  <c r="P1519" i="14"/>
  <c r="P1530" i="14" s="1"/>
  <c r="O1519" i="14"/>
  <c r="O1530" i="14" s="1"/>
  <c r="N1519" i="14"/>
  <c r="N1530" i="14" s="1"/>
  <c r="M1519" i="14"/>
  <c r="M1530" i="14" s="1"/>
  <c r="L1519" i="14"/>
  <c r="L1530" i="14" s="1"/>
  <c r="K1519" i="14"/>
  <c r="K1530" i="14" s="1"/>
  <c r="R1510" i="14"/>
  <c r="Q1510" i="14"/>
  <c r="P1510" i="14"/>
  <c r="O1510" i="14"/>
  <c r="N1510" i="14"/>
  <c r="M1510" i="14"/>
  <c r="L1510" i="14"/>
  <c r="K1510" i="14"/>
  <c r="R1505" i="14"/>
  <c r="Q1505" i="14"/>
  <c r="P1505" i="14"/>
  <c r="O1505" i="14"/>
  <c r="N1505" i="14"/>
  <c r="M1505" i="14"/>
  <c r="L1505" i="14"/>
  <c r="K1505" i="14"/>
  <c r="R1500" i="14"/>
  <c r="R1511" i="14" s="1"/>
  <c r="Q1500" i="14"/>
  <c r="Q1511" i="14" s="1"/>
  <c r="P1500" i="14"/>
  <c r="O1500" i="14"/>
  <c r="O1511" i="14" s="1"/>
  <c r="N1500" i="14"/>
  <c r="N1511" i="14" s="1"/>
  <c r="M1500" i="14"/>
  <c r="M1511" i="14" s="1"/>
  <c r="L1500" i="14"/>
  <c r="K1500" i="14"/>
  <c r="K1511" i="14" s="1"/>
  <c r="R1493" i="14"/>
  <c r="Q1493" i="14"/>
  <c r="P1493" i="14"/>
  <c r="O1493" i="14"/>
  <c r="N1493" i="14"/>
  <c r="M1493" i="14"/>
  <c r="L1493" i="14"/>
  <c r="K1493" i="14"/>
  <c r="R1488" i="14"/>
  <c r="Q1488" i="14"/>
  <c r="P1488" i="14"/>
  <c r="O1488" i="14"/>
  <c r="N1488" i="14"/>
  <c r="M1488" i="14"/>
  <c r="L1488" i="14"/>
  <c r="K1488" i="14"/>
  <c r="R1483" i="14"/>
  <c r="R1494" i="14" s="1"/>
  <c r="Q1483" i="14"/>
  <c r="Q1494" i="14" s="1"/>
  <c r="P1483" i="14"/>
  <c r="P1494" i="14" s="1"/>
  <c r="O1483" i="14"/>
  <c r="O1494" i="14" s="1"/>
  <c r="N1483" i="14"/>
  <c r="N1494" i="14" s="1"/>
  <c r="M1483" i="14"/>
  <c r="M1494" i="14" s="1"/>
  <c r="L1483" i="14"/>
  <c r="L1494" i="14" s="1"/>
  <c r="K1483" i="14"/>
  <c r="K1494" i="14" s="1"/>
  <c r="R1476" i="14"/>
  <c r="Q1476" i="14"/>
  <c r="P1476" i="14"/>
  <c r="O1476" i="14"/>
  <c r="N1476" i="14"/>
  <c r="M1476" i="14"/>
  <c r="L1476" i="14"/>
  <c r="K1476" i="14"/>
  <c r="R1471" i="14"/>
  <c r="Q1471" i="14"/>
  <c r="P1471" i="14"/>
  <c r="O1471" i="14"/>
  <c r="N1471" i="14"/>
  <c r="M1471" i="14"/>
  <c r="L1471" i="14"/>
  <c r="K1471" i="14"/>
  <c r="R1466" i="14"/>
  <c r="R1477" i="14" s="1"/>
  <c r="Q1466" i="14"/>
  <c r="Q1477" i="14" s="1"/>
  <c r="P1466" i="14"/>
  <c r="P1477" i="14" s="1"/>
  <c r="O1466" i="14"/>
  <c r="O1477" i="14" s="1"/>
  <c r="N1466" i="14"/>
  <c r="N1477" i="14" s="1"/>
  <c r="M1466" i="14"/>
  <c r="M1477" i="14" s="1"/>
  <c r="L1466" i="14"/>
  <c r="L1477" i="14" s="1"/>
  <c r="K1466" i="14"/>
  <c r="K1477" i="14" s="1"/>
  <c r="R1459" i="14"/>
  <c r="Q1459" i="14"/>
  <c r="P1459" i="14"/>
  <c r="O1459" i="14"/>
  <c r="N1459" i="14"/>
  <c r="M1459" i="14"/>
  <c r="L1459" i="14"/>
  <c r="K1459" i="14"/>
  <c r="R1454" i="14"/>
  <c r="Q1454" i="14"/>
  <c r="P1454" i="14"/>
  <c r="O1454" i="14"/>
  <c r="N1454" i="14"/>
  <c r="M1454" i="14"/>
  <c r="L1454" i="14"/>
  <c r="K1454" i="14"/>
  <c r="R1449" i="14"/>
  <c r="R1460" i="14" s="1"/>
  <c r="Q1449" i="14"/>
  <c r="Q1460" i="14" s="1"/>
  <c r="Q1512" i="14" s="1"/>
  <c r="P1449" i="14"/>
  <c r="O1449" i="14"/>
  <c r="O1460" i="14" s="1"/>
  <c r="N1449" i="14"/>
  <c r="N1460" i="14" s="1"/>
  <c r="M1449" i="14"/>
  <c r="M1460" i="14" s="1"/>
  <c r="L1449" i="14"/>
  <c r="K1449" i="14"/>
  <c r="K1460" i="14" s="1"/>
  <c r="R1440" i="14"/>
  <c r="Q1440" i="14"/>
  <c r="P1440" i="14"/>
  <c r="O1440" i="14"/>
  <c r="N1440" i="14"/>
  <c r="M1440" i="14"/>
  <c r="L1440" i="14"/>
  <c r="K1440" i="14"/>
  <c r="R1435" i="14"/>
  <c r="Q1435" i="14"/>
  <c r="P1435" i="14"/>
  <c r="O1435" i="14"/>
  <c r="N1435" i="14"/>
  <c r="M1435" i="14"/>
  <c r="L1435" i="14"/>
  <c r="K1435" i="14"/>
  <c r="R1430" i="14"/>
  <c r="R1441" i="14" s="1"/>
  <c r="Q1430" i="14"/>
  <c r="Q1441" i="14" s="1"/>
  <c r="P1430" i="14"/>
  <c r="P1441" i="14" s="1"/>
  <c r="O1430" i="14"/>
  <c r="O1441" i="14" s="1"/>
  <c r="N1430" i="14"/>
  <c r="N1441" i="14" s="1"/>
  <c r="M1430" i="14"/>
  <c r="M1441" i="14" s="1"/>
  <c r="L1430" i="14"/>
  <c r="L1441" i="14" s="1"/>
  <c r="K1430" i="14"/>
  <c r="K1441" i="14" s="1"/>
  <c r="R1423" i="14"/>
  <c r="Q1423" i="14"/>
  <c r="P1423" i="14"/>
  <c r="O1423" i="14"/>
  <c r="N1423" i="14"/>
  <c r="M1423" i="14"/>
  <c r="L1423" i="14"/>
  <c r="K1423" i="14"/>
  <c r="R1418" i="14"/>
  <c r="Q1418" i="14"/>
  <c r="P1418" i="14"/>
  <c r="O1418" i="14"/>
  <c r="N1418" i="14"/>
  <c r="M1418" i="14"/>
  <c r="L1418" i="14"/>
  <c r="K1418" i="14"/>
  <c r="R1413" i="14"/>
  <c r="R1424" i="14" s="1"/>
  <c r="Q1413" i="14"/>
  <c r="Q1424" i="14" s="1"/>
  <c r="P1413" i="14"/>
  <c r="P1424" i="14" s="1"/>
  <c r="O1413" i="14"/>
  <c r="O1424" i="14" s="1"/>
  <c r="N1413" i="14"/>
  <c r="N1424" i="14" s="1"/>
  <c r="M1413" i="14"/>
  <c r="M1424" i="14" s="1"/>
  <c r="L1413" i="14"/>
  <c r="L1424" i="14" s="1"/>
  <c r="K1413" i="14"/>
  <c r="K1424" i="14" s="1"/>
  <c r="R1406" i="14"/>
  <c r="Q1406" i="14"/>
  <c r="P1406" i="14"/>
  <c r="O1406" i="14"/>
  <c r="N1406" i="14"/>
  <c r="M1406" i="14"/>
  <c r="L1406" i="14"/>
  <c r="K1406" i="14"/>
  <c r="R1401" i="14"/>
  <c r="Q1401" i="14"/>
  <c r="P1401" i="14"/>
  <c r="O1401" i="14"/>
  <c r="N1401" i="14"/>
  <c r="M1401" i="14"/>
  <c r="L1401" i="14"/>
  <c r="K1401" i="14"/>
  <c r="R1396" i="14"/>
  <c r="R1407" i="14" s="1"/>
  <c r="Q1396" i="14"/>
  <c r="Q1407" i="14" s="1"/>
  <c r="P1396" i="14"/>
  <c r="P1407" i="14" s="1"/>
  <c r="O1396" i="14"/>
  <c r="O1407" i="14" s="1"/>
  <c r="N1396" i="14"/>
  <c r="M1396" i="14"/>
  <c r="M1407" i="14" s="1"/>
  <c r="L1396" i="14"/>
  <c r="K1396" i="14"/>
  <c r="R1389" i="14"/>
  <c r="Q1389" i="14"/>
  <c r="P1389" i="14"/>
  <c r="O1389" i="14"/>
  <c r="N1389" i="14"/>
  <c r="M1389" i="14"/>
  <c r="L1389" i="14"/>
  <c r="K1389" i="14"/>
  <c r="R1384" i="14"/>
  <c r="Q1384" i="14"/>
  <c r="P1384" i="14"/>
  <c r="O1384" i="14"/>
  <c r="N1384" i="14"/>
  <c r="M1384" i="14"/>
  <c r="L1384" i="14"/>
  <c r="K1384" i="14"/>
  <c r="R1379" i="14"/>
  <c r="R1390" i="14" s="1"/>
  <c r="Q1379" i="14"/>
  <c r="Q1390" i="14" s="1"/>
  <c r="P1379" i="14"/>
  <c r="P1390" i="14" s="1"/>
  <c r="O1379" i="14"/>
  <c r="N1379" i="14"/>
  <c r="N1390" i="14" s="1"/>
  <c r="M1379" i="14"/>
  <c r="M1390" i="14" s="1"/>
  <c r="L1379" i="14"/>
  <c r="L1390" i="14" s="1"/>
  <c r="K1379" i="14"/>
  <c r="R1372" i="14"/>
  <c r="Q1372" i="14"/>
  <c r="P1372" i="14"/>
  <c r="O1372" i="14"/>
  <c r="N1372" i="14"/>
  <c r="M1372" i="14"/>
  <c r="L1372" i="14"/>
  <c r="K1372" i="14"/>
  <c r="R1367" i="14"/>
  <c r="Q1367" i="14"/>
  <c r="P1367" i="14"/>
  <c r="O1367" i="14"/>
  <c r="N1367" i="14"/>
  <c r="M1367" i="14"/>
  <c r="L1367" i="14"/>
  <c r="K1367" i="14"/>
  <c r="R1362" i="14"/>
  <c r="Q1362" i="14"/>
  <c r="P1362" i="14"/>
  <c r="O1362" i="14"/>
  <c r="N1362" i="14"/>
  <c r="M1362" i="14"/>
  <c r="L1362" i="14"/>
  <c r="K1362" i="14"/>
  <c r="R1357" i="14"/>
  <c r="Q1357" i="14"/>
  <c r="P1357" i="14"/>
  <c r="O1357" i="14"/>
  <c r="N1357" i="14"/>
  <c r="M1357" i="14"/>
  <c r="L1357" i="14"/>
  <c r="K1357" i="14"/>
  <c r="R1352" i="14"/>
  <c r="R1373" i="14" s="1"/>
  <c r="Q1352" i="14"/>
  <c r="Q1373" i="14" s="1"/>
  <c r="P1352" i="14"/>
  <c r="P1373" i="14" s="1"/>
  <c r="O1352" i="14"/>
  <c r="O1373" i="14" s="1"/>
  <c r="N1352" i="14"/>
  <c r="N1373" i="14" s="1"/>
  <c r="M1352" i="14"/>
  <c r="M1373" i="14" s="1"/>
  <c r="L1352" i="14"/>
  <c r="L1373" i="14" s="1"/>
  <c r="K1352" i="14"/>
  <c r="K1373" i="14" s="1"/>
  <c r="R1345" i="14"/>
  <c r="Q1345" i="14"/>
  <c r="P1345" i="14"/>
  <c r="O1345" i="14"/>
  <c r="N1345" i="14"/>
  <c r="M1345" i="14"/>
  <c r="L1345" i="14"/>
  <c r="K1345" i="14"/>
  <c r="R1340" i="14"/>
  <c r="Q1340" i="14"/>
  <c r="P1340" i="14"/>
  <c r="O1340" i="14"/>
  <c r="N1340" i="14"/>
  <c r="M1340" i="14"/>
  <c r="L1340" i="14"/>
  <c r="K1340" i="14"/>
  <c r="R1335" i="14"/>
  <c r="R1346" i="14" s="1"/>
  <c r="Q1335" i="14"/>
  <c r="Q1346" i="14" s="1"/>
  <c r="P1335" i="14"/>
  <c r="P1346" i="14" s="1"/>
  <c r="O1335" i="14"/>
  <c r="O1346" i="14" s="1"/>
  <c r="N1335" i="14"/>
  <c r="N1346" i="14" s="1"/>
  <c r="M1335" i="14"/>
  <c r="M1346" i="14" s="1"/>
  <c r="L1335" i="14"/>
  <c r="K1335" i="14"/>
  <c r="K1346" i="14" s="1"/>
  <c r="R1328" i="14"/>
  <c r="Q1328" i="14"/>
  <c r="P1328" i="14"/>
  <c r="O1328" i="14"/>
  <c r="N1328" i="14"/>
  <c r="M1328" i="14"/>
  <c r="L1328" i="14"/>
  <c r="K1328" i="14"/>
  <c r="R1323" i="14"/>
  <c r="Q1323" i="14"/>
  <c r="P1323" i="14"/>
  <c r="O1323" i="14"/>
  <c r="N1323" i="14"/>
  <c r="M1323" i="14"/>
  <c r="L1323" i="14"/>
  <c r="K1323" i="14"/>
  <c r="R1318" i="14"/>
  <c r="R1329" i="14" s="1"/>
  <c r="Q1318" i="14"/>
  <c r="Q1329" i="14" s="1"/>
  <c r="P1318" i="14"/>
  <c r="P1329" i="14" s="1"/>
  <c r="O1318" i="14"/>
  <c r="O1329" i="14" s="1"/>
  <c r="N1318" i="14"/>
  <c r="N1329" i="14" s="1"/>
  <c r="M1318" i="14"/>
  <c r="M1329" i="14" s="1"/>
  <c r="L1318" i="14"/>
  <c r="L1329" i="14" s="1"/>
  <c r="K1318" i="14"/>
  <c r="R1307" i="14"/>
  <c r="Q1307" i="14"/>
  <c r="P1307" i="14"/>
  <c r="O1307" i="14"/>
  <c r="N1307" i="14"/>
  <c r="M1307" i="14"/>
  <c r="L1307" i="14"/>
  <c r="K1307" i="14"/>
  <c r="R1302" i="14"/>
  <c r="Q1302" i="14"/>
  <c r="P1302" i="14"/>
  <c r="O1302" i="14"/>
  <c r="N1302" i="14"/>
  <c r="M1302" i="14"/>
  <c r="L1302" i="14"/>
  <c r="K1302" i="14"/>
  <c r="R1297" i="14"/>
  <c r="R1308" i="14" s="1"/>
  <c r="Q1297" i="14"/>
  <c r="Q1308" i="14" s="1"/>
  <c r="P1297" i="14"/>
  <c r="O1297" i="14"/>
  <c r="O1308" i="14" s="1"/>
  <c r="N1297" i="14"/>
  <c r="M1297" i="14"/>
  <c r="L1297" i="14"/>
  <c r="K1297" i="14"/>
  <c r="R1290" i="14"/>
  <c r="Q1290" i="14"/>
  <c r="P1290" i="14"/>
  <c r="O1290" i="14"/>
  <c r="N1290" i="14"/>
  <c r="M1290" i="14"/>
  <c r="L1290" i="14"/>
  <c r="K1290" i="14"/>
  <c r="R1285" i="14"/>
  <c r="Q1285" i="14"/>
  <c r="P1285" i="14"/>
  <c r="O1285" i="14"/>
  <c r="N1285" i="14"/>
  <c r="M1285" i="14"/>
  <c r="L1285" i="14"/>
  <c r="K1285" i="14"/>
  <c r="R1280" i="14"/>
  <c r="R1291" i="14" s="1"/>
  <c r="Q1280" i="14"/>
  <c r="P1280" i="14"/>
  <c r="O1280" i="14"/>
  <c r="O1291" i="14" s="1"/>
  <c r="N1280" i="14"/>
  <c r="M1280" i="14"/>
  <c r="L1280" i="14"/>
  <c r="L1291" i="14" s="1"/>
  <c r="K1280" i="14"/>
  <c r="K1291" i="14" s="1"/>
  <c r="R1273" i="14"/>
  <c r="Q1273" i="14"/>
  <c r="P1273" i="14"/>
  <c r="O1273" i="14"/>
  <c r="N1273" i="14"/>
  <c r="M1273" i="14"/>
  <c r="L1273" i="14"/>
  <c r="K1273" i="14"/>
  <c r="R1268" i="14"/>
  <c r="Q1268" i="14"/>
  <c r="P1268" i="14"/>
  <c r="O1268" i="14"/>
  <c r="N1268" i="14"/>
  <c r="M1268" i="14"/>
  <c r="L1268" i="14"/>
  <c r="K1268" i="14"/>
  <c r="R1263" i="14"/>
  <c r="R1274" i="14" s="1"/>
  <c r="Q1263" i="14"/>
  <c r="Q1274" i="14" s="1"/>
  <c r="P1263" i="14"/>
  <c r="P1274" i="14" s="1"/>
  <c r="O1263" i="14"/>
  <c r="O1274" i="14" s="1"/>
  <c r="N1263" i="14"/>
  <c r="N1274" i="14" s="1"/>
  <c r="M1263" i="14"/>
  <c r="M1274" i="14" s="1"/>
  <c r="L1263" i="14"/>
  <c r="L1274" i="14" s="1"/>
  <c r="K1263" i="14"/>
  <c r="K1274" i="14" s="1"/>
  <c r="R1254" i="14"/>
  <c r="Q1254" i="14"/>
  <c r="P1254" i="14"/>
  <c r="O1254" i="14"/>
  <c r="N1254" i="14"/>
  <c r="M1254" i="14"/>
  <c r="L1254" i="14"/>
  <c r="K1254" i="14"/>
  <c r="R1249" i="14"/>
  <c r="Q1249" i="14"/>
  <c r="P1249" i="14"/>
  <c r="O1249" i="14"/>
  <c r="N1249" i="14"/>
  <c r="M1249" i="14"/>
  <c r="L1249" i="14"/>
  <c r="K1249" i="14"/>
  <c r="R1244" i="14"/>
  <c r="R1255" i="14" s="1"/>
  <c r="Q1244" i="14"/>
  <c r="Q1255" i="14" s="1"/>
  <c r="P1244" i="14"/>
  <c r="P1255" i="14" s="1"/>
  <c r="O1244" i="14"/>
  <c r="O1255" i="14" s="1"/>
  <c r="N1244" i="14"/>
  <c r="N1255" i="14" s="1"/>
  <c r="M1244" i="14"/>
  <c r="L1244" i="14"/>
  <c r="K1244" i="14"/>
  <c r="R1237" i="14"/>
  <c r="Q1237" i="14"/>
  <c r="P1237" i="14"/>
  <c r="O1237" i="14"/>
  <c r="N1237" i="14"/>
  <c r="M1237" i="14"/>
  <c r="L1237" i="14"/>
  <c r="K1237" i="14"/>
  <c r="R1232" i="14"/>
  <c r="Q1232" i="14"/>
  <c r="P1232" i="14"/>
  <c r="O1232" i="14"/>
  <c r="N1232" i="14"/>
  <c r="M1232" i="14"/>
  <c r="L1232" i="14"/>
  <c r="K1232" i="14"/>
  <c r="R1227" i="14"/>
  <c r="R1238" i="14" s="1"/>
  <c r="Q1227" i="14"/>
  <c r="Q1238" i="14" s="1"/>
  <c r="P1227" i="14"/>
  <c r="O1227" i="14"/>
  <c r="O1238" i="14" s="1"/>
  <c r="N1227" i="14"/>
  <c r="M1227" i="14"/>
  <c r="M1238" i="14" s="1"/>
  <c r="L1227" i="14"/>
  <c r="K1227" i="14"/>
  <c r="K1238" i="14" s="1"/>
  <c r="R1220" i="14"/>
  <c r="Q1220" i="14"/>
  <c r="P1220" i="14"/>
  <c r="O1220" i="14"/>
  <c r="N1220" i="14"/>
  <c r="M1220" i="14"/>
  <c r="L1220" i="14"/>
  <c r="K1220" i="14"/>
  <c r="R1215" i="14"/>
  <c r="Q1215" i="14"/>
  <c r="P1215" i="14"/>
  <c r="O1215" i="14"/>
  <c r="N1215" i="14"/>
  <c r="M1215" i="14"/>
  <c r="L1215" i="14"/>
  <c r="K1215" i="14"/>
  <c r="R1210" i="14"/>
  <c r="R1221" i="14" s="1"/>
  <c r="Q1210" i="14"/>
  <c r="Q1221" i="14" s="1"/>
  <c r="P1210" i="14"/>
  <c r="P1221" i="14" s="1"/>
  <c r="O1210" i="14"/>
  <c r="O1221" i="14" s="1"/>
  <c r="N1210" i="14"/>
  <c r="M1210" i="14"/>
  <c r="M1221" i="14" s="1"/>
  <c r="L1210" i="14"/>
  <c r="L1221" i="14" s="1"/>
  <c r="K1210" i="14"/>
  <c r="K1221" i="14" s="1"/>
  <c r="R1203" i="14"/>
  <c r="Q1203" i="14"/>
  <c r="P1203" i="14"/>
  <c r="O1203" i="14"/>
  <c r="N1203" i="14"/>
  <c r="M1203" i="14"/>
  <c r="L1203" i="14"/>
  <c r="K1203" i="14"/>
  <c r="R1198" i="14"/>
  <c r="Q1198" i="14"/>
  <c r="P1198" i="14"/>
  <c r="O1198" i="14"/>
  <c r="N1198" i="14"/>
  <c r="M1198" i="14"/>
  <c r="L1198" i="14"/>
  <c r="K1198" i="14"/>
  <c r="R1193" i="14"/>
  <c r="R1204" i="14" s="1"/>
  <c r="Q1193" i="14"/>
  <c r="P1193" i="14"/>
  <c r="P1204" i="14" s="1"/>
  <c r="O1193" i="14"/>
  <c r="O1204" i="14" s="1"/>
  <c r="N1193" i="14"/>
  <c r="N1204" i="14" s="1"/>
  <c r="M1193" i="14"/>
  <c r="L1193" i="14"/>
  <c r="L1204" i="14" s="1"/>
  <c r="K1193" i="14"/>
  <c r="R1186" i="14"/>
  <c r="Q1186" i="14"/>
  <c r="P1186" i="14"/>
  <c r="O1186" i="14"/>
  <c r="N1186" i="14"/>
  <c r="M1186" i="14"/>
  <c r="L1186" i="14"/>
  <c r="K1186" i="14"/>
  <c r="R1181" i="14"/>
  <c r="Q1181" i="14"/>
  <c r="P1181" i="14"/>
  <c r="O1181" i="14"/>
  <c r="N1181" i="14"/>
  <c r="M1181" i="14"/>
  <c r="L1181" i="14"/>
  <c r="K1181" i="14"/>
  <c r="R1176" i="14"/>
  <c r="R1187" i="14" s="1"/>
  <c r="Q1176" i="14"/>
  <c r="P1176" i="14"/>
  <c r="O1176" i="14"/>
  <c r="N1176" i="14"/>
  <c r="M1176" i="14"/>
  <c r="L1176" i="14"/>
  <c r="L1187" i="14" s="1"/>
  <c r="K1176" i="14"/>
  <c r="K1187" i="14" s="1"/>
  <c r="R1169" i="14"/>
  <c r="Q1169" i="14"/>
  <c r="P1169" i="14"/>
  <c r="O1169" i="14"/>
  <c r="N1169" i="14"/>
  <c r="M1169" i="14"/>
  <c r="L1169" i="14"/>
  <c r="K1169" i="14"/>
  <c r="R1164" i="14"/>
  <c r="Q1164" i="14"/>
  <c r="P1164" i="14"/>
  <c r="O1164" i="14"/>
  <c r="N1164" i="14"/>
  <c r="M1164" i="14"/>
  <c r="L1164" i="14"/>
  <c r="K1164" i="14"/>
  <c r="R1159" i="14"/>
  <c r="R1170" i="14" s="1"/>
  <c r="Q1159" i="14"/>
  <c r="P1159" i="14"/>
  <c r="P1170" i="14" s="1"/>
  <c r="O1159" i="14"/>
  <c r="O1170" i="14" s="1"/>
  <c r="N1159" i="14"/>
  <c r="N1170" i="14" s="1"/>
  <c r="M1159" i="14"/>
  <c r="M1170" i="14" s="1"/>
  <c r="L1159" i="14"/>
  <c r="L1170" i="14" s="1"/>
  <c r="K1159" i="14"/>
  <c r="K1170" i="14" s="1"/>
  <c r="R1152" i="14"/>
  <c r="Q1152" i="14"/>
  <c r="P1152" i="14"/>
  <c r="O1152" i="14"/>
  <c r="N1152" i="14"/>
  <c r="M1152" i="14"/>
  <c r="L1152" i="14"/>
  <c r="K1152" i="14"/>
  <c r="R1147" i="14"/>
  <c r="Q1147" i="14"/>
  <c r="P1147" i="14"/>
  <c r="O1147" i="14"/>
  <c r="N1147" i="14"/>
  <c r="M1147" i="14"/>
  <c r="L1147" i="14"/>
  <c r="K1147" i="14"/>
  <c r="R1142" i="14"/>
  <c r="R1153" i="14" s="1"/>
  <c r="Q1142" i="14"/>
  <c r="Q1153" i="14" s="1"/>
  <c r="P1142" i="14"/>
  <c r="P1153" i="14" s="1"/>
  <c r="O1142" i="14"/>
  <c r="O1153" i="14" s="1"/>
  <c r="N1142" i="14"/>
  <c r="N1153" i="14" s="1"/>
  <c r="M1142" i="14"/>
  <c r="M1153" i="14" s="1"/>
  <c r="L1142" i="14"/>
  <c r="K1142" i="14"/>
  <c r="K1153" i="14" s="1"/>
  <c r="R1135" i="14"/>
  <c r="Q1135" i="14"/>
  <c r="P1135" i="14"/>
  <c r="O1135" i="14"/>
  <c r="N1135" i="14"/>
  <c r="M1135" i="14"/>
  <c r="L1135" i="14"/>
  <c r="K1135" i="14"/>
  <c r="R1130" i="14"/>
  <c r="Q1130" i="14"/>
  <c r="P1130" i="14"/>
  <c r="O1130" i="14"/>
  <c r="N1130" i="14"/>
  <c r="M1130" i="14"/>
  <c r="L1130" i="14"/>
  <c r="K1130" i="14"/>
  <c r="R1125" i="14"/>
  <c r="R1136" i="14" s="1"/>
  <c r="Q1125" i="14"/>
  <c r="Q1136" i="14" s="1"/>
  <c r="P1125" i="14"/>
  <c r="O1125" i="14"/>
  <c r="O1136" i="14" s="1"/>
  <c r="N1125" i="14"/>
  <c r="N1136" i="14" s="1"/>
  <c r="M1125" i="14"/>
  <c r="M1136" i="14" s="1"/>
  <c r="L1125" i="14"/>
  <c r="K1125" i="14"/>
  <c r="K1136" i="14" s="1"/>
  <c r="R1118" i="14"/>
  <c r="Q1118" i="14"/>
  <c r="P1118" i="14"/>
  <c r="O1118" i="14"/>
  <c r="N1118" i="14"/>
  <c r="M1118" i="14"/>
  <c r="L1118" i="14"/>
  <c r="K1118" i="14"/>
  <c r="R1113" i="14"/>
  <c r="Q1113" i="14"/>
  <c r="P1113" i="14"/>
  <c r="O1113" i="14"/>
  <c r="N1113" i="14"/>
  <c r="M1113" i="14"/>
  <c r="L1113" i="14"/>
  <c r="K1113" i="14"/>
  <c r="R1108" i="14"/>
  <c r="R1119" i="14" s="1"/>
  <c r="Q1108" i="14"/>
  <c r="Q1119" i="14" s="1"/>
  <c r="P1108" i="14"/>
  <c r="P1119" i="14" s="1"/>
  <c r="O1108" i="14"/>
  <c r="O1119" i="14" s="1"/>
  <c r="N1108" i="14"/>
  <c r="N1119" i="14" s="1"/>
  <c r="M1108" i="14"/>
  <c r="M1119" i="14" s="1"/>
  <c r="L1108" i="14"/>
  <c r="L1119" i="14" s="1"/>
  <c r="K1108" i="14"/>
  <c r="K1119" i="14" s="1"/>
  <c r="R1101" i="14"/>
  <c r="Q1101" i="14"/>
  <c r="P1101" i="14"/>
  <c r="O1101" i="14"/>
  <c r="N1101" i="14"/>
  <c r="M1101" i="14"/>
  <c r="L1101" i="14"/>
  <c r="K1101" i="14"/>
  <c r="R1096" i="14"/>
  <c r="Q1096" i="14"/>
  <c r="P1096" i="14"/>
  <c r="O1096" i="14"/>
  <c r="N1096" i="14"/>
  <c r="M1096" i="14"/>
  <c r="L1096" i="14"/>
  <c r="K1096" i="14"/>
  <c r="R1091" i="14"/>
  <c r="R1102" i="14" s="1"/>
  <c r="Q1091" i="14"/>
  <c r="Q1102" i="14" s="1"/>
  <c r="P1091" i="14"/>
  <c r="P1102" i="14" s="1"/>
  <c r="O1091" i="14"/>
  <c r="O1102" i="14" s="1"/>
  <c r="N1091" i="14"/>
  <c r="N1102" i="14" s="1"/>
  <c r="M1091" i="14"/>
  <c r="M1102" i="14" s="1"/>
  <c r="L1091" i="14"/>
  <c r="L1102" i="14" s="1"/>
  <c r="K1091" i="14"/>
  <c r="K1102" i="14" s="1"/>
  <c r="R1084" i="14"/>
  <c r="Q1084" i="14"/>
  <c r="P1084" i="14"/>
  <c r="O1084" i="14"/>
  <c r="N1084" i="14"/>
  <c r="M1084" i="14"/>
  <c r="L1084" i="14"/>
  <c r="K1084" i="14"/>
  <c r="R1079" i="14"/>
  <c r="Q1079" i="14"/>
  <c r="P1079" i="14"/>
  <c r="O1079" i="14"/>
  <c r="N1079" i="14"/>
  <c r="M1079" i="14"/>
  <c r="L1079" i="14"/>
  <c r="K1079" i="14"/>
  <c r="R1074" i="14"/>
  <c r="R1085" i="14" s="1"/>
  <c r="Q1074" i="14"/>
  <c r="Q1085" i="14" s="1"/>
  <c r="P1074" i="14"/>
  <c r="P1085" i="14" s="1"/>
  <c r="O1074" i="14"/>
  <c r="O1085" i="14" s="1"/>
  <c r="N1074" i="14"/>
  <c r="N1085" i="14" s="1"/>
  <c r="M1074" i="14"/>
  <c r="L1074" i="14"/>
  <c r="L1085" i="14" s="1"/>
  <c r="K1074" i="14"/>
  <c r="K1085" i="14" s="1"/>
  <c r="R1067" i="14"/>
  <c r="Q1067" i="14"/>
  <c r="P1067" i="14"/>
  <c r="O1067" i="14"/>
  <c r="N1067" i="14"/>
  <c r="M1067" i="14"/>
  <c r="L1067" i="14"/>
  <c r="K1067" i="14"/>
  <c r="R1062" i="14"/>
  <c r="Q1062" i="14"/>
  <c r="P1062" i="14"/>
  <c r="O1062" i="14"/>
  <c r="N1062" i="14"/>
  <c r="M1062" i="14"/>
  <c r="L1062" i="14"/>
  <c r="K1062" i="14"/>
  <c r="R1057" i="14"/>
  <c r="R1068" i="14" s="1"/>
  <c r="Q1057" i="14"/>
  <c r="Q1068" i="14" s="1"/>
  <c r="P1057" i="14"/>
  <c r="P1068" i="14" s="1"/>
  <c r="O1057" i="14"/>
  <c r="O1068" i="14" s="1"/>
  <c r="N1057" i="14"/>
  <c r="N1068" i="14" s="1"/>
  <c r="M1057" i="14"/>
  <c r="M1068" i="14" s="1"/>
  <c r="L1057" i="14"/>
  <c r="L1068" i="14" s="1"/>
  <c r="K1057" i="14"/>
  <c r="K1068" i="14" s="1"/>
  <c r="R1050" i="14"/>
  <c r="Q1050" i="14"/>
  <c r="P1050" i="14"/>
  <c r="O1050" i="14"/>
  <c r="N1050" i="14"/>
  <c r="M1050" i="14"/>
  <c r="L1050" i="14"/>
  <c r="K1050" i="14"/>
  <c r="R1045" i="14"/>
  <c r="Q1045" i="14"/>
  <c r="P1045" i="14"/>
  <c r="O1045" i="14"/>
  <c r="N1045" i="14"/>
  <c r="M1045" i="14"/>
  <c r="L1045" i="14"/>
  <c r="K1045" i="14"/>
  <c r="R1040" i="14"/>
  <c r="R1051" i="14" s="1"/>
  <c r="Q1040" i="14"/>
  <c r="Q1051" i="14" s="1"/>
  <c r="P1040" i="14"/>
  <c r="P1051" i="14" s="1"/>
  <c r="O1040" i="14"/>
  <c r="O1051" i="14" s="1"/>
  <c r="N1040" i="14"/>
  <c r="N1051" i="14" s="1"/>
  <c r="M1040" i="14"/>
  <c r="M1051" i="14" s="1"/>
  <c r="L1040" i="14"/>
  <c r="L1051" i="14" s="1"/>
  <c r="K1040" i="14"/>
  <c r="R1031" i="14"/>
  <c r="Q1031" i="14"/>
  <c r="P1031" i="14"/>
  <c r="O1031" i="14"/>
  <c r="N1031" i="14"/>
  <c r="M1031" i="14"/>
  <c r="L1031" i="14"/>
  <c r="K1031" i="14"/>
  <c r="R1026" i="14"/>
  <c r="Q1026" i="14"/>
  <c r="P1026" i="14"/>
  <c r="O1026" i="14"/>
  <c r="N1026" i="14"/>
  <c r="M1026" i="14"/>
  <c r="L1026" i="14"/>
  <c r="K1026" i="14"/>
  <c r="R1021" i="14"/>
  <c r="R1032" i="14" s="1"/>
  <c r="Q1021" i="14"/>
  <c r="Q1032" i="14" s="1"/>
  <c r="P1021" i="14"/>
  <c r="P1032" i="14" s="1"/>
  <c r="O1021" i="14"/>
  <c r="O1032" i="14" s="1"/>
  <c r="N1021" i="14"/>
  <c r="N1032" i="14" s="1"/>
  <c r="M1021" i="14"/>
  <c r="M1032" i="14" s="1"/>
  <c r="L1021" i="14"/>
  <c r="L1032" i="14" s="1"/>
  <c r="K1021" i="14"/>
  <c r="K1032" i="14" s="1"/>
  <c r="R1014" i="14"/>
  <c r="Q1014" i="14"/>
  <c r="P1014" i="14"/>
  <c r="O1014" i="14"/>
  <c r="N1014" i="14"/>
  <c r="M1014" i="14"/>
  <c r="L1014" i="14"/>
  <c r="K1014" i="14"/>
  <c r="R1009" i="14"/>
  <c r="Q1009" i="14"/>
  <c r="P1009" i="14"/>
  <c r="O1009" i="14"/>
  <c r="N1009" i="14"/>
  <c r="M1009" i="14"/>
  <c r="L1009" i="14"/>
  <c r="K1009" i="14"/>
  <c r="R1004" i="14"/>
  <c r="R1015" i="14" s="1"/>
  <c r="Q1004" i="14"/>
  <c r="Q1015" i="14" s="1"/>
  <c r="P1004" i="14"/>
  <c r="P1015" i="14" s="1"/>
  <c r="O1004" i="14"/>
  <c r="O1015" i="14" s="1"/>
  <c r="N1004" i="14"/>
  <c r="N1015" i="14" s="1"/>
  <c r="M1004" i="14"/>
  <c r="M1015" i="14" s="1"/>
  <c r="L1004" i="14"/>
  <c r="L1015" i="14" s="1"/>
  <c r="K1004" i="14"/>
  <c r="K1015" i="14" s="1"/>
  <c r="R997" i="14"/>
  <c r="Q997" i="14"/>
  <c r="P997" i="14"/>
  <c r="O997" i="14"/>
  <c r="N997" i="14"/>
  <c r="M997" i="14"/>
  <c r="L997" i="14"/>
  <c r="K997" i="14"/>
  <c r="R992" i="14"/>
  <c r="Q992" i="14"/>
  <c r="P992" i="14"/>
  <c r="O992" i="14"/>
  <c r="N992" i="14"/>
  <c r="M992" i="14"/>
  <c r="L992" i="14"/>
  <c r="K992" i="14"/>
  <c r="R987" i="14"/>
  <c r="R998" i="14" s="1"/>
  <c r="Q987" i="14"/>
  <c r="Q998" i="14" s="1"/>
  <c r="P987" i="14"/>
  <c r="P998" i="14" s="1"/>
  <c r="O987" i="14"/>
  <c r="O998" i="14" s="1"/>
  <c r="N987" i="14"/>
  <c r="N998" i="14" s="1"/>
  <c r="M987" i="14"/>
  <c r="M998" i="14" s="1"/>
  <c r="L987" i="14"/>
  <c r="L998" i="14" s="1"/>
  <c r="K987" i="14"/>
  <c r="K998" i="14" s="1"/>
  <c r="R980" i="14"/>
  <c r="Q980" i="14"/>
  <c r="P980" i="14"/>
  <c r="O980" i="14"/>
  <c r="N980" i="14"/>
  <c r="M980" i="14"/>
  <c r="L980" i="14"/>
  <c r="K980" i="14"/>
  <c r="R975" i="14"/>
  <c r="Q975" i="14"/>
  <c r="P975" i="14"/>
  <c r="O975" i="14"/>
  <c r="N975" i="14"/>
  <c r="M975" i="14"/>
  <c r="L975" i="14"/>
  <c r="K975" i="14"/>
  <c r="R970" i="14"/>
  <c r="R981" i="14" s="1"/>
  <c r="Q970" i="14"/>
  <c r="Q981" i="14" s="1"/>
  <c r="P970" i="14"/>
  <c r="P981" i="14" s="1"/>
  <c r="O970" i="14"/>
  <c r="O981" i="14" s="1"/>
  <c r="N970" i="14"/>
  <c r="N981" i="14" s="1"/>
  <c r="M970" i="14"/>
  <c r="M981" i="14" s="1"/>
  <c r="L970" i="14"/>
  <c r="L981" i="14" s="1"/>
  <c r="K970" i="14"/>
  <c r="K981" i="14" s="1"/>
  <c r="R963" i="14"/>
  <c r="Q963" i="14"/>
  <c r="P963" i="14"/>
  <c r="O963" i="14"/>
  <c r="N963" i="14"/>
  <c r="M963" i="14"/>
  <c r="L963" i="14"/>
  <c r="K963" i="14"/>
  <c r="R958" i="14"/>
  <c r="Q958" i="14"/>
  <c r="P958" i="14"/>
  <c r="O958" i="14"/>
  <c r="N958" i="14"/>
  <c r="M958" i="14"/>
  <c r="L958" i="14"/>
  <c r="K958" i="14"/>
  <c r="R953" i="14"/>
  <c r="R964" i="14" s="1"/>
  <c r="Q953" i="14"/>
  <c r="Q964" i="14" s="1"/>
  <c r="P953" i="14"/>
  <c r="P964" i="14" s="1"/>
  <c r="O953" i="14"/>
  <c r="O964" i="14" s="1"/>
  <c r="N953" i="14"/>
  <c r="M953" i="14"/>
  <c r="M964" i="14" s="1"/>
  <c r="L953" i="14"/>
  <c r="K953" i="14"/>
  <c r="K964" i="14" s="1"/>
  <c r="R946" i="14"/>
  <c r="Q946" i="14"/>
  <c r="P946" i="14"/>
  <c r="O946" i="14"/>
  <c r="N946" i="14"/>
  <c r="M946" i="14"/>
  <c r="L946" i="14"/>
  <c r="K946" i="14"/>
  <c r="R941" i="14"/>
  <c r="Q941" i="14"/>
  <c r="P941" i="14"/>
  <c r="O941" i="14"/>
  <c r="N941" i="14"/>
  <c r="M941" i="14"/>
  <c r="L941" i="14"/>
  <c r="K941" i="14"/>
  <c r="R936" i="14"/>
  <c r="R947" i="14" s="1"/>
  <c r="Q936" i="14"/>
  <c r="Q947" i="14" s="1"/>
  <c r="P936" i="14"/>
  <c r="P947" i="14" s="1"/>
  <c r="O936" i="14"/>
  <c r="O947" i="14" s="1"/>
  <c r="N936" i="14"/>
  <c r="N947" i="14" s="1"/>
  <c r="L936" i="14"/>
  <c r="K936" i="14"/>
  <c r="M932" i="14"/>
  <c r="M936" i="14" s="1"/>
  <c r="R929" i="14"/>
  <c r="Q929" i="14"/>
  <c r="P929" i="14"/>
  <c r="O929" i="14"/>
  <c r="N929" i="14"/>
  <c r="M929" i="14"/>
  <c r="L929" i="14"/>
  <c r="K929" i="14"/>
  <c r="R924" i="14"/>
  <c r="Q924" i="14"/>
  <c r="P924" i="14"/>
  <c r="O924" i="14"/>
  <c r="N924" i="14"/>
  <c r="M924" i="14"/>
  <c r="L924" i="14"/>
  <c r="K924" i="14"/>
  <c r="R919" i="14"/>
  <c r="R930" i="14" s="1"/>
  <c r="Q919" i="14"/>
  <c r="Q930" i="14" s="1"/>
  <c r="P919" i="14"/>
  <c r="P930" i="14" s="1"/>
  <c r="O919" i="14"/>
  <c r="O930" i="14" s="1"/>
  <c r="N919" i="14"/>
  <c r="N930" i="14" s="1"/>
  <c r="L919" i="14"/>
  <c r="K919" i="14"/>
  <c r="M915" i="14"/>
  <c r="M919" i="14" s="1"/>
  <c r="R912" i="14"/>
  <c r="Q912" i="14"/>
  <c r="P912" i="14"/>
  <c r="O912" i="14"/>
  <c r="N912" i="14"/>
  <c r="M912" i="14"/>
  <c r="L912" i="14"/>
  <c r="K912" i="14"/>
  <c r="R907" i="14"/>
  <c r="Q907" i="14"/>
  <c r="P907" i="14"/>
  <c r="O907" i="14"/>
  <c r="N907" i="14"/>
  <c r="M907" i="14"/>
  <c r="L907" i="14"/>
  <c r="K907" i="14"/>
  <c r="R902" i="14"/>
  <c r="Q902" i="14"/>
  <c r="P902" i="14"/>
  <c r="O902" i="14"/>
  <c r="N902" i="14"/>
  <c r="M902" i="14"/>
  <c r="L902" i="14"/>
  <c r="K902" i="14"/>
  <c r="R897" i="14"/>
  <c r="Q897" i="14"/>
  <c r="P897" i="14"/>
  <c r="O897" i="14"/>
  <c r="N897" i="14"/>
  <c r="M897" i="14"/>
  <c r="L897" i="14"/>
  <c r="K897" i="14"/>
  <c r="R892" i="14"/>
  <c r="Q892" i="14"/>
  <c r="P892" i="14"/>
  <c r="O892" i="14"/>
  <c r="N892" i="14"/>
  <c r="M892" i="14"/>
  <c r="L892" i="14"/>
  <c r="K892" i="14"/>
  <c r="R887" i="14"/>
  <c r="Q887" i="14"/>
  <c r="P887" i="14"/>
  <c r="O887" i="14"/>
  <c r="N887" i="14"/>
  <c r="L887" i="14"/>
  <c r="K887" i="14"/>
  <c r="M883" i="14"/>
  <c r="M887" i="14" s="1"/>
  <c r="Q882" i="14"/>
  <c r="P882" i="14"/>
  <c r="O882" i="14"/>
  <c r="N882" i="14"/>
  <c r="L882" i="14"/>
  <c r="K882" i="14"/>
  <c r="M878" i="14"/>
  <c r="M882" i="14" s="1"/>
  <c r="L868" i="14"/>
  <c r="K868" i="14"/>
  <c r="R863" i="14"/>
  <c r="Q863" i="14"/>
  <c r="P863" i="14"/>
  <c r="O863" i="14"/>
  <c r="N863" i="14"/>
  <c r="M863" i="14"/>
  <c r="L863" i="14"/>
  <c r="K863" i="14"/>
  <c r="R858" i="14"/>
  <c r="Q858" i="14"/>
  <c r="P858" i="14"/>
  <c r="O858" i="14"/>
  <c r="N858" i="14"/>
  <c r="M858" i="14"/>
  <c r="L858" i="14"/>
  <c r="K858" i="14"/>
  <c r="R851" i="14"/>
  <c r="Q851" i="14"/>
  <c r="P851" i="14"/>
  <c r="O851" i="14"/>
  <c r="N851" i="14"/>
  <c r="M851" i="14"/>
  <c r="L851" i="14"/>
  <c r="K851" i="14"/>
  <c r="R846" i="14"/>
  <c r="Q846" i="14"/>
  <c r="P846" i="14"/>
  <c r="O846" i="14"/>
  <c r="N846" i="14"/>
  <c r="M846" i="14"/>
  <c r="L846" i="14"/>
  <c r="K846" i="14"/>
  <c r="R841" i="14"/>
  <c r="R852" i="14" s="1"/>
  <c r="Q841" i="14"/>
  <c r="Q852" i="14" s="1"/>
  <c r="P841" i="14"/>
  <c r="P852" i="14" s="1"/>
  <c r="O841" i="14"/>
  <c r="O852" i="14" s="1"/>
  <c r="N841" i="14"/>
  <c r="N852" i="14" s="1"/>
  <c r="M841" i="14"/>
  <c r="M852" i="14" s="1"/>
  <c r="L841" i="14"/>
  <c r="K841" i="14"/>
  <c r="K852" i="14" s="1"/>
  <c r="R834" i="14"/>
  <c r="Q834" i="14"/>
  <c r="P834" i="14"/>
  <c r="O834" i="14"/>
  <c r="N834" i="14"/>
  <c r="M834" i="14"/>
  <c r="L834" i="14"/>
  <c r="K834" i="14"/>
  <c r="R829" i="14"/>
  <c r="Q829" i="14"/>
  <c r="P829" i="14"/>
  <c r="O829" i="14"/>
  <c r="N829" i="14"/>
  <c r="M829" i="14"/>
  <c r="L829" i="14"/>
  <c r="K829" i="14"/>
  <c r="R824" i="14"/>
  <c r="R835" i="14" s="1"/>
  <c r="Q824" i="14"/>
  <c r="Q835" i="14" s="1"/>
  <c r="P824" i="14"/>
  <c r="P835" i="14" s="1"/>
  <c r="O824" i="14"/>
  <c r="N824" i="14"/>
  <c r="N835" i="14" s="1"/>
  <c r="M824" i="14"/>
  <c r="L824" i="14"/>
  <c r="L835" i="14" s="1"/>
  <c r="K824" i="14"/>
  <c r="R817" i="14"/>
  <c r="Q817" i="14"/>
  <c r="P817" i="14"/>
  <c r="O817" i="14"/>
  <c r="N817" i="14"/>
  <c r="M817" i="14"/>
  <c r="L817" i="14"/>
  <c r="K817" i="14"/>
  <c r="R812" i="14"/>
  <c r="Q812" i="14"/>
  <c r="P812" i="14"/>
  <c r="O812" i="14"/>
  <c r="N812" i="14"/>
  <c r="M812" i="14"/>
  <c r="L812" i="14"/>
  <c r="K812" i="14"/>
  <c r="R807" i="14"/>
  <c r="R818" i="14" s="1"/>
  <c r="Q807" i="14"/>
  <c r="Q818" i="14" s="1"/>
  <c r="P807" i="14"/>
  <c r="P818" i="14" s="1"/>
  <c r="O807" i="14"/>
  <c r="O818" i="14" s="1"/>
  <c r="N807" i="14"/>
  <c r="N818" i="14" s="1"/>
  <c r="M807" i="14"/>
  <c r="L807" i="14"/>
  <c r="L818" i="14" s="1"/>
  <c r="K807" i="14"/>
  <c r="K818" i="14" s="1"/>
  <c r="R800" i="14"/>
  <c r="Q800" i="14"/>
  <c r="P800" i="14"/>
  <c r="O800" i="14"/>
  <c r="N800" i="14"/>
  <c r="M800" i="14"/>
  <c r="L800" i="14"/>
  <c r="K800" i="14"/>
  <c r="R795" i="14"/>
  <c r="Q795" i="14"/>
  <c r="P795" i="14"/>
  <c r="O795" i="14"/>
  <c r="N795" i="14"/>
  <c r="M795" i="14"/>
  <c r="L795" i="14"/>
  <c r="K795" i="14"/>
  <c r="R790" i="14"/>
  <c r="Q790" i="14"/>
  <c r="O790" i="14"/>
  <c r="N790" i="14"/>
  <c r="L790" i="14"/>
  <c r="K790" i="14"/>
  <c r="P786" i="14"/>
  <c r="P790" i="14" s="1"/>
  <c r="R785" i="14"/>
  <c r="Q785" i="14"/>
  <c r="P785" i="14"/>
  <c r="O785" i="14"/>
  <c r="N785" i="14"/>
  <c r="L785" i="14"/>
  <c r="K785" i="14"/>
  <c r="M781" i="14"/>
  <c r="M785" i="14" s="1"/>
  <c r="R780" i="14"/>
  <c r="Q780" i="14"/>
  <c r="O780" i="14"/>
  <c r="N780" i="14"/>
  <c r="L780" i="14"/>
  <c r="K780" i="14"/>
  <c r="P776" i="14"/>
  <c r="R775" i="14"/>
  <c r="Q775" i="14"/>
  <c r="O775" i="14"/>
  <c r="N775" i="14"/>
  <c r="L775" i="14"/>
  <c r="K775" i="14"/>
  <c r="P771" i="14"/>
  <c r="P775" i="14" s="1"/>
  <c r="R770" i="14"/>
  <c r="Q770" i="14"/>
  <c r="O770" i="14"/>
  <c r="N770" i="14"/>
  <c r="L770" i="14"/>
  <c r="K770" i="14"/>
  <c r="P766" i="14"/>
  <c r="R765" i="14"/>
  <c r="Q765" i="14"/>
  <c r="O765" i="14"/>
  <c r="N765" i="14"/>
  <c r="L765" i="14"/>
  <c r="K765" i="14"/>
  <c r="P761" i="14"/>
  <c r="R760" i="14"/>
  <c r="Q760" i="14"/>
  <c r="O760" i="14"/>
  <c r="N760" i="14"/>
  <c r="L760" i="14"/>
  <c r="K760" i="14"/>
  <c r="P756" i="14"/>
  <c r="R755" i="14"/>
  <c r="Q755" i="14"/>
  <c r="O755" i="14"/>
  <c r="N755" i="14"/>
  <c r="L755" i="14"/>
  <c r="K755" i="14"/>
  <c r="P751" i="14"/>
  <c r="M751" i="14" s="1"/>
  <c r="M755" i="14" s="1"/>
  <c r="K746" i="14"/>
  <c r="R741" i="14"/>
  <c r="Q741" i="14"/>
  <c r="P741" i="14"/>
  <c r="O741" i="14"/>
  <c r="N741" i="14"/>
  <c r="M741" i="14"/>
  <c r="L741" i="14"/>
  <c r="K741" i="14"/>
  <c r="R736" i="14"/>
  <c r="Q736" i="14"/>
  <c r="P736" i="14"/>
  <c r="O736" i="14"/>
  <c r="N736" i="14"/>
  <c r="M736" i="14"/>
  <c r="L736" i="14"/>
  <c r="K736" i="14"/>
  <c r="R729" i="14"/>
  <c r="Q729" i="14"/>
  <c r="P729" i="14"/>
  <c r="O729" i="14"/>
  <c r="N729" i="14"/>
  <c r="M729" i="14"/>
  <c r="L729" i="14"/>
  <c r="K729" i="14"/>
  <c r="R724" i="14"/>
  <c r="Q724" i="14"/>
  <c r="P724" i="14"/>
  <c r="O724" i="14"/>
  <c r="N724" i="14"/>
  <c r="M724" i="14"/>
  <c r="L724" i="14"/>
  <c r="K724" i="14"/>
  <c r="R719" i="14"/>
  <c r="R730" i="14" s="1"/>
  <c r="Q719" i="14"/>
  <c r="Q730" i="14" s="1"/>
  <c r="P719" i="14"/>
  <c r="P730" i="14" s="1"/>
  <c r="O719" i="14"/>
  <c r="O730" i="14" s="1"/>
  <c r="N719" i="14"/>
  <c r="N730" i="14" s="1"/>
  <c r="M719" i="14"/>
  <c r="M730" i="14" s="1"/>
  <c r="L719" i="14"/>
  <c r="L730" i="14" s="1"/>
  <c r="K719" i="14"/>
  <c r="K730" i="14" s="1"/>
  <c r="R712" i="14"/>
  <c r="Q712" i="14"/>
  <c r="P712" i="14"/>
  <c r="O712" i="14"/>
  <c r="N712" i="14"/>
  <c r="M712" i="14"/>
  <c r="L712" i="14"/>
  <c r="K712" i="14"/>
  <c r="R707" i="14"/>
  <c r="Q707" i="14"/>
  <c r="P707" i="14"/>
  <c r="O707" i="14"/>
  <c r="N707" i="14"/>
  <c r="M707" i="14"/>
  <c r="L707" i="14"/>
  <c r="K707" i="14"/>
  <c r="R702" i="14"/>
  <c r="R713" i="14" s="1"/>
  <c r="Q702" i="14"/>
  <c r="Q713" i="14" s="1"/>
  <c r="P702" i="14"/>
  <c r="P713" i="14" s="1"/>
  <c r="O702" i="14"/>
  <c r="O713" i="14" s="1"/>
  <c r="N702" i="14"/>
  <c r="M702" i="14"/>
  <c r="M713" i="14" s="1"/>
  <c r="L702" i="14"/>
  <c r="K702" i="14"/>
  <c r="K713" i="14" s="1"/>
  <c r="R695" i="14"/>
  <c r="Q695" i="14"/>
  <c r="P695" i="14"/>
  <c r="O695" i="14"/>
  <c r="N695" i="14"/>
  <c r="M695" i="14"/>
  <c r="L695" i="14"/>
  <c r="K695" i="14"/>
  <c r="R690" i="14"/>
  <c r="Q690" i="14"/>
  <c r="P690" i="14"/>
  <c r="O690" i="14"/>
  <c r="N690" i="14"/>
  <c r="M690" i="14"/>
  <c r="L690" i="14"/>
  <c r="K690" i="14"/>
  <c r="R685" i="14"/>
  <c r="R696" i="14" s="1"/>
  <c r="Q685" i="14"/>
  <c r="Q696" i="14" s="1"/>
  <c r="P685" i="14"/>
  <c r="P696" i="14" s="1"/>
  <c r="O685" i="14"/>
  <c r="O696" i="14" s="1"/>
  <c r="N685" i="14"/>
  <c r="N696" i="14" s="1"/>
  <c r="M685" i="14"/>
  <c r="M696" i="14" s="1"/>
  <c r="L685" i="14"/>
  <c r="L696" i="14" s="1"/>
  <c r="K685" i="14"/>
  <c r="K696" i="14" s="1"/>
  <c r="R678" i="14"/>
  <c r="Q678" i="14"/>
  <c r="P678" i="14"/>
  <c r="O678" i="14"/>
  <c r="N678" i="14"/>
  <c r="M678" i="14"/>
  <c r="L678" i="14"/>
  <c r="K678" i="14"/>
  <c r="R673" i="14"/>
  <c r="Q673" i="14"/>
  <c r="P673" i="14"/>
  <c r="O673" i="14"/>
  <c r="N673" i="14"/>
  <c r="M673" i="14"/>
  <c r="L673" i="14"/>
  <c r="K673" i="14"/>
  <c r="R668" i="14"/>
  <c r="Q668" i="14"/>
  <c r="P668" i="14"/>
  <c r="O668" i="14"/>
  <c r="N668" i="14"/>
  <c r="L668" i="14"/>
  <c r="M664" i="14"/>
  <c r="M668" i="14" s="1"/>
  <c r="K664" i="14"/>
  <c r="K668" i="14" s="1"/>
  <c r="R663" i="14"/>
  <c r="Q663" i="14"/>
  <c r="P663" i="14"/>
  <c r="O663" i="14"/>
  <c r="N663" i="14"/>
  <c r="L663" i="14"/>
  <c r="M659" i="14"/>
  <c r="M663" i="14" s="1"/>
  <c r="K659" i="14"/>
  <c r="K663" i="14" s="1"/>
  <c r="R658" i="14"/>
  <c r="R679" i="14" s="1"/>
  <c r="Q658" i="14"/>
  <c r="P658" i="14"/>
  <c r="P679" i="14" s="1"/>
  <c r="O658" i="14"/>
  <c r="N658" i="14"/>
  <c r="N679" i="14" s="1"/>
  <c r="L658" i="14"/>
  <c r="M654" i="14"/>
  <c r="M658" i="14" s="1"/>
  <c r="K654" i="14"/>
  <c r="K658" i="14" s="1"/>
  <c r="R651" i="14"/>
  <c r="Q651" i="14"/>
  <c r="P651" i="14"/>
  <c r="O651" i="14"/>
  <c r="N651" i="14"/>
  <c r="M651" i="14"/>
  <c r="L651" i="14"/>
  <c r="K651" i="14"/>
  <c r="R646" i="14"/>
  <c r="Q646" i="14"/>
  <c r="P646" i="14"/>
  <c r="O646" i="14"/>
  <c r="N646" i="14"/>
  <c r="M646" i="14"/>
  <c r="L646" i="14"/>
  <c r="K646" i="14"/>
  <c r="R641" i="14"/>
  <c r="Q641" i="14"/>
  <c r="P641" i="14"/>
  <c r="O641" i="14"/>
  <c r="N641" i="14"/>
  <c r="M641" i="14"/>
  <c r="L641" i="14"/>
  <c r="K641" i="14"/>
  <c r="R636" i="14"/>
  <c r="Q636" i="14"/>
  <c r="P636" i="14"/>
  <c r="O636" i="14"/>
  <c r="N636" i="14"/>
  <c r="M636" i="14"/>
  <c r="L636" i="14"/>
  <c r="K636" i="14"/>
  <c r="R631" i="14"/>
  <c r="Q631" i="14"/>
  <c r="P631" i="14"/>
  <c r="O631" i="14"/>
  <c r="N631" i="14"/>
  <c r="M631" i="14"/>
  <c r="L631" i="14"/>
  <c r="K631" i="14"/>
  <c r="R626" i="14"/>
  <c r="Q626" i="14"/>
  <c r="P626" i="14"/>
  <c r="O626" i="14"/>
  <c r="N626" i="14"/>
  <c r="M626" i="14"/>
  <c r="L626" i="14"/>
  <c r="K626" i="14"/>
  <c r="R621" i="14"/>
  <c r="Q621" i="14"/>
  <c r="P621" i="14"/>
  <c r="O621" i="14"/>
  <c r="N621" i="14"/>
  <c r="M621" i="14"/>
  <c r="L621" i="14"/>
  <c r="K621" i="14"/>
  <c r="R616" i="14"/>
  <c r="Q616" i="14"/>
  <c r="P616" i="14"/>
  <c r="O616" i="14"/>
  <c r="N616" i="14"/>
  <c r="L616" i="14"/>
  <c r="K616" i="14"/>
  <c r="M612" i="14"/>
  <c r="M616" i="14" s="1"/>
  <c r="R611" i="14"/>
  <c r="Q611" i="14"/>
  <c r="P611" i="14"/>
  <c r="O611" i="14"/>
  <c r="N611" i="14"/>
  <c r="L611" i="14"/>
  <c r="K611" i="14"/>
  <c r="M607" i="14"/>
  <c r="M611" i="14" s="1"/>
  <c r="R606" i="14"/>
  <c r="Q606" i="14"/>
  <c r="P606" i="14"/>
  <c r="O606" i="14"/>
  <c r="N606" i="14"/>
  <c r="L606" i="14"/>
  <c r="K606" i="14"/>
  <c r="M602" i="14"/>
  <c r="M606" i="14" s="1"/>
  <c r="R601" i="14"/>
  <c r="R652" i="14" s="1"/>
  <c r="Q601" i="14"/>
  <c r="Q652" i="14" s="1"/>
  <c r="P601" i="14"/>
  <c r="P652" i="14" s="1"/>
  <c r="O601" i="14"/>
  <c r="N601" i="14"/>
  <c r="L601" i="14"/>
  <c r="K601" i="14"/>
  <c r="M597" i="14"/>
  <c r="M601" i="14" s="1"/>
  <c r="R590" i="14"/>
  <c r="Q590" i="14"/>
  <c r="P590" i="14"/>
  <c r="O590" i="14"/>
  <c r="N590" i="14"/>
  <c r="M590" i="14"/>
  <c r="L590" i="14"/>
  <c r="K590" i="14"/>
  <c r="R585" i="14"/>
  <c r="Q585" i="14"/>
  <c r="P585" i="14"/>
  <c r="O585" i="14"/>
  <c r="N585" i="14"/>
  <c r="M585" i="14"/>
  <c r="L585" i="14"/>
  <c r="K585" i="14"/>
  <c r="R580" i="14"/>
  <c r="Q580" i="14"/>
  <c r="P580" i="14"/>
  <c r="O580" i="14"/>
  <c r="L580" i="14"/>
  <c r="K580" i="14"/>
  <c r="R575" i="14"/>
  <c r="Q575" i="14"/>
  <c r="P575" i="14"/>
  <c r="O575" i="14"/>
  <c r="N575" i="14"/>
  <c r="M575" i="14"/>
  <c r="L575" i="14"/>
  <c r="K575" i="14"/>
  <c r="R570" i="14"/>
  <c r="Q570" i="14"/>
  <c r="P570" i="14"/>
  <c r="O570" i="14"/>
  <c r="N570" i="14"/>
  <c r="L570" i="14"/>
  <c r="K570" i="14"/>
  <c r="M566" i="14"/>
  <c r="M570" i="14" s="1"/>
  <c r="R563" i="14"/>
  <c r="Q563" i="14"/>
  <c r="P563" i="14"/>
  <c r="O563" i="14"/>
  <c r="N563" i="14"/>
  <c r="M563" i="14"/>
  <c r="L563" i="14"/>
  <c r="K563" i="14"/>
  <c r="R558" i="14"/>
  <c r="Q558" i="14"/>
  <c r="P558" i="14"/>
  <c r="O558" i="14"/>
  <c r="N558" i="14"/>
  <c r="M558" i="14"/>
  <c r="L558" i="14"/>
  <c r="K558" i="14"/>
  <c r="R553" i="14"/>
  <c r="R564" i="14" s="1"/>
  <c r="Q553" i="14"/>
  <c r="Q564" i="14" s="1"/>
  <c r="P553" i="14"/>
  <c r="P564" i="14" s="1"/>
  <c r="O553" i="14"/>
  <c r="N553" i="14"/>
  <c r="N564" i="14" s="1"/>
  <c r="M553" i="14"/>
  <c r="L553" i="14"/>
  <c r="L564" i="14" s="1"/>
  <c r="K553" i="14"/>
  <c r="R546" i="14"/>
  <c r="Q546" i="14"/>
  <c r="P546" i="14"/>
  <c r="O546" i="14"/>
  <c r="N546" i="14"/>
  <c r="M546" i="14"/>
  <c r="L546" i="14"/>
  <c r="K546" i="14"/>
  <c r="R541" i="14"/>
  <c r="Q541" i="14"/>
  <c r="P541" i="14"/>
  <c r="O541" i="14"/>
  <c r="N541" i="14"/>
  <c r="M541" i="14"/>
  <c r="L541" i="14"/>
  <c r="K541" i="14"/>
  <c r="R536" i="14"/>
  <c r="R547" i="14" s="1"/>
  <c r="Q536" i="14"/>
  <c r="Q547" i="14" s="1"/>
  <c r="P536" i="14"/>
  <c r="P547" i="14" s="1"/>
  <c r="O536" i="14"/>
  <c r="O547" i="14" s="1"/>
  <c r="N536" i="14"/>
  <c r="N547" i="14" s="1"/>
  <c r="M536" i="14"/>
  <c r="M547" i="14" s="1"/>
  <c r="L536" i="14"/>
  <c r="L547" i="14" s="1"/>
  <c r="K536" i="14"/>
  <c r="K547" i="14" s="1"/>
  <c r="R529" i="14"/>
  <c r="Q529" i="14"/>
  <c r="P529" i="14"/>
  <c r="O529" i="14"/>
  <c r="N529" i="14"/>
  <c r="M529" i="14"/>
  <c r="L529" i="14"/>
  <c r="K529" i="14"/>
  <c r="R524" i="14"/>
  <c r="Q524" i="14"/>
  <c r="P524" i="14"/>
  <c r="O524" i="14"/>
  <c r="N524" i="14"/>
  <c r="M524" i="14"/>
  <c r="L524" i="14"/>
  <c r="K524" i="14"/>
  <c r="R519" i="14"/>
  <c r="R530" i="14" s="1"/>
  <c r="Q519" i="14"/>
  <c r="Q530" i="14" s="1"/>
  <c r="P519" i="14"/>
  <c r="P530" i="14" s="1"/>
  <c r="O519" i="14"/>
  <c r="O530" i="14" s="1"/>
  <c r="N519" i="14"/>
  <c r="N530" i="14" s="1"/>
  <c r="M519" i="14"/>
  <c r="M530" i="14" s="1"/>
  <c r="L519" i="14"/>
  <c r="L530" i="14" s="1"/>
  <c r="K519" i="14"/>
  <c r="K530" i="14" s="1"/>
  <c r="K510" i="14"/>
  <c r="R505" i="14"/>
  <c r="Q505" i="14"/>
  <c r="P505" i="14"/>
  <c r="O505" i="14"/>
  <c r="N505" i="14"/>
  <c r="M505" i="14"/>
  <c r="L505" i="14"/>
  <c r="K505" i="14"/>
  <c r="R500" i="14"/>
  <c r="Q500" i="14"/>
  <c r="P500" i="14"/>
  <c r="O500" i="14"/>
  <c r="N500" i="14"/>
  <c r="M500" i="14"/>
  <c r="L500" i="14"/>
  <c r="K500" i="14"/>
  <c r="K511" i="14" s="1"/>
  <c r="R493" i="14"/>
  <c r="Q493" i="14"/>
  <c r="P493" i="14"/>
  <c r="O493" i="14"/>
  <c r="N493" i="14"/>
  <c r="M493" i="14"/>
  <c r="L493" i="14"/>
  <c r="K493" i="14"/>
  <c r="R488" i="14"/>
  <c r="Q488" i="14"/>
  <c r="P488" i="14"/>
  <c r="O488" i="14"/>
  <c r="N488" i="14"/>
  <c r="M488" i="14"/>
  <c r="L488" i="14"/>
  <c r="K488" i="14"/>
  <c r="R483" i="14"/>
  <c r="R494" i="14" s="1"/>
  <c r="Q483" i="14"/>
  <c r="Q494" i="14" s="1"/>
  <c r="P483" i="14"/>
  <c r="P494" i="14" s="1"/>
  <c r="O483" i="14"/>
  <c r="O494" i="14" s="1"/>
  <c r="N483" i="14"/>
  <c r="N494" i="14" s="1"/>
  <c r="M483" i="14"/>
  <c r="M494" i="14" s="1"/>
  <c r="L483" i="14"/>
  <c r="L494" i="14" s="1"/>
  <c r="K483" i="14"/>
  <c r="R476" i="14"/>
  <c r="Q476" i="14"/>
  <c r="P476" i="14"/>
  <c r="O476" i="14"/>
  <c r="N476" i="14"/>
  <c r="M476" i="14"/>
  <c r="L476" i="14"/>
  <c r="K476" i="14"/>
  <c r="R471" i="14"/>
  <c r="Q471" i="14"/>
  <c r="P471" i="14"/>
  <c r="O471" i="14"/>
  <c r="N471" i="14"/>
  <c r="M471" i="14"/>
  <c r="L471" i="14"/>
  <c r="K471" i="14"/>
  <c r="R466" i="14"/>
  <c r="R477" i="14" s="1"/>
  <c r="Q466" i="14"/>
  <c r="Q477" i="14" s="1"/>
  <c r="P466" i="14"/>
  <c r="P477" i="14" s="1"/>
  <c r="O466" i="14"/>
  <c r="O477" i="14" s="1"/>
  <c r="N466" i="14"/>
  <c r="M466" i="14"/>
  <c r="M477" i="14" s="1"/>
  <c r="L466" i="14"/>
  <c r="K466" i="14"/>
  <c r="K477" i="14" s="1"/>
  <c r="R459" i="14"/>
  <c r="Q459" i="14"/>
  <c r="P459" i="14"/>
  <c r="O459" i="14"/>
  <c r="N459" i="14"/>
  <c r="M459" i="14"/>
  <c r="L459" i="14"/>
  <c r="K459" i="14"/>
  <c r="R454" i="14"/>
  <c r="Q454" i="14"/>
  <c r="P454" i="14"/>
  <c r="O454" i="14"/>
  <c r="N454" i="14"/>
  <c r="M454" i="14"/>
  <c r="L454" i="14"/>
  <c r="K454" i="14"/>
  <c r="R449" i="14"/>
  <c r="R460" i="14" s="1"/>
  <c r="Q449" i="14"/>
  <c r="Q460" i="14" s="1"/>
  <c r="P449" i="14"/>
  <c r="P460" i="14" s="1"/>
  <c r="O449" i="14"/>
  <c r="O460" i="14" s="1"/>
  <c r="N449" i="14"/>
  <c r="N460" i="14" s="1"/>
  <c r="M449" i="14"/>
  <c r="M460" i="14" s="1"/>
  <c r="L449" i="14"/>
  <c r="L460" i="14" s="1"/>
  <c r="K449" i="14"/>
  <c r="K460" i="14" s="1"/>
  <c r="R442" i="14"/>
  <c r="Q442" i="14"/>
  <c r="P442" i="14"/>
  <c r="O442" i="14"/>
  <c r="N442" i="14"/>
  <c r="M442" i="14"/>
  <c r="L442" i="14"/>
  <c r="K442" i="14"/>
  <c r="R437" i="14"/>
  <c r="Q437" i="14"/>
  <c r="P437" i="14"/>
  <c r="O437" i="14"/>
  <c r="N437" i="14"/>
  <c r="M437" i="14"/>
  <c r="L437" i="14"/>
  <c r="K437" i="14"/>
  <c r="R432" i="14"/>
  <c r="R443" i="14" s="1"/>
  <c r="Q432" i="14"/>
  <c r="Q443" i="14" s="1"/>
  <c r="P432" i="14"/>
  <c r="P443" i="14" s="1"/>
  <c r="O432" i="14"/>
  <c r="O443" i="14" s="1"/>
  <c r="N432" i="14"/>
  <c r="N443" i="14" s="1"/>
  <c r="M432" i="14"/>
  <c r="M443" i="14" s="1"/>
  <c r="L432" i="14"/>
  <c r="L443" i="14" s="1"/>
  <c r="K432" i="14"/>
  <c r="R425" i="14"/>
  <c r="Q425" i="14"/>
  <c r="P425" i="14"/>
  <c r="O425" i="14"/>
  <c r="N425" i="14"/>
  <c r="M425" i="14"/>
  <c r="L425" i="14"/>
  <c r="K425" i="14"/>
  <c r="R420" i="14"/>
  <c r="Q420" i="14"/>
  <c r="P420" i="14"/>
  <c r="O420" i="14"/>
  <c r="N420" i="14"/>
  <c r="M420" i="14"/>
  <c r="L420" i="14"/>
  <c r="K420" i="14"/>
  <c r="R415" i="14"/>
  <c r="R426" i="14" s="1"/>
  <c r="Q415" i="14"/>
  <c r="Q426" i="14" s="1"/>
  <c r="P415" i="14"/>
  <c r="P426" i="14" s="1"/>
  <c r="O415" i="14"/>
  <c r="O426" i="14" s="1"/>
  <c r="N415" i="14"/>
  <c r="N426" i="14" s="1"/>
  <c r="L415" i="14"/>
  <c r="K415" i="14"/>
  <c r="M411" i="14"/>
  <c r="M415" i="14" s="1"/>
  <c r="R408" i="14"/>
  <c r="Q408" i="14"/>
  <c r="P408" i="14"/>
  <c r="O408" i="14"/>
  <c r="N408" i="14"/>
  <c r="M408" i="14"/>
  <c r="L408" i="14"/>
  <c r="K408" i="14"/>
  <c r="R403" i="14"/>
  <c r="Q403" i="14"/>
  <c r="P403" i="14"/>
  <c r="O403" i="14"/>
  <c r="N403" i="14"/>
  <c r="M403" i="14"/>
  <c r="L403" i="14"/>
  <c r="K403" i="14"/>
  <c r="R398" i="14"/>
  <c r="R409" i="14" s="1"/>
  <c r="Q398" i="14"/>
  <c r="Q409" i="14" s="1"/>
  <c r="P398" i="14"/>
  <c r="P409" i="14" s="1"/>
  <c r="O398" i="14"/>
  <c r="O409" i="14" s="1"/>
  <c r="N398" i="14"/>
  <c r="N409" i="14" s="1"/>
  <c r="M398" i="14"/>
  <c r="M409" i="14" s="1"/>
  <c r="L398" i="14"/>
  <c r="L409" i="14" s="1"/>
  <c r="K398" i="14"/>
  <c r="K409" i="14" s="1"/>
  <c r="R387" i="14"/>
  <c r="Q387" i="14"/>
  <c r="P387" i="14"/>
  <c r="O387" i="14"/>
  <c r="N387" i="14"/>
  <c r="M387" i="14"/>
  <c r="L387" i="14"/>
  <c r="K387" i="14"/>
  <c r="R382" i="14"/>
  <c r="Q382" i="14"/>
  <c r="P382" i="14"/>
  <c r="O382" i="14"/>
  <c r="N382" i="14"/>
  <c r="M382" i="14"/>
  <c r="L382" i="14"/>
  <c r="K382" i="14"/>
  <c r="R377" i="14"/>
  <c r="R388" i="14" s="1"/>
  <c r="Q377" i="14"/>
  <c r="Q388" i="14" s="1"/>
  <c r="P377" i="14"/>
  <c r="P388" i="14" s="1"/>
  <c r="O377" i="14"/>
  <c r="O388" i="14" s="1"/>
  <c r="N377" i="14"/>
  <c r="N388" i="14" s="1"/>
  <c r="M377" i="14"/>
  <c r="L377" i="14"/>
  <c r="L388" i="14" s="1"/>
  <c r="K377" i="14"/>
  <c r="K388" i="14" s="1"/>
  <c r="R370" i="14"/>
  <c r="Q370" i="14"/>
  <c r="P370" i="14"/>
  <c r="O370" i="14"/>
  <c r="N370" i="14"/>
  <c r="M370" i="14"/>
  <c r="L370" i="14"/>
  <c r="K370" i="14"/>
  <c r="R365" i="14"/>
  <c r="Q365" i="14"/>
  <c r="P365" i="14"/>
  <c r="O365" i="14"/>
  <c r="N365" i="14"/>
  <c r="M365" i="14"/>
  <c r="L365" i="14"/>
  <c r="K365" i="14"/>
  <c r="R360" i="14"/>
  <c r="R371" i="14" s="1"/>
  <c r="Q360" i="14"/>
  <c r="Q371" i="14" s="1"/>
  <c r="P360" i="14"/>
  <c r="P371" i="14" s="1"/>
  <c r="O360" i="14"/>
  <c r="O371" i="14" s="1"/>
  <c r="N360" i="14"/>
  <c r="N371" i="14" s="1"/>
  <c r="M360" i="14"/>
  <c r="M371" i="14" s="1"/>
  <c r="L360" i="14"/>
  <c r="L371" i="14" s="1"/>
  <c r="K360" i="14"/>
  <c r="K371" i="14" s="1"/>
  <c r="R353" i="14"/>
  <c r="Q353" i="14"/>
  <c r="P353" i="14"/>
  <c r="O353" i="14"/>
  <c r="N353" i="14"/>
  <c r="M353" i="14"/>
  <c r="L353" i="14"/>
  <c r="K353" i="14"/>
  <c r="R348" i="14"/>
  <c r="Q348" i="14"/>
  <c r="P348" i="14"/>
  <c r="O348" i="14"/>
  <c r="N348" i="14"/>
  <c r="M348" i="14"/>
  <c r="L348" i="14"/>
  <c r="K348" i="14"/>
  <c r="R343" i="14"/>
  <c r="R354" i="14" s="1"/>
  <c r="Q343" i="14"/>
  <c r="Q354" i="14" s="1"/>
  <c r="P343" i="14"/>
  <c r="P354" i="14" s="1"/>
  <c r="O343" i="14"/>
  <c r="O354" i="14" s="1"/>
  <c r="N343" i="14"/>
  <c r="N354" i="14" s="1"/>
  <c r="M343" i="14"/>
  <c r="M354" i="14" s="1"/>
  <c r="L343" i="14"/>
  <c r="L354" i="14" s="1"/>
  <c r="K343" i="14"/>
  <c r="K354" i="14" s="1"/>
  <c r="R336" i="14"/>
  <c r="Q336" i="14"/>
  <c r="P336" i="14"/>
  <c r="O336" i="14"/>
  <c r="N336" i="14"/>
  <c r="M336" i="14"/>
  <c r="L336" i="14"/>
  <c r="K336" i="14"/>
  <c r="R331" i="14"/>
  <c r="Q331" i="14"/>
  <c r="P331" i="14"/>
  <c r="O331" i="14"/>
  <c r="N331" i="14"/>
  <c r="M331" i="14"/>
  <c r="L331" i="14"/>
  <c r="K331" i="14"/>
  <c r="R326" i="14"/>
  <c r="R337" i="14" s="1"/>
  <c r="Q326" i="14"/>
  <c r="Q337" i="14" s="1"/>
  <c r="P326" i="14"/>
  <c r="P337" i="14" s="1"/>
  <c r="O326" i="14"/>
  <c r="N326" i="14"/>
  <c r="M326" i="14"/>
  <c r="L326" i="14"/>
  <c r="L337" i="14" s="1"/>
  <c r="K326" i="14"/>
  <c r="R319" i="14"/>
  <c r="Q319" i="14"/>
  <c r="P319" i="14"/>
  <c r="O319" i="14"/>
  <c r="N319" i="14"/>
  <c r="M319" i="14"/>
  <c r="L319" i="14"/>
  <c r="K319" i="14"/>
  <c r="R314" i="14"/>
  <c r="Q314" i="14"/>
  <c r="P314" i="14"/>
  <c r="O314" i="14"/>
  <c r="N314" i="14"/>
  <c r="M314" i="14"/>
  <c r="L314" i="14"/>
  <c r="K314" i="14"/>
  <c r="R309" i="14"/>
  <c r="R320" i="14" s="1"/>
  <c r="Q309" i="14"/>
  <c r="Q320" i="14" s="1"/>
  <c r="P309" i="14"/>
  <c r="P320" i="14" s="1"/>
  <c r="O309" i="14"/>
  <c r="O320" i="14" s="1"/>
  <c r="N309" i="14"/>
  <c r="N320" i="14" s="1"/>
  <c r="M309" i="14"/>
  <c r="M320" i="14" s="1"/>
  <c r="L309" i="14"/>
  <c r="L320" i="14" s="1"/>
  <c r="K309" i="14"/>
  <c r="K320" i="14" s="1"/>
  <c r="R302" i="14"/>
  <c r="Q302" i="14"/>
  <c r="P302" i="14"/>
  <c r="O302" i="14"/>
  <c r="N302" i="14"/>
  <c r="M302" i="14"/>
  <c r="L302" i="14"/>
  <c r="K302" i="14"/>
  <c r="R297" i="14"/>
  <c r="Q297" i="14"/>
  <c r="P297" i="14"/>
  <c r="O297" i="14"/>
  <c r="N297" i="14"/>
  <c r="M297" i="14"/>
  <c r="L297" i="14"/>
  <c r="K297" i="14"/>
  <c r="R292" i="14"/>
  <c r="R303" i="14" s="1"/>
  <c r="Q292" i="14"/>
  <c r="Q303" i="14" s="1"/>
  <c r="P292" i="14"/>
  <c r="P303" i="14" s="1"/>
  <c r="O292" i="14"/>
  <c r="O303" i="14" s="1"/>
  <c r="N292" i="14"/>
  <c r="N303" i="14" s="1"/>
  <c r="M292" i="14"/>
  <c r="M303" i="14" s="1"/>
  <c r="L292" i="14"/>
  <c r="K292" i="14"/>
  <c r="K303" i="14" s="1"/>
  <c r="R285" i="14"/>
  <c r="Q285" i="14"/>
  <c r="P285" i="14"/>
  <c r="O285" i="14"/>
  <c r="N285" i="14"/>
  <c r="M285" i="14"/>
  <c r="L285" i="14"/>
  <c r="K285" i="14"/>
  <c r="R280" i="14"/>
  <c r="Q280" i="14"/>
  <c r="P280" i="14"/>
  <c r="O280" i="14"/>
  <c r="N280" i="14"/>
  <c r="M280" i="14"/>
  <c r="L280" i="14"/>
  <c r="K280" i="14"/>
  <c r="R275" i="14"/>
  <c r="R286" i="14" s="1"/>
  <c r="Q275" i="14"/>
  <c r="Q286" i="14" s="1"/>
  <c r="P275" i="14"/>
  <c r="P286" i="14" s="1"/>
  <c r="O275" i="14"/>
  <c r="O286" i="14" s="1"/>
  <c r="N275" i="14"/>
  <c r="N286" i="14" s="1"/>
  <c r="M275" i="14"/>
  <c r="M286" i="14" s="1"/>
  <c r="L275" i="14"/>
  <c r="L286" i="14" s="1"/>
  <c r="K275" i="14"/>
  <c r="K286" i="14" s="1"/>
  <c r="R268" i="14"/>
  <c r="Q268" i="14"/>
  <c r="P268" i="14"/>
  <c r="O268" i="14"/>
  <c r="N268" i="14"/>
  <c r="M268" i="14"/>
  <c r="L268" i="14"/>
  <c r="K268" i="14"/>
  <c r="R263" i="14"/>
  <c r="Q263" i="14"/>
  <c r="P263" i="14"/>
  <c r="O263" i="14"/>
  <c r="N263" i="14"/>
  <c r="M263" i="14"/>
  <c r="L263" i="14"/>
  <c r="K263" i="14"/>
  <c r="R258" i="14"/>
  <c r="R269" i="14" s="1"/>
  <c r="Q258" i="14"/>
  <c r="Q269" i="14" s="1"/>
  <c r="P258" i="14"/>
  <c r="P269" i="14" s="1"/>
  <c r="O258" i="14"/>
  <c r="O269" i="14" s="1"/>
  <c r="N258" i="14"/>
  <c r="N269" i="14" s="1"/>
  <c r="M258" i="14"/>
  <c r="M269" i="14" s="1"/>
  <c r="L258" i="14"/>
  <c r="L269" i="14" s="1"/>
  <c r="K258" i="14"/>
  <c r="K269" i="14" s="1"/>
  <c r="R249" i="14"/>
  <c r="Q249" i="14"/>
  <c r="P249" i="14"/>
  <c r="O249" i="14"/>
  <c r="N249" i="14"/>
  <c r="M249" i="14"/>
  <c r="L249" i="14"/>
  <c r="K249" i="14"/>
  <c r="R244" i="14"/>
  <c r="Q244" i="14"/>
  <c r="P244" i="14"/>
  <c r="O244" i="14"/>
  <c r="N244" i="14"/>
  <c r="M244" i="14"/>
  <c r="L244" i="14"/>
  <c r="K244" i="14"/>
  <c r="R239" i="14"/>
  <c r="R250" i="14" s="1"/>
  <c r="Q239" i="14"/>
  <c r="Q250" i="14" s="1"/>
  <c r="P239" i="14"/>
  <c r="P250" i="14" s="1"/>
  <c r="O239" i="14"/>
  <c r="O250" i="14" s="1"/>
  <c r="N239" i="14"/>
  <c r="M239" i="14"/>
  <c r="M250" i="14" s="1"/>
  <c r="L239" i="14"/>
  <c r="K239" i="14"/>
  <c r="R232" i="14"/>
  <c r="Q232" i="14"/>
  <c r="P232" i="14"/>
  <c r="O232" i="14"/>
  <c r="N232" i="14"/>
  <c r="M232" i="14"/>
  <c r="L232" i="14"/>
  <c r="K232" i="14"/>
  <c r="R227" i="14"/>
  <c r="Q227" i="14"/>
  <c r="P227" i="14"/>
  <c r="O227" i="14"/>
  <c r="N227" i="14"/>
  <c r="M227" i="14"/>
  <c r="L227" i="14"/>
  <c r="K227" i="14"/>
  <c r="R222" i="14"/>
  <c r="R233" i="14" s="1"/>
  <c r="Q222" i="14"/>
  <c r="Q233" i="14" s="1"/>
  <c r="P222" i="14"/>
  <c r="P233" i="14" s="1"/>
  <c r="O222" i="14"/>
  <c r="O233" i="14" s="1"/>
  <c r="N222" i="14"/>
  <c r="N233" i="14" s="1"/>
  <c r="M222" i="14"/>
  <c r="M233" i="14" s="1"/>
  <c r="L222" i="14"/>
  <c r="L233" i="14" s="1"/>
  <c r="K222" i="14"/>
  <c r="K233" i="14" s="1"/>
  <c r="R215" i="14"/>
  <c r="Q215" i="14"/>
  <c r="P215" i="14"/>
  <c r="O215" i="14"/>
  <c r="N215" i="14"/>
  <c r="M215" i="14"/>
  <c r="L215" i="14"/>
  <c r="K215" i="14"/>
  <c r="R210" i="14"/>
  <c r="Q210" i="14"/>
  <c r="P210" i="14"/>
  <c r="O210" i="14"/>
  <c r="N210" i="14"/>
  <c r="M210" i="14"/>
  <c r="L210" i="14"/>
  <c r="K210" i="14"/>
  <c r="R205" i="14"/>
  <c r="R216" i="14" s="1"/>
  <c r="Q205" i="14"/>
  <c r="Q216" i="14" s="1"/>
  <c r="P205" i="14"/>
  <c r="P216" i="14" s="1"/>
  <c r="O205" i="14"/>
  <c r="O216" i="14" s="1"/>
  <c r="N205" i="14"/>
  <c r="N216" i="14" s="1"/>
  <c r="M205" i="14"/>
  <c r="M216" i="14" s="1"/>
  <c r="L205" i="14"/>
  <c r="L216" i="14" s="1"/>
  <c r="K205" i="14"/>
  <c r="K216" i="14" s="1"/>
  <c r="R198" i="14"/>
  <c r="Q198" i="14"/>
  <c r="P198" i="14"/>
  <c r="O198" i="14"/>
  <c r="N198" i="14"/>
  <c r="M198" i="14"/>
  <c r="L198" i="14"/>
  <c r="K198" i="14"/>
  <c r="R193" i="14"/>
  <c r="Q193" i="14"/>
  <c r="P193" i="14"/>
  <c r="O193" i="14"/>
  <c r="N193" i="14"/>
  <c r="M193" i="14"/>
  <c r="L193" i="14"/>
  <c r="K193" i="14"/>
  <c r="R188" i="14"/>
  <c r="R199" i="14" s="1"/>
  <c r="Q188" i="14"/>
  <c r="Q199" i="14" s="1"/>
  <c r="P188" i="14"/>
  <c r="P199" i="14" s="1"/>
  <c r="O188" i="14"/>
  <c r="O199" i="14" s="1"/>
  <c r="N188" i="14"/>
  <c r="N199" i="14" s="1"/>
  <c r="M188" i="14"/>
  <c r="M199" i="14" s="1"/>
  <c r="L188" i="14"/>
  <c r="L199" i="14" s="1"/>
  <c r="K188" i="14"/>
  <c r="K199" i="14" s="1"/>
  <c r="R181" i="14"/>
  <c r="Q181" i="14"/>
  <c r="P181" i="14"/>
  <c r="O181" i="14"/>
  <c r="N181" i="14"/>
  <c r="M181" i="14"/>
  <c r="L181" i="14"/>
  <c r="K181" i="14"/>
  <c r="R176" i="14"/>
  <c r="Q176" i="14"/>
  <c r="P176" i="14"/>
  <c r="O176" i="14"/>
  <c r="N176" i="14"/>
  <c r="M176" i="14"/>
  <c r="L176" i="14"/>
  <c r="K176" i="14"/>
  <c r="R171" i="14"/>
  <c r="R182" i="14" s="1"/>
  <c r="Q171" i="14"/>
  <c r="Q182" i="14" s="1"/>
  <c r="P171" i="14"/>
  <c r="P182" i="14" s="1"/>
  <c r="O171" i="14"/>
  <c r="O182" i="14" s="1"/>
  <c r="N171" i="14"/>
  <c r="N182" i="14" s="1"/>
  <c r="M171" i="14"/>
  <c r="M182" i="14" s="1"/>
  <c r="L171" i="14"/>
  <c r="L182" i="14" s="1"/>
  <c r="K171" i="14"/>
  <c r="K182" i="14" s="1"/>
  <c r="R164" i="14"/>
  <c r="Q164" i="14"/>
  <c r="P164" i="14"/>
  <c r="O164" i="14"/>
  <c r="N164" i="14"/>
  <c r="M164" i="14"/>
  <c r="L164" i="14"/>
  <c r="K164" i="14"/>
  <c r="R159" i="14"/>
  <c r="Q159" i="14"/>
  <c r="P159" i="14"/>
  <c r="O159" i="14"/>
  <c r="N159" i="14"/>
  <c r="M159" i="14"/>
  <c r="L159" i="14"/>
  <c r="K159" i="14"/>
  <c r="R154" i="14"/>
  <c r="R165" i="14" s="1"/>
  <c r="Q154" i="14"/>
  <c r="Q165" i="14" s="1"/>
  <c r="P154" i="14"/>
  <c r="P165" i="14" s="1"/>
  <c r="O154" i="14"/>
  <c r="O165" i="14" s="1"/>
  <c r="N154" i="14"/>
  <c r="N165" i="14" s="1"/>
  <c r="M154" i="14"/>
  <c r="M165" i="14" s="1"/>
  <c r="L154" i="14"/>
  <c r="L165" i="14" s="1"/>
  <c r="K154" i="14"/>
  <c r="K165" i="14" s="1"/>
  <c r="R145" i="14"/>
  <c r="Q145" i="14"/>
  <c r="P145" i="14"/>
  <c r="O145" i="14"/>
  <c r="N145" i="14"/>
  <c r="M145" i="14"/>
  <c r="L145" i="14"/>
  <c r="K145" i="14"/>
  <c r="R140" i="14"/>
  <c r="Q140" i="14"/>
  <c r="P140" i="14"/>
  <c r="O140" i="14"/>
  <c r="N140" i="14"/>
  <c r="M140" i="14"/>
  <c r="L140" i="14"/>
  <c r="K140" i="14"/>
  <c r="R135" i="14"/>
  <c r="R146" i="14" s="1"/>
  <c r="Q135" i="14"/>
  <c r="Q146" i="14" s="1"/>
  <c r="P135" i="14"/>
  <c r="P146" i="14" s="1"/>
  <c r="O135" i="14"/>
  <c r="O146" i="14" s="1"/>
  <c r="N135" i="14"/>
  <c r="N146" i="14" s="1"/>
  <c r="M135" i="14"/>
  <c r="M146" i="14" s="1"/>
  <c r="L135" i="14"/>
  <c r="L146" i="14" s="1"/>
  <c r="K135" i="14"/>
  <c r="K146" i="14" s="1"/>
  <c r="R128" i="14"/>
  <c r="Q128" i="14"/>
  <c r="P128" i="14"/>
  <c r="O128" i="14"/>
  <c r="N128" i="14"/>
  <c r="M128" i="14"/>
  <c r="L128" i="14"/>
  <c r="K128" i="14"/>
  <c r="R123" i="14"/>
  <c r="Q123" i="14"/>
  <c r="P123" i="14"/>
  <c r="O123" i="14"/>
  <c r="N123" i="14"/>
  <c r="M123" i="14"/>
  <c r="L123" i="14"/>
  <c r="K123" i="14"/>
  <c r="R118" i="14"/>
  <c r="R129" i="14" s="1"/>
  <c r="Q118" i="14"/>
  <c r="Q129" i="14" s="1"/>
  <c r="P118" i="14"/>
  <c r="P129" i="14" s="1"/>
  <c r="O118" i="14"/>
  <c r="O129" i="14" s="1"/>
  <c r="N118" i="14"/>
  <c r="N129" i="14" s="1"/>
  <c r="M118" i="14"/>
  <c r="M129" i="14" s="1"/>
  <c r="L118" i="14"/>
  <c r="L129" i="14" s="1"/>
  <c r="K118" i="14"/>
  <c r="R111" i="14"/>
  <c r="Q111" i="14"/>
  <c r="P111" i="14"/>
  <c r="O111" i="14"/>
  <c r="N111" i="14"/>
  <c r="M111" i="14"/>
  <c r="L111" i="14"/>
  <c r="K111" i="14"/>
  <c r="R106" i="14"/>
  <c r="Q106" i="14"/>
  <c r="P106" i="14"/>
  <c r="O106" i="14"/>
  <c r="N106" i="14"/>
  <c r="M106" i="14"/>
  <c r="L106" i="14"/>
  <c r="K106" i="14"/>
  <c r="R101" i="14"/>
  <c r="R112" i="14" s="1"/>
  <c r="Q101" i="14"/>
  <c r="Q112" i="14" s="1"/>
  <c r="P101" i="14"/>
  <c r="P112" i="14" s="1"/>
  <c r="O101" i="14"/>
  <c r="O112" i="14" s="1"/>
  <c r="N101" i="14"/>
  <c r="N112" i="14" s="1"/>
  <c r="M101" i="14"/>
  <c r="M112" i="14" s="1"/>
  <c r="L101" i="14"/>
  <c r="L112" i="14" s="1"/>
  <c r="K101" i="14"/>
  <c r="K112" i="14" s="1"/>
  <c r="R94" i="14"/>
  <c r="Q94" i="14"/>
  <c r="P94" i="14"/>
  <c r="O94" i="14"/>
  <c r="N94" i="14"/>
  <c r="M94" i="14"/>
  <c r="L94" i="14"/>
  <c r="K94" i="14"/>
  <c r="R89" i="14"/>
  <c r="Q89" i="14"/>
  <c r="P89" i="14"/>
  <c r="O89" i="14"/>
  <c r="N89" i="14"/>
  <c r="M89" i="14"/>
  <c r="L89" i="14"/>
  <c r="K89" i="14"/>
  <c r="R84" i="14"/>
  <c r="R95" i="14" s="1"/>
  <c r="Q84" i="14"/>
  <c r="Q95" i="14" s="1"/>
  <c r="P84" i="14"/>
  <c r="P95" i="14" s="1"/>
  <c r="O84" i="14"/>
  <c r="O95" i="14" s="1"/>
  <c r="N84" i="14"/>
  <c r="M84" i="14"/>
  <c r="M95" i="14" s="1"/>
  <c r="L84" i="14"/>
  <c r="K84" i="14"/>
  <c r="K95" i="14" s="1"/>
  <c r="R77" i="14"/>
  <c r="Q77" i="14"/>
  <c r="P77" i="14"/>
  <c r="O77" i="14"/>
  <c r="N77" i="14"/>
  <c r="M77" i="14"/>
  <c r="L77" i="14"/>
  <c r="K77" i="14"/>
  <c r="R72" i="14"/>
  <c r="Q72" i="14"/>
  <c r="P72" i="14"/>
  <c r="O72" i="14"/>
  <c r="N72" i="14"/>
  <c r="M72" i="14"/>
  <c r="L72" i="14"/>
  <c r="K72" i="14"/>
  <c r="R67" i="14"/>
  <c r="R78" i="14" s="1"/>
  <c r="Q67" i="14"/>
  <c r="Q78" i="14" s="1"/>
  <c r="P67" i="14"/>
  <c r="P78" i="14" s="1"/>
  <c r="O67" i="14"/>
  <c r="O78" i="14" s="1"/>
  <c r="N67" i="14"/>
  <c r="N78" i="14" s="1"/>
  <c r="M67" i="14"/>
  <c r="M78" i="14" s="1"/>
  <c r="L67" i="14"/>
  <c r="L78" i="14" s="1"/>
  <c r="K67" i="14"/>
  <c r="K78" i="14" s="1"/>
  <c r="R60" i="14"/>
  <c r="Q60" i="14"/>
  <c r="P60" i="14"/>
  <c r="O60" i="14"/>
  <c r="N60" i="14"/>
  <c r="M60" i="14"/>
  <c r="L60" i="14"/>
  <c r="K60" i="14"/>
  <c r="R55" i="14"/>
  <c r="Q55" i="14"/>
  <c r="P55" i="14"/>
  <c r="O55" i="14"/>
  <c r="N55" i="14"/>
  <c r="M55" i="14"/>
  <c r="L55" i="14"/>
  <c r="K55" i="14"/>
  <c r="R50" i="14"/>
  <c r="R61" i="14" s="1"/>
  <c r="Q50" i="14"/>
  <c r="Q61" i="14" s="1"/>
  <c r="P50" i="14"/>
  <c r="P61" i="14" s="1"/>
  <c r="O50" i="14"/>
  <c r="O61" i="14" s="1"/>
  <c r="N50" i="14"/>
  <c r="N61" i="14" s="1"/>
  <c r="M50" i="14"/>
  <c r="M61" i="14" s="1"/>
  <c r="L50" i="14"/>
  <c r="L61" i="14" s="1"/>
  <c r="K50" i="14"/>
  <c r="K61" i="14" s="1"/>
  <c r="R43" i="14"/>
  <c r="Q43" i="14"/>
  <c r="P43" i="14"/>
  <c r="O43" i="14"/>
  <c r="N43" i="14"/>
  <c r="M43" i="14"/>
  <c r="L43" i="14"/>
  <c r="K43" i="14"/>
  <c r="R38" i="14"/>
  <c r="Q38" i="14"/>
  <c r="P38" i="14"/>
  <c r="O38" i="14"/>
  <c r="N38" i="14"/>
  <c r="M38" i="14"/>
  <c r="L38" i="14"/>
  <c r="K38" i="14"/>
  <c r="R33" i="14"/>
  <c r="R44" i="14" s="1"/>
  <c r="Q33" i="14"/>
  <c r="Q44" i="14" s="1"/>
  <c r="P33" i="14"/>
  <c r="P44" i="14" s="1"/>
  <c r="O33" i="14"/>
  <c r="N33" i="14"/>
  <c r="M33" i="14"/>
  <c r="L33" i="14"/>
  <c r="K33" i="14"/>
  <c r="R26" i="14"/>
  <c r="Q26" i="14"/>
  <c r="P26" i="14"/>
  <c r="O26" i="14"/>
  <c r="N26" i="14"/>
  <c r="M26" i="14"/>
  <c r="L26" i="14"/>
  <c r="K26" i="14"/>
  <c r="R21" i="14"/>
  <c r="Q21" i="14"/>
  <c r="P21" i="14"/>
  <c r="O21" i="14"/>
  <c r="N21" i="14"/>
  <c r="M21" i="14"/>
  <c r="L21" i="14"/>
  <c r="K21" i="14"/>
  <c r="R16" i="14"/>
  <c r="R27" i="14" s="1"/>
  <c r="Q16" i="14"/>
  <c r="Q27" i="14" s="1"/>
  <c r="P16" i="14"/>
  <c r="P27" i="14" s="1"/>
  <c r="O16" i="14"/>
  <c r="O27" i="14" s="1"/>
  <c r="N16" i="14"/>
  <c r="N27" i="14" s="1"/>
  <c r="M16" i="14"/>
  <c r="M27" i="14" s="1"/>
  <c r="L16" i="14"/>
  <c r="L27" i="14" s="1"/>
  <c r="K16" i="14"/>
  <c r="K27" i="14" s="1"/>
  <c r="M3024" i="12"/>
  <c r="M3028" i="12" s="1"/>
  <c r="M2718" i="12"/>
  <c r="M2722" i="12" s="1"/>
  <c r="M2393" i="12"/>
  <c r="M2397" i="12" s="1"/>
  <c r="M2359" i="12"/>
  <c r="M2363" i="12" s="1"/>
  <c r="P2345" i="12"/>
  <c r="M2345" i="12" s="1"/>
  <c r="M2349" i="12" s="1"/>
  <c r="M2340" i="12"/>
  <c r="M2344" i="12" s="1"/>
  <c r="M2042" i="12"/>
  <c r="M2046" i="12" s="1"/>
  <c r="M2025" i="12"/>
  <c r="M2029" i="12" s="1"/>
  <c r="M1887" i="12"/>
  <c r="M1891" i="12" s="1"/>
  <c r="M1785" i="12"/>
  <c r="M1789" i="12" s="1"/>
  <c r="M878" i="12"/>
  <c r="M882" i="12" s="1"/>
  <c r="M932" i="12"/>
  <c r="M936" i="12" s="1"/>
  <c r="M915" i="12"/>
  <c r="M919" i="12" s="1"/>
  <c r="M883" i="12"/>
  <c r="M887" i="12" s="1"/>
  <c r="P786" i="12"/>
  <c r="M786" i="12" s="1"/>
  <c r="M790" i="12" s="1"/>
  <c r="M781" i="12"/>
  <c r="M785" i="12" s="1"/>
  <c r="P776" i="12"/>
  <c r="M776" i="12" s="1"/>
  <c r="M780" i="12" s="1"/>
  <c r="P771" i="12"/>
  <c r="P766" i="12"/>
  <c r="M766" i="12" s="1"/>
  <c r="M770" i="12" s="1"/>
  <c r="P761" i="12"/>
  <c r="P756" i="12"/>
  <c r="M756" i="12" s="1"/>
  <c r="M760" i="12" s="1"/>
  <c r="P751" i="12"/>
  <c r="K664" i="12"/>
  <c r="K668" i="12" s="1"/>
  <c r="M664" i="12"/>
  <c r="M668" i="12" s="1"/>
  <c r="M659" i="12"/>
  <c r="M663" i="12" s="1"/>
  <c r="K659" i="12"/>
  <c r="K663" i="12" s="1"/>
  <c r="M654" i="12"/>
  <c r="M658" i="12" s="1"/>
  <c r="K654" i="12"/>
  <c r="K658" i="12" s="1"/>
  <c r="M1085" i="14"/>
  <c r="P1291" i="14"/>
  <c r="R2108" i="14"/>
  <c r="Q2144" i="14"/>
  <c r="L3440" i="14"/>
  <c r="M771" i="14"/>
  <c r="M775" i="14" s="1"/>
  <c r="N2937" i="14"/>
  <c r="M3090" i="14"/>
  <c r="M612" i="12"/>
  <c r="M616" i="12" s="1"/>
  <c r="M607" i="12"/>
  <c r="M611" i="12" s="1"/>
  <c r="M602" i="12"/>
  <c r="M606" i="12" s="1"/>
  <c r="M597" i="12"/>
  <c r="M566" i="12"/>
  <c r="M570" i="12" s="1"/>
  <c r="R3517" i="12"/>
  <c r="Q3517" i="12"/>
  <c r="P3517" i="12"/>
  <c r="O3517" i="12"/>
  <c r="N3517" i="12"/>
  <c r="M3517" i="12"/>
  <c r="L3517" i="12"/>
  <c r="K3517" i="12"/>
  <c r="K3507" i="12"/>
  <c r="K3502" i="12"/>
  <c r="K3497" i="12"/>
  <c r="K3490" i="12"/>
  <c r="K3485" i="12"/>
  <c r="K3480" i="12"/>
  <c r="K3473" i="12"/>
  <c r="K3468" i="12"/>
  <c r="K3463" i="12"/>
  <c r="K3456" i="12"/>
  <c r="K3451" i="12"/>
  <c r="K3446" i="12"/>
  <c r="K3439" i="12"/>
  <c r="K3434" i="12"/>
  <c r="K3429" i="12"/>
  <c r="K3422" i="12"/>
  <c r="K3417" i="12"/>
  <c r="K3412" i="12"/>
  <c r="K3403" i="12"/>
  <c r="K3398" i="12"/>
  <c r="K3393" i="12"/>
  <c r="K3386" i="12"/>
  <c r="K3381" i="12"/>
  <c r="K3376" i="12"/>
  <c r="K3369" i="12"/>
  <c r="K3364" i="12"/>
  <c r="K3359" i="12"/>
  <c r="K3352" i="12"/>
  <c r="K3347" i="12"/>
  <c r="K3342" i="12"/>
  <c r="K3335" i="12"/>
  <c r="K3330" i="12"/>
  <c r="K3325" i="12"/>
  <c r="K3318" i="12"/>
  <c r="K3313" i="12"/>
  <c r="K3308" i="12"/>
  <c r="K3301" i="12"/>
  <c r="K3296" i="12"/>
  <c r="K3291" i="12"/>
  <c r="K3280" i="12"/>
  <c r="K3275" i="12"/>
  <c r="K3270" i="12"/>
  <c r="K3263" i="12"/>
  <c r="K3258" i="12"/>
  <c r="K3253" i="12"/>
  <c r="K3246" i="12"/>
  <c r="K3241" i="12"/>
  <c r="K3236" i="12"/>
  <c r="K3229" i="12"/>
  <c r="K3224" i="12"/>
  <c r="K3219" i="12"/>
  <c r="K3210" i="12"/>
  <c r="K3205" i="12"/>
  <c r="K3200" i="12"/>
  <c r="K3193" i="12"/>
  <c r="K3188" i="12"/>
  <c r="K3183" i="12"/>
  <c r="K3176" i="12"/>
  <c r="K3171" i="12"/>
  <c r="K3166" i="12"/>
  <c r="K3159" i="12"/>
  <c r="K3154" i="12"/>
  <c r="K3149" i="12"/>
  <c r="K3140" i="12"/>
  <c r="K3135" i="12"/>
  <c r="K3130" i="12"/>
  <c r="K3123" i="12"/>
  <c r="K3118" i="12"/>
  <c r="K3113" i="12"/>
  <c r="K3106" i="12"/>
  <c r="K3101" i="12"/>
  <c r="K3096" i="12"/>
  <c r="K3089" i="12"/>
  <c r="K3084" i="12"/>
  <c r="K3079" i="12"/>
  <c r="K3072" i="12"/>
  <c r="K3067" i="12"/>
  <c r="K3062" i="12"/>
  <c r="K3055" i="12"/>
  <c r="K3050" i="12"/>
  <c r="K3045" i="12"/>
  <c r="K3038" i="12"/>
  <c r="K3033" i="12"/>
  <c r="K3028" i="12"/>
  <c r="K3021" i="12"/>
  <c r="K3016" i="12"/>
  <c r="K3011" i="12"/>
  <c r="K3004" i="12"/>
  <c r="K2999" i="12"/>
  <c r="K2994" i="12"/>
  <c r="K2987" i="12"/>
  <c r="K2982" i="12"/>
  <c r="K2977" i="12"/>
  <c r="K2970" i="12"/>
  <c r="K2965" i="12"/>
  <c r="K2960" i="12"/>
  <c r="K2953" i="12"/>
  <c r="K2948" i="12"/>
  <c r="K2943" i="12"/>
  <c r="K2936" i="12"/>
  <c r="K2931" i="12"/>
  <c r="K2926" i="12"/>
  <c r="K2919" i="12"/>
  <c r="K2914" i="12"/>
  <c r="K2909" i="12"/>
  <c r="K2902" i="12"/>
  <c r="K2897" i="12"/>
  <c r="K2892" i="12"/>
  <c r="K2885" i="12"/>
  <c r="K2880" i="12"/>
  <c r="K2875" i="12"/>
  <c r="K2868" i="12"/>
  <c r="K2863" i="12"/>
  <c r="K2858" i="12"/>
  <c r="K2844" i="12"/>
  <c r="K2839" i="12"/>
  <c r="K2834" i="12"/>
  <c r="K2827" i="12"/>
  <c r="K2822" i="12"/>
  <c r="K2817" i="12"/>
  <c r="K2810" i="12"/>
  <c r="K2805" i="12"/>
  <c r="K2800" i="12"/>
  <c r="K2793" i="12"/>
  <c r="K2788" i="12"/>
  <c r="K2783" i="12"/>
  <c r="K2776" i="12"/>
  <c r="K2771" i="12"/>
  <c r="K2766" i="12"/>
  <c r="K2759" i="12"/>
  <c r="K2754" i="12"/>
  <c r="K2749" i="12"/>
  <c r="K2742" i="12"/>
  <c r="K2737" i="12"/>
  <c r="K2732" i="12"/>
  <c r="K2727" i="12"/>
  <c r="K2722" i="12"/>
  <c r="K2713" i="12"/>
  <c r="K2708" i="12"/>
  <c r="K2703" i="12"/>
  <c r="K2698" i="12"/>
  <c r="K2691" i="12"/>
  <c r="K2686" i="12"/>
  <c r="K2681" i="12"/>
  <c r="K2674" i="12"/>
  <c r="K2669" i="12"/>
  <c r="K2664" i="12"/>
  <c r="K2657" i="12"/>
  <c r="K2652" i="12"/>
  <c r="K2647" i="12"/>
  <c r="K2636" i="12"/>
  <c r="K2631" i="12"/>
  <c r="K2626" i="12"/>
  <c r="K2619" i="12"/>
  <c r="K2614" i="12"/>
  <c r="K2609" i="12"/>
  <c r="K2602" i="12"/>
  <c r="K2597" i="12"/>
  <c r="K2592" i="12"/>
  <c r="K2583" i="12"/>
  <c r="K2578" i="12"/>
  <c r="K2573" i="12"/>
  <c r="K2566" i="12"/>
  <c r="K2561" i="12"/>
  <c r="K2556" i="12"/>
  <c r="K2549" i="12"/>
  <c r="K2544" i="12"/>
  <c r="K2539" i="12"/>
  <c r="K2532" i="12"/>
  <c r="K2527" i="12"/>
  <c r="K2522" i="12"/>
  <c r="K2515" i="12"/>
  <c r="K2510" i="12"/>
  <c r="K2505" i="12"/>
  <c r="K2496" i="12"/>
  <c r="K2491" i="12"/>
  <c r="K2486" i="12"/>
  <c r="K2479" i="12"/>
  <c r="K2474" i="12"/>
  <c r="K2469" i="12"/>
  <c r="K2462" i="12"/>
  <c r="K2457" i="12"/>
  <c r="K2452" i="12"/>
  <c r="K2441" i="12"/>
  <c r="K2407" i="12"/>
  <c r="K2402" i="12"/>
  <c r="K2397" i="12"/>
  <c r="K2436" i="12"/>
  <c r="K2431" i="12"/>
  <c r="K2424" i="12"/>
  <c r="K2419" i="12"/>
  <c r="K2414" i="12"/>
  <c r="K2390" i="12"/>
  <c r="K2385" i="12"/>
  <c r="K2380" i="12"/>
  <c r="K2373" i="12"/>
  <c r="K2368" i="12"/>
  <c r="K2363" i="12"/>
  <c r="K2354" i="12"/>
  <c r="K2349" i="12"/>
  <c r="K2344" i="12"/>
  <c r="K2337" i="12"/>
  <c r="K2332" i="12"/>
  <c r="K2327" i="12"/>
  <c r="K2320" i="12"/>
  <c r="K2315" i="12"/>
  <c r="K2310" i="12"/>
  <c r="K2303" i="12"/>
  <c r="K2298" i="12"/>
  <c r="K2293" i="12"/>
  <c r="K2286" i="12"/>
  <c r="K2281" i="12"/>
  <c r="K2276" i="12"/>
  <c r="K2262" i="12"/>
  <c r="K2257" i="12"/>
  <c r="K2252" i="12"/>
  <c r="K2245" i="12"/>
  <c r="K2240" i="12"/>
  <c r="K2235" i="12"/>
  <c r="K2228" i="12"/>
  <c r="K2223" i="12"/>
  <c r="K2218" i="12"/>
  <c r="K2211" i="12"/>
  <c r="K2206" i="12"/>
  <c r="K2201" i="12"/>
  <c r="K2194" i="12"/>
  <c r="K2189" i="12"/>
  <c r="K2184" i="12"/>
  <c r="K2177" i="12"/>
  <c r="K2172" i="12"/>
  <c r="K2167" i="12"/>
  <c r="K2160" i="12"/>
  <c r="K2155" i="12"/>
  <c r="K2150" i="12"/>
  <c r="K2143" i="12"/>
  <c r="K2138" i="12"/>
  <c r="K2133" i="12"/>
  <c r="K2124" i="12"/>
  <c r="K2119" i="12"/>
  <c r="K2114" i="12"/>
  <c r="K2107" i="12"/>
  <c r="K2102" i="12"/>
  <c r="K2097" i="12"/>
  <c r="K2090" i="12"/>
  <c r="K2085" i="12"/>
  <c r="K2080" i="12"/>
  <c r="K2073" i="12"/>
  <c r="K2068" i="12"/>
  <c r="K2063" i="12"/>
  <c r="K2056" i="12"/>
  <c r="K2051" i="12"/>
  <c r="K2046" i="12"/>
  <c r="K2039" i="12"/>
  <c r="K2034" i="12"/>
  <c r="K2029" i="12"/>
  <c r="K2020" i="12"/>
  <c r="K2015" i="12"/>
  <c r="K2010" i="12"/>
  <c r="K2003" i="12"/>
  <c r="K1998" i="12"/>
  <c r="K1993" i="12"/>
  <c r="K1986" i="12"/>
  <c r="K1981" i="12"/>
  <c r="K1976" i="12"/>
  <c r="K1969" i="12"/>
  <c r="K1964" i="12"/>
  <c r="K1959" i="12"/>
  <c r="K1952" i="12"/>
  <c r="K1947" i="12"/>
  <c r="K1942" i="12"/>
  <c r="K1935" i="12"/>
  <c r="K1930" i="12"/>
  <c r="K1925" i="12"/>
  <c r="K1918" i="12"/>
  <c r="K1913" i="12"/>
  <c r="K1908" i="12"/>
  <c r="K1901" i="12"/>
  <c r="K1896" i="12"/>
  <c r="K1891" i="12"/>
  <c r="K1867" i="12"/>
  <c r="K1862" i="12"/>
  <c r="K1857" i="12"/>
  <c r="K1840" i="12"/>
  <c r="K1845" i="12"/>
  <c r="K1850" i="12"/>
  <c r="K1884" i="12"/>
  <c r="K1879" i="12"/>
  <c r="K1874" i="12"/>
  <c r="K1833" i="12"/>
  <c r="K1828" i="12"/>
  <c r="K1823" i="12"/>
  <c r="K1816" i="12"/>
  <c r="K1811" i="12"/>
  <c r="K1806" i="12"/>
  <c r="K1799" i="12"/>
  <c r="K1794" i="12"/>
  <c r="K1789" i="12"/>
  <c r="K1778" i="12"/>
  <c r="K1773" i="12"/>
  <c r="K1768" i="12"/>
  <c r="K1761" i="12"/>
  <c r="K1756" i="12"/>
  <c r="K1751" i="12"/>
  <c r="K1744" i="12"/>
  <c r="K1739" i="12"/>
  <c r="K1734" i="12"/>
  <c r="K1727" i="12"/>
  <c r="K1722" i="12"/>
  <c r="K1717" i="12"/>
  <c r="K1710" i="12"/>
  <c r="K1705" i="12"/>
  <c r="K1700" i="12"/>
  <c r="K1693" i="12"/>
  <c r="K1688" i="12"/>
  <c r="K1683" i="12"/>
  <c r="K1676" i="12"/>
  <c r="K1671" i="12"/>
  <c r="K1666" i="12"/>
  <c r="K1659" i="12"/>
  <c r="K1654" i="12"/>
  <c r="K1649" i="12"/>
  <c r="K1642" i="12"/>
  <c r="K1637" i="12"/>
  <c r="K1632" i="12"/>
  <c r="K1627" i="12"/>
  <c r="K1622" i="12"/>
  <c r="K1617" i="12"/>
  <c r="K1612" i="12"/>
  <c r="K1607" i="12"/>
  <c r="K1602" i="12"/>
  <c r="K1597" i="12"/>
  <c r="K1592" i="12"/>
  <c r="K1587" i="12"/>
  <c r="K1580" i="12"/>
  <c r="K1575" i="12"/>
  <c r="K1570" i="12"/>
  <c r="K1563" i="12"/>
  <c r="K1558" i="12"/>
  <c r="K1553" i="12"/>
  <c r="K1546" i="12"/>
  <c r="K1541" i="12"/>
  <c r="K1536" i="12"/>
  <c r="K1529" i="12"/>
  <c r="K1524" i="12"/>
  <c r="K1519" i="12"/>
  <c r="K1510" i="12"/>
  <c r="K1505" i="12"/>
  <c r="K1500" i="12"/>
  <c r="K1493" i="12"/>
  <c r="K1488" i="12"/>
  <c r="K1483" i="12"/>
  <c r="K1476" i="12"/>
  <c r="K1471" i="12"/>
  <c r="K1466" i="12"/>
  <c r="K1440" i="12"/>
  <c r="K1459" i="12"/>
  <c r="K1454" i="12"/>
  <c r="K1449" i="12"/>
  <c r="K1435" i="12"/>
  <c r="K1430" i="12"/>
  <c r="K1423" i="12"/>
  <c r="K1418" i="12"/>
  <c r="K1413" i="12"/>
  <c r="K1406" i="12"/>
  <c r="K1401" i="12"/>
  <c r="K1396" i="12"/>
  <c r="K1372" i="12"/>
  <c r="K1367" i="12"/>
  <c r="K1362" i="12"/>
  <c r="K1357" i="12"/>
  <c r="K1352" i="12"/>
  <c r="K1389" i="12"/>
  <c r="K1384" i="12"/>
  <c r="K1379" i="12"/>
  <c r="K1345" i="12"/>
  <c r="K1340" i="12"/>
  <c r="K1335" i="12"/>
  <c r="K1328" i="12"/>
  <c r="K1323" i="12"/>
  <c r="K1318" i="12"/>
  <c r="K1307" i="12"/>
  <c r="K1302" i="12"/>
  <c r="K1297" i="12"/>
  <c r="K1290" i="12"/>
  <c r="K1285" i="12"/>
  <c r="K1280" i="12"/>
  <c r="K1273" i="12"/>
  <c r="K1268" i="12"/>
  <c r="K1263" i="12"/>
  <c r="K1254" i="12"/>
  <c r="K1249" i="12"/>
  <c r="K1244" i="12"/>
  <c r="K1237" i="12"/>
  <c r="K1232" i="12"/>
  <c r="K1227" i="12"/>
  <c r="K1220" i="12"/>
  <c r="K1215" i="12"/>
  <c r="K1210" i="12"/>
  <c r="K1203" i="12"/>
  <c r="K1198" i="12"/>
  <c r="K1193" i="12"/>
  <c r="K1186" i="12"/>
  <c r="K1181" i="12"/>
  <c r="K1176" i="12"/>
  <c r="K1169" i="12"/>
  <c r="K1164" i="12"/>
  <c r="K1159" i="12"/>
  <c r="K1152" i="12"/>
  <c r="K1147" i="12"/>
  <c r="K1142" i="12"/>
  <c r="K1135" i="12"/>
  <c r="K1130" i="12"/>
  <c r="K1125" i="12"/>
  <c r="K1118" i="12"/>
  <c r="K1113" i="12"/>
  <c r="K1108" i="12"/>
  <c r="K1101" i="12"/>
  <c r="K1096" i="12"/>
  <c r="K1091" i="12"/>
  <c r="K1084" i="12"/>
  <c r="K1079" i="12"/>
  <c r="K1074" i="12"/>
  <c r="K1067" i="12"/>
  <c r="K1062" i="12"/>
  <c r="K1057" i="12"/>
  <c r="K1050" i="12"/>
  <c r="K1045" i="12"/>
  <c r="K1040" i="12"/>
  <c r="K1031" i="12"/>
  <c r="K1026" i="12"/>
  <c r="K1021" i="12"/>
  <c r="K1014" i="12"/>
  <c r="K1009" i="12"/>
  <c r="K1004" i="12"/>
  <c r="K997" i="12"/>
  <c r="K992" i="12"/>
  <c r="K987" i="12"/>
  <c r="K980" i="12"/>
  <c r="K975" i="12"/>
  <c r="K970" i="12"/>
  <c r="K963" i="12"/>
  <c r="K958" i="12"/>
  <c r="K953" i="12"/>
  <c r="K946" i="12"/>
  <c r="K941" i="12"/>
  <c r="K936" i="12"/>
  <c r="K929" i="12"/>
  <c r="K924" i="12"/>
  <c r="K919" i="12"/>
  <c r="K912" i="12"/>
  <c r="K907" i="12"/>
  <c r="K902" i="12"/>
  <c r="K897" i="12"/>
  <c r="K892" i="12"/>
  <c r="K887" i="12"/>
  <c r="K882" i="12"/>
  <c r="K868" i="12"/>
  <c r="K863" i="12"/>
  <c r="K858" i="12"/>
  <c r="K851" i="12"/>
  <c r="K846" i="12"/>
  <c r="K841" i="12"/>
  <c r="K834" i="12"/>
  <c r="K829" i="12"/>
  <c r="K824" i="12"/>
  <c r="L824" i="12"/>
  <c r="L829" i="12"/>
  <c r="L834" i="12"/>
  <c r="K817" i="12"/>
  <c r="K812" i="12"/>
  <c r="K807" i="12"/>
  <c r="K800" i="12"/>
  <c r="K795" i="12"/>
  <c r="K790" i="12"/>
  <c r="K785" i="12"/>
  <c r="K780" i="12"/>
  <c r="K775" i="12"/>
  <c r="K770" i="12"/>
  <c r="K765" i="12"/>
  <c r="K760" i="12"/>
  <c r="K755" i="12"/>
  <c r="K746" i="12"/>
  <c r="K741" i="12"/>
  <c r="K736" i="12"/>
  <c r="K729" i="12"/>
  <c r="K724" i="12"/>
  <c r="K719" i="12"/>
  <c r="K712" i="12"/>
  <c r="K707" i="12"/>
  <c r="K702" i="12"/>
  <c r="K695" i="12"/>
  <c r="K690" i="12"/>
  <c r="K685" i="12"/>
  <c r="K678" i="12"/>
  <c r="K673" i="12"/>
  <c r="K651" i="12"/>
  <c r="K646" i="12"/>
  <c r="K641" i="12"/>
  <c r="K636" i="12"/>
  <c r="K631" i="12"/>
  <c r="K626" i="12"/>
  <c r="K621" i="12"/>
  <c r="K616" i="12"/>
  <c r="K611" i="12"/>
  <c r="K606" i="12"/>
  <c r="K601" i="12"/>
  <c r="K590" i="12"/>
  <c r="K585" i="12"/>
  <c r="K580" i="12"/>
  <c r="K575" i="12"/>
  <c r="K570" i="12"/>
  <c r="K563" i="12"/>
  <c r="K558" i="12"/>
  <c r="K553" i="12"/>
  <c r="K546" i="12"/>
  <c r="K541" i="12"/>
  <c r="K536" i="12"/>
  <c r="K529" i="12"/>
  <c r="K524" i="12"/>
  <c r="K519" i="12"/>
  <c r="K510" i="12"/>
  <c r="K505" i="12"/>
  <c r="K500" i="12"/>
  <c r="K493" i="12"/>
  <c r="K488" i="12"/>
  <c r="K483" i="12"/>
  <c r="K476" i="12"/>
  <c r="K471" i="12"/>
  <c r="K466" i="12"/>
  <c r="K459" i="12"/>
  <c r="K454" i="12"/>
  <c r="K449" i="12"/>
  <c r="K442" i="12"/>
  <c r="K437" i="12"/>
  <c r="K432" i="12"/>
  <c r="K425" i="12"/>
  <c r="K420" i="12"/>
  <c r="K415" i="12"/>
  <c r="K408" i="12"/>
  <c r="K403" i="12"/>
  <c r="K398" i="12"/>
  <c r="K387" i="12"/>
  <c r="K382" i="12"/>
  <c r="K377" i="12"/>
  <c r="K370" i="12"/>
  <c r="K365" i="12"/>
  <c r="K360" i="12"/>
  <c r="K353" i="12"/>
  <c r="K348" i="12"/>
  <c r="K343" i="12"/>
  <c r="K336" i="12"/>
  <c r="K331" i="12"/>
  <c r="K326" i="12"/>
  <c r="K319" i="12"/>
  <c r="K314" i="12"/>
  <c r="K309" i="12"/>
  <c r="K302" i="12"/>
  <c r="K297" i="12"/>
  <c r="K292" i="12"/>
  <c r="K285" i="12"/>
  <c r="K280" i="12"/>
  <c r="K275" i="12"/>
  <c r="K268" i="12"/>
  <c r="K263" i="12"/>
  <c r="K258" i="12"/>
  <c r="K249" i="12"/>
  <c r="K244" i="12"/>
  <c r="K239" i="12"/>
  <c r="K232" i="12"/>
  <c r="K227" i="12"/>
  <c r="K222" i="12"/>
  <c r="K215" i="12"/>
  <c r="K210" i="12"/>
  <c r="K205" i="12"/>
  <c r="K198" i="12"/>
  <c r="K193" i="12"/>
  <c r="K188" i="12"/>
  <c r="K181" i="12"/>
  <c r="K176" i="12"/>
  <c r="K171" i="12"/>
  <c r="K164" i="12"/>
  <c r="K159" i="12"/>
  <c r="K154" i="12"/>
  <c r="K145" i="12"/>
  <c r="K140" i="12"/>
  <c r="K135" i="12"/>
  <c r="K128" i="12"/>
  <c r="K123" i="12"/>
  <c r="K118" i="12"/>
  <c r="K111" i="12"/>
  <c r="K106" i="12"/>
  <c r="K101" i="12"/>
  <c r="K94" i="12"/>
  <c r="K89" i="12"/>
  <c r="K84" i="12"/>
  <c r="K77" i="12"/>
  <c r="K72" i="12"/>
  <c r="K67" i="12"/>
  <c r="K60" i="12"/>
  <c r="K55" i="12"/>
  <c r="K50" i="12"/>
  <c r="K43" i="12"/>
  <c r="K38" i="12"/>
  <c r="K33" i="12"/>
  <c r="K26" i="12"/>
  <c r="K21" i="12"/>
  <c r="K16" i="12"/>
  <c r="L16" i="12"/>
  <c r="M16" i="12"/>
  <c r="N16" i="12"/>
  <c r="O16" i="12"/>
  <c r="P16" i="12"/>
  <c r="Q16" i="12"/>
  <c r="R16" i="12"/>
  <c r="L21" i="12"/>
  <c r="M21" i="12"/>
  <c r="N21" i="12"/>
  <c r="O21" i="12"/>
  <c r="P21" i="12"/>
  <c r="Q21" i="12"/>
  <c r="R21" i="12"/>
  <c r="L26" i="12"/>
  <c r="M26" i="12"/>
  <c r="N26" i="12"/>
  <c r="O26" i="12"/>
  <c r="P26" i="12"/>
  <c r="Q26" i="12"/>
  <c r="R26" i="12"/>
  <c r="L33" i="12"/>
  <c r="M33" i="12"/>
  <c r="N33" i="12"/>
  <c r="O33" i="12"/>
  <c r="P33" i="12"/>
  <c r="Q33" i="12"/>
  <c r="R33" i="12"/>
  <c r="L38" i="12"/>
  <c r="M38" i="12"/>
  <c r="N38" i="12"/>
  <c r="O38" i="12"/>
  <c r="P38" i="12"/>
  <c r="Q38" i="12"/>
  <c r="R38" i="12"/>
  <c r="L43" i="12"/>
  <c r="M43" i="12"/>
  <c r="N43" i="12"/>
  <c r="O43" i="12"/>
  <c r="P43" i="12"/>
  <c r="Q43" i="12"/>
  <c r="R43" i="12"/>
  <c r="L50" i="12"/>
  <c r="M50" i="12"/>
  <c r="N50" i="12"/>
  <c r="O50" i="12"/>
  <c r="P50" i="12"/>
  <c r="Q50" i="12"/>
  <c r="R50" i="12"/>
  <c r="L55" i="12"/>
  <c r="M55" i="12"/>
  <c r="N55" i="12"/>
  <c r="O55" i="12"/>
  <c r="P55" i="12"/>
  <c r="Q55" i="12"/>
  <c r="R55" i="12"/>
  <c r="L60" i="12"/>
  <c r="M60" i="12"/>
  <c r="N60" i="12"/>
  <c r="O60" i="12"/>
  <c r="P60" i="12"/>
  <c r="Q60" i="12"/>
  <c r="R60" i="12"/>
  <c r="L67" i="12"/>
  <c r="M67" i="12"/>
  <c r="N67" i="12"/>
  <c r="O67" i="12"/>
  <c r="P67" i="12"/>
  <c r="Q67" i="12"/>
  <c r="R67" i="12"/>
  <c r="L72" i="12"/>
  <c r="M72" i="12"/>
  <c r="N72" i="12"/>
  <c r="O72" i="12"/>
  <c r="P72" i="12"/>
  <c r="Q72" i="12"/>
  <c r="R72" i="12"/>
  <c r="L77" i="12"/>
  <c r="M77" i="12"/>
  <c r="N77" i="12"/>
  <c r="O77" i="12"/>
  <c r="P77" i="12"/>
  <c r="Q77" i="12"/>
  <c r="R77" i="12"/>
  <c r="L84" i="12"/>
  <c r="M84" i="12"/>
  <c r="N84" i="12"/>
  <c r="O84" i="12"/>
  <c r="P84" i="12"/>
  <c r="Q84" i="12"/>
  <c r="R84" i="12"/>
  <c r="L89" i="12"/>
  <c r="M89" i="12"/>
  <c r="N89" i="12"/>
  <c r="O89" i="12"/>
  <c r="P89" i="12"/>
  <c r="Q89" i="12"/>
  <c r="R89" i="12"/>
  <c r="L94" i="12"/>
  <c r="M94" i="12"/>
  <c r="N94" i="12"/>
  <c r="O94" i="12"/>
  <c r="P94" i="12"/>
  <c r="Q94" i="12"/>
  <c r="R94" i="12"/>
  <c r="L101" i="12"/>
  <c r="M101" i="12"/>
  <c r="N101" i="12"/>
  <c r="O101" i="12"/>
  <c r="P101" i="12"/>
  <c r="Q101" i="12"/>
  <c r="R101" i="12"/>
  <c r="L106" i="12"/>
  <c r="M106" i="12"/>
  <c r="N106" i="12"/>
  <c r="O106" i="12"/>
  <c r="P106" i="12"/>
  <c r="Q106" i="12"/>
  <c r="R106" i="12"/>
  <c r="L111" i="12"/>
  <c r="M111" i="12"/>
  <c r="N111" i="12"/>
  <c r="O111" i="12"/>
  <c r="P111" i="12"/>
  <c r="Q111" i="12"/>
  <c r="R111" i="12"/>
  <c r="L118" i="12"/>
  <c r="M118" i="12"/>
  <c r="N118" i="12"/>
  <c r="O118" i="12"/>
  <c r="P118" i="12"/>
  <c r="Q118" i="12"/>
  <c r="R118" i="12"/>
  <c r="L123" i="12"/>
  <c r="M123" i="12"/>
  <c r="N123" i="12"/>
  <c r="O123" i="12"/>
  <c r="P123" i="12"/>
  <c r="Q123" i="12"/>
  <c r="R123" i="12"/>
  <c r="L128" i="12"/>
  <c r="M128" i="12"/>
  <c r="N128" i="12"/>
  <c r="O128" i="12"/>
  <c r="P128" i="12"/>
  <c r="Q128" i="12"/>
  <c r="R128" i="12"/>
  <c r="L135" i="12"/>
  <c r="M135" i="12"/>
  <c r="N135" i="12"/>
  <c r="O135" i="12"/>
  <c r="P135" i="12"/>
  <c r="Q135" i="12"/>
  <c r="R135" i="12"/>
  <c r="L140" i="12"/>
  <c r="M140" i="12"/>
  <c r="N140" i="12"/>
  <c r="O140" i="12"/>
  <c r="P140" i="12"/>
  <c r="Q140" i="12"/>
  <c r="R140" i="12"/>
  <c r="L145" i="12"/>
  <c r="M145" i="12"/>
  <c r="N145" i="12"/>
  <c r="O145" i="12"/>
  <c r="P145" i="12"/>
  <c r="Q145" i="12"/>
  <c r="R145" i="12"/>
  <c r="L154" i="12"/>
  <c r="M154" i="12"/>
  <c r="N154" i="12"/>
  <c r="O154" i="12"/>
  <c r="P154" i="12"/>
  <c r="Q154" i="12"/>
  <c r="R154" i="12"/>
  <c r="L159" i="12"/>
  <c r="M159" i="12"/>
  <c r="N159" i="12"/>
  <c r="O159" i="12"/>
  <c r="P159" i="12"/>
  <c r="Q159" i="12"/>
  <c r="R159" i="12"/>
  <c r="L164" i="12"/>
  <c r="M164" i="12"/>
  <c r="N164" i="12"/>
  <c r="O164" i="12"/>
  <c r="P164" i="12"/>
  <c r="Q164" i="12"/>
  <c r="R164" i="12"/>
  <c r="L171" i="12"/>
  <c r="M171" i="12"/>
  <c r="N171" i="12"/>
  <c r="O171" i="12"/>
  <c r="P171" i="12"/>
  <c r="Q171" i="12"/>
  <c r="R171" i="12"/>
  <c r="L176" i="12"/>
  <c r="M176" i="12"/>
  <c r="N176" i="12"/>
  <c r="O176" i="12"/>
  <c r="P176" i="12"/>
  <c r="Q176" i="12"/>
  <c r="R176" i="12"/>
  <c r="L181" i="12"/>
  <c r="M181" i="12"/>
  <c r="N181" i="12"/>
  <c r="O181" i="12"/>
  <c r="P181" i="12"/>
  <c r="Q181" i="12"/>
  <c r="R181" i="12"/>
  <c r="L188" i="12"/>
  <c r="M188" i="12"/>
  <c r="N188" i="12"/>
  <c r="O188" i="12"/>
  <c r="P188" i="12"/>
  <c r="Q188" i="12"/>
  <c r="R188" i="12"/>
  <c r="L193" i="12"/>
  <c r="M193" i="12"/>
  <c r="N193" i="12"/>
  <c r="O193" i="12"/>
  <c r="P193" i="12"/>
  <c r="Q193" i="12"/>
  <c r="R193" i="12"/>
  <c r="L198" i="12"/>
  <c r="M198" i="12"/>
  <c r="N198" i="12"/>
  <c r="O198" i="12"/>
  <c r="P198" i="12"/>
  <c r="Q198" i="12"/>
  <c r="R198" i="12"/>
  <c r="L205" i="12"/>
  <c r="M205" i="12"/>
  <c r="N205" i="12"/>
  <c r="O205" i="12"/>
  <c r="P205" i="12"/>
  <c r="Q205" i="12"/>
  <c r="R205" i="12"/>
  <c r="L210" i="12"/>
  <c r="M210" i="12"/>
  <c r="N210" i="12"/>
  <c r="O210" i="12"/>
  <c r="P210" i="12"/>
  <c r="Q210" i="12"/>
  <c r="R210" i="12"/>
  <c r="L215" i="12"/>
  <c r="M215" i="12"/>
  <c r="N215" i="12"/>
  <c r="O215" i="12"/>
  <c r="P215" i="12"/>
  <c r="Q215" i="12"/>
  <c r="R215" i="12"/>
  <c r="L222" i="12"/>
  <c r="M222" i="12"/>
  <c r="N222" i="12"/>
  <c r="O222" i="12"/>
  <c r="P222" i="12"/>
  <c r="Q222" i="12"/>
  <c r="R222" i="12"/>
  <c r="L227" i="12"/>
  <c r="M227" i="12"/>
  <c r="N227" i="12"/>
  <c r="O227" i="12"/>
  <c r="P227" i="12"/>
  <c r="Q227" i="12"/>
  <c r="R227" i="12"/>
  <c r="L232" i="12"/>
  <c r="M232" i="12"/>
  <c r="N232" i="12"/>
  <c r="O232" i="12"/>
  <c r="P232" i="12"/>
  <c r="Q232" i="12"/>
  <c r="R232" i="12"/>
  <c r="L239" i="12"/>
  <c r="M239" i="12"/>
  <c r="N239" i="12"/>
  <c r="O239" i="12"/>
  <c r="P239" i="12"/>
  <c r="Q239" i="12"/>
  <c r="R239" i="12"/>
  <c r="L244" i="12"/>
  <c r="M244" i="12"/>
  <c r="N244" i="12"/>
  <c r="O244" i="12"/>
  <c r="P244" i="12"/>
  <c r="Q244" i="12"/>
  <c r="R244" i="12"/>
  <c r="L249" i="12"/>
  <c r="M249" i="12"/>
  <c r="N249" i="12"/>
  <c r="O249" i="12"/>
  <c r="P249" i="12"/>
  <c r="Q249" i="12"/>
  <c r="R249" i="12"/>
  <c r="R3507" i="12"/>
  <c r="Q3507" i="12"/>
  <c r="P3507" i="12"/>
  <c r="O3507" i="12"/>
  <c r="N3507" i="12"/>
  <c r="M3507" i="12"/>
  <c r="L3507" i="12"/>
  <c r="R3502" i="12"/>
  <c r="Q3502" i="12"/>
  <c r="P3502" i="12"/>
  <c r="O3502" i="12"/>
  <c r="N3502" i="12"/>
  <c r="M3502" i="12"/>
  <c r="L3502" i="12"/>
  <c r="R3497" i="12"/>
  <c r="Q3497" i="12"/>
  <c r="P3497" i="12"/>
  <c r="O3497" i="12"/>
  <c r="N3497" i="12"/>
  <c r="M3497" i="12"/>
  <c r="L3497" i="12"/>
  <c r="R3490" i="12"/>
  <c r="Q3490" i="12"/>
  <c r="P3490" i="12"/>
  <c r="O3490" i="12"/>
  <c r="N3490" i="12"/>
  <c r="M3490" i="12"/>
  <c r="L3490" i="12"/>
  <c r="R3485" i="12"/>
  <c r="Q3485" i="12"/>
  <c r="P3485" i="12"/>
  <c r="O3485" i="12"/>
  <c r="N3485" i="12"/>
  <c r="M3485" i="12"/>
  <c r="L3485" i="12"/>
  <c r="R3480" i="12"/>
  <c r="Q3480" i="12"/>
  <c r="P3480" i="12"/>
  <c r="O3480" i="12"/>
  <c r="N3480" i="12"/>
  <c r="M3480" i="12"/>
  <c r="L3480" i="12"/>
  <c r="R3473" i="12"/>
  <c r="Q3473" i="12"/>
  <c r="P3473" i="12"/>
  <c r="O3473" i="12"/>
  <c r="N3473" i="12"/>
  <c r="M3473" i="12"/>
  <c r="L3473" i="12"/>
  <c r="R3468" i="12"/>
  <c r="Q3468" i="12"/>
  <c r="P3468" i="12"/>
  <c r="O3468" i="12"/>
  <c r="N3468" i="12"/>
  <c r="M3468" i="12"/>
  <c r="L3468" i="12"/>
  <c r="R3463" i="12"/>
  <c r="Q3463" i="12"/>
  <c r="P3463" i="12"/>
  <c r="O3463" i="12"/>
  <c r="N3463" i="12"/>
  <c r="M3463" i="12"/>
  <c r="L3463" i="12"/>
  <c r="R3456" i="12"/>
  <c r="Q3456" i="12"/>
  <c r="P3456" i="12"/>
  <c r="O3456" i="12"/>
  <c r="N3456" i="12"/>
  <c r="M3456" i="12"/>
  <c r="L3456" i="12"/>
  <c r="R3451" i="12"/>
  <c r="Q3451" i="12"/>
  <c r="P3451" i="12"/>
  <c r="O3451" i="12"/>
  <c r="N3451" i="12"/>
  <c r="M3451" i="12"/>
  <c r="L3451" i="12"/>
  <c r="R3446" i="12"/>
  <c r="Q3446" i="12"/>
  <c r="P3446" i="12"/>
  <c r="O3446" i="12"/>
  <c r="N3446" i="12"/>
  <c r="M3446" i="12"/>
  <c r="L3446" i="12"/>
  <c r="R3439" i="12"/>
  <c r="Q3439" i="12"/>
  <c r="P3439" i="12"/>
  <c r="O3439" i="12"/>
  <c r="N3439" i="12"/>
  <c r="M3439" i="12"/>
  <c r="L3439" i="12"/>
  <c r="R3434" i="12"/>
  <c r="Q3434" i="12"/>
  <c r="P3434" i="12"/>
  <c r="O3434" i="12"/>
  <c r="N3434" i="12"/>
  <c r="M3434" i="12"/>
  <c r="L3434" i="12"/>
  <c r="R3429" i="12"/>
  <c r="Q3429" i="12"/>
  <c r="P3429" i="12"/>
  <c r="O3429" i="12"/>
  <c r="N3429" i="12"/>
  <c r="M3429" i="12"/>
  <c r="L3429" i="12"/>
  <c r="R3422" i="12"/>
  <c r="Q3422" i="12"/>
  <c r="P3422" i="12"/>
  <c r="O3422" i="12"/>
  <c r="N3422" i="12"/>
  <c r="M3422" i="12"/>
  <c r="L3422" i="12"/>
  <c r="R3417" i="12"/>
  <c r="Q3417" i="12"/>
  <c r="P3417" i="12"/>
  <c r="O3417" i="12"/>
  <c r="N3417" i="12"/>
  <c r="M3417" i="12"/>
  <c r="L3417" i="12"/>
  <c r="R3412" i="12"/>
  <c r="Q3412" i="12"/>
  <c r="P3412" i="12"/>
  <c r="O3412" i="12"/>
  <c r="N3412" i="12"/>
  <c r="M3412" i="12"/>
  <c r="L3412" i="12"/>
  <c r="R3403" i="12"/>
  <c r="Q3403" i="12"/>
  <c r="P3403" i="12"/>
  <c r="O3403" i="12"/>
  <c r="N3403" i="12"/>
  <c r="M3403" i="12"/>
  <c r="L3403" i="12"/>
  <c r="R3398" i="12"/>
  <c r="Q3398" i="12"/>
  <c r="P3398" i="12"/>
  <c r="O3398" i="12"/>
  <c r="N3398" i="12"/>
  <c r="M3398" i="12"/>
  <c r="L3398" i="12"/>
  <c r="R3393" i="12"/>
  <c r="Q3393" i="12"/>
  <c r="P3393" i="12"/>
  <c r="O3393" i="12"/>
  <c r="N3393" i="12"/>
  <c r="M3393" i="12"/>
  <c r="L3393" i="12"/>
  <c r="R3386" i="12"/>
  <c r="Q3386" i="12"/>
  <c r="P3386" i="12"/>
  <c r="O3386" i="12"/>
  <c r="N3386" i="12"/>
  <c r="M3386" i="12"/>
  <c r="L3386" i="12"/>
  <c r="R3381" i="12"/>
  <c r="Q3381" i="12"/>
  <c r="P3381" i="12"/>
  <c r="O3381" i="12"/>
  <c r="N3381" i="12"/>
  <c r="M3381" i="12"/>
  <c r="L3381" i="12"/>
  <c r="R3376" i="12"/>
  <c r="Q3376" i="12"/>
  <c r="P3376" i="12"/>
  <c r="O3376" i="12"/>
  <c r="N3376" i="12"/>
  <c r="M3376" i="12"/>
  <c r="L3376" i="12"/>
  <c r="R3369" i="12"/>
  <c r="Q3369" i="12"/>
  <c r="P3369" i="12"/>
  <c r="O3369" i="12"/>
  <c r="N3369" i="12"/>
  <c r="M3369" i="12"/>
  <c r="L3369" i="12"/>
  <c r="R3364" i="12"/>
  <c r="Q3364" i="12"/>
  <c r="P3364" i="12"/>
  <c r="O3364" i="12"/>
  <c r="N3364" i="12"/>
  <c r="M3364" i="12"/>
  <c r="L3364" i="12"/>
  <c r="R3359" i="12"/>
  <c r="Q3359" i="12"/>
  <c r="P3359" i="12"/>
  <c r="O3359" i="12"/>
  <c r="N3359" i="12"/>
  <c r="M3359" i="12"/>
  <c r="L3359" i="12"/>
  <c r="R3352" i="12"/>
  <c r="Q3352" i="12"/>
  <c r="P3352" i="12"/>
  <c r="O3352" i="12"/>
  <c r="N3352" i="12"/>
  <c r="M3352" i="12"/>
  <c r="L3352" i="12"/>
  <c r="R3347" i="12"/>
  <c r="Q3347" i="12"/>
  <c r="P3347" i="12"/>
  <c r="O3347" i="12"/>
  <c r="N3347" i="12"/>
  <c r="M3347" i="12"/>
  <c r="L3347" i="12"/>
  <c r="R3342" i="12"/>
  <c r="Q3342" i="12"/>
  <c r="P3342" i="12"/>
  <c r="O3342" i="12"/>
  <c r="N3342" i="12"/>
  <c r="M3342" i="12"/>
  <c r="L3342" i="12"/>
  <c r="R3335" i="12"/>
  <c r="Q3335" i="12"/>
  <c r="P3335" i="12"/>
  <c r="O3335" i="12"/>
  <c r="N3335" i="12"/>
  <c r="M3335" i="12"/>
  <c r="L3335" i="12"/>
  <c r="R3330" i="12"/>
  <c r="Q3330" i="12"/>
  <c r="P3330" i="12"/>
  <c r="O3330" i="12"/>
  <c r="N3330" i="12"/>
  <c r="M3330" i="12"/>
  <c r="L3330" i="12"/>
  <c r="R3325" i="12"/>
  <c r="Q3325" i="12"/>
  <c r="P3325" i="12"/>
  <c r="O3325" i="12"/>
  <c r="N3325" i="12"/>
  <c r="M3325" i="12"/>
  <c r="L3325" i="12"/>
  <c r="R3318" i="12"/>
  <c r="Q3318" i="12"/>
  <c r="P3318" i="12"/>
  <c r="O3318" i="12"/>
  <c r="N3318" i="12"/>
  <c r="M3318" i="12"/>
  <c r="L3318" i="12"/>
  <c r="R3313" i="12"/>
  <c r="Q3313" i="12"/>
  <c r="P3313" i="12"/>
  <c r="O3313" i="12"/>
  <c r="N3313" i="12"/>
  <c r="M3313" i="12"/>
  <c r="L3313" i="12"/>
  <c r="R3308" i="12"/>
  <c r="Q3308" i="12"/>
  <c r="P3308" i="12"/>
  <c r="O3308" i="12"/>
  <c r="N3308" i="12"/>
  <c r="M3308" i="12"/>
  <c r="L3308" i="12"/>
  <c r="R3301" i="12"/>
  <c r="Q3301" i="12"/>
  <c r="P3301" i="12"/>
  <c r="O3301" i="12"/>
  <c r="N3301" i="12"/>
  <c r="M3301" i="12"/>
  <c r="L3301" i="12"/>
  <c r="R3296" i="12"/>
  <c r="Q3296" i="12"/>
  <c r="P3296" i="12"/>
  <c r="O3296" i="12"/>
  <c r="N3296" i="12"/>
  <c r="M3296" i="12"/>
  <c r="L3296" i="12"/>
  <c r="R3291" i="12"/>
  <c r="Q3291" i="12"/>
  <c r="P3291" i="12"/>
  <c r="O3291" i="12"/>
  <c r="N3291" i="12"/>
  <c r="M3291" i="12"/>
  <c r="L3291" i="12"/>
  <c r="R3280" i="12"/>
  <c r="Q3280" i="12"/>
  <c r="P3280" i="12"/>
  <c r="O3280" i="12"/>
  <c r="N3280" i="12"/>
  <c r="M3280" i="12"/>
  <c r="L3280" i="12"/>
  <c r="R3275" i="12"/>
  <c r="Q3275" i="12"/>
  <c r="P3275" i="12"/>
  <c r="O3275" i="12"/>
  <c r="N3275" i="12"/>
  <c r="M3275" i="12"/>
  <c r="L3275" i="12"/>
  <c r="R3270" i="12"/>
  <c r="Q3270" i="12"/>
  <c r="P3270" i="12"/>
  <c r="O3270" i="12"/>
  <c r="N3270" i="12"/>
  <c r="M3270" i="12"/>
  <c r="L3270" i="12"/>
  <c r="R3263" i="12"/>
  <c r="Q3263" i="12"/>
  <c r="P3263" i="12"/>
  <c r="O3263" i="12"/>
  <c r="N3263" i="12"/>
  <c r="M3263" i="12"/>
  <c r="L3263" i="12"/>
  <c r="R3258" i="12"/>
  <c r="Q3258" i="12"/>
  <c r="P3258" i="12"/>
  <c r="O3258" i="12"/>
  <c r="N3258" i="12"/>
  <c r="M3258" i="12"/>
  <c r="L3258" i="12"/>
  <c r="R3253" i="12"/>
  <c r="Q3253" i="12"/>
  <c r="P3253" i="12"/>
  <c r="O3253" i="12"/>
  <c r="N3253" i="12"/>
  <c r="M3253" i="12"/>
  <c r="L3253" i="12"/>
  <c r="R3246" i="12"/>
  <c r="Q3246" i="12"/>
  <c r="P3246" i="12"/>
  <c r="O3246" i="12"/>
  <c r="N3246" i="12"/>
  <c r="M3246" i="12"/>
  <c r="L3246" i="12"/>
  <c r="R3241" i="12"/>
  <c r="Q3241" i="12"/>
  <c r="P3241" i="12"/>
  <c r="O3241" i="12"/>
  <c r="N3241" i="12"/>
  <c r="M3241" i="12"/>
  <c r="L3241" i="12"/>
  <c r="R3236" i="12"/>
  <c r="Q3236" i="12"/>
  <c r="P3236" i="12"/>
  <c r="O3236" i="12"/>
  <c r="N3236" i="12"/>
  <c r="M3236" i="12"/>
  <c r="L3236" i="12"/>
  <c r="R3229" i="12"/>
  <c r="Q3229" i="12"/>
  <c r="P3229" i="12"/>
  <c r="O3229" i="12"/>
  <c r="N3229" i="12"/>
  <c r="M3229" i="12"/>
  <c r="L3229" i="12"/>
  <c r="R3224" i="12"/>
  <c r="Q3224" i="12"/>
  <c r="P3224" i="12"/>
  <c r="O3224" i="12"/>
  <c r="N3224" i="12"/>
  <c r="M3224" i="12"/>
  <c r="L3224" i="12"/>
  <c r="R3219" i="12"/>
  <c r="Q3219" i="12"/>
  <c r="P3219" i="12"/>
  <c r="O3219" i="12"/>
  <c r="N3219" i="12"/>
  <c r="M3219" i="12"/>
  <c r="L3219" i="12"/>
  <c r="R3210" i="12"/>
  <c r="Q3210" i="12"/>
  <c r="P3210" i="12"/>
  <c r="O3210" i="12"/>
  <c r="N3210" i="12"/>
  <c r="M3210" i="12"/>
  <c r="L3210" i="12"/>
  <c r="R3205" i="12"/>
  <c r="Q3205" i="12"/>
  <c r="P3205" i="12"/>
  <c r="O3205" i="12"/>
  <c r="N3205" i="12"/>
  <c r="M3205" i="12"/>
  <c r="L3205" i="12"/>
  <c r="R3200" i="12"/>
  <c r="Q3200" i="12"/>
  <c r="P3200" i="12"/>
  <c r="O3200" i="12"/>
  <c r="N3200" i="12"/>
  <c r="M3200" i="12"/>
  <c r="L3200" i="12"/>
  <c r="D3194" i="12"/>
  <c r="R3193" i="12"/>
  <c r="Q3193" i="12"/>
  <c r="P3193" i="12"/>
  <c r="O3193" i="12"/>
  <c r="N3193" i="12"/>
  <c r="M3193" i="12"/>
  <c r="L3193" i="12"/>
  <c r="R3188" i="12"/>
  <c r="Q3188" i="12"/>
  <c r="P3188" i="12"/>
  <c r="O3188" i="12"/>
  <c r="N3188" i="12"/>
  <c r="M3188" i="12"/>
  <c r="L3188" i="12"/>
  <c r="R3183" i="12"/>
  <c r="Q3183" i="12"/>
  <c r="P3183" i="12"/>
  <c r="O3183" i="12"/>
  <c r="N3183" i="12"/>
  <c r="M3183" i="12"/>
  <c r="L3183" i="12"/>
  <c r="D3177" i="12"/>
  <c r="R3176" i="12"/>
  <c r="Q3176" i="12"/>
  <c r="P3176" i="12"/>
  <c r="O3176" i="12"/>
  <c r="N3176" i="12"/>
  <c r="M3176" i="12"/>
  <c r="L3176" i="12"/>
  <c r="R3171" i="12"/>
  <c r="Q3171" i="12"/>
  <c r="P3171" i="12"/>
  <c r="O3171" i="12"/>
  <c r="N3171" i="12"/>
  <c r="M3171" i="12"/>
  <c r="L3171" i="12"/>
  <c r="R3166" i="12"/>
  <c r="Q3166" i="12"/>
  <c r="P3166" i="12"/>
  <c r="O3166" i="12"/>
  <c r="N3166" i="12"/>
  <c r="M3166" i="12"/>
  <c r="L3166" i="12"/>
  <c r="D3160" i="12"/>
  <c r="R3159" i="12"/>
  <c r="Q3159" i="12"/>
  <c r="P3159" i="12"/>
  <c r="O3159" i="12"/>
  <c r="N3159" i="12"/>
  <c r="M3159" i="12"/>
  <c r="L3159" i="12"/>
  <c r="R3154" i="12"/>
  <c r="Q3154" i="12"/>
  <c r="P3154" i="12"/>
  <c r="O3154" i="12"/>
  <c r="N3154" i="12"/>
  <c r="M3154" i="12"/>
  <c r="L3154" i="12"/>
  <c r="R3149" i="12"/>
  <c r="Q3149" i="12"/>
  <c r="P3149" i="12"/>
  <c r="O3149" i="12"/>
  <c r="N3149" i="12"/>
  <c r="M3149" i="12"/>
  <c r="L3149" i="12"/>
  <c r="R3140" i="12"/>
  <c r="Q3140" i="12"/>
  <c r="P3140" i="12"/>
  <c r="O3140" i="12"/>
  <c r="N3140" i="12"/>
  <c r="M3140" i="12"/>
  <c r="L3140" i="12"/>
  <c r="R3135" i="12"/>
  <c r="Q3135" i="12"/>
  <c r="P3135" i="12"/>
  <c r="O3135" i="12"/>
  <c r="N3135" i="12"/>
  <c r="M3135" i="12"/>
  <c r="L3135" i="12"/>
  <c r="R3130" i="12"/>
  <c r="Q3130" i="12"/>
  <c r="P3130" i="12"/>
  <c r="O3130" i="12"/>
  <c r="N3130" i="12"/>
  <c r="M3130" i="12"/>
  <c r="L3130" i="12"/>
  <c r="D3126" i="12"/>
  <c r="D3131" i="12" s="1"/>
  <c r="D3136" i="12" s="1"/>
  <c r="D3141" i="12" s="1"/>
  <c r="R3123" i="12"/>
  <c r="Q3123" i="12"/>
  <c r="P3123" i="12"/>
  <c r="O3123" i="12"/>
  <c r="N3123" i="12"/>
  <c r="M3123" i="12"/>
  <c r="L3123" i="12"/>
  <c r="R3118" i="12"/>
  <c r="Q3118" i="12"/>
  <c r="P3118" i="12"/>
  <c r="O3118" i="12"/>
  <c r="N3118" i="12"/>
  <c r="M3118" i="12"/>
  <c r="L3118" i="12"/>
  <c r="R3113" i="12"/>
  <c r="Q3113" i="12"/>
  <c r="P3113" i="12"/>
  <c r="O3113" i="12"/>
  <c r="N3113" i="12"/>
  <c r="M3113" i="12"/>
  <c r="L3113" i="12"/>
  <c r="R3106" i="12"/>
  <c r="Q3106" i="12"/>
  <c r="P3106" i="12"/>
  <c r="O3106" i="12"/>
  <c r="N3106" i="12"/>
  <c r="M3106" i="12"/>
  <c r="L3106" i="12"/>
  <c r="R3101" i="12"/>
  <c r="Q3101" i="12"/>
  <c r="P3101" i="12"/>
  <c r="O3101" i="12"/>
  <c r="N3101" i="12"/>
  <c r="M3101" i="12"/>
  <c r="L3101" i="12"/>
  <c r="R3096" i="12"/>
  <c r="Q3096" i="12"/>
  <c r="P3096" i="12"/>
  <c r="O3096" i="12"/>
  <c r="N3096" i="12"/>
  <c r="M3096" i="12"/>
  <c r="L3096" i="12"/>
  <c r="R3089" i="12"/>
  <c r="Q3089" i="12"/>
  <c r="P3089" i="12"/>
  <c r="O3089" i="12"/>
  <c r="N3089" i="12"/>
  <c r="M3089" i="12"/>
  <c r="L3089" i="12"/>
  <c r="R3084" i="12"/>
  <c r="Q3084" i="12"/>
  <c r="P3084" i="12"/>
  <c r="O3084" i="12"/>
  <c r="N3084" i="12"/>
  <c r="M3084" i="12"/>
  <c r="L3084" i="12"/>
  <c r="R3079" i="12"/>
  <c r="Q3079" i="12"/>
  <c r="P3079" i="12"/>
  <c r="O3079" i="12"/>
  <c r="N3079" i="12"/>
  <c r="M3079" i="12"/>
  <c r="L3079" i="12"/>
  <c r="R3072" i="12"/>
  <c r="Q3072" i="12"/>
  <c r="P3072" i="12"/>
  <c r="O3072" i="12"/>
  <c r="N3072" i="12"/>
  <c r="M3072" i="12"/>
  <c r="L3072" i="12"/>
  <c r="R3067" i="12"/>
  <c r="Q3067" i="12"/>
  <c r="P3067" i="12"/>
  <c r="O3067" i="12"/>
  <c r="N3067" i="12"/>
  <c r="M3067" i="12"/>
  <c r="L3067" i="12"/>
  <c r="R3062" i="12"/>
  <c r="Q3062" i="12"/>
  <c r="P3062" i="12"/>
  <c r="O3062" i="12"/>
  <c r="N3062" i="12"/>
  <c r="M3062" i="12"/>
  <c r="L3062" i="12"/>
  <c r="R3055" i="12"/>
  <c r="Q3055" i="12"/>
  <c r="P3055" i="12"/>
  <c r="O3055" i="12"/>
  <c r="N3055" i="12"/>
  <c r="M3055" i="12"/>
  <c r="L3055" i="12"/>
  <c r="R3050" i="12"/>
  <c r="Q3050" i="12"/>
  <c r="P3050" i="12"/>
  <c r="O3050" i="12"/>
  <c r="N3050" i="12"/>
  <c r="M3050" i="12"/>
  <c r="L3050" i="12"/>
  <c r="R3045" i="12"/>
  <c r="Q3045" i="12"/>
  <c r="P3045" i="12"/>
  <c r="O3045" i="12"/>
  <c r="N3045" i="12"/>
  <c r="M3045" i="12"/>
  <c r="L3045" i="12"/>
  <c r="R3038" i="12"/>
  <c r="Q3038" i="12"/>
  <c r="P3038" i="12"/>
  <c r="O3038" i="12"/>
  <c r="N3038" i="12"/>
  <c r="M3038" i="12"/>
  <c r="L3038" i="12"/>
  <c r="R3033" i="12"/>
  <c r="Q3033" i="12"/>
  <c r="P3033" i="12"/>
  <c r="O3033" i="12"/>
  <c r="N3033" i="12"/>
  <c r="M3033" i="12"/>
  <c r="L3033" i="12"/>
  <c r="R3028" i="12"/>
  <c r="Q3028" i="12"/>
  <c r="P3028" i="12"/>
  <c r="O3028" i="12"/>
  <c r="N3028" i="12"/>
  <c r="L3028" i="12"/>
  <c r="D3023" i="12"/>
  <c r="D3040" i="12" s="1"/>
  <c r="R3021" i="12"/>
  <c r="Q3021" i="12"/>
  <c r="P3021" i="12"/>
  <c r="O3021" i="12"/>
  <c r="N3021" i="12"/>
  <c r="M3021" i="12"/>
  <c r="L3021" i="12"/>
  <c r="R3016" i="12"/>
  <c r="Q3016" i="12"/>
  <c r="P3016" i="12"/>
  <c r="O3016" i="12"/>
  <c r="N3016" i="12"/>
  <c r="M3016" i="12"/>
  <c r="L3016" i="12"/>
  <c r="R3011" i="12"/>
  <c r="Q3011" i="12"/>
  <c r="P3011" i="12"/>
  <c r="O3011" i="12"/>
  <c r="N3011" i="12"/>
  <c r="M3011" i="12"/>
  <c r="L3011" i="12"/>
  <c r="D3007" i="12"/>
  <c r="D3012" i="12" s="1"/>
  <c r="D3017" i="12" s="1"/>
  <c r="D3022" i="12" s="1"/>
  <c r="R3004" i="12"/>
  <c r="Q3004" i="12"/>
  <c r="P3004" i="12"/>
  <c r="O3004" i="12"/>
  <c r="N3004" i="12"/>
  <c r="M3004" i="12"/>
  <c r="L3004" i="12"/>
  <c r="R2999" i="12"/>
  <c r="Q2999" i="12"/>
  <c r="P2999" i="12"/>
  <c r="O2999" i="12"/>
  <c r="N2999" i="12"/>
  <c r="M2999" i="12"/>
  <c r="L2999" i="12"/>
  <c r="R2994" i="12"/>
  <c r="Q2994" i="12"/>
  <c r="P2994" i="12"/>
  <c r="O2994" i="12"/>
  <c r="N2994" i="12"/>
  <c r="M2994" i="12"/>
  <c r="L2994" i="12"/>
  <c r="R2987" i="12"/>
  <c r="Q2987" i="12"/>
  <c r="P2987" i="12"/>
  <c r="O2987" i="12"/>
  <c r="N2987" i="12"/>
  <c r="M2987" i="12"/>
  <c r="L2987" i="12"/>
  <c r="R2982" i="12"/>
  <c r="Q2982" i="12"/>
  <c r="P2982" i="12"/>
  <c r="O2982" i="12"/>
  <c r="N2982" i="12"/>
  <c r="M2982" i="12"/>
  <c r="L2982" i="12"/>
  <c r="R2977" i="12"/>
  <c r="Q2977" i="12"/>
  <c r="P2977" i="12"/>
  <c r="O2977" i="12"/>
  <c r="N2977" i="12"/>
  <c r="M2977" i="12"/>
  <c r="L2977" i="12"/>
  <c r="R2970" i="12"/>
  <c r="Q2970" i="12"/>
  <c r="P2970" i="12"/>
  <c r="O2970" i="12"/>
  <c r="N2970" i="12"/>
  <c r="M2970" i="12"/>
  <c r="L2970" i="12"/>
  <c r="R2965" i="12"/>
  <c r="Q2965" i="12"/>
  <c r="P2965" i="12"/>
  <c r="O2965" i="12"/>
  <c r="N2965" i="12"/>
  <c r="M2965" i="12"/>
  <c r="L2965" i="12"/>
  <c r="R2960" i="12"/>
  <c r="Q2960" i="12"/>
  <c r="P2960" i="12"/>
  <c r="O2960" i="12"/>
  <c r="N2960" i="12"/>
  <c r="M2960" i="12"/>
  <c r="L2960" i="12"/>
  <c r="R2953" i="12"/>
  <c r="Q2953" i="12"/>
  <c r="P2953" i="12"/>
  <c r="O2953" i="12"/>
  <c r="N2953" i="12"/>
  <c r="M2953" i="12"/>
  <c r="L2953" i="12"/>
  <c r="R2948" i="12"/>
  <c r="Q2948" i="12"/>
  <c r="P2948" i="12"/>
  <c r="O2948" i="12"/>
  <c r="N2948" i="12"/>
  <c r="M2948" i="12"/>
  <c r="L2948" i="12"/>
  <c r="R2943" i="12"/>
  <c r="Q2943" i="12"/>
  <c r="P2943" i="12"/>
  <c r="O2943" i="12"/>
  <c r="N2943" i="12"/>
  <c r="M2943" i="12"/>
  <c r="L2943" i="12"/>
  <c r="R2936" i="12"/>
  <c r="Q2936" i="12"/>
  <c r="P2936" i="12"/>
  <c r="O2936" i="12"/>
  <c r="N2936" i="12"/>
  <c r="M2936" i="12"/>
  <c r="L2936" i="12"/>
  <c r="R2931" i="12"/>
  <c r="Q2931" i="12"/>
  <c r="P2931" i="12"/>
  <c r="O2931" i="12"/>
  <c r="N2931" i="12"/>
  <c r="M2931" i="12"/>
  <c r="L2931" i="12"/>
  <c r="R2926" i="12"/>
  <c r="Q2926" i="12"/>
  <c r="P2926" i="12"/>
  <c r="O2926" i="12"/>
  <c r="N2926" i="12"/>
  <c r="M2926" i="12"/>
  <c r="L2926" i="12"/>
  <c r="R2919" i="12"/>
  <c r="Q2919" i="12"/>
  <c r="P2919" i="12"/>
  <c r="O2919" i="12"/>
  <c r="N2919" i="12"/>
  <c r="M2919" i="12"/>
  <c r="L2919" i="12"/>
  <c r="R2914" i="12"/>
  <c r="Q2914" i="12"/>
  <c r="P2914" i="12"/>
  <c r="O2914" i="12"/>
  <c r="N2914" i="12"/>
  <c r="M2914" i="12"/>
  <c r="L2914" i="12"/>
  <c r="R2909" i="12"/>
  <c r="Q2909" i="12"/>
  <c r="P2909" i="12"/>
  <c r="O2909" i="12"/>
  <c r="N2909" i="12"/>
  <c r="M2909" i="12"/>
  <c r="L2909" i="12"/>
  <c r="R2902" i="12"/>
  <c r="Q2902" i="12"/>
  <c r="P2902" i="12"/>
  <c r="O2902" i="12"/>
  <c r="N2902" i="12"/>
  <c r="M2902" i="12"/>
  <c r="L2902" i="12"/>
  <c r="R2897" i="12"/>
  <c r="Q2897" i="12"/>
  <c r="P2897" i="12"/>
  <c r="O2897" i="12"/>
  <c r="N2897" i="12"/>
  <c r="M2897" i="12"/>
  <c r="L2897" i="12"/>
  <c r="R2892" i="12"/>
  <c r="Q2892" i="12"/>
  <c r="P2892" i="12"/>
  <c r="O2892" i="12"/>
  <c r="N2892" i="12"/>
  <c r="M2892" i="12"/>
  <c r="L2892" i="12"/>
  <c r="R2885" i="12"/>
  <c r="Q2885" i="12"/>
  <c r="P2885" i="12"/>
  <c r="O2885" i="12"/>
  <c r="N2885" i="12"/>
  <c r="M2885" i="12"/>
  <c r="L2885" i="12"/>
  <c r="R2880" i="12"/>
  <c r="Q2880" i="12"/>
  <c r="P2880" i="12"/>
  <c r="O2880" i="12"/>
  <c r="N2880" i="12"/>
  <c r="M2880" i="12"/>
  <c r="L2880" i="12"/>
  <c r="R2875" i="12"/>
  <c r="Q2875" i="12"/>
  <c r="P2875" i="12"/>
  <c r="O2875" i="12"/>
  <c r="N2875" i="12"/>
  <c r="M2875" i="12"/>
  <c r="L2875" i="12"/>
  <c r="D2870" i="12"/>
  <c r="D2887" i="12" s="1"/>
  <c r="R2868" i="12"/>
  <c r="Q2868" i="12"/>
  <c r="P2868" i="12"/>
  <c r="O2868" i="12"/>
  <c r="N2868" i="12"/>
  <c r="M2868" i="12"/>
  <c r="L2868" i="12"/>
  <c r="R2863" i="12"/>
  <c r="Q2863" i="12"/>
  <c r="P2863" i="12"/>
  <c r="O2863" i="12"/>
  <c r="N2863" i="12"/>
  <c r="M2863" i="12"/>
  <c r="L2863" i="12"/>
  <c r="R2858" i="12"/>
  <c r="Q2858" i="12"/>
  <c r="P2858" i="12"/>
  <c r="O2858" i="12"/>
  <c r="N2858" i="12"/>
  <c r="M2858" i="12"/>
  <c r="L2858" i="12"/>
  <c r="R1642" i="12"/>
  <c r="Q1642" i="12"/>
  <c r="P1642" i="12"/>
  <c r="O1642" i="12"/>
  <c r="N1642" i="12"/>
  <c r="M1642" i="12"/>
  <c r="L1642" i="12"/>
  <c r="R1637" i="12"/>
  <c r="Q1637" i="12"/>
  <c r="P1637" i="12"/>
  <c r="O1637" i="12"/>
  <c r="N1637" i="12"/>
  <c r="M1637" i="12"/>
  <c r="L1637" i="12"/>
  <c r="R1632" i="12"/>
  <c r="Q1632" i="12"/>
  <c r="P1632" i="12"/>
  <c r="O1632" i="12"/>
  <c r="N1632" i="12"/>
  <c r="M1632" i="12"/>
  <c r="L1632" i="12"/>
  <c r="R1627" i="12"/>
  <c r="Q1627" i="12"/>
  <c r="P1627" i="12"/>
  <c r="O1627" i="12"/>
  <c r="N1627" i="12"/>
  <c r="M1627" i="12"/>
  <c r="L1627" i="12"/>
  <c r="R1622" i="12"/>
  <c r="Q1622" i="12"/>
  <c r="P1622" i="12"/>
  <c r="O1622" i="12"/>
  <c r="N1622" i="12"/>
  <c r="M1622" i="12"/>
  <c r="L1622" i="12"/>
  <c r="R1617" i="12"/>
  <c r="Q1617" i="12"/>
  <c r="P1617" i="12"/>
  <c r="O1617" i="12"/>
  <c r="N1617" i="12"/>
  <c r="M1617" i="12"/>
  <c r="L1617" i="12"/>
  <c r="R1612" i="12"/>
  <c r="Q1612" i="12"/>
  <c r="P1612" i="12"/>
  <c r="O1612" i="12"/>
  <c r="N1612" i="12"/>
  <c r="M1612" i="12"/>
  <c r="L1612" i="12"/>
  <c r="R1607" i="12"/>
  <c r="Q1607" i="12"/>
  <c r="P1607" i="12"/>
  <c r="O1607" i="12"/>
  <c r="N1607" i="12"/>
  <c r="M1607" i="12"/>
  <c r="L1607" i="12"/>
  <c r="R1602" i="12"/>
  <c r="Q1602" i="12"/>
  <c r="P1602" i="12"/>
  <c r="O1602" i="12"/>
  <c r="N1602" i="12"/>
  <c r="M1602" i="12"/>
  <c r="L1602" i="12"/>
  <c r="R1367" i="12"/>
  <c r="Q1367" i="12"/>
  <c r="P1367" i="12"/>
  <c r="O1367" i="12"/>
  <c r="N1367" i="12"/>
  <c r="M1367" i="12"/>
  <c r="L1367" i="12"/>
  <c r="R1372" i="12"/>
  <c r="Q1372" i="12"/>
  <c r="P1372" i="12"/>
  <c r="O1372" i="12"/>
  <c r="N1372" i="12"/>
  <c r="M1372" i="12"/>
  <c r="L1372" i="12"/>
  <c r="R2713" i="12"/>
  <c r="Q2713" i="12"/>
  <c r="P2713" i="12"/>
  <c r="O2713" i="12"/>
  <c r="N2713" i="12"/>
  <c r="M2713" i="12"/>
  <c r="L2713" i="12"/>
  <c r="R2742" i="12"/>
  <c r="Q2742" i="12"/>
  <c r="P2742" i="12"/>
  <c r="O2742" i="12"/>
  <c r="N2742" i="12"/>
  <c r="M2742" i="12"/>
  <c r="L2742" i="12"/>
  <c r="R2737" i="12"/>
  <c r="Q2737" i="12"/>
  <c r="P2737" i="12"/>
  <c r="O2737" i="12"/>
  <c r="N2737" i="12"/>
  <c r="M2737" i="12"/>
  <c r="L2737" i="12"/>
  <c r="R631" i="12"/>
  <c r="Q631" i="12"/>
  <c r="P631" i="12"/>
  <c r="O631" i="12"/>
  <c r="N631" i="12"/>
  <c r="M631" i="12"/>
  <c r="L631" i="12"/>
  <c r="R626" i="12"/>
  <c r="Q626" i="12"/>
  <c r="P626" i="12"/>
  <c r="O626" i="12"/>
  <c r="N626" i="12"/>
  <c r="M626" i="12"/>
  <c r="L626" i="12"/>
  <c r="R641" i="12"/>
  <c r="Q641" i="12"/>
  <c r="P641" i="12"/>
  <c r="O641" i="12"/>
  <c r="N641" i="12"/>
  <c r="M641" i="12"/>
  <c r="L641" i="12"/>
  <c r="R636" i="12"/>
  <c r="Q636" i="12"/>
  <c r="P636" i="12"/>
  <c r="O636" i="12"/>
  <c r="N636" i="12"/>
  <c r="M636" i="12"/>
  <c r="L636" i="12"/>
  <c r="R590" i="12"/>
  <c r="Q590" i="12"/>
  <c r="P590" i="12"/>
  <c r="O590" i="12"/>
  <c r="N590" i="12"/>
  <c r="M590" i="12"/>
  <c r="L590" i="12"/>
  <c r="R585" i="12"/>
  <c r="Q585" i="12"/>
  <c r="P585" i="12"/>
  <c r="O585" i="12"/>
  <c r="N585" i="12"/>
  <c r="M585" i="12"/>
  <c r="L585" i="12"/>
  <c r="R912" i="12"/>
  <c r="Q912" i="12"/>
  <c r="P912" i="12"/>
  <c r="O912" i="12"/>
  <c r="N912" i="12"/>
  <c r="M912" i="12"/>
  <c r="L912" i="12"/>
  <c r="R907" i="12"/>
  <c r="Q907" i="12"/>
  <c r="P907" i="12"/>
  <c r="O907" i="12"/>
  <c r="N907" i="12"/>
  <c r="M907" i="12"/>
  <c r="L907" i="12"/>
  <c r="R2844" i="12"/>
  <c r="Q2844" i="12"/>
  <c r="P2844" i="12"/>
  <c r="O2844" i="12"/>
  <c r="N2844" i="12"/>
  <c r="M2844" i="12"/>
  <c r="L2844" i="12"/>
  <c r="R2839" i="12"/>
  <c r="Q2839" i="12"/>
  <c r="P2839" i="12"/>
  <c r="O2839" i="12"/>
  <c r="N2839" i="12"/>
  <c r="M2839" i="12"/>
  <c r="L2839" i="12"/>
  <c r="R2834" i="12"/>
  <c r="Q2834" i="12"/>
  <c r="P2834" i="12"/>
  <c r="O2834" i="12"/>
  <c r="N2834" i="12"/>
  <c r="M2834" i="12"/>
  <c r="L2834" i="12"/>
  <c r="R2827" i="12"/>
  <c r="Q2827" i="12"/>
  <c r="P2827" i="12"/>
  <c r="O2827" i="12"/>
  <c r="N2827" i="12"/>
  <c r="M2827" i="12"/>
  <c r="L2827" i="12"/>
  <c r="R2822" i="12"/>
  <c r="Q2822" i="12"/>
  <c r="P2822" i="12"/>
  <c r="O2822" i="12"/>
  <c r="N2822" i="12"/>
  <c r="M2822" i="12"/>
  <c r="L2822" i="12"/>
  <c r="R2817" i="12"/>
  <c r="Q2817" i="12"/>
  <c r="P2817" i="12"/>
  <c r="O2817" i="12"/>
  <c r="N2817" i="12"/>
  <c r="M2817" i="12"/>
  <c r="L2817" i="12"/>
  <c r="R2810" i="12"/>
  <c r="Q2810" i="12"/>
  <c r="P2810" i="12"/>
  <c r="O2810" i="12"/>
  <c r="N2810" i="12"/>
  <c r="M2810" i="12"/>
  <c r="L2810" i="12"/>
  <c r="R2805" i="12"/>
  <c r="Q2805" i="12"/>
  <c r="P2805" i="12"/>
  <c r="O2805" i="12"/>
  <c r="N2805" i="12"/>
  <c r="M2805" i="12"/>
  <c r="L2805" i="12"/>
  <c r="R2800" i="12"/>
  <c r="Q2800" i="12"/>
  <c r="P2800" i="12"/>
  <c r="O2800" i="12"/>
  <c r="N2800" i="12"/>
  <c r="M2800" i="12"/>
  <c r="L2800" i="12"/>
  <c r="R2793" i="12"/>
  <c r="Q2793" i="12"/>
  <c r="P2793" i="12"/>
  <c r="O2793" i="12"/>
  <c r="N2793" i="12"/>
  <c r="M2793" i="12"/>
  <c r="L2793" i="12"/>
  <c r="R2788" i="12"/>
  <c r="Q2788" i="12"/>
  <c r="P2788" i="12"/>
  <c r="O2788" i="12"/>
  <c r="N2788" i="12"/>
  <c r="M2788" i="12"/>
  <c r="L2788" i="12"/>
  <c r="R2783" i="12"/>
  <c r="Q2783" i="12"/>
  <c r="P2783" i="12"/>
  <c r="O2783" i="12"/>
  <c r="N2783" i="12"/>
  <c r="M2783" i="12"/>
  <c r="L2783" i="12"/>
  <c r="R2776" i="12"/>
  <c r="Q2776" i="12"/>
  <c r="P2776" i="12"/>
  <c r="O2776" i="12"/>
  <c r="N2776" i="12"/>
  <c r="M2776" i="12"/>
  <c r="L2776" i="12"/>
  <c r="R2771" i="12"/>
  <c r="Q2771" i="12"/>
  <c r="P2771" i="12"/>
  <c r="O2771" i="12"/>
  <c r="N2771" i="12"/>
  <c r="M2771" i="12"/>
  <c r="L2771" i="12"/>
  <c r="R2766" i="12"/>
  <c r="Q2766" i="12"/>
  <c r="P2766" i="12"/>
  <c r="O2766" i="12"/>
  <c r="N2766" i="12"/>
  <c r="M2766" i="12"/>
  <c r="L2766" i="12"/>
  <c r="R2759" i="12"/>
  <c r="Q2759" i="12"/>
  <c r="P2759" i="12"/>
  <c r="O2759" i="12"/>
  <c r="N2759" i="12"/>
  <c r="M2759" i="12"/>
  <c r="L2759" i="12"/>
  <c r="R2754" i="12"/>
  <c r="Q2754" i="12"/>
  <c r="P2754" i="12"/>
  <c r="O2754" i="12"/>
  <c r="N2754" i="12"/>
  <c r="M2754" i="12"/>
  <c r="L2754" i="12"/>
  <c r="R2749" i="12"/>
  <c r="Q2749" i="12"/>
  <c r="P2749" i="12"/>
  <c r="O2749" i="12"/>
  <c r="N2749" i="12"/>
  <c r="M2749" i="12"/>
  <c r="L2749" i="12"/>
  <c r="R2732" i="12"/>
  <c r="Q2732" i="12"/>
  <c r="P2732" i="12"/>
  <c r="O2732" i="12"/>
  <c r="N2732" i="12"/>
  <c r="M2732" i="12"/>
  <c r="L2732" i="12"/>
  <c r="R2727" i="12"/>
  <c r="Q2727" i="12"/>
  <c r="P2727" i="12"/>
  <c r="O2727" i="12"/>
  <c r="N2727" i="12"/>
  <c r="M2727" i="12"/>
  <c r="L2727" i="12"/>
  <c r="R2722" i="12"/>
  <c r="Q2722" i="12"/>
  <c r="P2722" i="12"/>
  <c r="O2722" i="12"/>
  <c r="N2722" i="12"/>
  <c r="L2722" i="12"/>
  <c r="R2708" i="12"/>
  <c r="Q2708" i="12"/>
  <c r="P2708" i="12"/>
  <c r="O2708" i="12"/>
  <c r="N2708" i="12"/>
  <c r="M2708" i="12"/>
  <c r="L2708" i="12"/>
  <c r="R2703" i="12"/>
  <c r="Q2703" i="12"/>
  <c r="P2703" i="12"/>
  <c r="O2703" i="12"/>
  <c r="N2703" i="12"/>
  <c r="M2703" i="12"/>
  <c r="L2703" i="12"/>
  <c r="R2698" i="12"/>
  <c r="Q2698" i="12"/>
  <c r="P2698" i="12"/>
  <c r="O2698" i="12"/>
  <c r="N2698" i="12"/>
  <c r="M2698" i="12"/>
  <c r="L2698" i="12"/>
  <c r="R2691" i="12"/>
  <c r="Q2691" i="12"/>
  <c r="P2691" i="12"/>
  <c r="O2691" i="12"/>
  <c r="N2691" i="12"/>
  <c r="M2691" i="12"/>
  <c r="L2691" i="12"/>
  <c r="R2686" i="12"/>
  <c r="Q2686" i="12"/>
  <c r="P2686" i="12"/>
  <c r="O2686" i="12"/>
  <c r="N2686" i="12"/>
  <c r="M2686" i="12"/>
  <c r="L2686" i="12"/>
  <c r="R2681" i="12"/>
  <c r="Q2681" i="12"/>
  <c r="P2681" i="12"/>
  <c r="O2681" i="12"/>
  <c r="N2681" i="12"/>
  <c r="M2681" i="12"/>
  <c r="L2681" i="12"/>
  <c r="R2674" i="12"/>
  <c r="Q2674" i="12"/>
  <c r="P2674" i="12"/>
  <c r="O2674" i="12"/>
  <c r="N2674" i="12"/>
  <c r="M2674" i="12"/>
  <c r="L2674" i="12"/>
  <c r="R2669" i="12"/>
  <c r="Q2669" i="12"/>
  <c r="P2669" i="12"/>
  <c r="O2669" i="12"/>
  <c r="N2669" i="12"/>
  <c r="M2669" i="12"/>
  <c r="L2669" i="12"/>
  <c r="R2664" i="12"/>
  <c r="Q2664" i="12"/>
  <c r="P2664" i="12"/>
  <c r="O2664" i="12"/>
  <c r="N2664" i="12"/>
  <c r="M2664" i="12"/>
  <c r="L2664" i="12"/>
  <c r="R2657" i="12"/>
  <c r="Q2657" i="12"/>
  <c r="P2657" i="12"/>
  <c r="O2657" i="12"/>
  <c r="N2657" i="12"/>
  <c r="M2657" i="12"/>
  <c r="L2657" i="12"/>
  <c r="R2652" i="12"/>
  <c r="Q2652" i="12"/>
  <c r="P2652" i="12"/>
  <c r="O2652" i="12"/>
  <c r="N2652" i="12"/>
  <c r="M2652" i="12"/>
  <c r="L2652" i="12"/>
  <c r="R2647" i="12"/>
  <c r="Q2647" i="12"/>
  <c r="P2647" i="12"/>
  <c r="O2647" i="12"/>
  <c r="N2647" i="12"/>
  <c r="M2647" i="12"/>
  <c r="L2647" i="12"/>
  <c r="R2636" i="12"/>
  <c r="Q2636" i="12"/>
  <c r="P2636" i="12"/>
  <c r="O2636" i="12"/>
  <c r="N2636" i="12"/>
  <c r="M2636" i="12"/>
  <c r="L2636" i="12"/>
  <c r="R2631" i="12"/>
  <c r="Q2631" i="12"/>
  <c r="P2631" i="12"/>
  <c r="O2631" i="12"/>
  <c r="N2631" i="12"/>
  <c r="M2631" i="12"/>
  <c r="L2631" i="12"/>
  <c r="R2626" i="12"/>
  <c r="Q2626" i="12"/>
  <c r="P2626" i="12"/>
  <c r="O2626" i="12"/>
  <c r="N2626" i="12"/>
  <c r="M2626" i="12"/>
  <c r="L2626" i="12"/>
  <c r="R2619" i="12"/>
  <c r="Q2619" i="12"/>
  <c r="P2619" i="12"/>
  <c r="O2619" i="12"/>
  <c r="N2619" i="12"/>
  <c r="M2619" i="12"/>
  <c r="L2619" i="12"/>
  <c r="R2614" i="12"/>
  <c r="Q2614" i="12"/>
  <c r="P2614" i="12"/>
  <c r="O2614" i="12"/>
  <c r="N2614" i="12"/>
  <c r="M2614" i="12"/>
  <c r="L2614" i="12"/>
  <c r="R2609" i="12"/>
  <c r="Q2609" i="12"/>
  <c r="P2609" i="12"/>
  <c r="O2609" i="12"/>
  <c r="N2609" i="12"/>
  <c r="M2609" i="12"/>
  <c r="L2609" i="12"/>
  <c r="R2602" i="12"/>
  <c r="Q2602" i="12"/>
  <c r="P2602" i="12"/>
  <c r="O2602" i="12"/>
  <c r="N2602" i="12"/>
  <c r="M2602" i="12"/>
  <c r="L2602" i="12"/>
  <c r="R2597" i="12"/>
  <c r="Q2597" i="12"/>
  <c r="P2597" i="12"/>
  <c r="O2597" i="12"/>
  <c r="N2597" i="12"/>
  <c r="M2597" i="12"/>
  <c r="L2597" i="12"/>
  <c r="R2592" i="12"/>
  <c r="Q2592" i="12"/>
  <c r="P2592" i="12"/>
  <c r="O2592" i="12"/>
  <c r="N2592" i="12"/>
  <c r="M2592" i="12"/>
  <c r="L2592" i="12"/>
  <c r="R2583" i="12"/>
  <c r="Q2583" i="12"/>
  <c r="P2583" i="12"/>
  <c r="O2583" i="12"/>
  <c r="N2583" i="12"/>
  <c r="M2583" i="12"/>
  <c r="L2583" i="12"/>
  <c r="R2578" i="12"/>
  <c r="Q2578" i="12"/>
  <c r="P2578" i="12"/>
  <c r="O2578" i="12"/>
  <c r="N2578" i="12"/>
  <c r="M2578" i="12"/>
  <c r="L2578" i="12"/>
  <c r="R2573" i="12"/>
  <c r="Q2573" i="12"/>
  <c r="P2573" i="12"/>
  <c r="O2573" i="12"/>
  <c r="N2573" i="12"/>
  <c r="M2573" i="12"/>
  <c r="L2573" i="12"/>
  <c r="R2566" i="12"/>
  <c r="Q2566" i="12"/>
  <c r="P2566" i="12"/>
  <c r="O2566" i="12"/>
  <c r="N2566" i="12"/>
  <c r="M2566" i="12"/>
  <c r="L2566" i="12"/>
  <c r="R2561" i="12"/>
  <c r="Q2561" i="12"/>
  <c r="P2561" i="12"/>
  <c r="O2561" i="12"/>
  <c r="N2561" i="12"/>
  <c r="M2561" i="12"/>
  <c r="L2561" i="12"/>
  <c r="R2556" i="12"/>
  <c r="Q2556" i="12"/>
  <c r="P2556" i="12"/>
  <c r="O2556" i="12"/>
  <c r="N2556" i="12"/>
  <c r="M2556" i="12"/>
  <c r="L2556" i="12"/>
  <c r="R2549" i="12"/>
  <c r="Q2549" i="12"/>
  <c r="P2549" i="12"/>
  <c r="O2549" i="12"/>
  <c r="N2549" i="12"/>
  <c r="M2549" i="12"/>
  <c r="L2549" i="12"/>
  <c r="R2544" i="12"/>
  <c r="Q2544" i="12"/>
  <c r="P2544" i="12"/>
  <c r="O2544" i="12"/>
  <c r="N2544" i="12"/>
  <c r="M2544" i="12"/>
  <c r="L2544" i="12"/>
  <c r="R2539" i="12"/>
  <c r="Q2539" i="12"/>
  <c r="P2539" i="12"/>
  <c r="O2539" i="12"/>
  <c r="N2539" i="12"/>
  <c r="M2539" i="12"/>
  <c r="L2539" i="12"/>
  <c r="R2532" i="12"/>
  <c r="Q2532" i="12"/>
  <c r="P2532" i="12"/>
  <c r="O2532" i="12"/>
  <c r="N2532" i="12"/>
  <c r="M2532" i="12"/>
  <c r="L2532" i="12"/>
  <c r="R2527" i="12"/>
  <c r="Q2527" i="12"/>
  <c r="P2527" i="12"/>
  <c r="O2527" i="12"/>
  <c r="N2527" i="12"/>
  <c r="M2527" i="12"/>
  <c r="L2527" i="12"/>
  <c r="R2522" i="12"/>
  <c r="Q2522" i="12"/>
  <c r="P2522" i="12"/>
  <c r="O2522" i="12"/>
  <c r="N2522" i="12"/>
  <c r="M2522" i="12"/>
  <c r="L2522" i="12"/>
  <c r="R2515" i="12"/>
  <c r="Q2515" i="12"/>
  <c r="P2515" i="12"/>
  <c r="O2515" i="12"/>
  <c r="N2515" i="12"/>
  <c r="M2515" i="12"/>
  <c r="L2515" i="12"/>
  <c r="R2510" i="12"/>
  <c r="Q2510" i="12"/>
  <c r="P2510" i="12"/>
  <c r="O2510" i="12"/>
  <c r="N2510" i="12"/>
  <c r="M2510" i="12"/>
  <c r="L2510" i="12"/>
  <c r="R2505" i="12"/>
  <c r="Q2505" i="12"/>
  <c r="P2505" i="12"/>
  <c r="O2505" i="12"/>
  <c r="N2505" i="12"/>
  <c r="M2505" i="12"/>
  <c r="L2505" i="12"/>
  <c r="R2496" i="12"/>
  <c r="Q2496" i="12"/>
  <c r="P2496" i="12"/>
  <c r="O2496" i="12"/>
  <c r="N2496" i="12"/>
  <c r="M2496" i="12"/>
  <c r="L2496" i="12"/>
  <c r="R2491" i="12"/>
  <c r="Q2491" i="12"/>
  <c r="P2491" i="12"/>
  <c r="O2491" i="12"/>
  <c r="N2491" i="12"/>
  <c r="M2491" i="12"/>
  <c r="L2491" i="12"/>
  <c r="R2486" i="12"/>
  <c r="Q2486" i="12"/>
  <c r="P2486" i="12"/>
  <c r="O2486" i="12"/>
  <c r="N2486" i="12"/>
  <c r="M2486" i="12"/>
  <c r="L2486" i="12"/>
  <c r="R2479" i="12"/>
  <c r="Q2479" i="12"/>
  <c r="P2479" i="12"/>
  <c r="O2479" i="12"/>
  <c r="N2479" i="12"/>
  <c r="M2479" i="12"/>
  <c r="L2479" i="12"/>
  <c r="R2474" i="12"/>
  <c r="Q2474" i="12"/>
  <c r="P2474" i="12"/>
  <c r="O2474" i="12"/>
  <c r="N2474" i="12"/>
  <c r="M2474" i="12"/>
  <c r="L2474" i="12"/>
  <c r="R2469" i="12"/>
  <c r="Q2469" i="12"/>
  <c r="P2469" i="12"/>
  <c r="O2469" i="12"/>
  <c r="N2469" i="12"/>
  <c r="M2469" i="12"/>
  <c r="L2469" i="12"/>
  <c r="R2462" i="12"/>
  <c r="Q2462" i="12"/>
  <c r="P2462" i="12"/>
  <c r="O2462" i="12"/>
  <c r="N2462" i="12"/>
  <c r="M2462" i="12"/>
  <c r="L2462" i="12"/>
  <c r="R2457" i="12"/>
  <c r="Q2457" i="12"/>
  <c r="P2457" i="12"/>
  <c r="O2457" i="12"/>
  <c r="N2457" i="12"/>
  <c r="M2457" i="12"/>
  <c r="L2457" i="12"/>
  <c r="R2452" i="12"/>
  <c r="Q2452" i="12"/>
  <c r="P2452" i="12"/>
  <c r="O2452" i="12"/>
  <c r="N2452" i="12"/>
  <c r="M2452" i="12"/>
  <c r="L2452" i="12"/>
  <c r="R2441" i="12"/>
  <c r="Q2441" i="12"/>
  <c r="P2441" i="12"/>
  <c r="O2441" i="12"/>
  <c r="N2441" i="12"/>
  <c r="M2441" i="12"/>
  <c r="L2441" i="12"/>
  <c r="R2436" i="12"/>
  <c r="Q2436" i="12"/>
  <c r="P2436" i="12"/>
  <c r="O2436" i="12"/>
  <c r="N2436" i="12"/>
  <c r="M2436" i="12"/>
  <c r="L2436" i="12"/>
  <c r="R2431" i="12"/>
  <c r="Q2431" i="12"/>
  <c r="P2431" i="12"/>
  <c r="O2431" i="12"/>
  <c r="N2431" i="12"/>
  <c r="M2431" i="12"/>
  <c r="L2431" i="12"/>
  <c r="R2424" i="12"/>
  <c r="Q2424" i="12"/>
  <c r="P2424" i="12"/>
  <c r="O2424" i="12"/>
  <c r="N2424" i="12"/>
  <c r="M2424" i="12"/>
  <c r="L2424" i="12"/>
  <c r="R2419" i="12"/>
  <c r="Q2419" i="12"/>
  <c r="P2419" i="12"/>
  <c r="O2419" i="12"/>
  <c r="N2419" i="12"/>
  <c r="M2419" i="12"/>
  <c r="L2419" i="12"/>
  <c r="R2414" i="12"/>
  <c r="Q2414" i="12"/>
  <c r="P2414" i="12"/>
  <c r="O2414" i="12"/>
  <c r="N2414" i="12"/>
  <c r="M2414" i="12"/>
  <c r="L2414" i="12"/>
  <c r="R2407" i="12"/>
  <c r="Q2407" i="12"/>
  <c r="P2407" i="12"/>
  <c r="O2407" i="12"/>
  <c r="N2407" i="12"/>
  <c r="M2407" i="12"/>
  <c r="L2407" i="12"/>
  <c r="R2402" i="12"/>
  <c r="Q2402" i="12"/>
  <c r="P2402" i="12"/>
  <c r="O2402" i="12"/>
  <c r="N2402" i="12"/>
  <c r="M2402" i="12"/>
  <c r="L2402" i="12"/>
  <c r="R2397" i="12"/>
  <c r="Q2397" i="12"/>
  <c r="P2397" i="12"/>
  <c r="O2397" i="12"/>
  <c r="N2397" i="12"/>
  <c r="L2397" i="12"/>
  <c r="R2390" i="12"/>
  <c r="Q2390" i="12"/>
  <c r="P2390" i="12"/>
  <c r="O2390" i="12"/>
  <c r="N2390" i="12"/>
  <c r="M2390" i="12"/>
  <c r="L2390" i="12"/>
  <c r="R2385" i="12"/>
  <c r="Q2385" i="12"/>
  <c r="P2385" i="12"/>
  <c r="O2385" i="12"/>
  <c r="N2385" i="12"/>
  <c r="M2385" i="12"/>
  <c r="L2385" i="12"/>
  <c r="R2380" i="12"/>
  <c r="Q2380" i="12"/>
  <c r="P2380" i="12"/>
  <c r="O2380" i="12"/>
  <c r="O2391" i="12" s="1"/>
  <c r="N2380" i="12"/>
  <c r="M2380" i="12"/>
  <c r="L2380" i="12"/>
  <c r="R2373" i="12"/>
  <c r="Q2373" i="12"/>
  <c r="P2373" i="12"/>
  <c r="O2373" i="12"/>
  <c r="N2373" i="12"/>
  <c r="M2373" i="12"/>
  <c r="L2373" i="12"/>
  <c r="R2368" i="12"/>
  <c r="Q2368" i="12"/>
  <c r="P2368" i="12"/>
  <c r="O2368" i="12"/>
  <c r="N2368" i="12"/>
  <c r="M2368" i="12"/>
  <c r="L2368" i="12"/>
  <c r="R2363" i="12"/>
  <c r="Q2363" i="12"/>
  <c r="P2363" i="12"/>
  <c r="O2363" i="12"/>
  <c r="N2363" i="12"/>
  <c r="L2363" i="12"/>
  <c r="R2354" i="12"/>
  <c r="Q2354" i="12"/>
  <c r="P2354" i="12"/>
  <c r="O2354" i="12"/>
  <c r="N2354" i="12"/>
  <c r="M2354" i="12"/>
  <c r="L2354" i="12"/>
  <c r="R2349" i="12"/>
  <c r="Q2349" i="12"/>
  <c r="O2349" i="12"/>
  <c r="N2349" i="12"/>
  <c r="L2349" i="12"/>
  <c r="R2344" i="12"/>
  <c r="Q2344" i="12"/>
  <c r="P2344" i="12"/>
  <c r="O2344" i="12"/>
  <c r="N2344" i="12"/>
  <c r="N2355" i="12" s="1"/>
  <c r="L2344" i="12"/>
  <c r="R2337" i="12"/>
  <c r="Q2337" i="12"/>
  <c r="P2337" i="12"/>
  <c r="O2337" i="12"/>
  <c r="N2337" i="12"/>
  <c r="M2337" i="12"/>
  <c r="L2337" i="12"/>
  <c r="R2332" i="12"/>
  <c r="Q2332" i="12"/>
  <c r="P2332" i="12"/>
  <c r="O2332" i="12"/>
  <c r="N2332" i="12"/>
  <c r="M2332" i="12"/>
  <c r="L2332" i="12"/>
  <c r="R2327" i="12"/>
  <c r="Q2327" i="12"/>
  <c r="P2327" i="12"/>
  <c r="O2327" i="12"/>
  <c r="N2327" i="12"/>
  <c r="N2338" i="12" s="1"/>
  <c r="M2327" i="12"/>
  <c r="L2327" i="12"/>
  <c r="R2320" i="12"/>
  <c r="Q2320" i="12"/>
  <c r="P2320" i="12"/>
  <c r="O2320" i="12"/>
  <c r="N2320" i="12"/>
  <c r="M2320" i="12"/>
  <c r="L2320" i="12"/>
  <c r="R2315" i="12"/>
  <c r="Q2315" i="12"/>
  <c r="P2315" i="12"/>
  <c r="O2315" i="12"/>
  <c r="N2315" i="12"/>
  <c r="M2315" i="12"/>
  <c r="L2315" i="12"/>
  <c r="R2310" i="12"/>
  <c r="Q2310" i="12"/>
  <c r="P2310" i="12"/>
  <c r="O2310" i="12"/>
  <c r="N2310" i="12"/>
  <c r="M2310" i="12"/>
  <c r="L2310" i="12"/>
  <c r="R2303" i="12"/>
  <c r="Q2303" i="12"/>
  <c r="P2303" i="12"/>
  <c r="O2303" i="12"/>
  <c r="N2303" i="12"/>
  <c r="M2303" i="12"/>
  <c r="L2303" i="12"/>
  <c r="R2298" i="12"/>
  <c r="Q2298" i="12"/>
  <c r="P2298" i="12"/>
  <c r="O2298" i="12"/>
  <c r="N2298" i="12"/>
  <c r="M2298" i="12"/>
  <c r="L2298" i="12"/>
  <c r="R2293" i="12"/>
  <c r="Q2293" i="12"/>
  <c r="P2293" i="12"/>
  <c r="O2293" i="12"/>
  <c r="N2293" i="12"/>
  <c r="M2293" i="12"/>
  <c r="L2293" i="12"/>
  <c r="L2304" i="12" s="1"/>
  <c r="R2286" i="12"/>
  <c r="Q2286" i="12"/>
  <c r="P2286" i="12"/>
  <c r="O2286" i="12"/>
  <c r="N2286" i="12"/>
  <c r="M2286" i="12"/>
  <c r="L2286" i="12"/>
  <c r="R2281" i="12"/>
  <c r="Q2281" i="12"/>
  <c r="P2281" i="12"/>
  <c r="O2281" i="12"/>
  <c r="N2281" i="12"/>
  <c r="M2281" i="12"/>
  <c r="L2281" i="12"/>
  <c r="R2276" i="12"/>
  <c r="Q2276" i="12"/>
  <c r="Q2287" i="12" s="1"/>
  <c r="P2276" i="12"/>
  <c r="O2276" i="12"/>
  <c r="N2276" i="12"/>
  <c r="M2276" i="12"/>
  <c r="M2287" i="12" s="1"/>
  <c r="L2276" i="12"/>
  <c r="R2262" i="12"/>
  <c r="Q2262" i="12"/>
  <c r="P2262" i="12"/>
  <c r="O2262" i="12"/>
  <c r="N2262" i="12"/>
  <c r="M2262" i="12"/>
  <c r="L2262" i="12"/>
  <c r="R2257" i="12"/>
  <c r="Q2257" i="12"/>
  <c r="P2257" i="12"/>
  <c r="O2257" i="12"/>
  <c r="N2257" i="12"/>
  <c r="M2257" i="12"/>
  <c r="L2257" i="12"/>
  <c r="R2252" i="12"/>
  <c r="R2263" i="12" s="1"/>
  <c r="Q2252" i="12"/>
  <c r="P2252" i="12"/>
  <c r="O2252" i="12"/>
  <c r="N2252" i="12"/>
  <c r="N2263" i="12" s="1"/>
  <c r="M2252" i="12"/>
  <c r="L2252" i="12"/>
  <c r="R2245" i="12"/>
  <c r="Q2245" i="12"/>
  <c r="P2245" i="12"/>
  <c r="O2245" i="12"/>
  <c r="N2245" i="12"/>
  <c r="M2245" i="12"/>
  <c r="L2245" i="12"/>
  <c r="R2240" i="12"/>
  <c r="Q2240" i="12"/>
  <c r="P2240" i="12"/>
  <c r="O2240" i="12"/>
  <c r="N2240" i="12"/>
  <c r="M2240" i="12"/>
  <c r="L2240" i="12"/>
  <c r="R2235" i="12"/>
  <c r="Q2235" i="12"/>
  <c r="P2235" i="12"/>
  <c r="O2235" i="12"/>
  <c r="O2246" i="12" s="1"/>
  <c r="N2235" i="12"/>
  <c r="M2235" i="12"/>
  <c r="L2235" i="12"/>
  <c r="R2228" i="12"/>
  <c r="Q2228" i="12"/>
  <c r="P2228" i="12"/>
  <c r="O2228" i="12"/>
  <c r="N2228" i="12"/>
  <c r="M2228" i="12"/>
  <c r="L2228" i="12"/>
  <c r="R2223" i="12"/>
  <c r="Q2223" i="12"/>
  <c r="P2223" i="12"/>
  <c r="O2223" i="12"/>
  <c r="N2223" i="12"/>
  <c r="M2223" i="12"/>
  <c r="L2223" i="12"/>
  <c r="R2218" i="12"/>
  <c r="Q2218" i="12"/>
  <c r="P2218" i="12"/>
  <c r="P2229" i="12" s="1"/>
  <c r="O2218" i="12"/>
  <c r="N2218" i="12"/>
  <c r="M2218" i="12"/>
  <c r="L2218" i="12"/>
  <c r="L2229" i="12" s="1"/>
  <c r="R2211" i="12"/>
  <c r="Q2211" i="12"/>
  <c r="P2211" i="12"/>
  <c r="O2211" i="12"/>
  <c r="N2211" i="12"/>
  <c r="M2211" i="12"/>
  <c r="L2211" i="12"/>
  <c r="R2206" i="12"/>
  <c r="Q2206" i="12"/>
  <c r="P2206" i="12"/>
  <c r="O2206" i="12"/>
  <c r="N2206" i="12"/>
  <c r="M2206" i="12"/>
  <c r="L2206" i="12"/>
  <c r="R2201" i="12"/>
  <c r="Q2201" i="12"/>
  <c r="P2201" i="12"/>
  <c r="O2201" i="12"/>
  <c r="N2201" i="12"/>
  <c r="M2201" i="12"/>
  <c r="M2212" i="12" s="1"/>
  <c r="L2201" i="12"/>
  <c r="R2194" i="12"/>
  <c r="Q2194" i="12"/>
  <c r="P2194" i="12"/>
  <c r="O2194" i="12"/>
  <c r="N2194" i="12"/>
  <c r="M2194" i="12"/>
  <c r="L2194" i="12"/>
  <c r="R2189" i="12"/>
  <c r="Q2189" i="12"/>
  <c r="P2189" i="12"/>
  <c r="O2189" i="12"/>
  <c r="N2189" i="12"/>
  <c r="M2189" i="12"/>
  <c r="L2189" i="12"/>
  <c r="R2184" i="12"/>
  <c r="R2195" i="12" s="1"/>
  <c r="Q2184" i="12"/>
  <c r="P2184" i="12"/>
  <c r="O2184" i="12"/>
  <c r="N2184" i="12"/>
  <c r="N2195" i="12" s="1"/>
  <c r="M2184" i="12"/>
  <c r="L2184" i="12"/>
  <c r="R2177" i="12"/>
  <c r="Q2177" i="12"/>
  <c r="P2177" i="12"/>
  <c r="O2177" i="12"/>
  <c r="N2177" i="12"/>
  <c r="M2177" i="12"/>
  <c r="L2177" i="12"/>
  <c r="R2172" i="12"/>
  <c r="Q2172" i="12"/>
  <c r="P2172" i="12"/>
  <c r="O2172" i="12"/>
  <c r="N2172" i="12"/>
  <c r="M2172" i="12"/>
  <c r="L2172" i="12"/>
  <c r="R2167" i="12"/>
  <c r="Q2167" i="12"/>
  <c r="P2167" i="12"/>
  <c r="O2167" i="12"/>
  <c r="O2178" i="12" s="1"/>
  <c r="N2167" i="12"/>
  <c r="M2167" i="12"/>
  <c r="L2167" i="12"/>
  <c r="R2160" i="12"/>
  <c r="Q2160" i="12"/>
  <c r="P2160" i="12"/>
  <c r="O2160" i="12"/>
  <c r="N2160" i="12"/>
  <c r="M2160" i="12"/>
  <c r="L2160" i="12"/>
  <c r="R2155" i="12"/>
  <c r="Q2155" i="12"/>
  <c r="P2155" i="12"/>
  <c r="O2155" i="12"/>
  <c r="N2155" i="12"/>
  <c r="M2155" i="12"/>
  <c r="L2155" i="12"/>
  <c r="R2150" i="12"/>
  <c r="Q2150" i="12"/>
  <c r="P2150" i="12"/>
  <c r="P2161" i="12" s="1"/>
  <c r="O2150" i="12"/>
  <c r="N2150" i="12"/>
  <c r="M2150" i="12"/>
  <c r="L2150" i="12"/>
  <c r="L2161" i="12" s="1"/>
  <c r="R2143" i="12"/>
  <c r="Q2143" i="12"/>
  <c r="P2143" i="12"/>
  <c r="O2143" i="12"/>
  <c r="N2143" i="12"/>
  <c r="M2143" i="12"/>
  <c r="L2143" i="12"/>
  <c r="R2138" i="12"/>
  <c r="Q2138" i="12"/>
  <c r="P2138" i="12"/>
  <c r="O2138" i="12"/>
  <c r="N2138" i="12"/>
  <c r="M2138" i="12"/>
  <c r="L2138" i="12"/>
  <c r="R2133" i="12"/>
  <c r="Q2133" i="12"/>
  <c r="Q2144" i="12" s="1"/>
  <c r="P2133" i="12"/>
  <c r="O2133" i="12"/>
  <c r="N2133" i="12"/>
  <c r="M2133" i="12"/>
  <c r="M2144" i="12" s="1"/>
  <c r="L2133" i="12"/>
  <c r="R2124" i="12"/>
  <c r="Q2124" i="12"/>
  <c r="P2124" i="12"/>
  <c r="O2124" i="12"/>
  <c r="N2124" i="12"/>
  <c r="M2124" i="12"/>
  <c r="L2124" i="12"/>
  <c r="R2119" i="12"/>
  <c r="Q2119" i="12"/>
  <c r="P2119" i="12"/>
  <c r="O2119" i="12"/>
  <c r="N2119" i="12"/>
  <c r="M2119" i="12"/>
  <c r="L2119" i="12"/>
  <c r="R2114" i="12"/>
  <c r="Q2114" i="12"/>
  <c r="P2114" i="12"/>
  <c r="O2114" i="12"/>
  <c r="N2114" i="12"/>
  <c r="N2125" i="12" s="1"/>
  <c r="M2114" i="12"/>
  <c r="L2114" i="12"/>
  <c r="R2107" i="12"/>
  <c r="Q2107" i="12"/>
  <c r="P2107" i="12"/>
  <c r="O2107" i="12"/>
  <c r="N2107" i="12"/>
  <c r="M2107" i="12"/>
  <c r="L2107" i="12"/>
  <c r="R2102" i="12"/>
  <c r="Q2102" i="12"/>
  <c r="P2102" i="12"/>
  <c r="O2102" i="12"/>
  <c r="N2102" i="12"/>
  <c r="M2102" i="12"/>
  <c r="L2102" i="12"/>
  <c r="R2097" i="12"/>
  <c r="Q2097" i="12"/>
  <c r="P2097" i="12"/>
  <c r="O2097" i="12"/>
  <c r="N2097" i="12"/>
  <c r="M2097" i="12"/>
  <c r="L2097" i="12"/>
  <c r="R2090" i="12"/>
  <c r="Q2090" i="12"/>
  <c r="P2090" i="12"/>
  <c r="O2090" i="12"/>
  <c r="N2090" i="12"/>
  <c r="M2090" i="12"/>
  <c r="L2090" i="12"/>
  <c r="R2085" i="12"/>
  <c r="Q2085" i="12"/>
  <c r="P2085" i="12"/>
  <c r="O2085" i="12"/>
  <c r="N2085" i="12"/>
  <c r="M2085" i="12"/>
  <c r="L2085" i="12"/>
  <c r="R2080" i="12"/>
  <c r="Q2080" i="12"/>
  <c r="P2080" i="12"/>
  <c r="O2080" i="12"/>
  <c r="N2080" i="12"/>
  <c r="M2080" i="12"/>
  <c r="L2080" i="12"/>
  <c r="R2073" i="12"/>
  <c r="Q2073" i="12"/>
  <c r="P2073" i="12"/>
  <c r="O2073" i="12"/>
  <c r="N2073" i="12"/>
  <c r="M2073" i="12"/>
  <c r="L2073" i="12"/>
  <c r="R2068" i="12"/>
  <c r="Q2068" i="12"/>
  <c r="P2068" i="12"/>
  <c r="O2068" i="12"/>
  <c r="N2068" i="12"/>
  <c r="M2068" i="12"/>
  <c r="L2068" i="12"/>
  <c r="R2063" i="12"/>
  <c r="Q2063" i="12"/>
  <c r="Q2074" i="12" s="1"/>
  <c r="P2063" i="12"/>
  <c r="O2063" i="12"/>
  <c r="N2063" i="12"/>
  <c r="M2063" i="12"/>
  <c r="M2074" i="12" s="1"/>
  <c r="L2063" i="12"/>
  <c r="R2056" i="12"/>
  <c r="Q2056" i="12"/>
  <c r="P2056" i="12"/>
  <c r="O2056" i="12"/>
  <c r="N2056" i="12"/>
  <c r="M2056" i="12"/>
  <c r="L2056" i="12"/>
  <c r="R2051" i="12"/>
  <c r="Q2051" i="12"/>
  <c r="P2051" i="12"/>
  <c r="O2051" i="12"/>
  <c r="N2051" i="12"/>
  <c r="M2051" i="12"/>
  <c r="L2051" i="12"/>
  <c r="R2046" i="12"/>
  <c r="R2057" i="12" s="1"/>
  <c r="Q2046" i="12"/>
  <c r="P2046" i="12"/>
  <c r="O2046" i="12"/>
  <c r="N2046" i="12"/>
  <c r="L2046" i="12"/>
  <c r="R2039" i="12"/>
  <c r="Q2039" i="12"/>
  <c r="P2039" i="12"/>
  <c r="O2039" i="12"/>
  <c r="N2039" i="12"/>
  <c r="M2039" i="12"/>
  <c r="L2039" i="12"/>
  <c r="R2034" i="12"/>
  <c r="Q2034" i="12"/>
  <c r="P2034" i="12"/>
  <c r="O2034" i="12"/>
  <c r="N2034" i="12"/>
  <c r="M2034" i="12"/>
  <c r="L2034" i="12"/>
  <c r="R2029" i="12"/>
  <c r="Q2029" i="12"/>
  <c r="P2029" i="12"/>
  <c r="O2029" i="12"/>
  <c r="N2029" i="12"/>
  <c r="L2029" i="12"/>
  <c r="R2020" i="12"/>
  <c r="Q2020" i="12"/>
  <c r="P2020" i="12"/>
  <c r="O2020" i="12"/>
  <c r="N2020" i="12"/>
  <c r="M2020" i="12"/>
  <c r="L2020" i="12"/>
  <c r="R2015" i="12"/>
  <c r="Q2015" i="12"/>
  <c r="P2015" i="12"/>
  <c r="O2015" i="12"/>
  <c r="N2015" i="12"/>
  <c r="M2015" i="12"/>
  <c r="L2015" i="12"/>
  <c r="R2010" i="12"/>
  <c r="Q2010" i="12"/>
  <c r="P2010" i="12"/>
  <c r="O2010" i="12"/>
  <c r="N2010" i="12"/>
  <c r="N2021" i="12" s="1"/>
  <c r="M2010" i="12"/>
  <c r="L2010" i="12"/>
  <c r="R2003" i="12"/>
  <c r="Q2003" i="12"/>
  <c r="P2003" i="12"/>
  <c r="O2003" i="12"/>
  <c r="N2003" i="12"/>
  <c r="M2003" i="12"/>
  <c r="L2003" i="12"/>
  <c r="R1998" i="12"/>
  <c r="Q1998" i="12"/>
  <c r="P1998" i="12"/>
  <c r="O1998" i="12"/>
  <c r="N1998" i="12"/>
  <c r="M1998" i="12"/>
  <c r="L1998" i="12"/>
  <c r="R1993" i="12"/>
  <c r="Q1993" i="12"/>
  <c r="P1993" i="12"/>
  <c r="O1993" i="12"/>
  <c r="N1993" i="12"/>
  <c r="M1993" i="12"/>
  <c r="L1993" i="12"/>
  <c r="R1986" i="12"/>
  <c r="Q1986" i="12"/>
  <c r="P1986" i="12"/>
  <c r="O1986" i="12"/>
  <c r="N1986" i="12"/>
  <c r="M1986" i="12"/>
  <c r="L1986" i="12"/>
  <c r="R1981" i="12"/>
  <c r="Q1981" i="12"/>
  <c r="P1981" i="12"/>
  <c r="O1981" i="12"/>
  <c r="N1981" i="12"/>
  <c r="M1981" i="12"/>
  <c r="L1981" i="12"/>
  <c r="R1976" i="12"/>
  <c r="Q1976" i="12"/>
  <c r="P1976" i="12"/>
  <c r="O1976" i="12"/>
  <c r="N1976" i="12"/>
  <c r="M1976" i="12"/>
  <c r="L1976" i="12"/>
  <c r="R1969" i="12"/>
  <c r="Q1969" i="12"/>
  <c r="P1969" i="12"/>
  <c r="O1969" i="12"/>
  <c r="N1969" i="12"/>
  <c r="M1969" i="12"/>
  <c r="L1969" i="12"/>
  <c r="R1964" i="12"/>
  <c r="Q1964" i="12"/>
  <c r="P1964" i="12"/>
  <c r="O1964" i="12"/>
  <c r="N1964" i="12"/>
  <c r="M1964" i="12"/>
  <c r="L1964" i="12"/>
  <c r="R1959" i="12"/>
  <c r="Q1959" i="12"/>
  <c r="P1959" i="12"/>
  <c r="O1959" i="12"/>
  <c r="N1959" i="12"/>
  <c r="M1959" i="12"/>
  <c r="L1959" i="12"/>
  <c r="R1952" i="12"/>
  <c r="Q1952" i="12"/>
  <c r="P1952" i="12"/>
  <c r="O1952" i="12"/>
  <c r="N1952" i="12"/>
  <c r="M1952" i="12"/>
  <c r="L1952" i="12"/>
  <c r="R1947" i="12"/>
  <c r="Q1947" i="12"/>
  <c r="P1947" i="12"/>
  <c r="P1953" i="12" s="1"/>
  <c r="O1947" i="12"/>
  <c r="N1947" i="12"/>
  <c r="M1947" i="12"/>
  <c r="L1947" i="12"/>
  <c r="R1942" i="12"/>
  <c r="Q1942" i="12"/>
  <c r="P1942" i="12"/>
  <c r="O1942" i="12"/>
  <c r="N1942" i="12"/>
  <c r="M1942" i="12"/>
  <c r="L1942" i="12"/>
  <c r="R1935" i="12"/>
  <c r="Q1935" i="12"/>
  <c r="P1935" i="12"/>
  <c r="O1935" i="12"/>
  <c r="N1935" i="12"/>
  <c r="M1935" i="12"/>
  <c r="L1935" i="12"/>
  <c r="R1930" i="12"/>
  <c r="Q1930" i="12"/>
  <c r="P1930" i="12"/>
  <c r="O1930" i="12"/>
  <c r="N1930" i="12"/>
  <c r="M1930" i="12"/>
  <c r="L1930" i="12"/>
  <c r="R1925" i="12"/>
  <c r="Q1925" i="12"/>
  <c r="P1925" i="12"/>
  <c r="O1925" i="12"/>
  <c r="N1925" i="12"/>
  <c r="M1925" i="12"/>
  <c r="L1925" i="12"/>
  <c r="R1918" i="12"/>
  <c r="Q1918" i="12"/>
  <c r="P1918" i="12"/>
  <c r="O1918" i="12"/>
  <c r="N1918" i="12"/>
  <c r="M1918" i="12"/>
  <c r="L1918" i="12"/>
  <c r="R1913" i="12"/>
  <c r="Q1913" i="12"/>
  <c r="P1913" i="12"/>
  <c r="O1913" i="12"/>
  <c r="N1913" i="12"/>
  <c r="M1913" i="12"/>
  <c r="L1913" i="12"/>
  <c r="R1908" i="12"/>
  <c r="Q1908" i="12"/>
  <c r="P1908" i="12"/>
  <c r="O1908" i="12"/>
  <c r="N1908" i="12"/>
  <c r="M1908" i="12"/>
  <c r="L1908" i="12"/>
  <c r="R1901" i="12"/>
  <c r="Q1901" i="12"/>
  <c r="P1901" i="12"/>
  <c r="O1901" i="12"/>
  <c r="N1901" i="12"/>
  <c r="M1901" i="12"/>
  <c r="L1901" i="12"/>
  <c r="R1896" i="12"/>
  <c r="Q1896" i="12"/>
  <c r="P1896" i="12"/>
  <c r="O1896" i="12"/>
  <c r="N1896" i="12"/>
  <c r="M1896" i="12"/>
  <c r="L1896" i="12"/>
  <c r="R1891" i="12"/>
  <c r="Q1891" i="12"/>
  <c r="P1891" i="12"/>
  <c r="O1891" i="12"/>
  <c r="N1891" i="12"/>
  <c r="L1891" i="12"/>
  <c r="R1884" i="12"/>
  <c r="Q1884" i="12"/>
  <c r="P1884" i="12"/>
  <c r="O1884" i="12"/>
  <c r="N1884" i="12"/>
  <c r="M1884" i="12"/>
  <c r="L1884" i="12"/>
  <c r="R1879" i="12"/>
  <c r="Q1879" i="12"/>
  <c r="P1879" i="12"/>
  <c r="O1879" i="12"/>
  <c r="N1879" i="12"/>
  <c r="M1879" i="12"/>
  <c r="L1879" i="12"/>
  <c r="R1874" i="12"/>
  <c r="Q1874" i="12"/>
  <c r="P1874" i="12"/>
  <c r="O1874" i="12"/>
  <c r="N1874" i="12"/>
  <c r="M1874" i="12"/>
  <c r="L1874" i="12"/>
  <c r="R1867" i="12"/>
  <c r="Q1867" i="12"/>
  <c r="P1867" i="12"/>
  <c r="O1867" i="12"/>
  <c r="N1867" i="12"/>
  <c r="M1867" i="12"/>
  <c r="L1867" i="12"/>
  <c r="R1862" i="12"/>
  <c r="Q1862" i="12"/>
  <c r="P1862" i="12"/>
  <c r="O1862" i="12"/>
  <c r="N1862" i="12"/>
  <c r="M1862" i="12"/>
  <c r="L1862" i="12"/>
  <c r="R1857" i="12"/>
  <c r="Q1857" i="12"/>
  <c r="P1857" i="12"/>
  <c r="O1857" i="12"/>
  <c r="N1857" i="12"/>
  <c r="M1857" i="12"/>
  <c r="L1857" i="12"/>
  <c r="R1850" i="12"/>
  <c r="Q1850" i="12"/>
  <c r="P1850" i="12"/>
  <c r="O1850" i="12"/>
  <c r="N1850" i="12"/>
  <c r="M1850" i="12"/>
  <c r="L1850" i="12"/>
  <c r="R1845" i="12"/>
  <c r="Q1845" i="12"/>
  <c r="P1845" i="12"/>
  <c r="O1845" i="12"/>
  <c r="N1845" i="12"/>
  <c r="M1845" i="12"/>
  <c r="L1845" i="12"/>
  <c r="R1840" i="12"/>
  <c r="Q1840" i="12"/>
  <c r="P1840" i="12"/>
  <c r="O1840" i="12"/>
  <c r="N1840" i="12"/>
  <c r="M1840" i="12"/>
  <c r="L1840" i="12"/>
  <c r="R1833" i="12"/>
  <c r="Q1833" i="12"/>
  <c r="P1833" i="12"/>
  <c r="O1833" i="12"/>
  <c r="N1833" i="12"/>
  <c r="M1833" i="12"/>
  <c r="L1833" i="12"/>
  <c r="R1828" i="12"/>
  <c r="Q1828" i="12"/>
  <c r="P1828" i="12"/>
  <c r="O1828" i="12"/>
  <c r="N1828" i="12"/>
  <c r="M1828" i="12"/>
  <c r="L1828" i="12"/>
  <c r="R1823" i="12"/>
  <c r="Q1823" i="12"/>
  <c r="P1823" i="12"/>
  <c r="O1823" i="12"/>
  <c r="N1823" i="12"/>
  <c r="M1823" i="12"/>
  <c r="L1823" i="12"/>
  <c r="R1816" i="12"/>
  <c r="Q1816" i="12"/>
  <c r="P1816" i="12"/>
  <c r="O1816" i="12"/>
  <c r="N1816" i="12"/>
  <c r="M1816" i="12"/>
  <c r="L1816" i="12"/>
  <c r="R1811" i="12"/>
  <c r="Q1811" i="12"/>
  <c r="P1811" i="12"/>
  <c r="O1811" i="12"/>
  <c r="N1811" i="12"/>
  <c r="M1811" i="12"/>
  <c r="L1811" i="12"/>
  <c r="R1806" i="12"/>
  <c r="Q1806" i="12"/>
  <c r="P1806" i="12"/>
  <c r="O1806" i="12"/>
  <c r="N1806" i="12"/>
  <c r="M1806" i="12"/>
  <c r="L1806" i="12"/>
  <c r="R1799" i="12"/>
  <c r="Q1799" i="12"/>
  <c r="P1799" i="12"/>
  <c r="O1799" i="12"/>
  <c r="N1799" i="12"/>
  <c r="M1799" i="12"/>
  <c r="L1799" i="12"/>
  <c r="R1794" i="12"/>
  <c r="Q1794" i="12"/>
  <c r="P1794" i="12"/>
  <c r="O1794" i="12"/>
  <c r="N1794" i="12"/>
  <c r="M1794" i="12"/>
  <c r="L1794" i="12"/>
  <c r="R1789" i="12"/>
  <c r="Q1789" i="12"/>
  <c r="P1789" i="12"/>
  <c r="O1789" i="12"/>
  <c r="N1789" i="12"/>
  <c r="L1789" i="12"/>
  <c r="R1778" i="12"/>
  <c r="Q1778" i="12"/>
  <c r="P1778" i="12"/>
  <c r="O1778" i="12"/>
  <c r="N1778" i="12"/>
  <c r="M1778" i="12"/>
  <c r="L1778" i="12"/>
  <c r="R1773" i="12"/>
  <c r="Q1773" i="12"/>
  <c r="P1773" i="12"/>
  <c r="O1773" i="12"/>
  <c r="N1773" i="12"/>
  <c r="M1773" i="12"/>
  <c r="L1773" i="12"/>
  <c r="R1768" i="12"/>
  <c r="Q1768" i="12"/>
  <c r="P1768" i="12"/>
  <c r="O1768" i="12"/>
  <c r="N1768" i="12"/>
  <c r="M1768" i="12"/>
  <c r="L1768" i="12"/>
  <c r="R1761" i="12"/>
  <c r="Q1761" i="12"/>
  <c r="P1761" i="12"/>
  <c r="O1761" i="12"/>
  <c r="N1761" i="12"/>
  <c r="M1761" i="12"/>
  <c r="L1761" i="12"/>
  <c r="R1756" i="12"/>
  <c r="Q1756" i="12"/>
  <c r="P1756" i="12"/>
  <c r="O1756" i="12"/>
  <c r="N1756" i="12"/>
  <c r="M1756" i="12"/>
  <c r="L1756" i="12"/>
  <c r="R1751" i="12"/>
  <c r="Q1751" i="12"/>
  <c r="P1751" i="12"/>
  <c r="O1751" i="12"/>
  <c r="N1751" i="12"/>
  <c r="M1751" i="12"/>
  <c r="L1751" i="12"/>
  <c r="R1744" i="12"/>
  <c r="Q1744" i="12"/>
  <c r="P1744" i="12"/>
  <c r="O1744" i="12"/>
  <c r="N1744" i="12"/>
  <c r="M1744" i="12"/>
  <c r="L1744" i="12"/>
  <c r="R1739" i="12"/>
  <c r="Q1739" i="12"/>
  <c r="P1739" i="12"/>
  <c r="O1739" i="12"/>
  <c r="N1739" i="12"/>
  <c r="M1739" i="12"/>
  <c r="L1739" i="12"/>
  <c r="R1734" i="12"/>
  <c r="Q1734" i="12"/>
  <c r="P1734" i="12"/>
  <c r="O1734" i="12"/>
  <c r="N1734" i="12"/>
  <c r="M1734" i="12"/>
  <c r="L1734" i="12"/>
  <c r="R1727" i="12"/>
  <c r="Q1727" i="12"/>
  <c r="P1727" i="12"/>
  <c r="O1727" i="12"/>
  <c r="N1727" i="12"/>
  <c r="M1727" i="12"/>
  <c r="L1727" i="12"/>
  <c r="R1722" i="12"/>
  <c r="Q1722" i="12"/>
  <c r="P1722" i="12"/>
  <c r="O1722" i="12"/>
  <c r="O1728" i="12" s="1"/>
  <c r="N1722" i="12"/>
  <c r="M1722" i="12"/>
  <c r="L1722" i="12"/>
  <c r="R1717" i="12"/>
  <c r="Q1717" i="12"/>
  <c r="P1717" i="12"/>
  <c r="O1717" i="12"/>
  <c r="N1717" i="12"/>
  <c r="M1717" i="12"/>
  <c r="L1717" i="12"/>
  <c r="R1710" i="12"/>
  <c r="Q1710" i="12"/>
  <c r="P1710" i="12"/>
  <c r="O1710" i="12"/>
  <c r="N1710" i="12"/>
  <c r="M1710" i="12"/>
  <c r="L1710" i="12"/>
  <c r="R1705" i="12"/>
  <c r="Q1705" i="12"/>
  <c r="P1705" i="12"/>
  <c r="O1705" i="12"/>
  <c r="N1705" i="12"/>
  <c r="M1705" i="12"/>
  <c r="L1705" i="12"/>
  <c r="R1700" i="12"/>
  <c r="Q1700" i="12"/>
  <c r="P1700" i="12"/>
  <c r="O1700" i="12"/>
  <c r="N1700" i="12"/>
  <c r="M1700" i="12"/>
  <c r="L1700" i="12"/>
  <c r="R1693" i="12"/>
  <c r="Q1693" i="12"/>
  <c r="P1693" i="12"/>
  <c r="O1693" i="12"/>
  <c r="N1693" i="12"/>
  <c r="M1693" i="12"/>
  <c r="L1693" i="12"/>
  <c r="R1688" i="12"/>
  <c r="Q1688" i="12"/>
  <c r="P1688" i="12"/>
  <c r="O1688" i="12"/>
  <c r="N1688" i="12"/>
  <c r="M1688" i="12"/>
  <c r="L1688" i="12"/>
  <c r="R1683" i="12"/>
  <c r="Q1683" i="12"/>
  <c r="P1683" i="12"/>
  <c r="O1683" i="12"/>
  <c r="N1683" i="12"/>
  <c r="M1683" i="12"/>
  <c r="L1683" i="12"/>
  <c r="R1676" i="12"/>
  <c r="Q1676" i="12"/>
  <c r="P1676" i="12"/>
  <c r="O1676" i="12"/>
  <c r="N1676" i="12"/>
  <c r="M1676" i="12"/>
  <c r="L1676" i="12"/>
  <c r="R1671" i="12"/>
  <c r="Q1671" i="12"/>
  <c r="P1671" i="12"/>
  <c r="O1671" i="12"/>
  <c r="N1671" i="12"/>
  <c r="M1671" i="12"/>
  <c r="L1671" i="12"/>
  <c r="R1666" i="12"/>
  <c r="Q1666" i="12"/>
  <c r="P1666" i="12"/>
  <c r="O1666" i="12"/>
  <c r="N1666" i="12"/>
  <c r="M1666" i="12"/>
  <c r="L1666" i="12"/>
  <c r="R1659" i="12"/>
  <c r="Q1659" i="12"/>
  <c r="P1659" i="12"/>
  <c r="O1659" i="12"/>
  <c r="N1659" i="12"/>
  <c r="M1659" i="12"/>
  <c r="L1659" i="12"/>
  <c r="R1654" i="12"/>
  <c r="Q1654" i="12"/>
  <c r="P1654" i="12"/>
  <c r="O1654" i="12"/>
  <c r="N1654" i="12"/>
  <c r="M1654" i="12"/>
  <c r="L1654" i="12"/>
  <c r="R1649" i="12"/>
  <c r="Q1649" i="12"/>
  <c r="P1649" i="12"/>
  <c r="O1649" i="12"/>
  <c r="N1649" i="12"/>
  <c r="M1649" i="12"/>
  <c r="L1649" i="12"/>
  <c r="R1597" i="12"/>
  <c r="Q1597" i="12"/>
  <c r="P1597" i="12"/>
  <c r="O1597" i="12"/>
  <c r="N1597" i="12"/>
  <c r="M1597" i="12"/>
  <c r="L1597" i="12"/>
  <c r="R1592" i="12"/>
  <c r="Q1592" i="12"/>
  <c r="P1592" i="12"/>
  <c r="O1592" i="12"/>
  <c r="N1592" i="12"/>
  <c r="M1592" i="12"/>
  <c r="L1592" i="12"/>
  <c r="R1587" i="12"/>
  <c r="Q1587" i="12"/>
  <c r="P1587" i="12"/>
  <c r="O1587" i="12"/>
  <c r="N1587" i="12"/>
  <c r="M1587" i="12"/>
  <c r="L1587" i="12"/>
  <c r="R1580" i="12"/>
  <c r="Q1580" i="12"/>
  <c r="P1580" i="12"/>
  <c r="O1580" i="12"/>
  <c r="N1580" i="12"/>
  <c r="M1580" i="12"/>
  <c r="L1580" i="12"/>
  <c r="R1575" i="12"/>
  <c r="Q1575" i="12"/>
  <c r="P1575" i="12"/>
  <c r="O1575" i="12"/>
  <c r="N1575" i="12"/>
  <c r="M1575" i="12"/>
  <c r="L1575" i="12"/>
  <c r="R1570" i="12"/>
  <c r="Q1570" i="12"/>
  <c r="P1570" i="12"/>
  <c r="O1570" i="12"/>
  <c r="N1570" i="12"/>
  <c r="M1570" i="12"/>
  <c r="L1570" i="12"/>
  <c r="R1563" i="12"/>
  <c r="Q1563" i="12"/>
  <c r="P1563" i="12"/>
  <c r="O1563" i="12"/>
  <c r="N1563" i="12"/>
  <c r="M1563" i="12"/>
  <c r="L1563" i="12"/>
  <c r="R1558" i="12"/>
  <c r="Q1558" i="12"/>
  <c r="P1558" i="12"/>
  <c r="O1558" i="12"/>
  <c r="N1558" i="12"/>
  <c r="M1558" i="12"/>
  <c r="L1558" i="12"/>
  <c r="R1553" i="12"/>
  <c r="Q1553" i="12"/>
  <c r="P1553" i="12"/>
  <c r="O1553" i="12"/>
  <c r="N1553" i="12"/>
  <c r="M1553" i="12"/>
  <c r="L1553" i="12"/>
  <c r="R1546" i="12"/>
  <c r="Q1546" i="12"/>
  <c r="P1546" i="12"/>
  <c r="O1546" i="12"/>
  <c r="N1546" i="12"/>
  <c r="M1546" i="12"/>
  <c r="L1546" i="12"/>
  <c r="R1541" i="12"/>
  <c r="Q1541" i="12"/>
  <c r="P1541" i="12"/>
  <c r="O1541" i="12"/>
  <c r="N1541" i="12"/>
  <c r="M1541" i="12"/>
  <c r="L1541" i="12"/>
  <c r="R1536" i="12"/>
  <c r="Q1536" i="12"/>
  <c r="P1536" i="12"/>
  <c r="O1536" i="12"/>
  <c r="N1536" i="12"/>
  <c r="M1536" i="12"/>
  <c r="M1547" i="12" s="1"/>
  <c r="L1536" i="12"/>
  <c r="R1529" i="12"/>
  <c r="Q1529" i="12"/>
  <c r="P1529" i="12"/>
  <c r="O1529" i="12"/>
  <c r="N1529" i="12"/>
  <c r="M1529" i="12"/>
  <c r="L1529" i="12"/>
  <c r="R1524" i="12"/>
  <c r="Q1524" i="12"/>
  <c r="P1524" i="12"/>
  <c r="O1524" i="12"/>
  <c r="N1524" i="12"/>
  <c r="M1524" i="12"/>
  <c r="L1524" i="12"/>
  <c r="R1519" i="12"/>
  <c r="Q1519" i="12"/>
  <c r="P1519" i="12"/>
  <c r="O1519" i="12"/>
  <c r="N1519" i="12"/>
  <c r="M1519" i="12"/>
  <c r="L1519" i="12"/>
  <c r="R1510" i="12"/>
  <c r="Q1510" i="12"/>
  <c r="P1510" i="12"/>
  <c r="O1510" i="12"/>
  <c r="N1510" i="12"/>
  <c r="M1510" i="12"/>
  <c r="L1510" i="12"/>
  <c r="R1505" i="12"/>
  <c r="Q1505" i="12"/>
  <c r="P1505" i="12"/>
  <c r="O1505" i="12"/>
  <c r="N1505" i="12"/>
  <c r="M1505" i="12"/>
  <c r="L1505" i="12"/>
  <c r="R1500" i="12"/>
  <c r="Q1500" i="12"/>
  <c r="P1500" i="12"/>
  <c r="O1500" i="12"/>
  <c r="N1500" i="12"/>
  <c r="M1500" i="12"/>
  <c r="L1500" i="12"/>
  <c r="R1493" i="12"/>
  <c r="Q1493" i="12"/>
  <c r="P1493" i="12"/>
  <c r="O1493" i="12"/>
  <c r="N1493" i="12"/>
  <c r="M1493" i="12"/>
  <c r="L1493" i="12"/>
  <c r="R1488" i="12"/>
  <c r="Q1488" i="12"/>
  <c r="P1488" i="12"/>
  <c r="O1488" i="12"/>
  <c r="N1488" i="12"/>
  <c r="M1488" i="12"/>
  <c r="L1488" i="12"/>
  <c r="R1483" i="12"/>
  <c r="Q1483" i="12"/>
  <c r="P1483" i="12"/>
  <c r="O1483" i="12"/>
  <c r="N1483" i="12"/>
  <c r="M1483" i="12"/>
  <c r="L1483" i="12"/>
  <c r="R1476" i="12"/>
  <c r="Q1476" i="12"/>
  <c r="P1476" i="12"/>
  <c r="O1476" i="12"/>
  <c r="N1476" i="12"/>
  <c r="M1476" i="12"/>
  <c r="L1476" i="12"/>
  <c r="R1471" i="12"/>
  <c r="Q1471" i="12"/>
  <c r="P1471" i="12"/>
  <c r="O1471" i="12"/>
  <c r="N1471" i="12"/>
  <c r="M1471" i="12"/>
  <c r="L1471" i="12"/>
  <c r="R1466" i="12"/>
  <c r="Q1466" i="12"/>
  <c r="P1466" i="12"/>
  <c r="O1466" i="12"/>
  <c r="N1466" i="12"/>
  <c r="M1466" i="12"/>
  <c r="L1466" i="12"/>
  <c r="R1459" i="12"/>
  <c r="Q1459" i="12"/>
  <c r="P1459" i="12"/>
  <c r="O1459" i="12"/>
  <c r="N1459" i="12"/>
  <c r="M1459" i="12"/>
  <c r="L1459" i="12"/>
  <c r="R1454" i="12"/>
  <c r="Q1454" i="12"/>
  <c r="P1454" i="12"/>
  <c r="O1454" i="12"/>
  <c r="N1454" i="12"/>
  <c r="M1454" i="12"/>
  <c r="L1454" i="12"/>
  <c r="R1449" i="12"/>
  <c r="Q1449" i="12"/>
  <c r="P1449" i="12"/>
  <c r="O1449" i="12"/>
  <c r="N1449" i="12"/>
  <c r="M1449" i="12"/>
  <c r="L1449" i="12"/>
  <c r="R1440" i="12"/>
  <c r="Q1440" i="12"/>
  <c r="P1440" i="12"/>
  <c r="O1440" i="12"/>
  <c r="N1440" i="12"/>
  <c r="M1440" i="12"/>
  <c r="L1440" i="12"/>
  <c r="R1435" i="12"/>
  <c r="Q1435" i="12"/>
  <c r="P1435" i="12"/>
  <c r="O1435" i="12"/>
  <c r="N1435" i="12"/>
  <c r="M1435" i="12"/>
  <c r="L1435" i="12"/>
  <c r="R1430" i="12"/>
  <c r="Q1430" i="12"/>
  <c r="P1430" i="12"/>
  <c r="O1430" i="12"/>
  <c r="N1430" i="12"/>
  <c r="M1430" i="12"/>
  <c r="L1430" i="12"/>
  <c r="R1423" i="12"/>
  <c r="Q1423" i="12"/>
  <c r="P1423" i="12"/>
  <c r="O1423" i="12"/>
  <c r="N1423" i="12"/>
  <c r="M1423" i="12"/>
  <c r="L1423" i="12"/>
  <c r="R1418" i="12"/>
  <c r="Q1418" i="12"/>
  <c r="P1418" i="12"/>
  <c r="O1418" i="12"/>
  <c r="N1418" i="12"/>
  <c r="M1418" i="12"/>
  <c r="L1418" i="12"/>
  <c r="R1413" i="12"/>
  <c r="Q1413" i="12"/>
  <c r="P1413" i="12"/>
  <c r="O1413" i="12"/>
  <c r="N1413" i="12"/>
  <c r="M1413" i="12"/>
  <c r="L1413" i="12"/>
  <c r="R1406" i="12"/>
  <c r="Q1406" i="12"/>
  <c r="P1406" i="12"/>
  <c r="O1406" i="12"/>
  <c r="N1406" i="12"/>
  <c r="M1406" i="12"/>
  <c r="L1406" i="12"/>
  <c r="R1401" i="12"/>
  <c r="Q1401" i="12"/>
  <c r="P1401" i="12"/>
  <c r="O1401" i="12"/>
  <c r="N1401" i="12"/>
  <c r="M1401" i="12"/>
  <c r="L1401" i="12"/>
  <c r="R1396" i="12"/>
  <c r="Q1396" i="12"/>
  <c r="P1396" i="12"/>
  <c r="O1396" i="12"/>
  <c r="N1396" i="12"/>
  <c r="M1396" i="12"/>
  <c r="L1396" i="12"/>
  <c r="R1389" i="12"/>
  <c r="Q1389" i="12"/>
  <c r="P1389" i="12"/>
  <c r="O1389" i="12"/>
  <c r="N1389" i="12"/>
  <c r="M1389" i="12"/>
  <c r="L1389" i="12"/>
  <c r="R1384" i="12"/>
  <c r="Q1384" i="12"/>
  <c r="P1384" i="12"/>
  <c r="O1384" i="12"/>
  <c r="N1384" i="12"/>
  <c r="M1384" i="12"/>
  <c r="L1384" i="12"/>
  <c r="R1379" i="12"/>
  <c r="Q1379" i="12"/>
  <c r="P1379" i="12"/>
  <c r="O1379" i="12"/>
  <c r="N1379" i="12"/>
  <c r="M1379" i="12"/>
  <c r="L1379" i="12"/>
  <c r="R1362" i="12"/>
  <c r="Q1362" i="12"/>
  <c r="P1362" i="12"/>
  <c r="O1362" i="12"/>
  <c r="N1362" i="12"/>
  <c r="M1362" i="12"/>
  <c r="L1362" i="12"/>
  <c r="R1357" i="12"/>
  <c r="Q1357" i="12"/>
  <c r="P1357" i="12"/>
  <c r="O1357" i="12"/>
  <c r="N1357" i="12"/>
  <c r="M1357" i="12"/>
  <c r="L1357" i="12"/>
  <c r="R1352" i="12"/>
  <c r="Q1352" i="12"/>
  <c r="P1352" i="12"/>
  <c r="O1352" i="12"/>
  <c r="N1352" i="12"/>
  <c r="M1352" i="12"/>
  <c r="L1352" i="12"/>
  <c r="R1345" i="12"/>
  <c r="Q1345" i="12"/>
  <c r="P1345" i="12"/>
  <c r="O1345" i="12"/>
  <c r="N1345" i="12"/>
  <c r="M1345" i="12"/>
  <c r="L1345" i="12"/>
  <c r="R1340" i="12"/>
  <c r="Q1340" i="12"/>
  <c r="P1340" i="12"/>
  <c r="O1340" i="12"/>
  <c r="N1340" i="12"/>
  <c r="M1340" i="12"/>
  <c r="L1340" i="12"/>
  <c r="R1335" i="12"/>
  <c r="Q1335" i="12"/>
  <c r="P1335" i="12"/>
  <c r="O1335" i="12"/>
  <c r="N1335" i="12"/>
  <c r="M1335" i="12"/>
  <c r="L1335" i="12"/>
  <c r="R1328" i="12"/>
  <c r="Q1328" i="12"/>
  <c r="P1328" i="12"/>
  <c r="O1328" i="12"/>
  <c r="N1328" i="12"/>
  <c r="M1328" i="12"/>
  <c r="L1328" i="12"/>
  <c r="R1323" i="12"/>
  <c r="Q1323" i="12"/>
  <c r="P1323" i="12"/>
  <c r="O1323" i="12"/>
  <c r="N1323" i="12"/>
  <c r="M1323" i="12"/>
  <c r="L1323" i="12"/>
  <c r="R1318" i="12"/>
  <c r="Q1318" i="12"/>
  <c r="P1318" i="12"/>
  <c r="O1318" i="12"/>
  <c r="N1318" i="12"/>
  <c r="M1318" i="12"/>
  <c r="L1318" i="12"/>
  <c r="R1307" i="12"/>
  <c r="Q1307" i="12"/>
  <c r="P1307" i="12"/>
  <c r="O1307" i="12"/>
  <c r="N1307" i="12"/>
  <c r="M1307" i="12"/>
  <c r="L1307" i="12"/>
  <c r="R1302" i="12"/>
  <c r="Q1302" i="12"/>
  <c r="P1302" i="12"/>
  <c r="O1302" i="12"/>
  <c r="N1302" i="12"/>
  <c r="M1302" i="12"/>
  <c r="L1302" i="12"/>
  <c r="R1297" i="12"/>
  <c r="Q1297" i="12"/>
  <c r="P1297" i="12"/>
  <c r="O1297" i="12"/>
  <c r="N1297" i="12"/>
  <c r="M1297" i="12"/>
  <c r="L1297" i="12"/>
  <c r="R1290" i="12"/>
  <c r="Q1290" i="12"/>
  <c r="P1290" i="12"/>
  <c r="O1290" i="12"/>
  <c r="N1290" i="12"/>
  <c r="M1290" i="12"/>
  <c r="L1290" i="12"/>
  <c r="R1285" i="12"/>
  <c r="Q1285" i="12"/>
  <c r="P1285" i="12"/>
  <c r="O1285" i="12"/>
  <c r="N1285" i="12"/>
  <c r="M1285" i="12"/>
  <c r="L1285" i="12"/>
  <c r="R1280" i="12"/>
  <c r="Q1280" i="12"/>
  <c r="P1280" i="12"/>
  <c r="O1280" i="12"/>
  <c r="N1280" i="12"/>
  <c r="M1280" i="12"/>
  <c r="L1280" i="12"/>
  <c r="R1273" i="12"/>
  <c r="Q1273" i="12"/>
  <c r="P1273" i="12"/>
  <c r="O1273" i="12"/>
  <c r="N1273" i="12"/>
  <c r="M1273" i="12"/>
  <c r="L1273" i="12"/>
  <c r="R1268" i="12"/>
  <c r="Q1268" i="12"/>
  <c r="P1268" i="12"/>
  <c r="O1268" i="12"/>
  <c r="N1268" i="12"/>
  <c r="M1268" i="12"/>
  <c r="L1268" i="12"/>
  <c r="R1263" i="12"/>
  <c r="Q1263" i="12"/>
  <c r="P1263" i="12"/>
  <c r="O1263" i="12"/>
  <c r="N1263" i="12"/>
  <c r="M1263" i="12"/>
  <c r="L1263" i="12"/>
  <c r="R1254" i="12"/>
  <c r="Q1254" i="12"/>
  <c r="P1254" i="12"/>
  <c r="O1254" i="12"/>
  <c r="N1254" i="12"/>
  <c r="M1254" i="12"/>
  <c r="L1254" i="12"/>
  <c r="R1249" i="12"/>
  <c r="Q1249" i="12"/>
  <c r="P1249" i="12"/>
  <c r="O1249" i="12"/>
  <c r="N1249" i="12"/>
  <c r="M1249" i="12"/>
  <c r="L1249" i="12"/>
  <c r="R1244" i="12"/>
  <c r="Q1244" i="12"/>
  <c r="P1244" i="12"/>
  <c r="O1244" i="12"/>
  <c r="N1244" i="12"/>
  <c r="M1244" i="12"/>
  <c r="L1244" i="12"/>
  <c r="R1237" i="12"/>
  <c r="Q1237" i="12"/>
  <c r="P1237" i="12"/>
  <c r="O1237" i="12"/>
  <c r="N1237" i="12"/>
  <c r="M1237" i="12"/>
  <c r="L1237" i="12"/>
  <c r="R1232" i="12"/>
  <c r="Q1232" i="12"/>
  <c r="P1232" i="12"/>
  <c r="O1232" i="12"/>
  <c r="N1232" i="12"/>
  <c r="M1232" i="12"/>
  <c r="L1232" i="12"/>
  <c r="R1227" i="12"/>
  <c r="Q1227" i="12"/>
  <c r="P1227" i="12"/>
  <c r="O1227" i="12"/>
  <c r="N1227" i="12"/>
  <c r="M1227" i="12"/>
  <c r="L1227" i="12"/>
  <c r="R1220" i="12"/>
  <c r="Q1220" i="12"/>
  <c r="P1220" i="12"/>
  <c r="O1220" i="12"/>
  <c r="N1220" i="12"/>
  <c r="M1220" i="12"/>
  <c r="L1220" i="12"/>
  <c r="R1215" i="12"/>
  <c r="Q1215" i="12"/>
  <c r="P1215" i="12"/>
  <c r="O1215" i="12"/>
  <c r="N1215" i="12"/>
  <c r="M1215" i="12"/>
  <c r="L1215" i="12"/>
  <c r="R1210" i="12"/>
  <c r="Q1210" i="12"/>
  <c r="P1210" i="12"/>
  <c r="O1210" i="12"/>
  <c r="N1210" i="12"/>
  <c r="M1210" i="12"/>
  <c r="L1210" i="12"/>
  <c r="R1203" i="12"/>
  <c r="Q1203" i="12"/>
  <c r="P1203" i="12"/>
  <c r="O1203" i="12"/>
  <c r="N1203" i="12"/>
  <c r="M1203" i="12"/>
  <c r="L1203" i="12"/>
  <c r="R1198" i="12"/>
  <c r="Q1198" i="12"/>
  <c r="P1198" i="12"/>
  <c r="O1198" i="12"/>
  <c r="N1198" i="12"/>
  <c r="M1198" i="12"/>
  <c r="L1198" i="12"/>
  <c r="R1193" i="12"/>
  <c r="Q1193" i="12"/>
  <c r="P1193" i="12"/>
  <c r="O1193" i="12"/>
  <c r="N1193" i="12"/>
  <c r="M1193" i="12"/>
  <c r="L1193" i="12"/>
  <c r="R1186" i="12"/>
  <c r="Q1186" i="12"/>
  <c r="P1186" i="12"/>
  <c r="O1186" i="12"/>
  <c r="N1186" i="12"/>
  <c r="M1186" i="12"/>
  <c r="L1186" i="12"/>
  <c r="R1181" i="12"/>
  <c r="Q1181" i="12"/>
  <c r="P1181" i="12"/>
  <c r="O1181" i="12"/>
  <c r="N1181" i="12"/>
  <c r="M1181" i="12"/>
  <c r="L1181" i="12"/>
  <c r="R1176" i="12"/>
  <c r="Q1176" i="12"/>
  <c r="P1176" i="12"/>
  <c r="O1176" i="12"/>
  <c r="N1176" i="12"/>
  <c r="M1176" i="12"/>
  <c r="L1176" i="12"/>
  <c r="R1169" i="12"/>
  <c r="Q1169" i="12"/>
  <c r="P1169" i="12"/>
  <c r="O1169" i="12"/>
  <c r="N1169" i="12"/>
  <c r="M1169" i="12"/>
  <c r="L1169" i="12"/>
  <c r="R1164" i="12"/>
  <c r="Q1164" i="12"/>
  <c r="P1164" i="12"/>
  <c r="O1164" i="12"/>
  <c r="N1164" i="12"/>
  <c r="M1164" i="12"/>
  <c r="L1164" i="12"/>
  <c r="R1159" i="12"/>
  <c r="Q1159" i="12"/>
  <c r="P1159" i="12"/>
  <c r="O1159" i="12"/>
  <c r="N1159" i="12"/>
  <c r="M1159" i="12"/>
  <c r="L1159" i="12"/>
  <c r="R1152" i="12"/>
  <c r="Q1152" i="12"/>
  <c r="P1152" i="12"/>
  <c r="O1152" i="12"/>
  <c r="N1152" i="12"/>
  <c r="M1152" i="12"/>
  <c r="L1152" i="12"/>
  <c r="R1147" i="12"/>
  <c r="Q1147" i="12"/>
  <c r="P1147" i="12"/>
  <c r="O1147" i="12"/>
  <c r="N1147" i="12"/>
  <c r="M1147" i="12"/>
  <c r="L1147" i="12"/>
  <c r="R1142" i="12"/>
  <c r="Q1142" i="12"/>
  <c r="P1142" i="12"/>
  <c r="O1142" i="12"/>
  <c r="N1142" i="12"/>
  <c r="M1142" i="12"/>
  <c r="L1142" i="12"/>
  <c r="R1135" i="12"/>
  <c r="Q1135" i="12"/>
  <c r="P1135" i="12"/>
  <c r="O1135" i="12"/>
  <c r="N1135" i="12"/>
  <c r="M1135" i="12"/>
  <c r="L1135" i="12"/>
  <c r="R1130" i="12"/>
  <c r="Q1130" i="12"/>
  <c r="P1130" i="12"/>
  <c r="O1130" i="12"/>
  <c r="N1130" i="12"/>
  <c r="M1130" i="12"/>
  <c r="L1130" i="12"/>
  <c r="R1125" i="12"/>
  <c r="Q1125" i="12"/>
  <c r="P1125" i="12"/>
  <c r="O1125" i="12"/>
  <c r="N1125" i="12"/>
  <c r="M1125" i="12"/>
  <c r="L1125" i="12"/>
  <c r="R1118" i="12"/>
  <c r="Q1118" i="12"/>
  <c r="P1118" i="12"/>
  <c r="O1118" i="12"/>
  <c r="N1118" i="12"/>
  <c r="M1118" i="12"/>
  <c r="L1118" i="12"/>
  <c r="R1113" i="12"/>
  <c r="Q1113" i="12"/>
  <c r="P1113" i="12"/>
  <c r="O1113" i="12"/>
  <c r="N1113" i="12"/>
  <c r="M1113" i="12"/>
  <c r="L1113" i="12"/>
  <c r="R1108" i="12"/>
  <c r="Q1108" i="12"/>
  <c r="P1108" i="12"/>
  <c r="O1108" i="12"/>
  <c r="N1108" i="12"/>
  <c r="M1108" i="12"/>
  <c r="L1108" i="12"/>
  <c r="R1101" i="12"/>
  <c r="Q1101" i="12"/>
  <c r="P1101" i="12"/>
  <c r="O1101" i="12"/>
  <c r="N1101" i="12"/>
  <c r="M1101" i="12"/>
  <c r="L1101" i="12"/>
  <c r="R1096" i="12"/>
  <c r="Q1096" i="12"/>
  <c r="P1096" i="12"/>
  <c r="O1096" i="12"/>
  <c r="N1096" i="12"/>
  <c r="M1096" i="12"/>
  <c r="L1096" i="12"/>
  <c r="R1091" i="12"/>
  <c r="Q1091" i="12"/>
  <c r="P1091" i="12"/>
  <c r="O1091" i="12"/>
  <c r="N1091" i="12"/>
  <c r="M1091" i="12"/>
  <c r="L1091" i="12"/>
  <c r="R1084" i="12"/>
  <c r="Q1084" i="12"/>
  <c r="P1084" i="12"/>
  <c r="O1084" i="12"/>
  <c r="N1084" i="12"/>
  <c r="M1084" i="12"/>
  <c r="L1084" i="12"/>
  <c r="R1079" i="12"/>
  <c r="Q1079" i="12"/>
  <c r="P1079" i="12"/>
  <c r="O1079" i="12"/>
  <c r="N1079" i="12"/>
  <c r="M1079" i="12"/>
  <c r="L1079" i="12"/>
  <c r="R1074" i="12"/>
  <c r="Q1074" i="12"/>
  <c r="P1074" i="12"/>
  <c r="O1074" i="12"/>
  <c r="N1074" i="12"/>
  <c r="M1074" i="12"/>
  <c r="L1074" i="12"/>
  <c r="R1067" i="12"/>
  <c r="Q1067" i="12"/>
  <c r="P1067" i="12"/>
  <c r="O1067" i="12"/>
  <c r="N1067" i="12"/>
  <c r="M1067" i="12"/>
  <c r="L1067" i="12"/>
  <c r="R1062" i="12"/>
  <c r="Q1062" i="12"/>
  <c r="P1062" i="12"/>
  <c r="O1062" i="12"/>
  <c r="N1062" i="12"/>
  <c r="M1062" i="12"/>
  <c r="L1062" i="12"/>
  <c r="R1057" i="12"/>
  <c r="Q1057" i="12"/>
  <c r="P1057" i="12"/>
  <c r="O1057" i="12"/>
  <c r="N1057" i="12"/>
  <c r="M1057" i="12"/>
  <c r="L1057" i="12"/>
  <c r="R1050" i="12"/>
  <c r="Q1050" i="12"/>
  <c r="P1050" i="12"/>
  <c r="O1050" i="12"/>
  <c r="N1050" i="12"/>
  <c r="M1050" i="12"/>
  <c r="L1050" i="12"/>
  <c r="R1045" i="12"/>
  <c r="Q1045" i="12"/>
  <c r="P1045" i="12"/>
  <c r="O1045" i="12"/>
  <c r="N1045" i="12"/>
  <c r="M1045" i="12"/>
  <c r="L1045" i="12"/>
  <c r="R1040" i="12"/>
  <c r="Q1040" i="12"/>
  <c r="P1040" i="12"/>
  <c r="O1040" i="12"/>
  <c r="N1040" i="12"/>
  <c r="M1040" i="12"/>
  <c r="L1040" i="12"/>
  <c r="R1031" i="12"/>
  <c r="Q1031" i="12"/>
  <c r="P1031" i="12"/>
  <c r="O1031" i="12"/>
  <c r="N1031" i="12"/>
  <c r="M1031" i="12"/>
  <c r="L1031" i="12"/>
  <c r="R1026" i="12"/>
  <c r="Q1026" i="12"/>
  <c r="P1026" i="12"/>
  <c r="O1026" i="12"/>
  <c r="N1026" i="12"/>
  <c r="M1026" i="12"/>
  <c r="L1026" i="12"/>
  <c r="R1021" i="12"/>
  <c r="Q1021" i="12"/>
  <c r="P1021" i="12"/>
  <c r="O1021" i="12"/>
  <c r="N1021" i="12"/>
  <c r="M1021" i="12"/>
  <c r="L1021" i="12"/>
  <c r="R1014" i="12"/>
  <c r="Q1014" i="12"/>
  <c r="P1014" i="12"/>
  <c r="O1014" i="12"/>
  <c r="N1014" i="12"/>
  <c r="M1014" i="12"/>
  <c r="L1014" i="12"/>
  <c r="R1009" i="12"/>
  <c r="Q1009" i="12"/>
  <c r="P1009" i="12"/>
  <c r="O1009" i="12"/>
  <c r="N1009" i="12"/>
  <c r="M1009" i="12"/>
  <c r="L1009" i="12"/>
  <c r="R1004" i="12"/>
  <c r="Q1004" i="12"/>
  <c r="P1004" i="12"/>
  <c r="O1004" i="12"/>
  <c r="N1004" i="12"/>
  <c r="M1004" i="12"/>
  <c r="L1004" i="12"/>
  <c r="R997" i="12"/>
  <c r="Q997" i="12"/>
  <c r="P997" i="12"/>
  <c r="O997" i="12"/>
  <c r="N997" i="12"/>
  <c r="M997" i="12"/>
  <c r="L997" i="12"/>
  <c r="R992" i="12"/>
  <c r="Q992" i="12"/>
  <c r="P992" i="12"/>
  <c r="O992" i="12"/>
  <c r="N992" i="12"/>
  <c r="M992" i="12"/>
  <c r="L992" i="12"/>
  <c r="R987" i="12"/>
  <c r="Q987" i="12"/>
  <c r="P987" i="12"/>
  <c r="O987" i="12"/>
  <c r="N987" i="12"/>
  <c r="M987" i="12"/>
  <c r="L987" i="12"/>
  <c r="R980" i="12"/>
  <c r="Q980" i="12"/>
  <c r="P980" i="12"/>
  <c r="O980" i="12"/>
  <c r="N980" i="12"/>
  <c r="M980" i="12"/>
  <c r="L980" i="12"/>
  <c r="R975" i="12"/>
  <c r="Q975" i="12"/>
  <c r="P975" i="12"/>
  <c r="O975" i="12"/>
  <c r="N975" i="12"/>
  <c r="M975" i="12"/>
  <c r="L975" i="12"/>
  <c r="R970" i="12"/>
  <c r="Q970" i="12"/>
  <c r="P970" i="12"/>
  <c r="O970" i="12"/>
  <c r="N970" i="12"/>
  <c r="M970" i="12"/>
  <c r="L970" i="12"/>
  <c r="R963" i="12"/>
  <c r="Q963" i="12"/>
  <c r="P963" i="12"/>
  <c r="O963" i="12"/>
  <c r="N963" i="12"/>
  <c r="M963" i="12"/>
  <c r="L963" i="12"/>
  <c r="R958" i="12"/>
  <c r="Q958" i="12"/>
  <c r="P958" i="12"/>
  <c r="O958" i="12"/>
  <c r="N958" i="12"/>
  <c r="M958" i="12"/>
  <c r="L958" i="12"/>
  <c r="R953" i="12"/>
  <c r="Q953" i="12"/>
  <c r="P953" i="12"/>
  <c r="O953" i="12"/>
  <c r="N953" i="12"/>
  <c r="M953" i="12"/>
  <c r="L953" i="12"/>
  <c r="R946" i="12"/>
  <c r="Q946" i="12"/>
  <c r="P946" i="12"/>
  <c r="O946" i="12"/>
  <c r="N946" i="12"/>
  <c r="M946" i="12"/>
  <c r="L946" i="12"/>
  <c r="R941" i="12"/>
  <c r="Q941" i="12"/>
  <c r="P941" i="12"/>
  <c r="O941" i="12"/>
  <c r="N941" i="12"/>
  <c r="M941" i="12"/>
  <c r="L941" i="12"/>
  <c r="R936" i="12"/>
  <c r="Q936" i="12"/>
  <c r="P936" i="12"/>
  <c r="O936" i="12"/>
  <c r="N936" i="12"/>
  <c r="L936" i="12"/>
  <c r="R929" i="12"/>
  <c r="Q929" i="12"/>
  <c r="P929" i="12"/>
  <c r="O929" i="12"/>
  <c r="N929" i="12"/>
  <c r="M929" i="12"/>
  <c r="L929" i="12"/>
  <c r="R924" i="12"/>
  <c r="Q924" i="12"/>
  <c r="P924" i="12"/>
  <c r="O924" i="12"/>
  <c r="N924" i="12"/>
  <c r="M924" i="12"/>
  <c r="L924" i="12"/>
  <c r="R919" i="12"/>
  <c r="Q919" i="12"/>
  <c r="P919" i="12"/>
  <c r="O919" i="12"/>
  <c r="N919" i="12"/>
  <c r="L919" i="12"/>
  <c r="R902" i="12"/>
  <c r="Q902" i="12"/>
  <c r="P902" i="12"/>
  <c r="O902" i="12"/>
  <c r="N902" i="12"/>
  <c r="M902" i="12"/>
  <c r="L902" i="12"/>
  <c r="R897" i="12"/>
  <c r="Q897" i="12"/>
  <c r="P897" i="12"/>
  <c r="O897" i="12"/>
  <c r="N897" i="12"/>
  <c r="M897" i="12"/>
  <c r="L897" i="12"/>
  <c r="R892" i="12"/>
  <c r="Q892" i="12"/>
  <c r="P892" i="12"/>
  <c r="O892" i="12"/>
  <c r="N892" i="12"/>
  <c r="M892" i="12"/>
  <c r="L892" i="12"/>
  <c r="R887" i="12"/>
  <c r="Q887" i="12"/>
  <c r="P887" i="12"/>
  <c r="O887" i="12"/>
  <c r="N887" i="12"/>
  <c r="L887" i="12"/>
  <c r="R882" i="12"/>
  <c r="Q882" i="12"/>
  <c r="P882" i="12"/>
  <c r="O882" i="12"/>
  <c r="N882" i="12"/>
  <c r="L882" i="12"/>
  <c r="R868" i="12"/>
  <c r="Q868" i="12"/>
  <c r="P868" i="12"/>
  <c r="O868" i="12"/>
  <c r="N868" i="12"/>
  <c r="M868" i="12"/>
  <c r="L868" i="12"/>
  <c r="R863" i="12"/>
  <c r="Q863" i="12"/>
  <c r="P863" i="12"/>
  <c r="O863" i="12"/>
  <c r="N863" i="12"/>
  <c r="M863" i="12"/>
  <c r="L863" i="12"/>
  <c r="R858" i="12"/>
  <c r="Q858" i="12"/>
  <c r="P858" i="12"/>
  <c r="O858" i="12"/>
  <c r="N858" i="12"/>
  <c r="M858" i="12"/>
  <c r="L858" i="12"/>
  <c r="R851" i="12"/>
  <c r="Q851" i="12"/>
  <c r="P851" i="12"/>
  <c r="O851" i="12"/>
  <c r="N851" i="12"/>
  <c r="M851" i="12"/>
  <c r="L851" i="12"/>
  <c r="R846" i="12"/>
  <c r="Q846" i="12"/>
  <c r="P846" i="12"/>
  <c r="O846" i="12"/>
  <c r="N846" i="12"/>
  <c r="M846" i="12"/>
  <c r="L846" i="12"/>
  <c r="R841" i="12"/>
  <c r="Q841" i="12"/>
  <c r="P841" i="12"/>
  <c r="O841" i="12"/>
  <c r="N841" i="12"/>
  <c r="M841" i="12"/>
  <c r="L841" i="12"/>
  <c r="R834" i="12"/>
  <c r="Q834" i="12"/>
  <c r="P834" i="12"/>
  <c r="O834" i="12"/>
  <c r="N834" i="12"/>
  <c r="M834" i="12"/>
  <c r="R829" i="12"/>
  <c r="Q829" i="12"/>
  <c r="P829" i="12"/>
  <c r="O829" i="12"/>
  <c r="N829" i="12"/>
  <c r="M829" i="12"/>
  <c r="R824" i="12"/>
  <c r="Q824" i="12"/>
  <c r="Q835" i="12" s="1"/>
  <c r="P824" i="12"/>
  <c r="O824" i="12"/>
  <c r="N824" i="12"/>
  <c r="M824" i="12"/>
  <c r="R817" i="12"/>
  <c r="Q817" i="12"/>
  <c r="P817" i="12"/>
  <c r="O817" i="12"/>
  <c r="N817" i="12"/>
  <c r="M817" i="12"/>
  <c r="L817" i="12"/>
  <c r="R812" i="12"/>
  <c r="Q812" i="12"/>
  <c r="P812" i="12"/>
  <c r="O812" i="12"/>
  <c r="N812" i="12"/>
  <c r="M812" i="12"/>
  <c r="L812" i="12"/>
  <c r="R807" i="12"/>
  <c r="Q807" i="12"/>
  <c r="P807" i="12"/>
  <c r="O807" i="12"/>
  <c r="N807" i="12"/>
  <c r="M807" i="12"/>
  <c r="L807" i="12"/>
  <c r="R800" i="12"/>
  <c r="Q800" i="12"/>
  <c r="P800" i="12"/>
  <c r="O800" i="12"/>
  <c r="N800" i="12"/>
  <c r="M800" i="12"/>
  <c r="L800" i="12"/>
  <c r="R795" i="12"/>
  <c r="Q795" i="12"/>
  <c r="P795" i="12"/>
  <c r="O795" i="12"/>
  <c r="N795" i="12"/>
  <c r="M795" i="12"/>
  <c r="L795" i="12"/>
  <c r="R790" i="12"/>
  <c r="Q790" i="12"/>
  <c r="O790" i="12"/>
  <c r="N790" i="12"/>
  <c r="L790" i="12"/>
  <c r="R785" i="12"/>
  <c r="Q785" i="12"/>
  <c r="P785" i="12"/>
  <c r="O785" i="12"/>
  <c r="N785" i="12"/>
  <c r="L785" i="12"/>
  <c r="R780" i="12"/>
  <c r="Q780" i="12"/>
  <c r="O780" i="12"/>
  <c r="N780" i="12"/>
  <c r="L780" i="12"/>
  <c r="R775" i="12"/>
  <c r="Q775" i="12"/>
  <c r="O775" i="12"/>
  <c r="N775" i="12"/>
  <c r="L775" i="12"/>
  <c r="R770" i="12"/>
  <c r="Q770" i="12"/>
  <c r="O770" i="12"/>
  <c r="N770" i="12"/>
  <c r="L770" i="12"/>
  <c r="R765" i="12"/>
  <c r="Q765" i="12"/>
  <c r="O765" i="12"/>
  <c r="N765" i="12"/>
  <c r="L765" i="12"/>
  <c r="R760" i="12"/>
  <c r="Q760" i="12"/>
  <c r="O760" i="12"/>
  <c r="N760" i="12"/>
  <c r="L760" i="12"/>
  <c r="R755" i="12"/>
  <c r="Q755" i="12"/>
  <c r="O755" i="12"/>
  <c r="N755" i="12"/>
  <c r="L755" i="12"/>
  <c r="R746" i="12"/>
  <c r="Q746" i="12"/>
  <c r="P746" i="12"/>
  <c r="O746" i="12"/>
  <c r="N746" i="12"/>
  <c r="M746" i="12"/>
  <c r="L746" i="12"/>
  <c r="R741" i="12"/>
  <c r="Q741" i="12"/>
  <c r="P741" i="12"/>
  <c r="O741" i="12"/>
  <c r="N741" i="12"/>
  <c r="M741" i="12"/>
  <c r="L741" i="12"/>
  <c r="R736" i="12"/>
  <c r="Q736" i="12"/>
  <c r="P736" i="12"/>
  <c r="O736" i="12"/>
  <c r="N736" i="12"/>
  <c r="M736" i="12"/>
  <c r="L736" i="12"/>
  <c r="R729" i="12"/>
  <c r="Q729" i="12"/>
  <c r="P729" i="12"/>
  <c r="O729" i="12"/>
  <c r="N729" i="12"/>
  <c r="M729" i="12"/>
  <c r="L729" i="12"/>
  <c r="R724" i="12"/>
  <c r="Q724" i="12"/>
  <c r="P724" i="12"/>
  <c r="O724" i="12"/>
  <c r="N724" i="12"/>
  <c r="M724" i="12"/>
  <c r="L724" i="12"/>
  <c r="R719" i="12"/>
  <c r="Q719" i="12"/>
  <c r="P719" i="12"/>
  <c r="O719" i="12"/>
  <c r="N719" i="12"/>
  <c r="M719" i="12"/>
  <c r="L719" i="12"/>
  <c r="R712" i="12"/>
  <c r="Q712" i="12"/>
  <c r="P712" i="12"/>
  <c r="O712" i="12"/>
  <c r="N712" i="12"/>
  <c r="M712" i="12"/>
  <c r="L712" i="12"/>
  <c r="R707" i="12"/>
  <c r="Q707" i="12"/>
  <c r="P707" i="12"/>
  <c r="O707" i="12"/>
  <c r="N707" i="12"/>
  <c r="M707" i="12"/>
  <c r="L707" i="12"/>
  <c r="R702" i="12"/>
  <c r="Q702" i="12"/>
  <c r="P702" i="12"/>
  <c r="O702" i="12"/>
  <c r="N702" i="12"/>
  <c r="M702" i="12"/>
  <c r="L702" i="12"/>
  <c r="R695" i="12"/>
  <c r="Q695" i="12"/>
  <c r="P695" i="12"/>
  <c r="O695" i="12"/>
  <c r="N695" i="12"/>
  <c r="M695" i="12"/>
  <c r="L695" i="12"/>
  <c r="R690" i="12"/>
  <c r="Q690" i="12"/>
  <c r="P690" i="12"/>
  <c r="O690" i="12"/>
  <c r="N690" i="12"/>
  <c r="M690" i="12"/>
  <c r="L690" i="12"/>
  <c r="R685" i="12"/>
  <c r="Q685" i="12"/>
  <c r="P685" i="12"/>
  <c r="O685" i="12"/>
  <c r="N685" i="12"/>
  <c r="M685" i="12"/>
  <c r="L685" i="12"/>
  <c r="R678" i="12"/>
  <c r="Q678" i="12"/>
  <c r="P678" i="12"/>
  <c r="O678" i="12"/>
  <c r="N678" i="12"/>
  <c r="M678" i="12"/>
  <c r="L678" i="12"/>
  <c r="R673" i="12"/>
  <c r="Q673" i="12"/>
  <c r="P673" i="12"/>
  <c r="O673" i="12"/>
  <c r="N673" i="12"/>
  <c r="M673" i="12"/>
  <c r="L673" i="12"/>
  <c r="R668" i="12"/>
  <c r="Q668" i="12"/>
  <c r="P668" i="12"/>
  <c r="O668" i="12"/>
  <c r="N668" i="12"/>
  <c r="L668" i="12"/>
  <c r="R663" i="12"/>
  <c r="Q663" i="12"/>
  <c r="P663" i="12"/>
  <c r="O663" i="12"/>
  <c r="N663" i="12"/>
  <c r="L663" i="12"/>
  <c r="R658" i="12"/>
  <c r="Q658" i="12"/>
  <c r="P658" i="12"/>
  <c r="O658" i="12"/>
  <c r="N658" i="12"/>
  <c r="L658" i="12"/>
  <c r="R651" i="12"/>
  <c r="Q651" i="12"/>
  <c r="P651" i="12"/>
  <c r="O651" i="12"/>
  <c r="N651" i="12"/>
  <c r="M651" i="12"/>
  <c r="L651" i="12"/>
  <c r="R646" i="12"/>
  <c r="Q646" i="12"/>
  <c r="P646" i="12"/>
  <c r="O646" i="12"/>
  <c r="N646" i="12"/>
  <c r="M646" i="12"/>
  <c r="L646" i="12"/>
  <c r="R621" i="12"/>
  <c r="Q621" i="12"/>
  <c r="P621" i="12"/>
  <c r="O621" i="12"/>
  <c r="N621" i="12"/>
  <c r="M621" i="12"/>
  <c r="L621" i="12"/>
  <c r="R616" i="12"/>
  <c r="Q616" i="12"/>
  <c r="P616" i="12"/>
  <c r="O616" i="12"/>
  <c r="N616" i="12"/>
  <c r="L616" i="12"/>
  <c r="R611" i="12"/>
  <c r="Q611" i="12"/>
  <c r="P611" i="12"/>
  <c r="O611" i="12"/>
  <c r="N611" i="12"/>
  <c r="L611" i="12"/>
  <c r="R606" i="12"/>
  <c r="Q606" i="12"/>
  <c r="P606" i="12"/>
  <c r="O606" i="12"/>
  <c r="N606" i="12"/>
  <c r="L606" i="12"/>
  <c r="R601" i="12"/>
  <c r="Q601" i="12"/>
  <c r="P601" i="12"/>
  <c r="O601" i="12"/>
  <c r="N601" i="12"/>
  <c r="M601" i="12"/>
  <c r="L601" i="12"/>
  <c r="R580" i="12"/>
  <c r="Q580" i="12"/>
  <c r="P580" i="12"/>
  <c r="O580" i="12"/>
  <c r="N580" i="12"/>
  <c r="M580" i="12"/>
  <c r="L580" i="12"/>
  <c r="R575" i="12"/>
  <c r="Q575" i="12"/>
  <c r="P575" i="12"/>
  <c r="O575" i="12"/>
  <c r="N575" i="12"/>
  <c r="M575" i="12"/>
  <c r="L575" i="12"/>
  <c r="R570" i="12"/>
  <c r="Q570" i="12"/>
  <c r="P570" i="12"/>
  <c r="O570" i="12"/>
  <c r="N570" i="12"/>
  <c r="L570" i="12"/>
  <c r="R563" i="12"/>
  <c r="Q563" i="12"/>
  <c r="P563" i="12"/>
  <c r="O563" i="12"/>
  <c r="N563" i="12"/>
  <c r="M563" i="12"/>
  <c r="L563" i="12"/>
  <c r="R558" i="12"/>
  <c r="Q558" i="12"/>
  <c r="P558" i="12"/>
  <c r="O558" i="12"/>
  <c r="N558" i="12"/>
  <c r="M558" i="12"/>
  <c r="L558" i="12"/>
  <c r="R553" i="12"/>
  <c r="Q553" i="12"/>
  <c r="P553" i="12"/>
  <c r="O553" i="12"/>
  <c r="N553" i="12"/>
  <c r="M553" i="12"/>
  <c r="L553" i="12"/>
  <c r="R546" i="12"/>
  <c r="Q546" i="12"/>
  <c r="P546" i="12"/>
  <c r="O546" i="12"/>
  <c r="N546" i="12"/>
  <c r="M546" i="12"/>
  <c r="L546" i="12"/>
  <c r="R541" i="12"/>
  <c r="Q541" i="12"/>
  <c r="P541" i="12"/>
  <c r="O541" i="12"/>
  <c r="N541" i="12"/>
  <c r="M541" i="12"/>
  <c r="L541" i="12"/>
  <c r="R536" i="12"/>
  <c r="Q536" i="12"/>
  <c r="P536" i="12"/>
  <c r="O536" i="12"/>
  <c r="N536" i="12"/>
  <c r="M536" i="12"/>
  <c r="L536" i="12"/>
  <c r="R529" i="12"/>
  <c r="Q529" i="12"/>
  <c r="P529" i="12"/>
  <c r="O529" i="12"/>
  <c r="N529" i="12"/>
  <c r="M529" i="12"/>
  <c r="L529" i="12"/>
  <c r="R524" i="12"/>
  <c r="Q524" i="12"/>
  <c r="P524" i="12"/>
  <c r="O524" i="12"/>
  <c r="N524" i="12"/>
  <c r="M524" i="12"/>
  <c r="L524" i="12"/>
  <c r="R519" i="12"/>
  <c r="Q519" i="12"/>
  <c r="P519" i="12"/>
  <c r="O519" i="12"/>
  <c r="N519" i="12"/>
  <c r="M519" i="12"/>
  <c r="L519" i="12"/>
  <c r="R510" i="12"/>
  <c r="Q510" i="12"/>
  <c r="P510" i="12"/>
  <c r="O510" i="12"/>
  <c r="N510" i="12"/>
  <c r="M510" i="12"/>
  <c r="L510" i="12"/>
  <c r="R505" i="12"/>
  <c r="Q505" i="12"/>
  <c r="P505" i="12"/>
  <c r="O505" i="12"/>
  <c r="N505" i="12"/>
  <c r="M505" i="12"/>
  <c r="L505" i="12"/>
  <c r="R500" i="12"/>
  <c r="Q500" i="12"/>
  <c r="P500" i="12"/>
  <c r="O500" i="12"/>
  <c r="N500" i="12"/>
  <c r="M500" i="12"/>
  <c r="L500" i="12"/>
  <c r="R493" i="12"/>
  <c r="Q493" i="12"/>
  <c r="P493" i="12"/>
  <c r="O493" i="12"/>
  <c r="N493" i="12"/>
  <c r="M493" i="12"/>
  <c r="L493" i="12"/>
  <c r="R488" i="12"/>
  <c r="Q488" i="12"/>
  <c r="P488" i="12"/>
  <c r="O488" i="12"/>
  <c r="N488" i="12"/>
  <c r="M488" i="12"/>
  <c r="L488" i="12"/>
  <c r="R483" i="12"/>
  <c r="Q483" i="12"/>
  <c r="P483" i="12"/>
  <c r="O483" i="12"/>
  <c r="N483" i="12"/>
  <c r="M483" i="12"/>
  <c r="L483" i="12"/>
  <c r="R476" i="12"/>
  <c r="Q476" i="12"/>
  <c r="P476" i="12"/>
  <c r="O476" i="12"/>
  <c r="N476" i="12"/>
  <c r="M476" i="12"/>
  <c r="L476" i="12"/>
  <c r="R471" i="12"/>
  <c r="Q471" i="12"/>
  <c r="P471" i="12"/>
  <c r="O471" i="12"/>
  <c r="N471" i="12"/>
  <c r="M471" i="12"/>
  <c r="L471" i="12"/>
  <c r="R466" i="12"/>
  <c r="Q466" i="12"/>
  <c r="P466" i="12"/>
  <c r="O466" i="12"/>
  <c r="N466" i="12"/>
  <c r="M466" i="12"/>
  <c r="L466" i="12"/>
  <c r="R459" i="12"/>
  <c r="Q459" i="12"/>
  <c r="P459" i="12"/>
  <c r="O459" i="12"/>
  <c r="N459" i="12"/>
  <c r="M459" i="12"/>
  <c r="L459" i="12"/>
  <c r="R454" i="12"/>
  <c r="Q454" i="12"/>
  <c r="P454" i="12"/>
  <c r="O454" i="12"/>
  <c r="N454" i="12"/>
  <c r="M454" i="12"/>
  <c r="L454" i="12"/>
  <c r="R449" i="12"/>
  <c r="Q449" i="12"/>
  <c r="P449" i="12"/>
  <c r="O449" i="12"/>
  <c r="N449" i="12"/>
  <c r="M449" i="12"/>
  <c r="L449" i="12"/>
  <c r="R442" i="12"/>
  <c r="Q442" i="12"/>
  <c r="P442" i="12"/>
  <c r="O442" i="12"/>
  <c r="N442" i="12"/>
  <c r="M442" i="12"/>
  <c r="L442" i="12"/>
  <c r="R437" i="12"/>
  <c r="Q437" i="12"/>
  <c r="P437" i="12"/>
  <c r="O437" i="12"/>
  <c r="N437" i="12"/>
  <c r="M437" i="12"/>
  <c r="L437" i="12"/>
  <c r="R432" i="12"/>
  <c r="Q432" i="12"/>
  <c r="P432" i="12"/>
  <c r="O432" i="12"/>
  <c r="N432" i="12"/>
  <c r="M432" i="12"/>
  <c r="L432" i="12"/>
  <c r="R425" i="12"/>
  <c r="Q425" i="12"/>
  <c r="P425" i="12"/>
  <c r="O425" i="12"/>
  <c r="N425" i="12"/>
  <c r="M425" i="12"/>
  <c r="L425" i="12"/>
  <c r="R420" i="12"/>
  <c r="Q420" i="12"/>
  <c r="P420" i="12"/>
  <c r="O420" i="12"/>
  <c r="N420" i="12"/>
  <c r="M420" i="12"/>
  <c r="L420" i="12"/>
  <c r="R415" i="12"/>
  <c r="Q415" i="12"/>
  <c r="P415" i="12"/>
  <c r="O415" i="12"/>
  <c r="N415" i="12"/>
  <c r="M415" i="12"/>
  <c r="L415" i="12"/>
  <c r="R408" i="12"/>
  <c r="Q408" i="12"/>
  <c r="P408" i="12"/>
  <c r="O408" i="12"/>
  <c r="N408" i="12"/>
  <c r="M408" i="12"/>
  <c r="L408" i="12"/>
  <c r="R403" i="12"/>
  <c r="Q403" i="12"/>
  <c r="P403" i="12"/>
  <c r="O403" i="12"/>
  <c r="N403" i="12"/>
  <c r="M403" i="12"/>
  <c r="L403" i="12"/>
  <c r="R398" i="12"/>
  <c r="Q398" i="12"/>
  <c r="P398" i="12"/>
  <c r="O398" i="12"/>
  <c r="N398" i="12"/>
  <c r="M398" i="12"/>
  <c r="L398" i="12"/>
  <c r="R387" i="12"/>
  <c r="Q387" i="12"/>
  <c r="P387" i="12"/>
  <c r="O387" i="12"/>
  <c r="N387" i="12"/>
  <c r="M387" i="12"/>
  <c r="L387" i="12"/>
  <c r="R382" i="12"/>
  <c r="Q382" i="12"/>
  <c r="P382" i="12"/>
  <c r="O382" i="12"/>
  <c r="N382" i="12"/>
  <c r="M382" i="12"/>
  <c r="L382" i="12"/>
  <c r="R377" i="12"/>
  <c r="Q377" i="12"/>
  <c r="P377" i="12"/>
  <c r="O377" i="12"/>
  <c r="N377" i="12"/>
  <c r="M377" i="12"/>
  <c r="L377" i="12"/>
  <c r="R370" i="12"/>
  <c r="Q370" i="12"/>
  <c r="P370" i="12"/>
  <c r="O370" i="12"/>
  <c r="N370" i="12"/>
  <c r="M370" i="12"/>
  <c r="L370" i="12"/>
  <c r="R365" i="12"/>
  <c r="Q365" i="12"/>
  <c r="P365" i="12"/>
  <c r="O365" i="12"/>
  <c r="N365" i="12"/>
  <c r="M365" i="12"/>
  <c r="L365" i="12"/>
  <c r="R360" i="12"/>
  <c r="Q360" i="12"/>
  <c r="P360" i="12"/>
  <c r="O360" i="12"/>
  <c r="N360" i="12"/>
  <c r="M360" i="12"/>
  <c r="L360" i="12"/>
  <c r="R353" i="12"/>
  <c r="Q353" i="12"/>
  <c r="P353" i="12"/>
  <c r="O353" i="12"/>
  <c r="N353" i="12"/>
  <c r="M353" i="12"/>
  <c r="L353" i="12"/>
  <c r="R348" i="12"/>
  <c r="Q348" i="12"/>
  <c r="P348" i="12"/>
  <c r="O348" i="12"/>
  <c r="N348" i="12"/>
  <c r="M348" i="12"/>
  <c r="L348" i="12"/>
  <c r="R343" i="12"/>
  <c r="Q343" i="12"/>
  <c r="P343" i="12"/>
  <c r="O343" i="12"/>
  <c r="N343" i="12"/>
  <c r="M343" i="12"/>
  <c r="L343" i="12"/>
  <c r="R336" i="12"/>
  <c r="Q336" i="12"/>
  <c r="P336" i="12"/>
  <c r="O336" i="12"/>
  <c r="N336" i="12"/>
  <c r="M336" i="12"/>
  <c r="L336" i="12"/>
  <c r="R331" i="12"/>
  <c r="Q331" i="12"/>
  <c r="P331" i="12"/>
  <c r="O331" i="12"/>
  <c r="N331" i="12"/>
  <c r="M331" i="12"/>
  <c r="L331" i="12"/>
  <c r="R326" i="12"/>
  <c r="Q326" i="12"/>
  <c r="P326" i="12"/>
  <c r="O326" i="12"/>
  <c r="N326" i="12"/>
  <c r="M326" i="12"/>
  <c r="L326" i="12"/>
  <c r="R319" i="12"/>
  <c r="Q319" i="12"/>
  <c r="P319" i="12"/>
  <c r="O319" i="12"/>
  <c r="N319" i="12"/>
  <c r="M319" i="12"/>
  <c r="L319" i="12"/>
  <c r="R314" i="12"/>
  <c r="Q314" i="12"/>
  <c r="P314" i="12"/>
  <c r="O314" i="12"/>
  <c r="N314" i="12"/>
  <c r="M314" i="12"/>
  <c r="L314" i="12"/>
  <c r="R309" i="12"/>
  <c r="Q309" i="12"/>
  <c r="P309" i="12"/>
  <c r="O309" i="12"/>
  <c r="N309" i="12"/>
  <c r="M309" i="12"/>
  <c r="L309" i="12"/>
  <c r="R302" i="12"/>
  <c r="Q302" i="12"/>
  <c r="P302" i="12"/>
  <c r="O302" i="12"/>
  <c r="N302" i="12"/>
  <c r="M302" i="12"/>
  <c r="L302" i="12"/>
  <c r="R297" i="12"/>
  <c r="Q297" i="12"/>
  <c r="P297" i="12"/>
  <c r="O297" i="12"/>
  <c r="N297" i="12"/>
  <c r="M297" i="12"/>
  <c r="L297" i="12"/>
  <c r="R292" i="12"/>
  <c r="Q292" i="12"/>
  <c r="P292" i="12"/>
  <c r="O292" i="12"/>
  <c r="N292" i="12"/>
  <c r="M292" i="12"/>
  <c r="L292" i="12"/>
  <c r="R285" i="12"/>
  <c r="Q285" i="12"/>
  <c r="P285" i="12"/>
  <c r="O285" i="12"/>
  <c r="N285" i="12"/>
  <c r="M285" i="12"/>
  <c r="L285" i="12"/>
  <c r="R280" i="12"/>
  <c r="Q280" i="12"/>
  <c r="P280" i="12"/>
  <c r="O280" i="12"/>
  <c r="N280" i="12"/>
  <c r="M280" i="12"/>
  <c r="L280" i="12"/>
  <c r="R275" i="12"/>
  <c r="Q275" i="12"/>
  <c r="P275" i="12"/>
  <c r="O275" i="12"/>
  <c r="N275" i="12"/>
  <c r="M275" i="12"/>
  <c r="L275" i="12"/>
  <c r="R268" i="12"/>
  <c r="Q268" i="12"/>
  <c r="P268" i="12"/>
  <c r="O268" i="12"/>
  <c r="N268" i="12"/>
  <c r="M268" i="12"/>
  <c r="L268" i="12"/>
  <c r="R263" i="12"/>
  <c r="Q263" i="12"/>
  <c r="P263" i="12"/>
  <c r="O263" i="12"/>
  <c r="N263" i="12"/>
  <c r="M263" i="12"/>
  <c r="L263" i="12"/>
  <c r="R258" i="12"/>
  <c r="Q258" i="12"/>
  <c r="P258" i="12"/>
  <c r="O258" i="12"/>
  <c r="N258" i="12"/>
  <c r="M258" i="12"/>
  <c r="L258" i="12"/>
  <c r="O930" i="12"/>
  <c r="O2550" i="12"/>
  <c r="K1329" i="14" l="1"/>
  <c r="O2777" i="12"/>
  <c r="D2871" i="12"/>
  <c r="D2876" i="12" s="1"/>
  <c r="D2881" i="12" s="1"/>
  <c r="D2886" i="12" s="1"/>
  <c r="L852" i="14"/>
  <c r="R1564" i="12"/>
  <c r="Q1851" i="12"/>
  <c r="L2408" i="12"/>
  <c r="O3423" i="12"/>
  <c r="M766" i="14"/>
  <c r="M770" i="14" s="1"/>
  <c r="P770" i="14"/>
  <c r="K2229" i="14"/>
  <c r="O730" i="12"/>
  <c r="R1780" i="14"/>
  <c r="R125" i="17"/>
  <c r="K168" i="17"/>
  <c r="R427" i="17"/>
  <c r="N2425" i="12"/>
  <c r="L2463" i="12"/>
  <c r="O2480" i="12"/>
  <c r="R2497" i="12"/>
  <c r="P2533" i="12"/>
  <c r="N2567" i="12"/>
  <c r="Q2584" i="12"/>
  <c r="M2658" i="12"/>
  <c r="M2828" i="12"/>
  <c r="R835" i="12"/>
  <c r="P835" i="12"/>
  <c r="O852" i="12"/>
  <c r="M852" i="12"/>
  <c r="R869" i="12"/>
  <c r="Q1441" i="12"/>
  <c r="Q1460" i="12"/>
  <c r="Q1494" i="12"/>
  <c r="M1530" i="12"/>
  <c r="L1547" i="12"/>
  <c r="N1745" i="12"/>
  <c r="M1762" i="12"/>
  <c r="R1834" i="12"/>
  <c r="N1919" i="12"/>
  <c r="Q1936" i="12"/>
  <c r="R1970" i="12"/>
  <c r="M2004" i="12"/>
  <c r="O2040" i="12"/>
  <c r="Q2057" i="12"/>
  <c r="P2074" i="12"/>
  <c r="O2091" i="12"/>
  <c r="N2108" i="12"/>
  <c r="M2125" i="12"/>
  <c r="P2144" i="12"/>
  <c r="O2161" i="12"/>
  <c r="N2178" i="12"/>
  <c r="R2178" i="12"/>
  <c r="M2195" i="12"/>
  <c r="Q2195" i="12"/>
  <c r="L2212" i="12"/>
  <c r="P2212" i="12"/>
  <c r="O2229" i="12"/>
  <c r="N2246" i="12"/>
  <c r="R2246" i="12"/>
  <c r="M2263" i="12"/>
  <c r="Q2263" i="12"/>
  <c r="L2287" i="12"/>
  <c r="P2287" i="12"/>
  <c r="N2321" i="12"/>
  <c r="R2321" i="12"/>
  <c r="M2338" i="12"/>
  <c r="Q2338" i="12"/>
  <c r="O2355" i="12"/>
  <c r="L2355" i="12"/>
  <c r="L2374" i="12"/>
  <c r="N2408" i="12"/>
  <c r="M2425" i="12"/>
  <c r="Q2425" i="12"/>
  <c r="N2480" i="12"/>
  <c r="Q2497" i="12"/>
  <c r="R2516" i="12"/>
  <c r="L2516" i="12"/>
  <c r="P2516" i="12"/>
  <c r="O2533" i="12"/>
  <c r="R2550" i="12"/>
  <c r="P2567" i="12"/>
  <c r="M2567" i="12"/>
  <c r="Q2567" i="12"/>
  <c r="L2584" i="12"/>
  <c r="P2584" i="12"/>
  <c r="O2603" i="12"/>
  <c r="N2620" i="12"/>
  <c r="R2620" i="12"/>
  <c r="Q2637" i="12"/>
  <c r="L2658" i="12"/>
  <c r="P2658" i="12"/>
  <c r="O2675" i="12"/>
  <c r="N2498" i="14"/>
  <c r="N3264" i="14"/>
  <c r="R3264" i="14"/>
  <c r="R3282" i="14" s="1"/>
  <c r="M3124" i="14"/>
  <c r="O168" i="17"/>
  <c r="P2463" i="12"/>
  <c r="N2497" i="12"/>
  <c r="L2533" i="12"/>
  <c r="R2567" i="12"/>
  <c r="M2584" i="12"/>
  <c r="L2603" i="12"/>
  <c r="Q2658" i="12"/>
  <c r="N2811" i="12"/>
  <c r="Q2828" i="12"/>
  <c r="O835" i="12"/>
  <c r="K2144" i="12"/>
  <c r="K90" i="17"/>
  <c r="K110" i="17"/>
  <c r="N168" i="17"/>
  <c r="O54" i="17"/>
  <c r="O55" i="17" s="1"/>
  <c r="O56" i="17" s="1"/>
  <c r="P54" i="17"/>
  <c r="P55" i="17" s="1"/>
  <c r="P56" i="17" s="1"/>
  <c r="P790" i="12"/>
  <c r="Q818" i="12"/>
  <c r="N3302" i="12"/>
  <c r="R3302" i="12"/>
  <c r="M3319" i="12"/>
  <c r="Q3319" i="12"/>
  <c r="L3336" i="12"/>
  <c r="P3336" i="12"/>
  <c r="N3370" i="12"/>
  <c r="R3370" i="12"/>
  <c r="L3404" i="12"/>
  <c r="P3404" i="12"/>
  <c r="M3457" i="12"/>
  <c r="Q3457" i="12"/>
  <c r="L426" i="14"/>
  <c r="Q747" i="14"/>
  <c r="Q913" i="14"/>
  <c r="L3039" i="14"/>
  <c r="L303" i="14"/>
  <c r="R1868" i="14"/>
  <c r="R2022" i="14" s="1"/>
  <c r="Q2178" i="14"/>
  <c r="P713" i="12"/>
  <c r="M1119" i="12"/>
  <c r="P1677" i="12"/>
  <c r="N2040" i="12"/>
  <c r="N511" i="14"/>
  <c r="R511" i="14"/>
  <c r="N580" i="14"/>
  <c r="N591" i="14" s="1"/>
  <c r="N592" i="14" s="1"/>
  <c r="P869" i="14"/>
  <c r="L2040" i="14"/>
  <c r="Q1779" i="14"/>
  <c r="P770" i="12"/>
  <c r="L2057" i="12"/>
  <c r="M2108" i="12"/>
  <c r="N2161" i="12"/>
  <c r="Q2178" i="12"/>
  <c r="P2246" i="12"/>
  <c r="R2355" i="12"/>
  <c r="Q2480" i="12"/>
  <c r="R2584" i="12"/>
  <c r="P2620" i="12"/>
  <c r="Q2675" i="12"/>
  <c r="Q2692" i="12"/>
  <c r="O2714" i="12"/>
  <c r="L2743" i="12"/>
  <c r="N2760" i="12"/>
  <c r="N2777" i="12"/>
  <c r="R2777" i="12"/>
  <c r="O2811" i="12"/>
  <c r="Q2714" i="12"/>
  <c r="M3302" i="12"/>
  <c r="Q3302" i="12"/>
  <c r="L3319" i="12"/>
  <c r="P3319" i="12"/>
  <c r="M3370" i="12"/>
  <c r="Q3370" i="12"/>
  <c r="O3404" i="12"/>
  <c r="N3423" i="12"/>
  <c r="R3423" i="12"/>
  <c r="L3457" i="12"/>
  <c r="P3457" i="12"/>
  <c r="P755" i="14"/>
  <c r="P2108" i="12"/>
  <c r="N2229" i="12"/>
  <c r="Q2408" i="12"/>
  <c r="L2425" i="12"/>
  <c r="P2425" i="12"/>
  <c r="M2463" i="12"/>
  <c r="R2533" i="12"/>
  <c r="Q2550" i="12"/>
  <c r="L2567" i="12"/>
  <c r="O2637" i="12"/>
  <c r="N2658" i="12"/>
  <c r="R2074" i="12"/>
  <c r="Q2091" i="12"/>
  <c r="L2108" i="12"/>
  <c r="Q2108" i="12"/>
  <c r="O2125" i="12"/>
  <c r="Q2161" i="12"/>
  <c r="P2178" i="12"/>
  <c r="O2195" i="12"/>
  <c r="R2212" i="12"/>
  <c r="M2229" i="12"/>
  <c r="Q2246" i="12"/>
  <c r="L2263" i="12"/>
  <c r="R2287" i="12"/>
  <c r="P2321" i="12"/>
  <c r="M2321" i="12"/>
  <c r="O2338" i="12"/>
  <c r="P2338" i="12"/>
  <c r="M2408" i="12"/>
  <c r="O2425" i="12"/>
  <c r="N2442" i="12"/>
  <c r="R2442" i="12"/>
  <c r="O2442" i="12"/>
  <c r="Q2463" i="12"/>
  <c r="Q2498" i="12" s="1"/>
  <c r="N2463" i="12"/>
  <c r="N2498" i="12" s="1"/>
  <c r="R2463" i="12"/>
  <c r="L2480" i="12"/>
  <c r="P2480" i="12"/>
  <c r="P2498" i="12" s="1"/>
  <c r="M2480" i="12"/>
  <c r="O2497" i="12"/>
  <c r="P2497" i="12"/>
  <c r="N2516" i="12"/>
  <c r="O2516" i="12"/>
  <c r="M2533" i="12"/>
  <c r="Q2533" i="12"/>
  <c r="N2533" i="12"/>
  <c r="P2550" i="12"/>
  <c r="P2585" i="12" s="1"/>
  <c r="N2584" i="12"/>
  <c r="O2584" i="12"/>
  <c r="Q2603" i="12"/>
  <c r="M2620" i="12"/>
  <c r="P2637" i="12"/>
  <c r="M2675" i="12"/>
  <c r="L2692" i="12"/>
  <c r="M713" i="12"/>
  <c r="R947" i="12"/>
  <c r="M964" i="12"/>
  <c r="L981" i="12"/>
  <c r="P981" i="12"/>
  <c r="R1015" i="12"/>
  <c r="Q1032" i="12"/>
  <c r="L1051" i="12"/>
  <c r="P1051" i="12"/>
  <c r="O1068" i="12"/>
  <c r="R1085" i="12"/>
  <c r="M1102" i="12"/>
  <c r="L1119" i="12"/>
  <c r="P1119" i="12"/>
  <c r="R1153" i="12"/>
  <c r="Q1170" i="12"/>
  <c r="L1187" i="12"/>
  <c r="P1187" i="12"/>
  <c r="O1204" i="12"/>
  <c r="R1221" i="12"/>
  <c r="M1238" i="12"/>
  <c r="L1255" i="12"/>
  <c r="P1255" i="12"/>
  <c r="O1274" i="12"/>
  <c r="N1291" i="12"/>
  <c r="R1291" i="12"/>
  <c r="Q1308" i="12"/>
  <c r="P1329" i="12"/>
  <c r="O1346" i="12"/>
  <c r="M1390" i="12"/>
  <c r="Q1390" i="12"/>
  <c r="L1407" i="12"/>
  <c r="P1407" i="12"/>
  <c r="O1424" i="12"/>
  <c r="N1441" i="12"/>
  <c r="P1441" i="12"/>
  <c r="L1477" i="12"/>
  <c r="N1477" i="12"/>
  <c r="O1494" i="12"/>
  <c r="N1511" i="12"/>
  <c r="R1581" i="12"/>
  <c r="L1660" i="12"/>
  <c r="N1660" i="12"/>
  <c r="Q1800" i="12"/>
  <c r="N1851" i="12"/>
  <c r="M1868" i="12"/>
  <c r="O1868" i="12"/>
  <c r="N1885" i="12"/>
  <c r="N1902" i="12"/>
  <c r="R1902" i="12"/>
  <c r="Q1919" i="12"/>
  <c r="L1936" i="12"/>
  <c r="P1936" i="12"/>
  <c r="O1953" i="12"/>
  <c r="N1970" i="12"/>
  <c r="M1987" i="12"/>
  <c r="L2004" i="12"/>
  <c r="P2004" i="12"/>
  <c r="O2021" i="12"/>
  <c r="L2040" i="12"/>
  <c r="R2408" i="12"/>
  <c r="O2463" i="12"/>
  <c r="R2480" i="12"/>
  <c r="M2637" i="12"/>
  <c r="M3264" i="12"/>
  <c r="O2057" i="12"/>
  <c r="P2057" i="12"/>
  <c r="N2074" i="12"/>
  <c r="O2074" i="12"/>
  <c r="M2091" i="12"/>
  <c r="L2125" i="12"/>
  <c r="P2125" i="12"/>
  <c r="M2161" i="12"/>
  <c r="R2161" i="12"/>
  <c r="L2178" i="12"/>
  <c r="M2178" i="12"/>
  <c r="M2264" i="12" s="1"/>
  <c r="L2195" i="12"/>
  <c r="N2212" i="12"/>
  <c r="Q2229" i="12"/>
  <c r="L2246" i="12"/>
  <c r="M2246" i="12"/>
  <c r="O2263" i="12"/>
  <c r="P2263" i="12"/>
  <c r="N2287" i="12"/>
  <c r="L2321" i="12"/>
  <c r="Q2321" i="12"/>
  <c r="L2338" i="12"/>
  <c r="P2408" i="12"/>
  <c r="L2550" i="12"/>
  <c r="M2550" i="12"/>
  <c r="O2567" i="12"/>
  <c r="M2603" i="12"/>
  <c r="R2603" i="12"/>
  <c r="L2620" i="12"/>
  <c r="Q2620" i="12"/>
  <c r="L2637" i="12"/>
  <c r="R2658" i="12"/>
  <c r="O2658" i="12"/>
  <c r="N2675" i="12"/>
  <c r="M2794" i="12"/>
  <c r="Q494" i="12"/>
  <c r="L547" i="12"/>
  <c r="P852" i="12"/>
  <c r="O1187" i="12"/>
  <c r="M1441" i="12"/>
  <c r="P1460" i="12"/>
  <c r="L1868" i="12"/>
  <c r="M1936" i="12"/>
  <c r="O1970" i="12"/>
  <c r="N1987" i="12"/>
  <c r="Q2004" i="12"/>
  <c r="P2040" i="12"/>
  <c r="Q2040" i="12"/>
  <c r="R2040" i="12"/>
  <c r="N2374" i="12"/>
  <c r="R2374" i="12"/>
  <c r="R2443" i="12" s="1"/>
  <c r="O2374" i="12"/>
  <c r="P2374" i="12"/>
  <c r="M2391" i="12"/>
  <c r="Q2391" i="12"/>
  <c r="N2391" i="12"/>
  <c r="R2391" i="12"/>
  <c r="P2692" i="12"/>
  <c r="M2692" i="12"/>
  <c r="R2692" i="12"/>
  <c r="L2714" i="12"/>
  <c r="P2714" i="12"/>
  <c r="Q2743" i="12"/>
  <c r="L2760" i="12"/>
  <c r="P2760" i="12"/>
  <c r="L2794" i="12"/>
  <c r="Q2794" i="12"/>
  <c r="P2811" i="12"/>
  <c r="M2845" i="12"/>
  <c r="N2845" i="12"/>
  <c r="O2845" i="12"/>
  <c r="L3124" i="12"/>
  <c r="N3141" i="12"/>
  <c r="O3211" i="12"/>
  <c r="R3230" i="12"/>
  <c r="L1032" i="12"/>
  <c r="L1102" i="12"/>
  <c r="M1221" i="12"/>
  <c r="L1238" i="12"/>
  <c r="L1308" i="12"/>
  <c r="L1390" i="12"/>
  <c r="N1424" i="12"/>
  <c r="L1460" i="12"/>
  <c r="O1477" i="12"/>
  <c r="R1494" i="12"/>
  <c r="Q1511" i="12"/>
  <c r="L1530" i="12"/>
  <c r="P1530" i="12"/>
  <c r="O1547" i="12"/>
  <c r="N1564" i="12"/>
  <c r="M1581" i="12"/>
  <c r="Q1581" i="12"/>
  <c r="L1643" i="12"/>
  <c r="O1660" i="12"/>
  <c r="R1677" i="12"/>
  <c r="M1694" i="12"/>
  <c r="L1711" i="12"/>
  <c r="P1711" i="12"/>
  <c r="P1779" i="12"/>
  <c r="P1800" i="12"/>
  <c r="O1817" i="12"/>
  <c r="N1834" i="12"/>
  <c r="M1851" i="12"/>
  <c r="O1885" i="12"/>
  <c r="Q2355" i="12"/>
  <c r="P591" i="14"/>
  <c r="L652" i="14"/>
  <c r="P1919" i="12"/>
  <c r="N1953" i="12"/>
  <c r="P1970" i="12"/>
  <c r="L1987" i="12"/>
  <c r="N2004" i="12"/>
  <c r="K443" i="14"/>
  <c r="O1919" i="12"/>
  <c r="L1970" i="12"/>
  <c r="O1987" i="12"/>
  <c r="R2004" i="12"/>
  <c r="Q2021" i="12"/>
  <c r="M761" i="12"/>
  <c r="M765" i="12" s="1"/>
  <c r="P765" i="12"/>
  <c r="L730" i="12"/>
  <c r="Q998" i="12"/>
  <c r="P1274" i="12"/>
  <c r="Q1329" i="12"/>
  <c r="P1424" i="12"/>
  <c r="Q1424" i="12"/>
  <c r="O1441" i="12"/>
  <c r="O1460" i="12"/>
  <c r="M1477" i="12"/>
  <c r="L1494" i="12"/>
  <c r="R1530" i="12"/>
  <c r="O1530" i="12"/>
  <c r="N1547" i="12"/>
  <c r="P1564" i="12"/>
  <c r="Q1564" i="12"/>
  <c r="O1581" i="12"/>
  <c r="R1643" i="12"/>
  <c r="Q1660" i="12"/>
  <c r="L1677" i="12"/>
  <c r="P1694" i="12"/>
  <c r="N1711" i="12"/>
  <c r="M1728" i="12"/>
  <c r="R1728" i="12"/>
  <c r="L1745" i="12"/>
  <c r="P1745" i="12"/>
  <c r="L1762" i="12"/>
  <c r="P1762" i="12"/>
  <c r="R1779" i="12"/>
  <c r="R1817" i="12"/>
  <c r="L1834" i="12"/>
  <c r="P1834" i="12"/>
  <c r="M1834" i="12"/>
  <c r="O1851" i="12"/>
  <c r="L1851" i="12"/>
  <c r="R1885" i="12"/>
  <c r="L1902" i="12"/>
  <c r="P1902" i="12"/>
  <c r="L1919" i="12"/>
  <c r="O1936" i="12"/>
  <c r="M1970" i="12"/>
  <c r="P1987" i="12"/>
  <c r="M2021" i="12"/>
  <c r="P780" i="12"/>
  <c r="P2349" i="12"/>
  <c r="P2355" i="12" s="1"/>
  <c r="O2443" i="12"/>
  <c r="M1902" i="12"/>
  <c r="O1512" i="14"/>
  <c r="L2374" i="14"/>
  <c r="L2498" i="14"/>
  <c r="P2498" i="14"/>
  <c r="D3040" i="14"/>
  <c r="D3024" i="14"/>
  <c r="D3029" i="14" s="1"/>
  <c r="D3034" i="14" s="1"/>
  <c r="D3039" i="14" s="1"/>
  <c r="P286" i="12"/>
  <c r="Q696" i="12"/>
  <c r="L713" i="12"/>
  <c r="R747" i="12"/>
  <c r="M1460" i="12"/>
  <c r="P1477" i="12"/>
  <c r="Q1530" i="12"/>
  <c r="Q1711" i="12"/>
  <c r="P1728" i="12"/>
  <c r="P1780" i="12" s="1"/>
  <c r="N1762" i="12"/>
  <c r="R1851" i="12"/>
  <c r="Q1868" i="12"/>
  <c r="R1919" i="12"/>
  <c r="R1987" i="12"/>
  <c r="N2057" i="12"/>
  <c r="R2125" i="12"/>
  <c r="Q2212" i="12"/>
  <c r="P2304" i="12"/>
  <c r="O2321" i="12"/>
  <c r="R2338" i="12"/>
  <c r="R2425" i="12"/>
  <c r="N2603" i="12"/>
  <c r="R2675" i="12"/>
  <c r="N2692" i="12"/>
  <c r="N303" i="12"/>
  <c r="Q320" i="12"/>
  <c r="M354" i="12"/>
  <c r="O354" i="12"/>
  <c r="N371" i="12"/>
  <c r="M388" i="12"/>
  <c r="L409" i="12"/>
  <c r="O460" i="12"/>
  <c r="Q460" i="12"/>
  <c r="L477" i="12"/>
  <c r="L530" i="12"/>
  <c r="O564" i="12"/>
  <c r="L591" i="12"/>
  <c r="R679" i="12"/>
  <c r="Q747" i="12"/>
  <c r="M1800" i="12"/>
  <c r="M2355" i="12"/>
  <c r="Q591" i="14"/>
  <c r="L913" i="14"/>
  <c r="R1512" i="14"/>
  <c r="O3264" i="14"/>
  <c r="N286" i="12"/>
  <c r="Q388" i="12"/>
  <c r="N426" i="12"/>
  <c r="M530" i="12"/>
  <c r="P547" i="12"/>
  <c r="L852" i="12"/>
  <c r="O869" i="12"/>
  <c r="Q913" i="12"/>
  <c r="Q930" i="12"/>
  <c r="Q981" i="12"/>
  <c r="Q1051" i="12"/>
  <c r="M1255" i="12"/>
  <c r="Q1274" i="12"/>
  <c r="P1373" i="12"/>
  <c r="Q1407" i="12"/>
  <c r="N1780" i="14"/>
  <c r="K2498" i="14"/>
  <c r="N801" i="12"/>
  <c r="N652" i="12"/>
  <c r="N713" i="12"/>
  <c r="L964" i="12"/>
  <c r="O1170" i="12"/>
  <c r="L1170" i="12"/>
  <c r="M1346" i="12"/>
  <c r="M1424" i="12"/>
  <c r="R1477" i="12"/>
  <c r="N1494" i="12"/>
  <c r="M1511" i="12"/>
  <c r="R1547" i="12"/>
  <c r="P1643" i="12"/>
  <c r="R1660" i="12"/>
  <c r="N1677" i="12"/>
  <c r="L1694" i="12"/>
  <c r="Q1694" i="12"/>
  <c r="R1745" i="12"/>
  <c r="Q1762" i="12"/>
  <c r="O1800" i="12"/>
  <c r="Q1834" i="12"/>
  <c r="P1851" i="12"/>
  <c r="P1868" i="12"/>
  <c r="Q1902" i="12"/>
  <c r="M1919" i="12"/>
  <c r="R1953" i="12"/>
  <c r="Q1970" i="12"/>
  <c r="Q1987" i="12"/>
  <c r="O2004" i="12"/>
  <c r="R2021" i="12"/>
  <c r="M2040" i="12"/>
  <c r="M2057" i="12"/>
  <c r="L2074" i="12"/>
  <c r="N2091" i="12"/>
  <c r="R2091" i="12"/>
  <c r="R2108" i="12"/>
  <c r="Q2125" i="12"/>
  <c r="L2144" i="12"/>
  <c r="P2195" i="12"/>
  <c r="P2264" i="12" s="1"/>
  <c r="O2212" i="12"/>
  <c r="R2229" i="12"/>
  <c r="O2287" i="12"/>
  <c r="R2304" i="12"/>
  <c r="R2356" i="12" s="1"/>
  <c r="O2304" i="12"/>
  <c r="L2497" i="12"/>
  <c r="L2498" i="12" s="1"/>
  <c r="M2497" i="12"/>
  <c r="N2550" i="12"/>
  <c r="N2585" i="12" s="1"/>
  <c r="N913" i="14"/>
  <c r="K2040" i="14"/>
  <c r="O2355" i="14"/>
  <c r="N3509" i="14"/>
  <c r="L269" i="12"/>
  <c r="N354" i="12"/>
  <c r="O409" i="12"/>
  <c r="M460" i="12"/>
  <c r="Q530" i="12"/>
  <c r="N564" i="12"/>
  <c r="O2144" i="12"/>
  <c r="N2304" i="12"/>
  <c r="M3141" i="12"/>
  <c r="P3160" i="12"/>
  <c r="N3177" i="12"/>
  <c r="L3194" i="12"/>
  <c r="P3194" i="12"/>
  <c r="R3211" i="12"/>
  <c r="M3230" i="12"/>
  <c r="Q3230" i="12"/>
  <c r="L3247" i="12"/>
  <c r="O3264" i="12"/>
  <c r="N3281" i="12"/>
  <c r="P3302" i="12"/>
  <c r="O3319" i="12"/>
  <c r="R3336" i="12"/>
  <c r="N3353" i="12"/>
  <c r="R3353" i="12"/>
  <c r="L3370" i="12"/>
  <c r="P3387" i="12"/>
  <c r="N3404" i="12"/>
  <c r="M3423" i="12"/>
  <c r="Q3423" i="12"/>
  <c r="P3440" i="12"/>
  <c r="Q3440" i="12"/>
  <c r="O3457" i="12"/>
  <c r="P3508" i="12"/>
  <c r="Q3508" i="12"/>
  <c r="P337" i="12"/>
  <c r="L388" i="12"/>
  <c r="P409" i="12"/>
  <c r="N494" i="12"/>
  <c r="R371" i="12"/>
  <c r="L443" i="12"/>
  <c r="P477" i="12"/>
  <c r="P760" i="12"/>
  <c r="K1902" i="14"/>
  <c r="K2057" i="14"/>
  <c r="L2533" i="14"/>
  <c r="R913" i="14"/>
  <c r="L2954" i="12"/>
  <c r="K1051" i="12"/>
  <c r="K1119" i="12"/>
  <c r="K1255" i="12"/>
  <c r="K1291" i="12"/>
  <c r="K1460" i="12"/>
  <c r="K1547" i="12"/>
  <c r="K1800" i="12"/>
  <c r="K2212" i="12"/>
  <c r="K2229" i="12"/>
  <c r="K2263" i="12"/>
  <c r="K2442" i="12"/>
  <c r="K2480" i="12"/>
  <c r="K2497" i="12"/>
  <c r="K2550" i="12"/>
  <c r="K2620" i="12"/>
  <c r="K2794" i="12"/>
  <c r="K3457" i="12"/>
  <c r="O913" i="14"/>
  <c r="L1800" i="14"/>
  <c r="L1902" i="14"/>
  <c r="L2408" i="14"/>
  <c r="M3039" i="14"/>
  <c r="M3281" i="14"/>
  <c r="Q3281" i="14"/>
  <c r="K55" i="17"/>
  <c r="K56" i="17" s="1"/>
  <c r="R1441" i="12"/>
  <c r="L1441" i="12"/>
  <c r="R1460" i="12"/>
  <c r="Q1477" i="12"/>
  <c r="Q1512" i="12" s="1"/>
  <c r="P1494" i="12"/>
  <c r="M1494" i="12"/>
  <c r="R1511" i="12"/>
  <c r="O1511" i="12"/>
  <c r="O1512" i="12" s="1"/>
  <c r="P1511" i="12"/>
  <c r="N1530" i="12"/>
  <c r="P1547" i="12"/>
  <c r="Q1547" i="12"/>
  <c r="O1564" i="12"/>
  <c r="L1564" i="12"/>
  <c r="M1564" i="12"/>
  <c r="N1581" i="12"/>
  <c r="L1581" i="12"/>
  <c r="P1581" i="12"/>
  <c r="M1643" i="12"/>
  <c r="Q1643" i="12"/>
  <c r="N1643" i="12"/>
  <c r="O1643" i="12"/>
  <c r="P1660" i="12"/>
  <c r="M1660" i="12"/>
  <c r="O1677" i="12"/>
  <c r="M1677" i="12"/>
  <c r="Q1677" i="12"/>
  <c r="N1694" i="12"/>
  <c r="R1694" i="12"/>
  <c r="O1694" i="12"/>
  <c r="M1711" i="12"/>
  <c r="R1711" i="12"/>
  <c r="O1711" i="12"/>
  <c r="L1728" i="12"/>
  <c r="L1780" i="12" s="1"/>
  <c r="Q1728" i="12"/>
  <c r="N1728" i="12"/>
  <c r="N1780" i="12" s="1"/>
  <c r="O1745" i="12"/>
  <c r="M1745" i="12"/>
  <c r="Q1745" i="12"/>
  <c r="R1762" i="12"/>
  <c r="O1762" i="12"/>
  <c r="M1779" i="12"/>
  <c r="Q1779" i="12"/>
  <c r="O1779" i="12"/>
  <c r="L1800" i="12"/>
  <c r="N2743" i="12"/>
  <c r="R2743" i="12"/>
  <c r="O2743" i="12"/>
  <c r="P2743" i="12"/>
  <c r="M2760" i="12"/>
  <c r="Q2760" i="12"/>
  <c r="R2760" i="12"/>
  <c r="O2760" i="12"/>
  <c r="L2777" i="12"/>
  <c r="P2777" i="12"/>
  <c r="M2777" i="12"/>
  <c r="Q2777" i="12"/>
  <c r="O2794" i="12"/>
  <c r="P2794" i="12"/>
  <c r="R2811" i="12"/>
  <c r="L2811" i="12"/>
  <c r="N2828" i="12"/>
  <c r="R2828" i="12"/>
  <c r="O2828" i="12"/>
  <c r="L2845" i="12"/>
  <c r="P2845" i="12"/>
  <c r="Q2845" i="12"/>
  <c r="R2845" i="12"/>
  <c r="M2714" i="12"/>
  <c r="K129" i="12"/>
  <c r="K199" i="12"/>
  <c r="K2178" i="12"/>
  <c r="K2463" i="12"/>
  <c r="K2603" i="12"/>
  <c r="K2811" i="12"/>
  <c r="L511" i="14"/>
  <c r="P511" i="14"/>
  <c r="N869" i="14"/>
  <c r="M771" i="12"/>
  <c r="M775" i="12" s="1"/>
  <c r="P775" i="12"/>
  <c r="O835" i="14"/>
  <c r="M751" i="12"/>
  <c r="M755" i="12" s="1"/>
  <c r="P755" i="12"/>
  <c r="P592" i="14"/>
  <c r="L3056" i="12"/>
  <c r="N3090" i="12"/>
  <c r="R3090" i="12"/>
  <c r="Q3107" i="12"/>
  <c r="K1512" i="14"/>
  <c r="L3264" i="14"/>
  <c r="P3264" i="14"/>
  <c r="M2498" i="14"/>
  <c r="R3212" i="14"/>
  <c r="R2498" i="12"/>
  <c r="P913" i="14"/>
  <c r="L930" i="14"/>
  <c r="L947" i="14"/>
  <c r="Q286" i="12"/>
  <c r="M494" i="12"/>
  <c r="M835" i="12"/>
  <c r="R2937" i="12"/>
  <c r="O3039" i="12"/>
  <c r="L3039" i="12"/>
  <c r="N3056" i="12"/>
  <c r="R3056" i="12"/>
  <c r="M3073" i="12"/>
  <c r="Q3073" i="12"/>
  <c r="L3090" i="12"/>
  <c r="P3090" i="12"/>
  <c r="O3107" i="12"/>
  <c r="R3124" i="12"/>
  <c r="O3141" i="12"/>
  <c r="N3160" i="12"/>
  <c r="R3160" i="12"/>
  <c r="L3177" i="12"/>
  <c r="P3177" i="12"/>
  <c r="N3194" i="12"/>
  <c r="R3194" i="12"/>
  <c r="L3211" i="12"/>
  <c r="P3211" i="12"/>
  <c r="O3230" i="12"/>
  <c r="N3247" i="12"/>
  <c r="R3247" i="12"/>
  <c r="Q3264" i="12"/>
  <c r="L3281" i="12"/>
  <c r="P3281" i="12"/>
  <c r="O3302" i="12"/>
  <c r="N3319" i="12"/>
  <c r="M3336" i="12"/>
  <c r="L3353" i="12"/>
  <c r="P3353" i="12"/>
  <c r="O3370" i="12"/>
  <c r="N3387" i="12"/>
  <c r="R3387" i="12"/>
  <c r="M3404" i="12"/>
  <c r="Q3404" i="12"/>
  <c r="L3423" i="12"/>
  <c r="P3423" i="12"/>
  <c r="O3440" i="12"/>
  <c r="N3457" i="12"/>
  <c r="R3457" i="12"/>
  <c r="M3474" i="12"/>
  <c r="Q3474" i="12"/>
  <c r="L3491" i="12"/>
  <c r="K869" i="12"/>
  <c r="K1170" i="12"/>
  <c r="K2321" i="12"/>
  <c r="O1309" i="14"/>
  <c r="K1308" i="14"/>
  <c r="M2408" i="14"/>
  <c r="K2408" i="14"/>
  <c r="M250" i="12"/>
  <c r="R216" i="12"/>
  <c r="L112" i="12"/>
  <c r="N396" i="17"/>
  <c r="N397" i="17" s="1"/>
  <c r="R269" i="12"/>
  <c r="L286" i="12"/>
  <c r="M286" i="12"/>
  <c r="O303" i="12"/>
  <c r="P303" i="12"/>
  <c r="N320" i="12"/>
  <c r="R320" i="12"/>
  <c r="P320" i="12"/>
  <c r="N337" i="12"/>
  <c r="R337" i="12"/>
  <c r="O337" i="12"/>
  <c r="L354" i="12"/>
  <c r="P354" i="12"/>
  <c r="R354" i="12"/>
  <c r="O371" i="12"/>
  <c r="L371" i="12"/>
  <c r="P371" i="12"/>
  <c r="N388" i="12"/>
  <c r="R388" i="12"/>
  <c r="P388" i="12"/>
  <c r="N409" i="12"/>
  <c r="R409" i="12"/>
  <c r="M426" i="12"/>
  <c r="D3024" i="12"/>
  <c r="D3029" i="12" s="1"/>
  <c r="D3034" i="12" s="1"/>
  <c r="D3039" i="12" s="1"/>
  <c r="O2498" i="14"/>
  <c r="P2585" i="14"/>
  <c r="O3022" i="12"/>
  <c r="K2374" i="14"/>
  <c r="Q426" i="12"/>
  <c r="R426" i="12"/>
  <c r="O443" i="12"/>
  <c r="N460" i="12"/>
  <c r="R460" i="12"/>
  <c r="N477" i="12"/>
  <c r="R477" i="12"/>
  <c r="O477" i="12"/>
  <c r="L494" i="12"/>
  <c r="P494" i="12"/>
  <c r="R494" i="12"/>
  <c r="O511" i="12"/>
  <c r="L511" i="12"/>
  <c r="P511" i="12"/>
  <c r="N530" i="12"/>
  <c r="R530" i="12"/>
  <c r="P530" i="12"/>
  <c r="M547" i="12"/>
  <c r="Q547" i="12"/>
  <c r="O547" i="12"/>
  <c r="L564" i="12"/>
  <c r="M564" i="12"/>
  <c r="Q564" i="12"/>
  <c r="O591" i="12"/>
  <c r="P591" i="12"/>
  <c r="R652" i="12"/>
  <c r="O652" i="12"/>
  <c r="L652" i="12"/>
  <c r="P652" i="12"/>
  <c r="M679" i="12"/>
  <c r="Q679" i="12"/>
  <c r="N679" i="12"/>
  <c r="N696" i="12"/>
  <c r="R696" i="12"/>
  <c r="O696" i="12"/>
  <c r="P696" i="12"/>
  <c r="Q713" i="12"/>
  <c r="O713" i="12"/>
  <c r="P730" i="12"/>
  <c r="N730" i="12"/>
  <c r="R730" i="12"/>
  <c r="O747" i="12"/>
  <c r="L747" i="12"/>
  <c r="P747" i="12"/>
  <c r="M747" i="12"/>
  <c r="R801" i="12"/>
  <c r="O801" i="12"/>
  <c r="L801" i="12"/>
  <c r="Q801" i="12"/>
  <c r="L818" i="12"/>
  <c r="P818" i="12"/>
  <c r="M818" i="12"/>
  <c r="R818" i="12"/>
  <c r="N835" i="12"/>
  <c r="Q852" i="12"/>
  <c r="L869" i="12"/>
  <c r="P869" i="12"/>
  <c r="N869" i="12"/>
  <c r="O913" i="12"/>
  <c r="L913" i="12"/>
  <c r="P913" i="12"/>
  <c r="M913" i="12"/>
  <c r="R913" i="12"/>
  <c r="L930" i="12"/>
  <c r="P930" i="12"/>
  <c r="M930" i="12"/>
  <c r="O947" i="12"/>
  <c r="L947" i="12"/>
  <c r="P947" i="12"/>
  <c r="M947" i="12"/>
  <c r="N964" i="12"/>
  <c r="R964" i="12"/>
  <c r="O964" i="12"/>
  <c r="M981" i="12"/>
  <c r="R981" i="12"/>
  <c r="L998" i="12"/>
  <c r="P998" i="12"/>
  <c r="M998" i="12"/>
  <c r="O1015" i="12"/>
  <c r="L1015" i="12"/>
  <c r="P1015" i="12"/>
  <c r="M1015" i="12"/>
  <c r="Q1015" i="12"/>
  <c r="N1032" i="12"/>
  <c r="R1032" i="12"/>
  <c r="O1032" i="12"/>
  <c r="M1051" i="12"/>
  <c r="R1051" i="12"/>
  <c r="O1051" i="12"/>
  <c r="L1068" i="12"/>
  <c r="P1068" i="12"/>
  <c r="O1085" i="12"/>
  <c r="L1085" i="12"/>
  <c r="P1085" i="12"/>
  <c r="M1085" i="12"/>
  <c r="N1102" i="12"/>
  <c r="R1102" i="12"/>
  <c r="O1102" i="12"/>
  <c r="Q1119" i="12"/>
  <c r="R1119" i="12"/>
  <c r="L1136" i="12"/>
  <c r="P1136" i="12"/>
  <c r="M1136" i="12"/>
  <c r="Q1136" i="12"/>
  <c r="O1153" i="12"/>
  <c r="L1153" i="12"/>
  <c r="P1153" i="12"/>
  <c r="M1153" i="12"/>
  <c r="Q1153" i="12"/>
  <c r="N1170" i="12"/>
  <c r="R1170" i="12"/>
  <c r="M1187" i="12"/>
  <c r="Q1187" i="12"/>
  <c r="R1187" i="12"/>
  <c r="L1204" i="12"/>
  <c r="P1204" i="12"/>
  <c r="O1221" i="12"/>
  <c r="L1221" i="12"/>
  <c r="P1221" i="12"/>
  <c r="Q1221" i="12"/>
  <c r="N1238" i="12"/>
  <c r="R1238" i="12"/>
  <c r="O1238" i="12"/>
  <c r="P1238" i="12"/>
  <c r="Q1255" i="12"/>
  <c r="N1255" i="12"/>
  <c r="R1255" i="12"/>
  <c r="L1274" i="12"/>
  <c r="M1274" i="12"/>
  <c r="N1274" i="12"/>
  <c r="R1274" i="12"/>
  <c r="O1291" i="12"/>
  <c r="M1291" i="12"/>
  <c r="Q1291" i="12"/>
  <c r="N1308" i="12"/>
  <c r="R1308" i="12"/>
  <c r="O1308" i="12"/>
  <c r="P1308" i="12"/>
  <c r="M1329" i="12"/>
  <c r="N1329" i="12"/>
  <c r="R1329" i="12"/>
  <c r="O1329" i="12"/>
  <c r="L1346" i="12"/>
  <c r="P1346" i="12"/>
  <c r="Q1346" i="12"/>
  <c r="N1346" i="12"/>
  <c r="R1346" i="12"/>
  <c r="O1373" i="12"/>
  <c r="L1373" i="12"/>
  <c r="M1373" i="12"/>
  <c r="Q1373" i="12"/>
  <c r="N1390" i="12"/>
  <c r="R1390" i="12"/>
  <c r="O1390" i="12"/>
  <c r="P1390" i="12"/>
  <c r="M1407" i="12"/>
  <c r="N1407" i="12"/>
  <c r="R1407" i="12"/>
  <c r="L1424" i="12"/>
  <c r="N1460" i="12"/>
  <c r="N1779" i="12"/>
  <c r="Q1780" i="14"/>
  <c r="L747" i="14"/>
  <c r="P747" i="14"/>
  <c r="P748" i="14" s="1"/>
  <c r="K2091" i="14"/>
  <c r="M2637" i="14"/>
  <c r="K2714" i="14"/>
  <c r="L2714" i="14"/>
  <c r="L2715" i="14" s="1"/>
  <c r="K2743" i="14"/>
  <c r="L2760" i="14"/>
  <c r="L3319" i="14"/>
  <c r="N2869" i="12"/>
  <c r="L2886" i="12"/>
  <c r="R2920" i="12"/>
  <c r="Q2937" i="12"/>
  <c r="O2971" i="12"/>
  <c r="N3039" i="12"/>
  <c r="R3039" i="12"/>
  <c r="P3039" i="12"/>
  <c r="M3056" i="12"/>
  <c r="Q3056" i="12"/>
  <c r="O3056" i="12"/>
  <c r="L3073" i="12"/>
  <c r="P3073" i="12"/>
  <c r="N3073" i="12"/>
  <c r="R3073" i="12"/>
  <c r="O3090" i="12"/>
  <c r="M3090" i="12"/>
  <c r="Q3090" i="12"/>
  <c r="N3107" i="12"/>
  <c r="R3107" i="12"/>
  <c r="L3107" i="12"/>
  <c r="P3107" i="12"/>
  <c r="M3124" i="12"/>
  <c r="Q3124" i="12"/>
  <c r="O3124" i="12"/>
  <c r="R3141" i="12"/>
  <c r="L3141" i="12"/>
  <c r="P3141" i="12"/>
  <c r="M3160" i="12"/>
  <c r="Q3160" i="12"/>
  <c r="O3160" i="12"/>
  <c r="O3177" i="12"/>
  <c r="M3177" i="12"/>
  <c r="Q3177" i="12"/>
  <c r="M3194" i="12"/>
  <c r="Q3194" i="12"/>
  <c r="O3194" i="12"/>
  <c r="M3211" i="12"/>
  <c r="Q3211" i="12"/>
  <c r="N3230" i="12"/>
  <c r="L3230" i="12"/>
  <c r="P3230" i="12"/>
  <c r="M3247" i="12"/>
  <c r="Q3247" i="12"/>
  <c r="O3247" i="12"/>
  <c r="L3264" i="12"/>
  <c r="P3264" i="12"/>
  <c r="N3264" i="12"/>
  <c r="R3264" i="12"/>
  <c r="O3281" i="12"/>
  <c r="M3281" i="12"/>
  <c r="Q3281" i="12"/>
  <c r="O3353" i="12"/>
  <c r="M3353" i="12"/>
  <c r="M3405" i="12" s="1"/>
  <c r="Q3353" i="12"/>
  <c r="M3387" i="12"/>
  <c r="Q3387" i="12"/>
  <c r="O3387" i="12"/>
  <c r="N3440" i="12"/>
  <c r="R3440" i="12"/>
  <c r="L3440" i="12"/>
  <c r="L3474" i="12"/>
  <c r="P3474" i="12"/>
  <c r="O3491" i="12"/>
  <c r="N3508" i="12"/>
  <c r="R3508" i="12"/>
  <c r="N146" i="12"/>
  <c r="Q27" i="12"/>
  <c r="R3509" i="14"/>
  <c r="M511" i="14"/>
  <c r="Q511" i="14"/>
  <c r="M2869" i="12"/>
  <c r="Q2869" i="12"/>
  <c r="O2886" i="12"/>
  <c r="P2903" i="12"/>
  <c r="N2903" i="12"/>
  <c r="R2903" i="12"/>
  <c r="M2920" i="12"/>
  <c r="Q2920" i="12"/>
  <c r="L2937" i="12"/>
  <c r="P2937" i="12"/>
  <c r="O2954" i="12"/>
  <c r="N2971" i="12"/>
  <c r="R2971" i="12"/>
  <c r="M2988" i="12"/>
  <c r="Q2988" i="12"/>
  <c r="K494" i="12"/>
  <c r="K696" i="12"/>
  <c r="K913" i="12"/>
  <c r="K930" i="12"/>
  <c r="K1068" i="12"/>
  <c r="K1136" i="12"/>
  <c r="K1868" i="12"/>
  <c r="K1936" i="12"/>
  <c r="K2004" i="12"/>
  <c r="K2091" i="12"/>
  <c r="K2161" i="12"/>
  <c r="K2304" i="12"/>
  <c r="K2584" i="12"/>
  <c r="K2637" i="12"/>
  <c r="K2675" i="12"/>
  <c r="L44" i="14"/>
  <c r="L2057" i="14"/>
  <c r="L2144" i="14"/>
  <c r="K2321" i="14"/>
  <c r="N2355" i="14"/>
  <c r="R2355" i="14"/>
  <c r="K2355" i="14"/>
  <c r="M2374" i="14"/>
  <c r="K2533" i="14"/>
  <c r="K2585" i="14" s="1"/>
  <c r="K2637" i="14"/>
  <c r="R3405" i="14"/>
  <c r="N3319" i="14"/>
  <c r="O2869" i="12"/>
  <c r="P2869" i="12"/>
  <c r="M2886" i="12"/>
  <c r="Q2886" i="12"/>
  <c r="N2886" i="12"/>
  <c r="R2886" i="12"/>
  <c r="L2903" i="12"/>
  <c r="M2903" i="12"/>
  <c r="Q2903" i="12"/>
  <c r="O2920" i="12"/>
  <c r="L2920" i="12"/>
  <c r="P2920" i="12"/>
  <c r="N2937" i="12"/>
  <c r="O2937" i="12"/>
  <c r="M2954" i="12"/>
  <c r="Q2954" i="12"/>
  <c r="N2954" i="12"/>
  <c r="R2954" i="12"/>
  <c r="L2971" i="12"/>
  <c r="P2971" i="12"/>
  <c r="M2971" i="12"/>
  <c r="Q2971" i="12"/>
  <c r="O2988" i="12"/>
  <c r="L2988" i="12"/>
  <c r="P2988" i="12"/>
  <c r="N3005" i="12"/>
  <c r="R3005" i="12"/>
  <c r="O3005" i="12"/>
  <c r="L3005" i="12"/>
  <c r="P3005" i="12"/>
  <c r="L3022" i="12"/>
  <c r="P3022" i="12"/>
  <c r="M3022" i="12"/>
  <c r="Q3022" i="12"/>
  <c r="R3022" i="12"/>
  <c r="P3056" i="12"/>
  <c r="Q3141" i="12"/>
  <c r="R3177" i="12"/>
  <c r="N3211" i="12"/>
  <c r="N3212" i="12" s="1"/>
  <c r="P3247" i="12"/>
  <c r="R3281" i="12"/>
  <c r="L3302" i="12"/>
  <c r="R3319" i="12"/>
  <c r="Q3336" i="12"/>
  <c r="N3336" i="12"/>
  <c r="P3370" i="12"/>
  <c r="L3387" i="12"/>
  <c r="R3404" i="12"/>
  <c r="M3440" i="12"/>
  <c r="O3474" i="12"/>
  <c r="P3491" i="12"/>
  <c r="N3491" i="12"/>
  <c r="R3491" i="12"/>
  <c r="M3508" i="12"/>
  <c r="K1238" i="12"/>
  <c r="K913" i="14"/>
  <c r="K930" i="14"/>
  <c r="K947" i="14"/>
  <c r="Q1309" i="12"/>
  <c r="O1407" i="12"/>
  <c r="L1511" i="12"/>
  <c r="L1779" i="12"/>
  <c r="N1817" i="12"/>
  <c r="R2988" i="12"/>
  <c r="M2533" i="14"/>
  <c r="M1800" i="14"/>
  <c r="Q2715" i="12"/>
  <c r="N269" i="12"/>
  <c r="O269" i="12"/>
  <c r="P269" i="12"/>
  <c r="R286" i="12"/>
  <c r="O286" i="12"/>
  <c r="L303" i="12"/>
  <c r="R303" i="12"/>
  <c r="O320" i="12"/>
  <c r="M320" i="12"/>
  <c r="L337" i="12"/>
  <c r="Q354" i="12"/>
  <c r="P443" i="12"/>
  <c r="N511" i="12"/>
  <c r="N591" i="12"/>
  <c r="M652" i="12"/>
  <c r="Q652" i="12"/>
  <c r="M696" i="12"/>
  <c r="N747" i="12"/>
  <c r="O818" i="12"/>
  <c r="N947" i="12"/>
  <c r="Q964" i="12"/>
  <c r="O998" i="12"/>
  <c r="N1015" i="12"/>
  <c r="M1032" i="12"/>
  <c r="M1033" i="12" s="1"/>
  <c r="N1085" i="12"/>
  <c r="Q1102" i="12"/>
  <c r="O1136" i="12"/>
  <c r="N1153" i="12"/>
  <c r="M1170" i="12"/>
  <c r="N1221" i="12"/>
  <c r="Q1238" i="12"/>
  <c r="M1308" i="12"/>
  <c r="L1329" i="12"/>
  <c r="N1373" i="12"/>
  <c r="R1373" i="12"/>
  <c r="R1424" i="12"/>
  <c r="M3039" i="12"/>
  <c r="K591" i="14"/>
  <c r="M2040" i="14"/>
  <c r="N3474" i="12"/>
  <c r="R3474" i="12"/>
  <c r="M3491" i="12"/>
  <c r="Q3491" i="12"/>
  <c r="O3508" i="12"/>
  <c r="L3508" i="12"/>
  <c r="N250" i="12"/>
  <c r="N182" i="12"/>
  <c r="L95" i="12"/>
  <c r="K3039" i="14"/>
  <c r="Q3212" i="14"/>
  <c r="O388" i="12"/>
  <c r="L460" i="12"/>
  <c r="O530" i="12"/>
  <c r="N547" i="12"/>
  <c r="R547" i="12"/>
  <c r="R564" i="12"/>
  <c r="M591" i="12"/>
  <c r="Q591" i="12"/>
  <c r="Q592" i="12" s="1"/>
  <c r="O679" i="12"/>
  <c r="L679" i="12"/>
  <c r="L696" i="12"/>
  <c r="R713" i="12"/>
  <c r="M730" i="12"/>
  <c r="Q730" i="12"/>
  <c r="N818" i="12"/>
  <c r="N852" i="12"/>
  <c r="R852" i="12"/>
  <c r="M869" i="12"/>
  <c r="Q869" i="12"/>
  <c r="N913" i="12"/>
  <c r="N930" i="12"/>
  <c r="R930" i="12"/>
  <c r="Q947" i="12"/>
  <c r="P964" i="12"/>
  <c r="N981" i="12"/>
  <c r="O981" i="12"/>
  <c r="N998" i="12"/>
  <c r="R998" i="12"/>
  <c r="P1032" i="12"/>
  <c r="N1051" i="12"/>
  <c r="M1068" i="12"/>
  <c r="Q1068" i="12"/>
  <c r="N1068" i="12"/>
  <c r="R1068" i="12"/>
  <c r="Q1085" i="12"/>
  <c r="P1102" i="12"/>
  <c r="N1119" i="12"/>
  <c r="O1119" i="12"/>
  <c r="N1136" i="12"/>
  <c r="R1136" i="12"/>
  <c r="P1170" i="12"/>
  <c r="N1187" i="12"/>
  <c r="M1204" i="12"/>
  <c r="Q1204" i="12"/>
  <c r="N1204" i="12"/>
  <c r="R1204" i="12"/>
  <c r="O1255" i="12"/>
  <c r="L1291" i="12"/>
  <c r="P1291" i="12"/>
  <c r="P1309" i="12" s="1"/>
  <c r="M761" i="14"/>
  <c r="M765" i="14" s="1"/>
  <c r="P765" i="14"/>
  <c r="O3509" i="14"/>
  <c r="R1868" i="12"/>
  <c r="O2408" i="12"/>
  <c r="M2442" i="12"/>
  <c r="Q2442" i="12"/>
  <c r="M786" i="14"/>
  <c r="M790" i="14" s="1"/>
  <c r="R2498" i="14"/>
  <c r="M269" i="12"/>
  <c r="Q269" i="12"/>
  <c r="M303" i="12"/>
  <c r="Q303" i="12"/>
  <c r="L320" i="12"/>
  <c r="M337" i="12"/>
  <c r="Q337" i="12"/>
  <c r="M371" i="12"/>
  <c r="Q371" i="12"/>
  <c r="M409" i="12"/>
  <c r="Q409" i="12"/>
  <c r="O426" i="12"/>
  <c r="L426" i="12"/>
  <c r="P426" i="12"/>
  <c r="M443" i="12"/>
  <c r="Q443" i="12"/>
  <c r="N443" i="12"/>
  <c r="R443" i="12"/>
  <c r="P460" i="12"/>
  <c r="M477" i="12"/>
  <c r="Q477" i="12"/>
  <c r="O494" i="12"/>
  <c r="M511" i="12"/>
  <c r="Q511" i="12"/>
  <c r="R511" i="12"/>
  <c r="P564" i="12"/>
  <c r="R591" i="12"/>
  <c r="P679" i="12"/>
  <c r="M1512" i="14"/>
  <c r="M1780" i="14"/>
  <c r="M3264" i="14"/>
  <c r="L2869" i="12"/>
  <c r="N3022" i="12"/>
  <c r="K1851" i="12"/>
  <c r="L182" i="12"/>
  <c r="Q165" i="12"/>
  <c r="M165" i="12"/>
  <c r="O146" i="12"/>
  <c r="P112" i="12"/>
  <c r="M95" i="12"/>
  <c r="R78" i="12"/>
  <c r="L61" i="12"/>
  <c r="O27" i="12"/>
  <c r="K61" i="12"/>
  <c r="K112" i="12"/>
  <c r="K547" i="12"/>
  <c r="K564" i="12"/>
  <c r="K835" i="12"/>
  <c r="K964" i="12"/>
  <c r="K981" i="12"/>
  <c r="K998" i="12"/>
  <c r="K1204" i="12"/>
  <c r="K1274" i="12"/>
  <c r="K1329" i="12"/>
  <c r="K1346" i="12"/>
  <c r="K1441" i="12"/>
  <c r="K1511" i="12"/>
  <c r="K1530" i="12"/>
  <c r="K1564" i="12"/>
  <c r="K1581" i="12"/>
  <c r="K1660" i="12"/>
  <c r="K1711" i="12"/>
  <c r="K1728" i="12"/>
  <c r="K1762" i="12"/>
  <c r="K1834" i="12"/>
  <c r="K1987" i="12"/>
  <c r="K2074" i="12"/>
  <c r="K2287" i="12"/>
  <c r="K2355" i="12"/>
  <c r="K2408" i="12"/>
  <c r="K2567" i="12"/>
  <c r="K2692" i="12"/>
  <c r="K2760" i="12"/>
  <c r="K2777" i="12"/>
  <c r="K2845" i="12"/>
  <c r="K2903" i="12"/>
  <c r="N44" i="14"/>
  <c r="O591" i="14"/>
  <c r="P1187" i="14"/>
  <c r="O2920" i="14"/>
  <c r="P3124" i="14"/>
  <c r="P3212" i="14"/>
  <c r="R2869" i="12"/>
  <c r="P2886" i="12"/>
  <c r="O2903" i="12"/>
  <c r="N2920" i="12"/>
  <c r="M2937" i="12"/>
  <c r="P2954" i="12"/>
  <c r="N2988" i="12"/>
  <c r="M3005" i="12"/>
  <c r="Q3005" i="12"/>
  <c r="Q3039" i="12"/>
  <c r="O3073" i="12"/>
  <c r="M3107" i="12"/>
  <c r="P3124" i="12"/>
  <c r="N3124" i="12"/>
  <c r="L3160" i="12"/>
  <c r="O3336" i="12"/>
  <c r="P250" i="12"/>
  <c r="L250" i="12"/>
  <c r="M233" i="12"/>
  <c r="N216" i="12"/>
  <c r="P182" i="12"/>
  <c r="L165" i="12"/>
  <c r="O129" i="12"/>
  <c r="Q95" i="12"/>
  <c r="L44" i="12"/>
  <c r="M27" i="12"/>
  <c r="K165" i="12"/>
  <c r="K269" i="12"/>
  <c r="K303" i="12"/>
  <c r="K337" i="12"/>
  <c r="K371" i="12"/>
  <c r="K409" i="12"/>
  <c r="K477" i="12"/>
  <c r="K511" i="12"/>
  <c r="K591" i="12"/>
  <c r="K679" i="12"/>
  <c r="K713" i="12"/>
  <c r="K730" i="12"/>
  <c r="K801" i="12"/>
  <c r="K852" i="12"/>
  <c r="M426" i="14"/>
  <c r="M818" i="14"/>
  <c r="M1902" i="14"/>
  <c r="M2212" i="14"/>
  <c r="K396" i="17"/>
  <c r="K397" i="17" s="1"/>
  <c r="K3440" i="12"/>
  <c r="N1187" i="14"/>
  <c r="M1308" i="14"/>
  <c r="N2321" i="14"/>
  <c r="L2743" i="14"/>
  <c r="L2794" i="14"/>
  <c r="N2920" i="14"/>
  <c r="M2971" i="14"/>
  <c r="N3124" i="14"/>
  <c r="L3124" i="14"/>
  <c r="R18" i="17"/>
  <c r="R19" i="17" s="1"/>
  <c r="R20" i="17" s="1"/>
  <c r="R21" i="17" s="1"/>
  <c r="P1512" i="12"/>
  <c r="L1442" i="12"/>
  <c r="M3282" i="12"/>
  <c r="K2498" i="12"/>
  <c r="N477" i="14"/>
  <c r="P1442" i="14"/>
  <c r="Q2498" i="14"/>
  <c r="Q179" i="17"/>
  <c r="R179" i="17" s="1"/>
  <c r="L182" i="17"/>
  <c r="O2498" i="12"/>
  <c r="Q233" i="12"/>
  <c r="O199" i="12"/>
  <c r="M199" i="12"/>
  <c r="R146" i="12"/>
  <c r="N78" i="12"/>
  <c r="O61" i="12"/>
  <c r="P44" i="12"/>
  <c r="K78" i="12"/>
  <c r="K216" i="12"/>
  <c r="K233" i="12"/>
  <c r="K286" i="12"/>
  <c r="K354" i="12"/>
  <c r="K426" i="12"/>
  <c r="K443" i="12"/>
  <c r="M835" i="14"/>
  <c r="Q1442" i="14"/>
  <c r="Q1781" i="14" s="1"/>
  <c r="L1817" i="12"/>
  <c r="P1817" i="12"/>
  <c r="O1834" i="12"/>
  <c r="O1902" i="12"/>
  <c r="O250" i="12"/>
  <c r="R250" i="12"/>
  <c r="Q250" i="12"/>
  <c r="P233" i="12"/>
  <c r="R233" i="12"/>
  <c r="N233" i="12"/>
  <c r="M216" i="12"/>
  <c r="O216" i="12"/>
  <c r="R199" i="12"/>
  <c r="Q199" i="12"/>
  <c r="P199" i="12"/>
  <c r="L199" i="12"/>
  <c r="Q182" i="12"/>
  <c r="M182" i="12"/>
  <c r="O165" i="12"/>
  <c r="R165" i="12"/>
  <c r="N165" i="12"/>
  <c r="P146" i="12"/>
  <c r="M129" i="12"/>
  <c r="P129" i="12"/>
  <c r="L129" i="12"/>
  <c r="O112" i="12"/>
  <c r="R112" i="12"/>
  <c r="Q112" i="12"/>
  <c r="M112" i="12"/>
  <c r="O95" i="12"/>
  <c r="R95" i="12"/>
  <c r="N95" i="12"/>
  <c r="O78" i="12"/>
  <c r="R61" i="12"/>
  <c r="Q61" i="12"/>
  <c r="M61" i="12"/>
  <c r="P61" i="12"/>
  <c r="O44" i="12"/>
  <c r="Q44" i="12"/>
  <c r="M44" i="12"/>
  <c r="R27" i="12"/>
  <c r="N27" i="12"/>
  <c r="M591" i="14"/>
  <c r="L591" i="14"/>
  <c r="K652" i="14"/>
  <c r="N801" i="14"/>
  <c r="O801" i="14"/>
  <c r="K801" i="14"/>
  <c r="Q801" i="14"/>
  <c r="L801" i="14"/>
  <c r="R801" i="14"/>
  <c r="P2349" i="14"/>
  <c r="P2355" i="14" s="1"/>
  <c r="M2345" i="14"/>
  <c r="M2349" i="14" s="1"/>
  <c r="M2355" i="14" s="1"/>
  <c r="K44" i="12"/>
  <c r="K652" i="12"/>
  <c r="K747" i="12"/>
  <c r="K818" i="12"/>
  <c r="K3056" i="12"/>
  <c r="K3194" i="12"/>
  <c r="K3336" i="12"/>
  <c r="K3353" i="12"/>
  <c r="K3404" i="12"/>
  <c r="K3474" i="12"/>
  <c r="O1780" i="14"/>
  <c r="K1800" i="14"/>
  <c r="N2057" i="14"/>
  <c r="N2126" i="14" s="1"/>
  <c r="M2091" i="14"/>
  <c r="L2125" i="14"/>
  <c r="K2144" i="14"/>
  <c r="R2846" i="14"/>
  <c r="R2443" i="14"/>
  <c r="N2442" i="14"/>
  <c r="P2920" i="14"/>
  <c r="P3387" i="14"/>
  <c r="O3124" i="14"/>
  <c r="K947" i="12"/>
  <c r="K1015" i="12"/>
  <c r="K1085" i="12"/>
  <c r="K1102" i="12"/>
  <c r="K1153" i="12"/>
  <c r="K1187" i="12"/>
  <c r="K1221" i="12"/>
  <c r="K1308" i="12"/>
  <c r="K1390" i="12"/>
  <c r="K1373" i="12"/>
  <c r="K1407" i="12"/>
  <c r="K1424" i="12"/>
  <c r="K1477" i="12"/>
  <c r="K1643" i="12"/>
  <c r="K1677" i="12"/>
  <c r="K1745" i="12"/>
  <c r="K1779" i="12"/>
  <c r="K1817" i="12"/>
  <c r="K1885" i="12"/>
  <c r="K1919" i="12"/>
  <c r="K1953" i="12"/>
  <c r="K1970" i="12"/>
  <c r="K2021" i="12"/>
  <c r="K2040" i="12"/>
  <c r="K2057" i="12"/>
  <c r="K2108" i="12"/>
  <c r="K2125" i="12"/>
  <c r="K2195" i="12"/>
  <c r="K2246" i="12"/>
  <c r="K2338" i="12"/>
  <c r="K2374" i="12"/>
  <c r="K2391" i="12"/>
  <c r="K2425" i="12"/>
  <c r="K2516" i="12"/>
  <c r="K2533" i="12"/>
  <c r="K2658" i="12"/>
  <c r="K2714" i="12"/>
  <c r="K2743" i="12"/>
  <c r="K2828" i="12"/>
  <c r="K2971" i="12"/>
  <c r="K3039" i="12"/>
  <c r="K3124" i="12"/>
  <c r="K3230" i="12"/>
  <c r="K3264" i="12"/>
  <c r="Q2022" i="14"/>
  <c r="K426" i="14"/>
  <c r="R869" i="14"/>
  <c r="N2338" i="14"/>
  <c r="L2355" i="14"/>
  <c r="K2920" i="14"/>
  <c r="K3319" i="14"/>
  <c r="K3387" i="14"/>
  <c r="R3124" i="14"/>
  <c r="R3142" i="14" s="1"/>
  <c r="K2869" i="12"/>
  <c r="K2886" i="12"/>
  <c r="K2937" i="12"/>
  <c r="K2954" i="12"/>
  <c r="K3005" i="12"/>
  <c r="K3022" i="12"/>
  <c r="K3073" i="12"/>
  <c r="K3090" i="12"/>
  <c r="K3107" i="12"/>
  <c r="K3141" i="12"/>
  <c r="K3160" i="12"/>
  <c r="K3177" i="12"/>
  <c r="K3211" i="12"/>
  <c r="K3247" i="12"/>
  <c r="K3281" i="12"/>
  <c r="K3302" i="12"/>
  <c r="K3319" i="12"/>
  <c r="K3370" i="12"/>
  <c r="K3387" i="12"/>
  <c r="K3423" i="12"/>
  <c r="K3491" i="12"/>
  <c r="K3508" i="12"/>
  <c r="L95" i="14"/>
  <c r="K250" i="14"/>
  <c r="K251" i="14" s="1"/>
  <c r="N337" i="14"/>
  <c r="N389" i="14" s="1"/>
  <c r="L869" i="14"/>
  <c r="K1407" i="14"/>
  <c r="K2287" i="14"/>
  <c r="N2304" i="14"/>
  <c r="L2338" i="14"/>
  <c r="M2743" i="14"/>
  <c r="K2760" i="14"/>
  <c r="N2794" i="14"/>
  <c r="N2846" i="14" s="1"/>
  <c r="K3177" i="14"/>
  <c r="P3281" i="14"/>
  <c r="O3387" i="14"/>
  <c r="Q3124" i="14"/>
  <c r="M269" i="17"/>
  <c r="M270" i="17" s="1"/>
  <c r="Q252" i="17"/>
  <c r="L30" i="17"/>
  <c r="L31" i="17" s="1"/>
  <c r="L32" i="17" s="1"/>
  <c r="Q235" i="17"/>
  <c r="L277" i="17"/>
  <c r="L284" i="17" s="1"/>
  <c r="Q274" i="17"/>
  <c r="Q275" i="17"/>
  <c r="R275" i="17" s="1"/>
  <c r="Q68" i="17"/>
  <c r="Q69" i="17"/>
  <c r="Q180" i="17"/>
  <c r="R180" i="17" s="1"/>
  <c r="L196" i="17"/>
  <c r="L197" i="17" s="1"/>
  <c r="Q194" i="17"/>
  <c r="R194" i="17" s="1"/>
  <c r="M415" i="17"/>
  <c r="K205" i="17"/>
  <c r="K270" i="17"/>
  <c r="K285" i="17" s="1"/>
  <c r="L322" i="17"/>
  <c r="L323" i="17" s="1"/>
  <c r="Q320" i="17"/>
  <c r="K260" i="17"/>
  <c r="R259" i="17"/>
  <c r="R260" i="17" s="1"/>
  <c r="K323" i="17"/>
  <c r="K324" i="17" s="1"/>
  <c r="L421" i="17"/>
  <c r="R65" i="17"/>
  <c r="M204" i="17"/>
  <c r="M205" i="17" s="1"/>
  <c r="Q101" i="17"/>
  <c r="Q100" i="17"/>
  <c r="M71" i="17"/>
  <c r="O1309" i="12"/>
  <c r="L2356" i="12"/>
  <c r="N1800" i="12"/>
  <c r="R1800" i="12"/>
  <c r="M1817" i="12"/>
  <c r="Q1817" i="12"/>
  <c r="N1868" i="12"/>
  <c r="L1885" i="12"/>
  <c r="P1885" i="12"/>
  <c r="M2516" i="12"/>
  <c r="M2585" i="12" s="1"/>
  <c r="Q2516" i="12"/>
  <c r="P2603" i="12"/>
  <c r="P2638" i="12" s="1"/>
  <c r="O2620" i="12"/>
  <c r="N2637" i="12"/>
  <c r="N2638" i="12" s="1"/>
  <c r="R2637" i="12"/>
  <c r="L2675" i="12"/>
  <c r="L2715" i="12" s="1"/>
  <c r="P2675" i="12"/>
  <c r="P2715" i="12" s="1"/>
  <c r="O2692" i="12"/>
  <c r="O2715" i="12" s="1"/>
  <c r="N2714" i="12"/>
  <c r="R2714" i="12"/>
  <c r="M2743" i="12"/>
  <c r="N2794" i="12"/>
  <c r="R2794" i="12"/>
  <c r="M2811" i="12"/>
  <c r="Q2811" i="12"/>
  <c r="L2828" i="12"/>
  <c r="P2828" i="12"/>
  <c r="L233" i="12"/>
  <c r="O233" i="12"/>
  <c r="Q216" i="12"/>
  <c r="P216" i="12"/>
  <c r="L216" i="12"/>
  <c r="N199" i="12"/>
  <c r="O182" i="12"/>
  <c r="R182" i="12"/>
  <c r="P165" i="12"/>
  <c r="Q146" i="12"/>
  <c r="L146" i="12"/>
  <c r="R129" i="12"/>
  <c r="N129" i="12"/>
  <c r="Q129" i="12"/>
  <c r="N112" i="12"/>
  <c r="P95" i="12"/>
  <c r="Q78" i="12"/>
  <c r="M78" i="12"/>
  <c r="P78" i="12"/>
  <c r="L78" i="12"/>
  <c r="N61" i="12"/>
  <c r="R44" i="12"/>
  <c r="N44" i="12"/>
  <c r="P27" i="12"/>
  <c r="L27" i="12"/>
  <c r="M1885" i="12"/>
  <c r="Q1885" i="12"/>
  <c r="L1953" i="12"/>
  <c r="L2021" i="12"/>
  <c r="P2021" i="12"/>
  <c r="L2091" i="12"/>
  <c r="P2091" i="12"/>
  <c r="O2108" i="12"/>
  <c r="N1936" i="12"/>
  <c r="R1936" i="12"/>
  <c r="M1953" i="12"/>
  <c r="Q1953" i="12"/>
  <c r="N2144" i="12"/>
  <c r="R2144" i="12"/>
  <c r="R2264" i="12" s="1"/>
  <c r="M2304" i="12"/>
  <c r="Q2304" i="12"/>
  <c r="Q2356" i="12" s="1"/>
  <c r="M2374" i="12"/>
  <c r="Q2374" i="12"/>
  <c r="L2391" i="12"/>
  <c r="P2391" i="12"/>
  <c r="L2442" i="12"/>
  <c r="P2442" i="12"/>
  <c r="P2443" i="12" s="1"/>
  <c r="M146" i="12"/>
  <c r="K182" i="12"/>
  <c r="K250" i="12"/>
  <c r="K320" i="12"/>
  <c r="K388" i="12"/>
  <c r="K460" i="12"/>
  <c r="K530" i="12"/>
  <c r="L835" i="12"/>
  <c r="K1032" i="12"/>
  <c r="K1494" i="12"/>
  <c r="R2585" i="14"/>
  <c r="N3212" i="14"/>
  <c r="Q3264" i="14"/>
  <c r="K27" i="12"/>
  <c r="K95" i="12"/>
  <c r="M756" i="14"/>
  <c r="M760" i="14" s="1"/>
  <c r="P760" i="14"/>
  <c r="M776" i="14"/>
  <c r="M780" i="14" s="1"/>
  <c r="P780" i="14"/>
  <c r="D2871" i="14"/>
  <c r="D2876" i="14" s="1"/>
  <c r="D2881" i="14" s="1"/>
  <c r="D2886" i="14" s="1"/>
  <c r="D2887" i="14"/>
  <c r="R1442" i="14"/>
  <c r="R2356" i="14"/>
  <c r="O511" i="14"/>
  <c r="O512" i="14" s="1"/>
  <c r="N652" i="14"/>
  <c r="M679" i="14"/>
  <c r="N747" i="14"/>
  <c r="K869" i="14"/>
  <c r="Q869" i="14"/>
  <c r="M930" i="14"/>
  <c r="M947" i="14"/>
  <c r="N1512" i="14"/>
  <c r="R2715" i="14"/>
  <c r="N2715" i="14"/>
  <c r="K2794" i="14"/>
  <c r="N3387" i="14"/>
  <c r="Q3491" i="14"/>
  <c r="Q3509" i="14" s="1"/>
  <c r="O2022" i="14"/>
  <c r="K44" i="14"/>
  <c r="O44" i="14"/>
  <c r="O147" i="14" s="1"/>
  <c r="K129" i="14"/>
  <c r="L250" i="14"/>
  <c r="L251" i="14" s="1"/>
  <c r="K337" i="14"/>
  <c r="O337" i="14"/>
  <c r="O389" i="14" s="1"/>
  <c r="M388" i="14"/>
  <c r="K564" i="14"/>
  <c r="O564" i="14"/>
  <c r="R591" i="14"/>
  <c r="R592" i="14" s="1"/>
  <c r="O652" i="14"/>
  <c r="L679" i="14"/>
  <c r="Q679" i="14"/>
  <c r="L713" i="14"/>
  <c r="K747" i="14"/>
  <c r="O747" i="14"/>
  <c r="R747" i="14"/>
  <c r="R748" i="14" s="1"/>
  <c r="O869" i="14"/>
  <c r="L964" i="14"/>
  <c r="L1033" i="14" s="1"/>
  <c r="K1051" i="14"/>
  <c r="O1187" i="14"/>
  <c r="O1256" i="14" s="1"/>
  <c r="L1407" i="14"/>
  <c r="K1728" i="14"/>
  <c r="K1780" i="14" s="1"/>
  <c r="Q2057" i="14"/>
  <c r="L2091" i="14"/>
  <c r="K2125" i="14"/>
  <c r="O2125" i="14"/>
  <c r="R2126" i="14"/>
  <c r="M2714" i="14"/>
  <c r="P2777" i="14"/>
  <c r="K2954" i="14"/>
  <c r="L3281" i="14"/>
  <c r="L3282" i="14" s="1"/>
  <c r="O3319" i="14"/>
  <c r="O3405" i="14" s="1"/>
  <c r="N3336" i="14"/>
  <c r="L3387" i="14"/>
  <c r="M3491" i="14"/>
  <c r="M44" i="14"/>
  <c r="M147" i="14" s="1"/>
  <c r="N95" i="14"/>
  <c r="N147" i="14" s="1"/>
  <c r="N250" i="14"/>
  <c r="N251" i="14" s="1"/>
  <c r="M337" i="14"/>
  <c r="L477" i="14"/>
  <c r="K494" i="14"/>
  <c r="M564" i="14"/>
  <c r="O679" i="14"/>
  <c r="N713" i="14"/>
  <c r="M747" i="14"/>
  <c r="K835" i="14"/>
  <c r="M869" i="14"/>
  <c r="N964" i="14"/>
  <c r="N1033" i="14" s="1"/>
  <c r="N1407" i="14"/>
  <c r="N1442" i="14" s="1"/>
  <c r="M2057" i="14"/>
  <c r="O2264" i="14"/>
  <c r="M2321" i="14"/>
  <c r="K3073" i="14"/>
  <c r="L3336" i="14"/>
  <c r="L3405" i="14" s="1"/>
  <c r="K3491" i="14"/>
  <c r="M41" i="17"/>
  <c r="M427" i="17" s="1"/>
  <c r="P155" i="17"/>
  <c r="P168" i="17" s="1"/>
  <c r="N421" i="17"/>
  <c r="N422" i="17" s="1"/>
  <c r="N423" i="17" s="1"/>
  <c r="N46" i="17"/>
  <c r="N54" i="17" s="1"/>
  <c r="K421" i="17"/>
  <c r="M184" i="17"/>
  <c r="M428" i="17" s="1"/>
  <c r="M421" i="17"/>
  <c r="Q421" i="17"/>
  <c r="Q422" i="17" s="1"/>
  <c r="Q423" i="17" s="1"/>
  <c r="M277" i="17"/>
  <c r="M103" i="17"/>
  <c r="N305" i="17"/>
  <c r="N306" i="17" s="1"/>
  <c r="O422" i="17"/>
  <c r="M306" i="17"/>
  <c r="P305" i="17"/>
  <c r="P306" i="17" s="1"/>
  <c r="Q396" i="17"/>
  <c r="L396" i="17"/>
  <c r="P110" i="17"/>
  <c r="N324" i="17"/>
  <c r="Q356" i="17"/>
  <c r="Q357" i="17" s="1"/>
  <c r="Q358" i="17" s="1"/>
  <c r="M322" i="17"/>
  <c r="M323" i="17" s="1"/>
  <c r="O261" i="17"/>
  <c r="Q259" i="17"/>
  <c r="Q260" i="17" s="1"/>
  <c r="M155" i="17"/>
  <c r="M182" i="17"/>
  <c r="K1694" i="12"/>
  <c r="K1780" i="12" s="1"/>
  <c r="K1902" i="12"/>
  <c r="K2920" i="12"/>
  <c r="K2988" i="12"/>
  <c r="R2264" i="14"/>
  <c r="L1136" i="14"/>
  <c r="P1136" i="14"/>
  <c r="L1643" i="14"/>
  <c r="O2040" i="14"/>
  <c r="P2126" i="14"/>
  <c r="K3282" i="14"/>
  <c r="N1308" i="14"/>
  <c r="P2212" i="14"/>
  <c r="O2584" i="14"/>
  <c r="O2585" i="14" s="1"/>
  <c r="P2743" i="14"/>
  <c r="L2777" i="14"/>
  <c r="M3177" i="14"/>
  <c r="O3281" i="14"/>
  <c r="K3302" i="14"/>
  <c r="N189" i="17"/>
  <c r="N206" i="17" s="1"/>
  <c r="N228" i="17" s="1"/>
  <c r="Q188" i="17"/>
  <c r="N285" i="17"/>
  <c r="O251" i="14"/>
  <c r="Q1187" i="14"/>
  <c r="K1204" i="14"/>
  <c r="R1309" i="14"/>
  <c r="Q1291" i="14"/>
  <c r="L1728" i="14"/>
  <c r="L1780" i="14" s="1"/>
  <c r="P1728" i="14"/>
  <c r="P1780" i="14" s="1"/>
  <c r="L2287" i="14"/>
  <c r="K2338" i="14"/>
  <c r="K2442" i="14"/>
  <c r="K2620" i="14"/>
  <c r="K2638" i="14" s="1"/>
  <c r="Q2714" i="14"/>
  <c r="O2794" i="14"/>
  <c r="L2903" i="14"/>
  <c r="N2903" i="14"/>
  <c r="L3090" i="14"/>
  <c r="O3211" i="14"/>
  <c r="O3212" i="14" s="1"/>
  <c r="K3370" i="14"/>
  <c r="O189" i="17"/>
  <c r="O206" i="17" s="1"/>
  <c r="O228" i="17" s="1"/>
  <c r="N261" i="17"/>
  <c r="M1442" i="14"/>
  <c r="K1309" i="14"/>
  <c r="L1511" i="14"/>
  <c r="P1511" i="14"/>
  <c r="P2263" i="14"/>
  <c r="K2263" i="14"/>
  <c r="L2321" i="14"/>
  <c r="P2321" i="14"/>
  <c r="O2338" i="14"/>
  <c r="P2425" i="14"/>
  <c r="P2443" i="14" s="1"/>
  <c r="O2442" i="14"/>
  <c r="O2443" i="14" s="1"/>
  <c r="N2584" i="14"/>
  <c r="N2585" i="14" s="1"/>
  <c r="Q2603" i="14"/>
  <c r="Q2638" i="14" s="1"/>
  <c r="N2637" i="14"/>
  <c r="N2638" i="14" s="1"/>
  <c r="P2692" i="14"/>
  <c r="P2715" i="14" s="1"/>
  <c r="K2692" i="14"/>
  <c r="K2715" i="14" s="1"/>
  <c r="O2692" i="14"/>
  <c r="O2715" i="14" s="1"/>
  <c r="O2760" i="14"/>
  <c r="K2937" i="14"/>
  <c r="O2937" i="14"/>
  <c r="N2954" i="14"/>
  <c r="L3177" i="14"/>
  <c r="L3212" i="14" s="1"/>
  <c r="M3211" i="14"/>
  <c r="N3302" i="14"/>
  <c r="Q3319" i="14"/>
  <c r="P3336" i="14"/>
  <c r="P3405" i="14" s="1"/>
  <c r="K3336" i="14"/>
  <c r="N3353" i="14"/>
  <c r="Q3353" i="14"/>
  <c r="M3457" i="14"/>
  <c r="R396" i="17"/>
  <c r="M261" i="17"/>
  <c r="O397" i="17"/>
  <c r="P422" i="17"/>
  <c r="P423" i="17" s="1"/>
  <c r="M196" i="17"/>
  <c r="M197" i="17" s="1"/>
  <c r="O169" i="17"/>
  <c r="L261" i="17"/>
  <c r="O305" i="17"/>
  <c r="O306" i="17" s="1"/>
  <c r="K679" i="14"/>
  <c r="Q2585" i="12"/>
  <c r="O2126" i="12"/>
  <c r="D3057" i="12"/>
  <c r="D3041" i="12"/>
  <c r="Q1309" i="14"/>
  <c r="K146" i="12"/>
  <c r="R251" i="14"/>
  <c r="R389" i="14"/>
  <c r="O870" i="14"/>
  <c r="M913" i="14"/>
  <c r="Q1170" i="14"/>
  <c r="M1204" i="14"/>
  <c r="Q1204" i="14"/>
  <c r="M1291" i="14"/>
  <c r="L1308" i="14"/>
  <c r="L1309" i="14" s="1"/>
  <c r="P1308" i="14"/>
  <c r="P1309" i="14" s="1"/>
  <c r="K1970" i="14"/>
  <c r="R2846" i="12"/>
  <c r="P251" i="14"/>
  <c r="N1221" i="14"/>
  <c r="N1238" i="14"/>
  <c r="N1291" i="14"/>
  <c r="N1800" i="14"/>
  <c r="N2022" i="14" s="1"/>
  <c r="Q2125" i="14"/>
  <c r="Q2126" i="14" s="1"/>
  <c r="R1256" i="14"/>
  <c r="Q592" i="14"/>
  <c r="K389" i="14"/>
  <c r="M1187" i="14"/>
  <c r="L1153" i="14"/>
  <c r="L1238" i="14"/>
  <c r="P1238" i="14"/>
  <c r="L1255" i="14"/>
  <c r="M2125" i="14"/>
  <c r="M2603" i="14"/>
  <c r="M2638" i="14" s="1"/>
  <c r="M97" i="17"/>
  <c r="L1346" i="14"/>
  <c r="P1779" i="14"/>
  <c r="N2229" i="14"/>
  <c r="N2264" i="14" s="1"/>
  <c r="Q2321" i="14"/>
  <c r="Q2425" i="14"/>
  <c r="O2620" i="14"/>
  <c r="O2638" i="14" s="1"/>
  <c r="Q2743" i="14"/>
  <c r="M2777" i="14"/>
  <c r="Q2777" i="14"/>
  <c r="L103" i="17"/>
  <c r="O324" i="17"/>
  <c r="M2263" i="14"/>
  <c r="M2264" i="14" s="1"/>
  <c r="Q2263" i="14"/>
  <c r="Q2264" i="14" s="1"/>
  <c r="N2287" i="14"/>
  <c r="Q2355" i="14"/>
  <c r="N2374" i="14"/>
  <c r="L2425" i="14"/>
  <c r="L2516" i="14"/>
  <c r="L2585" i="14" s="1"/>
  <c r="M2584" i="14"/>
  <c r="M2585" i="14" s="1"/>
  <c r="Q2584" i="14"/>
  <c r="Q2585" i="14" s="1"/>
  <c r="M2692" i="14"/>
  <c r="Q2692" i="14"/>
  <c r="Q2715" i="14" s="1"/>
  <c r="N3281" i="14"/>
  <c r="N3282" i="14" s="1"/>
  <c r="K169" i="17"/>
  <c r="M314" i="17"/>
  <c r="M315" i="17" s="1"/>
  <c r="K1390" i="14"/>
  <c r="K1442" i="14" s="1"/>
  <c r="O1390" i="14"/>
  <c r="O1442" i="14" s="1"/>
  <c r="L1460" i="14"/>
  <c r="P1460" i="14"/>
  <c r="L1581" i="14"/>
  <c r="L1868" i="14"/>
  <c r="P1868" i="14"/>
  <c r="P2022" i="14" s="1"/>
  <c r="M1919" i="14"/>
  <c r="M1953" i="14"/>
  <c r="M2021" i="14"/>
  <c r="L2212" i="14"/>
  <c r="L2229" i="14"/>
  <c r="P2229" i="14"/>
  <c r="M2338" i="14"/>
  <c r="Q2338" i="14"/>
  <c r="M2442" i="14"/>
  <c r="Q2442" i="14"/>
  <c r="L2637" i="14"/>
  <c r="P2637" i="14"/>
  <c r="P2638" i="14" s="1"/>
  <c r="P2639" i="14" s="1"/>
  <c r="M2760" i="14"/>
  <c r="Q2760" i="14"/>
  <c r="M2794" i="14"/>
  <c r="Q2794" i="14"/>
  <c r="L2920" i="14"/>
  <c r="N2971" i="14"/>
  <c r="K3211" i="14"/>
  <c r="K3212" i="14" s="1"/>
  <c r="M3319" i="14"/>
  <c r="M3353" i="14"/>
  <c r="Q296" i="17"/>
  <c r="M77" i="17"/>
  <c r="Q2886" i="14"/>
  <c r="M2920" i="14"/>
  <c r="Q2920" i="14"/>
  <c r="P2988" i="14"/>
  <c r="P3457" i="14"/>
  <c r="P3509" i="14" s="1"/>
  <c r="K3508" i="14"/>
  <c r="N110" i="17"/>
  <c r="K306" i="17"/>
  <c r="M3073" i="14"/>
  <c r="M3302" i="14"/>
  <c r="Q3302" i="14"/>
  <c r="M3336" i="14"/>
  <c r="Q3336" i="14"/>
  <c r="M3370" i="14"/>
  <c r="Q3370" i="14"/>
  <c r="M3440" i="14"/>
  <c r="K3457" i="14"/>
  <c r="K3124" i="14"/>
  <c r="O110" i="17"/>
  <c r="P285" i="17"/>
  <c r="N2869" i="14"/>
  <c r="L2886" i="14"/>
  <c r="M2903" i="14"/>
  <c r="Q2903" i="14"/>
  <c r="P3090" i="14"/>
  <c r="N3141" i="14"/>
  <c r="M3508" i="14"/>
  <c r="O285" i="17"/>
  <c r="D2888" i="12"/>
  <c r="D2893" i="12" s="1"/>
  <c r="D2898" i="12" s="1"/>
  <c r="D2903" i="12" s="1"/>
  <c r="D2904" i="12"/>
  <c r="Q147" i="14"/>
  <c r="N512" i="14"/>
  <c r="R512" i="14"/>
  <c r="O1033" i="14"/>
  <c r="R147" i="14"/>
  <c r="M251" i="14"/>
  <c r="P389" i="14"/>
  <c r="P1033" i="14"/>
  <c r="Q251" i="14"/>
  <c r="Q389" i="14"/>
  <c r="L389" i="14"/>
  <c r="P512" i="14"/>
  <c r="L592" i="14"/>
  <c r="M652" i="14"/>
  <c r="Q1033" i="14"/>
  <c r="P147" i="14"/>
  <c r="Q512" i="14"/>
  <c r="R1033" i="14"/>
  <c r="M1255" i="14"/>
  <c r="K1255" i="14"/>
  <c r="K2304" i="14"/>
  <c r="O2304" i="14"/>
  <c r="M2304" i="14"/>
  <c r="L3457" i="14"/>
  <c r="L3509" i="14" s="1"/>
  <c r="P324" i="17"/>
  <c r="O90" i="17"/>
  <c r="P188" i="17"/>
  <c r="P189" i="17" s="1"/>
  <c r="P206" i="17" s="1"/>
  <c r="P228" i="17" s="1"/>
  <c r="M30" i="17"/>
  <c r="M31" i="17" s="1"/>
  <c r="M32" i="17" s="1"/>
  <c r="P397" i="17"/>
  <c r="R421" i="17"/>
  <c r="R422" i="17" s="1"/>
  <c r="R423" i="17" s="1"/>
  <c r="N169" i="17"/>
  <c r="P261" i="17"/>
  <c r="L71" i="17"/>
  <c r="Q40" i="17"/>
  <c r="R38" i="17"/>
  <c r="R870" i="14" l="1"/>
  <c r="O592" i="14"/>
  <c r="O2846" i="12"/>
  <c r="R2126" i="12"/>
  <c r="R3212" i="12"/>
  <c r="M2715" i="12"/>
  <c r="Q2638" i="12"/>
  <c r="M441" i="17"/>
  <c r="M432" i="17"/>
  <c r="N439" i="17" s="1"/>
  <c r="L1442" i="14"/>
  <c r="R2444" i="14"/>
  <c r="P3282" i="12"/>
  <c r="M3212" i="12"/>
  <c r="O1442" i="12"/>
  <c r="R1256" i="12"/>
  <c r="P389" i="12"/>
  <c r="L2585" i="12"/>
  <c r="M801" i="14"/>
  <c r="M870" i="14" s="1"/>
  <c r="R1780" i="12"/>
  <c r="P2126" i="12"/>
  <c r="N2126" i="12"/>
  <c r="Q2264" i="12"/>
  <c r="M2498" i="12"/>
  <c r="K1256" i="14"/>
  <c r="P2846" i="14"/>
  <c r="M592" i="14"/>
  <c r="M3282" i="14"/>
  <c r="O748" i="12"/>
  <c r="L592" i="12"/>
  <c r="P169" i="17"/>
  <c r="N3509" i="12"/>
  <c r="K512" i="14"/>
  <c r="N2356" i="12"/>
  <c r="L2638" i="14"/>
  <c r="L2639" i="14" s="1"/>
  <c r="R2847" i="14"/>
  <c r="P2022" i="12"/>
  <c r="Q2846" i="12"/>
  <c r="O2638" i="12"/>
  <c r="K1512" i="12"/>
  <c r="L1309" i="12"/>
  <c r="O1256" i="12"/>
  <c r="R389" i="12"/>
  <c r="P3405" i="12"/>
  <c r="M512" i="12"/>
  <c r="Q3282" i="14"/>
  <c r="N3405" i="12"/>
  <c r="O870" i="12"/>
  <c r="R748" i="12"/>
  <c r="P2356" i="12"/>
  <c r="P1442" i="12"/>
  <c r="P1781" i="12" s="1"/>
  <c r="M748" i="14"/>
  <c r="P2264" i="14"/>
  <c r="K1781" i="14"/>
  <c r="L512" i="14"/>
  <c r="L593" i="14" s="1"/>
  <c r="O3510" i="14"/>
  <c r="Q748" i="14"/>
  <c r="K870" i="14"/>
  <c r="L2443" i="12"/>
  <c r="L2444" i="12" s="1"/>
  <c r="M2356" i="12"/>
  <c r="L251" i="12"/>
  <c r="M389" i="12"/>
  <c r="O1780" i="12"/>
  <c r="O1781" i="12" s="1"/>
  <c r="N1512" i="12"/>
  <c r="N2264" i="12"/>
  <c r="M389" i="14"/>
  <c r="K147" i="14"/>
  <c r="K390" i="14" s="1"/>
  <c r="L870" i="12"/>
  <c r="Q2443" i="12"/>
  <c r="R592" i="12"/>
  <c r="L3509" i="12"/>
  <c r="Q3405" i="12"/>
  <c r="L3282" i="12"/>
  <c r="P592" i="12"/>
  <c r="Q2022" i="12"/>
  <c r="L1033" i="12"/>
  <c r="R2638" i="12"/>
  <c r="O2585" i="12"/>
  <c r="O2356" i="12"/>
  <c r="O2444" i="12" s="1"/>
  <c r="L2264" i="12"/>
  <c r="O2264" i="12"/>
  <c r="N2715" i="12"/>
  <c r="R2585" i="12"/>
  <c r="O3282" i="14"/>
  <c r="M512" i="14"/>
  <c r="M593" i="14" s="1"/>
  <c r="M592" i="12"/>
  <c r="M593" i="12" s="1"/>
  <c r="N1442" i="12"/>
  <c r="N748" i="12"/>
  <c r="K2356" i="14"/>
  <c r="P3510" i="14"/>
  <c r="Q2639" i="14"/>
  <c r="Q2639" i="12"/>
  <c r="N3405" i="14"/>
  <c r="N3510" i="14" s="1"/>
  <c r="O3142" i="14"/>
  <c r="O3283" i="14" s="1"/>
  <c r="O3511" i="14" s="1"/>
  <c r="K2443" i="14"/>
  <c r="L2126" i="12"/>
  <c r="L2846" i="12"/>
  <c r="L2847" i="12" s="1"/>
  <c r="O2847" i="12"/>
  <c r="R870" i="12"/>
  <c r="M1309" i="12"/>
  <c r="M2126" i="12"/>
  <c r="N2356" i="14"/>
  <c r="K2022" i="14"/>
  <c r="R2715" i="12"/>
  <c r="P3282" i="14"/>
  <c r="L147" i="14"/>
  <c r="L390" i="14" s="1"/>
  <c r="K748" i="12"/>
  <c r="R3142" i="12"/>
  <c r="O3509" i="12"/>
  <c r="M2638" i="12"/>
  <c r="M2639" i="12" s="1"/>
  <c r="O2356" i="14"/>
  <c r="O2444" i="14" s="1"/>
  <c r="P593" i="14"/>
  <c r="M2443" i="14"/>
  <c r="L2443" i="14"/>
  <c r="R871" i="14"/>
  <c r="N2639" i="12"/>
  <c r="K2639" i="14"/>
  <c r="R1781" i="14"/>
  <c r="R2639" i="14"/>
  <c r="P2444" i="12"/>
  <c r="Q748" i="12"/>
  <c r="L1512" i="12"/>
  <c r="L1781" i="12" s="1"/>
  <c r="L3405" i="12"/>
  <c r="Q3282" i="12"/>
  <c r="N3282" i="12"/>
  <c r="M801" i="12"/>
  <c r="M870" i="12" s="1"/>
  <c r="M1780" i="12"/>
  <c r="M1512" i="12"/>
  <c r="L2638" i="12"/>
  <c r="Q2126" i="12"/>
  <c r="N2443" i="12"/>
  <c r="N2444" i="12" s="1"/>
  <c r="K261" i="17"/>
  <c r="K286" i="17" s="1"/>
  <c r="L1512" i="14"/>
  <c r="L1781" i="14" s="1"/>
  <c r="N1309" i="14"/>
  <c r="O748" i="14"/>
  <c r="R512" i="12"/>
  <c r="R593" i="12" s="1"/>
  <c r="K1033" i="14"/>
  <c r="K1310" i="14" s="1"/>
  <c r="O3142" i="12"/>
  <c r="R3510" i="14"/>
  <c r="M3142" i="12"/>
  <c r="R3509" i="12"/>
  <c r="Q3212" i="12"/>
  <c r="L748" i="14"/>
  <c r="Q1442" i="12"/>
  <c r="R1442" i="12"/>
  <c r="M1442" i="12"/>
  <c r="M1781" i="12" s="1"/>
  <c r="N1309" i="12"/>
  <c r="R1309" i="12"/>
  <c r="L1256" i="12"/>
  <c r="L1310" i="12" s="1"/>
  <c r="M1256" i="12"/>
  <c r="M1310" i="12" s="1"/>
  <c r="O1033" i="12"/>
  <c r="R390" i="14"/>
  <c r="P2356" i="14"/>
  <c r="P2444" i="14" s="1"/>
  <c r="M251" i="12"/>
  <c r="N1033" i="12"/>
  <c r="M748" i="12"/>
  <c r="L2022" i="12"/>
  <c r="L2265" i="12" s="1"/>
  <c r="N2022" i="12"/>
  <c r="N2265" i="12" s="1"/>
  <c r="O3405" i="12"/>
  <c r="P2846" i="12"/>
  <c r="P2847" i="12" s="1"/>
  <c r="N2846" i="12"/>
  <c r="N2847" i="12" s="1"/>
  <c r="P801" i="12"/>
  <c r="O3282" i="12"/>
  <c r="N389" i="12"/>
  <c r="L2639" i="12"/>
  <c r="O2022" i="12"/>
  <c r="R1512" i="12"/>
  <c r="N870" i="12"/>
  <c r="N871" i="12" s="1"/>
  <c r="M1033" i="14"/>
  <c r="N748" i="14"/>
  <c r="K512" i="12"/>
  <c r="K592" i="12"/>
  <c r="K593" i="12" s="1"/>
  <c r="K592" i="14"/>
  <c r="K593" i="14" s="1"/>
  <c r="O592" i="12"/>
  <c r="D3057" i="14"/>
  <c r="D3041" i="14"/>
  <c r="R69" i="17"/>
  <c r="P870" i="12"/>
  <c r="Q593" i="14"/>
  <c r="L3142" i="14"/>
  <c r="L3283" i="14" s="1"/>
  <c r="K3142" i="14"/>
  <c r="M2126" i="14"/>
  <c r="O2126" i="14"/>
  <c r="O2265" i="14" s="1"/>
  <c r="N251" i="12"/>
  <c r="Q2847" i="12"/>
  <c r="K2638" i="12"/>
  <c r="O389" i="12"/>
  <c r="Q3509" i="12"/>
  <c r="Q3510" i="12" s="1"/>
  <c r="R3282" i="12"/>
  <c r="R3283" i="12" s="1"/>
  <c r="L3510" i="14"/>
  <c r="N2443" i="14"/>
  <c r="M1309" i="14"/>
  <c r="P2639" i="12"/>
  <c r="K748" i="14"/>
  <c r="L2126" i="14"/>
  <c r="Q870" i="14"/>
  <c r="R2022" i="12"/>
  <c r="R2265" i="12" s="1"/>
  <c r="O871" i="12"/>
  <c r="L3212" i="12"/>
  <c r="N512" i="12"/>
  <c r="L512" i="12"/>
  <c r="L593" i="12" s="1"/>
  <c r="L389" i="12"/>
  <c r="Q1033" i="12"/>
  <c r="Q870" i="12"/>
  <c r="N592" i="12"/>
  <c r="N1781" i="12"/>
  <c r="M1256" i="14"/>
  <c r="L2022" i="14"/>
  <c r="O1781" i="14"/>
  <c r="P1256" i="14"/>
  <c r="R3283" i="14"/>
  <c r="R3511" i="14" s="1"/>
  <c r="K2264" i="12"/>
  <c r="K870" i="12"/>
  <c r="K871" i="12" s="1"/>
  <c r="N870" i="14"/>
  <c r="Q3142" i="12"/>
  <c r="L3142" i="12"/>
  <c r="P748" i="12"/>
  <c r="L3510" i="12"/>
  <c r="P3509" i="12"/>
  <c r="P3510" i="12" s="1"/>
  <c r="R3405" i="12"/>
  <c r="Q1780" i="12"/>
  <c r="Q1781" i="12" s="1"/>
  <c r="N3142" i="12"/>
  <c r="Q512" i="12"/>
  <c r="Q593" i="12" s="1"/>
  <c r="Q389" i="12"/>
  <c r="N1256" i="12"/>
  <c r="N1310" i="12" s="1"/>
  <c r="N2266" i="12" s="1"/>
  <c r="M437" i="17"/>
  <c r="P2265" i="12"/>
  <c r="M2846" i="12"/>
  <c r="M2847" i="12" s="1"/>
  <c r="R1033" i="12"/>
  <c r="R1310" i="12" s="1"/>
  <c r="P3212" i="12"/>
  <c r="R2265" i="14"/>
  <c r="O251" i="12"/>
  <c r="P251" i="12"/>
  <c r="P1256" i="12"/>
  <c r="N1256" i="14"/>
  <c r="O3212" i="12"/>
  <c r="Q67" i="17"/>
  <c r="Q312" i="17"/>
  <c r="R312" i="17" s="1"/>
  <c r="R310" i="17" s="1"/>
  <c r="O2265" i="12"/>
  <c r="P801" i="14"/>
  <c r="P870" i="14" s="1"/>
  <c r="P871" i="14" s="1"/>
  <c r="R2847" i="12"/>
  <c r="R871" i="12"/>
  <c r="K3282" i="12"/>
  <c r="P512" i="12"/>
  <c r="P593" i="12" s="1"/>
  <c r="P1033" i="12"/>
  <c r="O593" i="14"/>
  <c r="M3509" i="12"/>
  <c r="M3510" i="12" s="1"/>
  <c r="Q1256" i="14"/>
  <c r="Q1310" i="14" s="1"/>
  <c r="K389" i="12"/>
  <c r="K251" i="12"/>
  <c r="O147" i="12"/>
  <c r="K1033" i="12"/>
  <c r="M2443" i="12"/>
  <c r="Q1256" i="12"/>
  <c r="M2022" i="12"/>
  <c r="K3509" i="12"/>
  <c r="K3212" i="12"/>
  <c r="K2022" i="12"/>
  <c r="K2265" i="12" s="1"/>
  <c r="K1256" i="12"/>
  <c r="K3405" i="12"/>
  <c r="L870" i="14"/>
  <c r="L871" i="14" s="1"/>
  <c r="N871" i="14"/>
  <c r="M3283" i="12"/>
  <c r="P3142" i="12"/>
  <c r="O512" i="12"/>
  <c r="O593" i="12" s="1"/>
  <c r="L748" i="12"/>
  <c r="L871" i="12" s="1"/>
  <c r="Q871" i="14"/>
  <c r="R1310" i="14"/>
  <c r="M2715" i="14"/>
  <c r="Q2265" i="14"/>
  <c r="R2639" i="12"/>
  <c r="L2356" i="14"/>
  <c r="L2846" i="14"/>
  <c r="L2847" i="14" s="1"/>
  <c r="K2715" i="12"/>
  <c r="K1442" i="12"/>
  <c r="K1781" i="12" s="1"/>
  <c r="K1309" i="12"/>
  <c r="N593" i="14"/>
  <c r="K2264" i="14"/>
  <c r="K2265" i="14" s="1"/>
  <c r="K2846" i="14"/>
  <c r="K2847" i="14" s="1"/>
  <c r="R251" i="12"/>
  <c r="K2846" i="12"/>
  <c r="K2585" i="12"/>
  <c r="K2639" i="12" s="1"/>
  <c r="K2443" i="12"/>
  <c r="R593" i="14"/>
  <c r="R872" i="14" s="1"/>
  <c r="M3142" i="14"/>
  <c r="K147" i="12"/>
  <c r="M1781" i="14"/>
  <c r="Q251" i="12"/>
  <c r="K2356" i="12"/>
  <c r="R2444" i="12"/>
  <c r="R101" i="17"/>
  <c r="K410" i="17"/>
  <c r="K427" i="17" s="1"/>
  <c r="K432" i="17" s="1"/>
  <c r="M396" i="17"/>
  <c r="M397" i="17" s="1"/>
  <c r="Q273" i="17"/>
  <c r="Q277" i="17" s="1"/>
  <c r="Q284" i="17" s="1"/>
  <c r="P325" i="17"/>
  <c r="P398" i="17" s="1"/>
  <c r="K3142" i="12"/>
  <c r="N1781" i="14"/>
  <c r="P147" i="12"/>
  <c r="R147" i="12"/>
  <c r="Q2444" i="12"/>
  <c r="P2847" i="14"/>
  <c r="M147" i="12"/>
  <c r="M390" i="12" s="1"/>
  <c r="N147" i="12"/>
  <c r="N55" i="17"/>
  <c r="N56" i="17" s="1"/>
  <c r="O423" i="17"/>
  <c r="O424" i="17" s="1"/>
  <c r="O425" i="17" s="1"/>
  <c r="M284" i="17"/>
  <c r="M285" i="17" s="1"/>
  <c r="M286" i="17" s="1"/>
  <c r="L397" i="17"/>
  <c r="R397" i="17"/>
  <c r="O286" i="17"/>
  <c r="O287" i="17" s="1"/>
  <c r="M422" i="17"/>
  <c r="R68" i="17"/>
  <c r="L119" i="17"/>
  <c r="Q117" i="17"/>
  <c r="Q106" i="17"/>
  <c r="Q107" i="17"/>
  <c r="R107" i="17" s="1"/>
  <c r="Q95" i="17"/>
  <c r="R95" i="17" s="1"/>
  <c r="Q94" i="17"/>
  <c r="R320" i="17"/>
  <c r="Q318" i="17"/>
  <c r="Q196" i="17"/>
  <c r="Q197" i="17" s="1"/>
  <c r="R192" i="17"/>
  <c r="R196" i="17" s="1"/>
  <c r="R197" i="17" s="1"/>
  <c r="R274" i="17"/>
  <c r="M46" i="17"/>
  <c r="M54" i="17" s="1"/>
  <c r="L427" i="17"/>
  <c r="Q302" i="17"/>
  <c r="Q266" i="17"/>
  <c r="Q267" i="17"/>
  <c r="R267" i="17" s="1"/>
  <c r="L149" i="17"/>
  <c r="Q74" i="17"/>
  <c r="Q75" i="17"/>
  <c r="L161" i="17"/>
  <c r="Q159" i="17"/>
  <c r="R296" i="17"/>
  <c r="Q80" i="17"/>
  <c r="Q81" i="17"/>
  <c r="R81" i="17" s="1"/>
  <c r="L137" i="17"/>
  <c r="Q135" i="17"/>
  <c r="Q178" i="17"/>
  <c r="Q182" i="17" s="1"/>
  <c r="Q189" i="17" s="1"/>
  <c r="R235" i="17"/>
  <c r="R233" i="17" s="1"/>
  <c r="Q233" i="17"/>
  <c r="Q202" i="17"/>
  <c r="R202" i="17" s="1"/>
  <c r="Q201" i="17"/>
  <c r="L204" i="17"/>
  <c r="L205" i="17" s="1"/>
  <c r="R100" i="17"/>
  <c r="Q99" i="17"/>
  <c r="M110" i="17"/>
  <c r="R2848" i="14"/>
  <c r="P2265" i="14"/>
  <c r="N2265" i="14"/>
  <c r="N2847" i="14"/>
  <c r="L147" i="12"/>
  <c r="M390" i="14"/>
  <c r="O1310" i="14"/>
  <c r="L2264" i="14"/>
  <c r="L2265" i="14" s="1"/>
  <c r="P1512" i="14"/>
  <c r="P1781" i="14" s="1"/>
  <c r="Q147" i="12"/>
  <c r="O1310" i="12"/>
  <c r="M2356" i="14"/>
  <c r="K871" i="14"/>
  <c r="D2904" i="14"/>
  <c r="D2888" i="14"/>
  <c r="D2893" i="14" s="1"/>
  <c r="D2898" i="14" s="1"/>
  <c r="D2903" i="14" s="1"/>
  <c r="L269" i="17"/>
  <c r="L270" i="17" s="1"/>
  <c r="L285" i="17" s="1"/>
  <c r="L286" i="17" s="1"/>
  <c r="N286" i="17"/>
  <c r="N287" i="17" s="1"/>
  <c r="N325" i="17"/>
  <c r="N398" i="17" s="1"/>
  <c r="L184" i="17"/>
  <c r="L428" i="17" s="1"/>
  <c r="L77" i="17"/>
  <c r="O111" i="17"/>
  <c r="O170" i="17" s="1"/>
  <c r="O171" i="17" s="1"/>
  <c r="Q397" i="17"/>
  <c r="M188" i="17"/>
  <c r="M189" i="17" s="1"/>
  <c r="M206" i="17" s="1"/>
  <c r="M228" i="17" s="1"/>
  <c r="Q424" i="17"/>
  <c r="Q425" i="17" s="1"/>
  <c r="N424" i="17"/>
  <c r="N425" i="17" s="1"/>
  <c r="P424" i="17"/>
  <c r="P425" i="17" s="1"/>
  <c r="L415" i="17"/>
  <c r="L422" i="17" s="1"/>
  <c r="M324" i="17"/>
  <c r="M325" i="17" s="1"/>
  <c r="O325" i="17"/>
  <c r="O398" i="17" s="1"/>
  <c r="K111" i="17"/>
  <c r="P286" i="17"/>
  <c r="P287" i="17" s="1"/>
  <c r="L2444" i="14"/>
  <c r="N2639" i="14"/>
  <c r="M3212" i="14"/>
  <c r="N3142" i="14"/>
  <c r="Q3405" i="14"/>
  <c r="Q3510" i="14" s="1"/>
  <c r="K3509" i="14"/>
  <c r="O2639" i="14"/>
  <c r="L1256" i="14"/>
  <c r="L1310" i="14" s="1"/>
  <c r="K3405" i="14"/>
  <c r="Q2443" i="14"/>
  <c r="O2846" i="14"/>
  <c r="O2847" i="14" s="1"/>
  <c r="K3510" i="12"/>
  <c r="Q2356" i="14"/>
  <c r="L83" i="17"/>
  <c r="M143" i="17"/>
  <c r="M168" i="17" s="1"/>
  <c r="Q2846" i="14"/>
  <c r="Q2847" i="14" s="1"/>
  <c r="M2639" i="14"/>
  <c r="D3058" i="12"/>
  <c r="D3063" i="12" s="1"/>
  <c r="D3068" i="12" s="1"/>
  <c r="D3073" i="12" s="1"/>
  <c r="D3074" i="12"/>
  <c r="P1310" i="14"/>
  <c r="K325" i="17"/>
  <c r="K398" i="17" s="1"/>
  <c r="L298" i="17"/>
  <c r="R297" i="17"/>
  <c r="R431" i="17" s="1"/>
  <c r="Q46" i="17"/>
  <c r="Q54" i="17" s="1"/>
  <c r="L97" i="17"/>
  <c r="M3405" i="14"/>
  <c r="Q3142" i="14"/>
  <c r="Q3283" i="14" s="1"/>
  <c r="K3283" i="14"/>
  <c r="M2846" i="14"/>
  <c r="M2847" i="14" s="1"/>
  <c r="M2022" i="14"/>
  <c r="L314" i="17"/>
  <c r="L315" i="17" s="1"/>
  <c r="L324" i="17" s="1"/>
  <c r="N3283" i="14"/>
  <c r="N3511" i="14" s="1"/>
  <c r="O871" i="14"/>
  <c r="M3509" i="14"/>
  <c r="P3142" i="14"/>
  <c r="D3046" i="12"/>
  <c r="D3051" i="12"/>
  <c r="M2444" i="12"/>
  <c r="Q390" i="14"/>
  <c r="Q872" i="14" s="1"/>
  <c r="N390" i="14"/>
  <c r="D2921" i="12"/>
  <c r="D2905" i="12"/>
  <c r="D2910" i="12" s="1"/>
  <c r="D2915" i="12" s="1"/>
  <c r="D2920" i="12" s="1"/>
  <c r="L304" i="17"/>
  <c r="L109" i="17"/>
  <c r="O390" i="14"/>
  <c r="M871" i="14"/>
  <c r="P390" i="14"/>
  <c r="N65" i="17"/>
  <c r="N90" i="17" s="1"/>
  <c r="N111" i="17" s="1"/>
  <c r="N170" i="17" s="1"/>
  <c r="R36" i="17"/>
  <c r="P2848" i="14" l="1"/>
  <c r="R1781" i="12"/>
  <c r="Q871" i="12"/>
  <c r="K2444" i="14"/>
  <c r="Q429" i="17"/>
  <c r="Q2265" i="12"/>
  <c r="O2639" i="12"/>
  <c r="Q2266" i="14"/>
  <c r="Q430" i="17"/>
  <c r="M169" i="17"/>
  <c r="N3283" i="12"/>
  <c r="P390" i="12"/>
  <c r="M2265" i="12"/>
  <c r="M2266" i="12" s="1"/>
  <c r="L3511" i="14"/>
  <c r="P2848" i="12"/>
  <c r="M1310" i="14"/>
  <c r="K2848" i="14"/>
  <c r="Q1310" i="12"/>
  <c r="Q2266" i="12" s="1"/>
  <c r="O390" i="12"/>
  <c r="R3510" i="12"/>
  <c r="L2848" i="14"/>
  <c r="N1310" i="14"/>
  <c r="M871" i="12"/>
  <c r="N2444" i="14"/>
  <c r="O2848" i="12"/>
  <c r="N3510" i="12"/>
  <c r="R237" i="17"/>
  <c r="Q237" i="17"/>
  <c r="N2848" i="12"/>
  <c r="P3283" i="14"/>
  <c r="P3511" i="14" s="1"/>
  <c r="L390" i="12"/>
  <c r="L872" i="12" s="1"/>
  <c r="N390" i="12"/>
  <c r="R390" i="12"/>
  <c r="R872" i="12" s="1"/>
  <c r="M3511" i="12"/>
  <c r="O3510" i="12"/>
  <c r="M2848" i="12"/>
  <c r="M3283" i="14"/>
  <c r="O3283" i="12"/>
  <c r="P872" i="14"/>
  <c r="M2265" i="14"/>
  <c r="M2444" i="14"/>
  <c r="L2848" i="12"/>
  <c r="Q3283" i="12"/>
  <c r="Q3511" i="12" s="1"/>
  <c r="D3074" i="14"/>
  <c r="D3058" i="14"/>
  <c r="D3063" i="14" s="1"/>
  <c r="D3068" i="14" s="1"/>
  <c r="D3073" i="14" s="1"/>
  <c r="K2444" i="12"/>
  <c r="L3283" i="12"/>
  <c r="L3511" i="12" s="1"/>
  <c r="N593" i="12"/>
  <c r="R2266" i="12"/>
  <c r="Q2848" i="12"/>
  <c r="K2847" i="12"/>
  <c r="K2848" i="12" s="1"/>
  <c r="P3283" i="12"/>
  <c r="L46" i="17"/>
  <c r="D3051" i="14"/>
  <c r="D3046" i="14"/>
  <c r="R3511" i="12"/>
  <c r="O2266" i="12"/>
  <c r="K390" i="12"/>
  <c r="K872" i="12" s="1"/>
  <c r="R2266" i="14"/>
  <c r="R3522" i="14" s="1"/>
  <c r="R3524" i="14" s="1"/>
  <c r="M872" i="14"/>
  <c r="Q390" i="12"/>
  <c r="Q872" i="12" s="1"/>
  <c r="K3283" i="12"/>
  <c r="K3511" i="12" s="1"/>
  <c r="P3511" i="12"/>
  <c r="P1310" i="12"/>
  <c r="P2266" i="12" s="1"/>
  <c r="N872" i="14"/>
  <c r="N2266" i="14"/>
  <c r="L2266" i="12"/>
  <c r="O2266" i="14"/>
  <c r="N872" i="12"/>
  <c r="P871" i="12"/>
  <c r="R294" i="17"/>
  <c r="R298" i="17" s="1"/>
  <c r="Q310" i="17"/>
  <c r="O872" i="12"/>
  <c r="Q2444" i="14"/>
  <c r="Q2848" i="14" s="1"/>
  <c r="N2848" i="14"/>
  <c r="L2266" i="14"/>
  <c r="K1310" i="12"/>
  <c r="K2266" i="12" s="1"/>
  <c r="P2266" i="14"/>
  <c r="R2848" i="12"/>
  <c r="M2848" i="14"/>
  <c r="O2848" i="14"/>
  <c r="O872" i="14"/>
  <c r="M3510" i="14"/>
  <c r="M872" i="12"/>
  <c r="M2266" i="14"/>
  <c r="Q3511" i="14"/>
  <c r="K2266" i="14"/>
  <c r="M287" i="17"/>
  <c r="R99" i="17"/>
  <c r="Q103" i="17"/>
  <c r="K170" i="17"/>
  <c r="K171" i="17" s="1"/>
  <c r="M398" i="17"/>
  <c r="K415" i="17"/>
  <c r="N171" i="17"/>
  <c r="M55" i="17"/>
  <c r="M56" i="17" s="1"/>
  <c r="R75" i="17"/>
  <c r="R74" i="17"/>
  <c r="L423" i="17"/>
  <c r="L424" i="17" s="1"/>
  <c r="L425" i="17" s="1"/>
  <c r="M423" i="17"/>
  <c r="M424" i="17" s="1"/>
  <c r="M425" i="17" s="1"/>
  <c r="Q322" i="17"/>
  <c r="Q323" i="17" s="1"/>
  <c r="R318" i="17"/>
  <c r="R67" i="17"/>
  <c r="Q294" i="17"/>
  <c r="Q298" i="17" s="1"/>
  <c r="R147" i="17"/>
  <c r="R145" i="17" s="1"/>
  <c r="R149" i="17" s="1"/>
  <c r="Q149" i="17"/>
  <c r="Q93" i="17"/>
  <c r="Q97" i="17" s="1"/>
  <c r="R94" i="17"/>
  <c r="R93" i="17" s="1"/>
  <c r="R97" i="17" s="1"/>
  <c r="R117" i="17"/>
  <c r="R115" i="17" s="1"/>
  <c r="R119" i="17" s="1"/>
  <c r="Q115" i="17"/>
  <c r="Q119" i="17" s="1"/>
  <c r="Q157" i="17"/>
  <c r="Q161" i="17" s="1"/>
  <c r="R159" i="17"/>
  <c r="R157" i="17" s="1"/>
  <c r="R161" i="17" s="1"/>
  <c r="Q73" i="17"/>
  <c r="Q79" i="17"/>
  <c r="Q83" i="17" s="1"/>
  <c r="R80" i="17"/>
  <c r="R79" i="17" s="1"/>
  <c r="R83" i="17" s="1"/>
  <c r="L143" i="17"/>
  <c r="L155" i="17"/>
  <c r="R135" i="17"/>
  <c r="R133" i="17" s="1"/>
  <c r="R137" i="17" s="1"/>
  <c r="Q133" i="17"/>
  <c r="Q137" i="17" s="1"/>
  <c r="Q265" i="17"/>
  <c r="R266" i="17"/>
  <c r="R265" i="17" s="1"/>
  <c r="R302" i="17"/>
  <c r="Q300" i="17"/>
  <c r="Q304" i="17" s="1"/>
  <c r="R273" i="17"/>
  <c r="R277" i="17" s="1"/>
  <c r="R284" i="17" s="1"/>
  <c r="Q105" i="17"/>
  <c r="Q109" i="17" s="1"/>
  <c r="R106" i="17"/>
  <c r="R105" i="17" s="1"/>
  <c r="Q200" i="17"/>
  <c r="Q204" i="17" s="1"/>
  <c r="Q205" i="17" s="1"/>
  <c r="Q206" i="17" s="1"/>
  <c r="Q228" i="17" s="1"/>
  <c r="R201" i="17"/>
  <c r="R200" i="17" s="1"/>
  <c r="R204" i="17" s="1"/>
  <c r="R205" i="17" s="1"/>
  <c r="D2921" i="14"/>
  <c r="D2905" i="14"/>
  <c r="D2910" i="14" s="1"/>
  <c r="D2915" i="14" s="1"/>
  <c r="D2920" i="14" s="1"/>
  <c r="L188" i="17"/>
  <c r="L189" i="17" s="1"/>
  <c r="L206" i="17" s="1"/>
  <c r="L228" i="17" s="1"/>
  <c r="L287" i="17" s="1"/>
  <c r="R424" i="17"/>
  <c r="R425" i="17" s="1"/>
  <c r="K3510" i="14"/>
  <c r="K3511" i="14" s="1"/>
  <c r="Q55" i="17"/>
  <c r="Q56" i="17" s="1"/>
  <c r="L305" i="17"/>
  <c r="L306" i="17" s="1"/>
  <c r="L325" i="17" s="1"/>
  <c r="L398" i="17" s="1"/>
  <c r="L110" i="17"/>
  <c r="L872" i="14"/>
  <c r="D3091" i="12"/>
  <c r="D3075" i="12"/>
  <c r="D3080" i="12" s="1"/>
  <c r="D3085" i="12" s="1"/>
  <c r="D3090" i="12" s="1"/>
  <c r="K872" i="14"/>
  <c r="D2922" i="12"/>
  <c r="D2927" i="12" s="1"/>
  <c r="D2932" i="12" s="1"/>
  <c r="D2937" i="12" s="1"/>
  <c r="D2938" i="12"/>
  <c r="Q71" i="17"/>
  <c r="P65" i="17"/>
  <c r="P90" i="17" s="1"/>
  <c r="P111" i="17" s="1"/>
  <c r="P170" i="17" s="1"/>
  <c r="P171" i="17" s="1"/>
  <c r="R40" i="17"/>
  <c r="R54" i="17" s="1"/>
  <c r="L168" i="17" l="1"/>
  <c r="P872" i="12"/>
  <c r="R429" i="17"/>
  <c r="K422" i="17"/>
  <c r="K423" i="17" s="1"/>
  <c r="K424" i="17" s="1"/>
  <c r="K425" i="17" s="1"/>
  <c r="Q244" i="17"/>
  <c r="Q261" i="17" s="1"/>
  <c r="R244" i="17"/>
  <c r="R261" i="17" s="1"/>
  <c r="R430" i="17"/>
  <c r="L54" i="17"/>
  <c r="L55" i="17" s="1"/>
  <c r="L56" i="17" s="1"/>
  <c r="Q428" i="17"/>
  <c r="Q432" i="17" s="1"/>
  <c r="M3511" i="14"/>
  <c r="N3511" i="12"/>
  <c r="L3522" i="14"/>
  <c r="L3524" i="14" s="1"/>
  <c r="O3511" i="12"/>
  <c r="D3075" i="14"/>
  <c r="D3080" i="14" s="1"/>
  <c r="D3085" i="14" s="1"/>
  <c r="D3090" i="14" s="1"/>
  <c r="D3091" i="14"/>
  <c r="R71" i="17"/>
  <c r="L432" i="17"/>
  <c r="L437" i="17"/>
  <c r="R73" i="17"/>
  <c r="R77" i="17" s="1"/>
  <c r="Q3522" i="14"/>
  <c r="Q3524" i="14" s="1"/>
  <c r="R103" i="17"/>
  <c r="Q269" i="17"/>
  <c r="Q270" i="17" s="1"/>
  <c r="Q285" i="17" s="1"/>
  <c r="R269" i="17"/>
  <c r="R270" i="17" s="1"/>
  <c r="R285" i="17" s="1"/>
  <c r="Q77" i="17"/>
  <c r="Q90" i="17" s="1"/>
  <c r="R322" i="17"/>
  <c r="R323" i="17" s="1"/>
  <c r="L169" i="17"/>
  <c r="R300" i="17"/>
  <c r="Q143" i="17"/>
  <c r="R155" i="17"/>
  <c r="D2938" i="14"/>
  <c r="D2922" i="14"/>
  <c r="D2927" i="14" s="1"/>
  <c r="D2932" i="14" s="1"/>
  <c r="D2937" i="14" s="1"/>
  <c r="Q305" i="17"/>
  <c r="Q306" i="17" s="1"/>
  <c r="Q314" i="17"/>
  <c r="Q315" i="17" s="1"/>
  <c r="Q324" i="17" s="1"/>
  <c r="Q110" i="17"/>
  <c r="R55" i="17"/>
  <c r="R56" i="17" s="1"/>
  <c r="D3092" i="12"/>
  <c r="D3097" i="12" s="1"/>
  <c r="D3102" i="12" s="1"/>
  <c r="D3107" i="12" s="1"/>
  <c r="D3108" i="12"/>
  <c r="D3109" i="12" s="1"/>
  <c r="D3114" i="12" s="1"/>
  <c r="D3119" i="12" s="1"/>
  <c r="D3124" i="12" s="1"/>
  <c r="N3524" i="14"/>
  <c r="L3527" i="14"/>
  <c r="D2955" i="12"/>
  <c r="D2939" i="12"/>
  <c r="D2944" i="12" s="1"/>
  <c r="D2949" i="12" s="1"/>
  <c r="D2954" i="12" s="1"/>
  <c r="M65" i="17"/>
  <c r="M90" i="17" s="1"/>
  <c r="M111" i="17" s="1"/>
  <c r="M170" i="17" s="1"/>
  <c r="M171" i="17" s="1"/>
  <c r="N3522" i="14" l="1"/>
  <c r="O3522" i="14" s="1"/>
  <c r="R286" i="17"/>
  <c r="Q286" i="17"/>
  <c r="Q287" i="17" s="1"/>
  <c r="R90" i="17"/>
  <c r="D3108" i="14"/>
  <c r="D3109" i="14" s="1"/>
  <c r="D3114" i="14" s="1"/>
  <c r="D3119" i="14" s="1"/>
  <c r="D3124" i="14" s="1"/>
  <c r="D3092" i="14"/>
  <c r="D3097" i="14" s="1"/>
  <c r="D3102" i="14" s="1"/>
  <c r="D3107" i="14" s="1"/>
  <c r="Q155" i="17"/>
  <c r="Q168" i="17" s="1"/>
  <c r="D2939" i="14"/>
  <c r="D2944" i="14" s="1"/>
  <c r="D2949" i="14" s="1"/>
  <c r="D2954" i="14" s="1"/>
  <c r="D2955" i="14"/>
  <c r="Q325" i="17"/>
  <c r="Q398" i="17" s="1"/>
  <c r="R314" i="17"/>
  <c r="R315" i="17" s="1"/>
  <c r="R324" i="17" s="1"/>
  <c r="Q111" i="17"/>
  <c r="R304" i="17"/>
  <c r="R305" i="17" s="1"/>
  <c r="R306" i="17" s="1"/>
  <c r="D2972" i="12"/>
  <c r="D2956" i="12"/>
  <c r="D2961" i="12" s="1"/>
  <c r="D2966" i="12" s="1"/>
  <c r="D2971" i="12" s="1"/>
  <c r="R109" i="17"/>
  <c r="R110" i="17" s="1"/>
  <c r="L65" i="17"/>
  <c r="L90" i="17" s="1"/>
  <c r="L111" i="17" s="1"/>
  <c r="L170" i="17" s="1"/>
  <c r="L171" i="17" s="1"/>
  <c r="Q169" i="17" l="1"/>
  <c r="Q170" i="17" s="1"/>
  <c r="Q171" i="17" s="1"/>
  <c r="R111" i="17"/>
  <c r="R143" i="17"/>
  <c r="R168" i="17" s="1"/>
  <c r="D2956" i="14"/>
  <c r="D2961" i="14" s="1"/>
  <c r="D2966" i="14" s="1"/>
  <c r="D2971" i="14" s="1"/>
  <c r="D2972" i="14"/>
  <c r="R325" i="17"/>
  <c r="R398" i="17" s="1"/>
  <c r="D2973" i="12"/>
  <c r="D2978" i="12" s="1"/>
  <c r="D2983" i="12" s="1"/>
  <c r="D2988" i="12" s="1"/>
  <c r="D2989" i="12"/>
  <c r="D2990" i="12" s="1"/>
  <c r="D2995" i="12" s="1"/>
  <c r="D3000" i="12" s="1"/>
  <c r="D3005" i="12" s="1"/>
  <c r="R169" i="17" l="1"/>
  <c r="R170" i="17" s="1"/>
  <c r="R171" i="17" s="1"/>
  <c r="D2989" i="14"/>
  <c r="D2990" i="14" s="1"/>
  <c r="D2995" i="14" s="1"/>
  <c r="D3000" i="14" s="1"/>
  <c r="D3005" i="14" s="1"/>
  <c r="D2973" i="14"/>
  <c r="D2978" i="14" s="1"/>
  <c r="D2983" i="14" s="1"/>
  <c r="D2988" i="14" s="1"/>
  <c r="K182" i="17"/>
  <c r="R178" i="17"/>
  <c r="R428" i="17" s="1"/>
  <c r="K189" i="17" l="1"/>
  <c r="K206" i="17" s="1"/>
  <c r="K228" i="17" s="1"/>
  <c r="K287" i="17" s="1"/>
  <c r="R432" i="17"/>
  <c r="R182" i="17"/>
  <c r="R189" i="17" s="1"/>
  <c r="R206" i="17" s="1"/>
  <c r="R228" i="17" s="1"/>
  <c r="R287" i="1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Geras</author>
  </authors>
  <commentList>
    <comment ref="J566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77,19 proc.</t>
        </r>
      </text>
    </comment>
    <comment ref="J568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22,81 proc.</t>
        </r>
      </text>
    </comment>
    <comment ref="K654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pagal tech. Projekt.</t>
        </r>
      </text>
    </comment>
    <comment ref="K659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pagal tech. projek.</t>
        </r>
      </text>
    </comment>
    <comment ref="K664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pagal tech. projek.</t>
        </r>
      </text>
    </comment>
    <comment ref="J751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pagal projektinius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Geras</author>
  </authors>
  <commentList>
    <comment ref="J566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77,19 proc.</t>
        </r>
      </text>
    </comment>
    <comment ref="J568" authorId="0" shapeId="0" xr:uid="{00000000-0006-0000-0300-000002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22,81 proc.</t>
        </r>
      </text>
    </comment>
    <comment ref="K654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pagal tech. Projekt.</t>
        </r>
      </text>
    </comment>
    <comment ref="K659" authorId="0" shapeId="0" xr:uid="{00000000-0006-0000-0300-000004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pagal tech. projek.</t>
        </r>
      </text>
    </comment>
    <comment ref="K664" authorId="0" shapeId="0" xr:uid="{00000000-0006-0000-0300-000005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pagal tech. projek.</t>
        </r>
      </text>
    </comment>
    <comment ref="J751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186"/>
          </rPr>
          <t>Geras:</t>
        </r>
        <r>
          <rPr>
            <sz val="9"/>
            <color indexed="81"/>
            <rFont val="Tahoma"/>
            <family val="2"/>
            <charset val="186"/>
          </rPr>
          <t xml:space="preserve">
pagal projektinius</t>
        </r>
      </text>
    </comment>
  </commentList>
</comments>
</file>

<file path=xl/sharedStrings.xml><?xml version="1.0" encoding="utf-8"?>
<sst xmlns="http://schemas.openxmlformats.org/spreadsheetml/2006/main" count="20014" uniqueCount="880">
  <si>
    <t>Uždavinio kodas</t>
  </si>
  <si>
    <t>Priemonės kodas</t>
  </si>
  <si>
    <t>Funkcinės klasifikacijos kodas</t>
  </si>
  <si>
    <t>Priemonės vykdytojo kodas</t>
  </si>
  <si>
    <t>Iš viso</t>
  </si>
  <si>
    <t>Išlaidoms</t>
  </si>
  <si>
    <t>turtui įsigyti ir finansiniams įsipareigojimams vykdyti</t>
  </si>
  <si>
    <t>Pavadinimas</t>
  </si>
  <si>
    <t>planas</t>
  </si>
  <si>
    <t>Iš jų darbo užmokesčiui</t>
  </si>
  <si>
    <t>1</t>
  </si>
  <si>
    <t>2</t>
  </si>
  <si>
    <t>3</t>
  </si>
  <si>
    <t>-</t>
  </si>
  <si>
    <t xml:space="preserve"> -</t>
  </si>
  <si>
    <t>Iš viso tikslui:</t>
  </si>
  <si>
    <t>Finansavimo šaltiniai</t>
  </si>
  <si>
    <t xml:space="preserve">2017-2019 M. ŠIAULIŲ RAJONO SAVIVALDYBĖS  </t>
  </si>
  <si>
    <t>Strateginio tikslo kodas</t>
  </si>
  <si>
    <t>Tikslo kodas</t>
  </si>
  <si>
    <t>01</t>
  </si>
  <si>
    <t>Iš viso uždaviniui:</t>
  </si>
  <si>
    <t>2017 metų faktiškai skirtas finansavimas (patvirtintas Taryboje), iš jo</t>
  </si>
  <si>
    <t>2018 metų projektas</t>
  </si>
  <si>
    <t>Produkto kriterijus</t>
  </si>
  <si>
    <t>2017 metams</t>
  </si>
  <si>
    <t>2018 metams</t>
  </si>
  <si>
    <t>2019 metams</t>
  </si>
  <si>
    <t>2019 metų projektas</t>
  </si>
  <si>
    <t>Iš viso strateginiam tikslui:</t>
  </si>
  <si>
    <t>Veiklos kodas</t>
  </si>
  <si>
    <t>Veiklos pavadinimas</t>
  </si>
  <si>
    <t>Buhalterinis kodas</t>
  </si>
  <si>
    <t>Bendras lėšų poreikis veiklai</t>
  </si>
  <si>
    <t>2017 metų poreikis</t>
  </si>
  <si>
    <t>TIKSLŲ, UŽDAVINIŲ, PRIEMONIŲ IR VEIKLŲ ASIGNAVIMŲ BEI PRODUKTO VERTINIMO KRITERIJŲ SUVESTINĖ</t>
  </si>
  <si>
    <t>04</t>
  </si>
  <si>
    <t>04 Strateginis tikslas. EFEKTYVI RAJONO SAVIVALDA IR VISUOMENĖS SAUGUMAS</t>
  </si>
  <si>
    <t>Efektyvaus, gyventojų poreikius atitinkančio viešojo valdymo užtikrinimas</t>
  </si>
  <si>
    <t>Didinti savivaldybės valdymo ir veiklos efektyvumą</t>
  </si>
  <si>
    <t>Tobulinti Šiaulių rajono savivaldybės įstaigų ir įmonių, teikiančių viešąsias paslaugas, darbuotojų bendrąsias kompetencijas ir gebėjimus</t>
  </si>
  <si>
    <t>4</t>
  </si>
  <si>
    <t>Įgyvendinti moterų ir vyrų lygias teises užtikrinančias priemones Šiaulių rajono savivaldybėje</t>
  </si>
  <si>
    <t>Plėtoti ir tobulinti vieno langelio principu veikiančias viešąsias paslaugas Šiaulių rajono savivaldybėje</t>
  </si>
  <si>
    <t>Plėtoti elektronines paslaugas Šiaulių rajono savivaldybės administracijoje</t>
  </si>
  <si>
    <t>5</t>
  </si>
  <si>
    <t>Iš viso priemonei:</t>
  </si>
  <si>
    <t>12</t>
  </si>
  <si>
    <t>6</t>
  </si>
  <si>
    <t>7</t>
  </si>
  <si>
    <t>Vertinti Šiaulių rajono savivaldybės gyventojų nuomonę dėl savivaldybės valdymo ir veiklos efektyvumo</t>
  </si>
  <si>
    <t>Tobulinti Šiaulių rajono savivaldybės interneto svetainės www.siauliuraj.lt galimybes</t>
  </si>
  <si>
    <t>Diegti ir (arba) atnaujinti Šiaulių rajono savivaldybės administracijos, įstaigų bei įmonių informacines sistemas ir informacinių technologijų bazes</t>
  </si>
  <si>
    <t>Taikyti korupcijos prevencijos priemones Šiaulių rajono savivaldybėje</t>
  </si>
  <si>
    <t>Skatinti gyventojus naudotis Šiaulių rajono savivaldybės teikiamomis viešosiomis ir (arba) elektroninėmis paslaugomis</t>
  </si>
  <si>
    <t>Įgyvendinti administracinės naštos mažinimo priemones</t>
  </si>
  <si>
    <t>Didinti Šiaulių rajono savivaldybės administravimo dokumentų valdymo efektyvumą</t>
  </si>
  <si>
    <t>Organizuoti ir užtikrinti savivaldybės bei valstybės perduotų funkcijų įgyvendinimą Šiaulių rajono savivaldybėje</t>
  </si>
  <si>
    <t>8</t>
  </si>
  <si>
    <t>9</t>
  </si>
  <si>
    <t>10</t>
  </si>
  <si>
    <t>11</t>
  </si>
  <si>
    <t>13</t>
  </si>
  <si>
    <t>Gerinti Šiaulių rajono savivaldybės administracijos darbo aplinką ir užtikrinti darbo saugą</t>
  </si>
  <si>
    <t>Vykdyti teritorinį, finansinį ir strateginį planavimą</t>
  </si>
  <si>
    <t>Rengti ir (arba) atnaujinti Šiaulių rajono savivaldybės strateginio planavimo dokumentus</t>
  </si>
  <si>
    <t>Rengti ir (arba) atnaujinti Šiaulių rajono savivaldybės teritorijų planavimo dokumentus</t>
  </si>
  <si>
    <t>Plėtoti Šiaulių rajono savivaldybės geoinformacinę sistemą (GIS)</t>
  </si>
  <si>
    <t>Rengti ir (arba) atnaujinti Šiaulių rajono savivaldybės finansinio planavimo dokumentus</t>
  </si>
  <si>
    <t>Formuoti savivaldybės įvaizdį</t>
  </si>
  <si>
    <t>Parengti ir įgyvendinti Šiaulių rajono savivaldybės įvaizdžio formavimo programa</t>
  </si>
  <si>
    <t>Plėtoti Šiaulių rajono savivaldybės tarptautinį bendradarbiavimą</t>
  </si>
  <si>
    <t>Plėtoti organizacinę kultūrą Šiaulių rajono savivaldybės administracijoje</t>
  </si>
  <si>
    <t>02</t>
  </si>
  <si>
    <t>Saugumo rajone didinimas</t>
  </si>
  <si>
    <t>Užtikrinti viešąją tvarką ir saugumą</t>
  </si>
  <si>
    <t>Didinti Šiaulių rajono savivaldybės ekstremalių situacijų valdymo sistemos efektyvumą</t>
  </si>
  <si>
    <t>Organizuoti ir remti ugniagesių savanorystę Šiaulių rajone</t>
  </si>
  <si>
    <t>Remti ir plėtoti policijos rėmėjų, jaunųjų policijos rėmėjų veiklą Šiaulių rajone</t>
  </si>
  <si>
    <t>Atnaujinti ir plėsti stebėjimo sistemą Šiaulių rajono savivaldybės teritorijoje</t>
  </si>
  <si>
    <t>15.01.00.00</t>
  </si>
  <si>
    <t>Vykdyti prevencines programas</t>
  </si>
  <si>
    <t>Skatinti ir remti savižudybių prevencijai skirtas priemones</t>
  </si>
  <si>
    <t>Skatinti narkotikų kontrolės priemonių įsigijimą ir remti narkomanijos prevencijos programas</t>
  </si>
  <si>
    <t>Organizuoti prevencines priemones prieš patyčias bei smurtą gyvenamojoje aplinkoje, mokykloje</t>
  </si>
  <si>
    <t>Šviesti ir skleisti informaciją priešgaisriniais, civilinės saugos, ekstremalių situacijų ir pirmosios pagalbos teikimo klausimais Šiaulių rajono savivaldybės teritorijoje</t>
  </si>
  <si>
    <t>Organizuoti prevencines priemones, susijusias su žmogaus gyvybės ir turto apsauga</t>
  </si>
  <si>
    <t>Organizuoti Šiaulių rajono savivaldybės darbuotojų ir politikų mokymus, siekiant stiprinti jų kompetencijas ir gebėjimus</t>
  </si>
  <si>
    <t>Siekti kokybės vadybos metodų bei principų taikymo Šiaulių rajono savivaldybės administracijoje bei kitose viešąsias paslaugas teikiančiose savivaldybės įstaigose</t>
  </si>
  <si>
    <t>Plėtoti Šiaulių rajono savivaldybės administracijos, institucijų, įstaigų bei visuomenės bendradarbiavimą, skatinant aktyvesnį dalyvavimą vietos savivaldoje</t>
  </si>
  <si>
    <t>Skleisti informaciją apie Šiaulių rajoną nacionaliniuose ir tarptautiniuose leidiniuose, interneto tinklapiuose, socialiniuose tinkluose</t>
  </si>
  <si>
    <t>Gerinti savivaldybės priešgaisrinės tarnybos ugniagesių komandų teikiamų paslaugų kokybę Šiaulių rajono savivaldybės teritorijoje</t>
  </si>
  <si>
    <t>Plėtoti saugios kaimynystės iniciatyvas Šiaulių rajono savivaldybės teritorijoje</t>
  </si>
  <si>
    <t>01 Strateginis tikslas. KONKURENCINGA RAJONO EKONOMIKA</t>
  </si>
  <si>
    <t>Modernaus verslo ir pažangaus žemės ūkio plėtros skatinimas</t>
  </si>
  <si>
    <t>Vystyti konkurencingą žemės ūkį ir miškininkystę</t>
  </si>
  <si>
    <t>Teritorinės sanglaudos didinimas</t>
  </si>
  <si>
    <t>Kompleksiškai plėtoti miesto gyvenamąsias teritorijas ir viešąsias erdves</t>
  </si>
  <si>
    <t>Gerinti daugiabučių gyvenamųjų namų kvartalų aplinką (gyvenamąją aplinką) Šiaulių rajono savivaldybės miesto ir miestelių gyvenamosiose teritorijose</t>
  </si>
  <si>
    <t>Atnaujinti ir plėtoti Šiaulių rajono savivaldybės miestų ir miestelių viešąsias erdves, jas pritaikant bendruomenių poreikiams, rekreacijai</t>
  </si>
  <si>
    <t>Siekti, kad Ginkūnams būtų suteiktas miestelio statusas</t>
  </si>
  <si>
    <t>05.02</t>
  </si>
  <si>
    <t>Kompleksiškai plėtoti kaimo gyvenamąsias teritorijas ir viešąsias erdves</t>
  </si>
  <si>
    <t>Gerinti daugiabučių gyvenamųjų namų kvartalų aplinką (gyvenamąją aplinką) Šiaulių rajono savivaldybės kaimo gyvenamosiose teritorijose</t>
  </si>
  <si>
    <t>Atnaujinti ir plėtoti Šiaulių rajono savivaldybės kaimiškųjų vietovių viešąsias erdves, jas pritaikant bendruomenių poreikiams, rekreacijai</t>
  </si>
  <si>
    <t>02 Strateginis tikslas. SUMANI, PILIETIŠKA, KŪRYBINGA, SOCIALIAI SAUGI IR SVEIKA VISUOMENĖ</t>
  </si>
  <si>
    <t>Aukštos ugdymo ir švietimo paslaugų kokybės bei jų prieinamumo kiekvienam gyventojui užtikrinimas</t>
  </si>
  <si>
    <t>Skatinti mokymąsi visą gyvenimą</t>
  </si>
  <si>
    <t>Didinti suaugusiųjų neformaliojo švietimo paslaugų įvairovę Šiaulių rajone</t>
  </si>
  <si>
    <t>Įkurti Trečiojo amžiaus universitetą Šiaulių rajone ir plėtoti jo veiklą</t>
  </si>
  <si>
    <t>Skleisti informaciją apie mokymosi visą gyvenimą galimybes Šiaulių rajono savivaldybėje</t>
  </si>
  <si>
    <t>Pilietiškos ir kūrybingos visuomenės ugdymas</t>
  </si>
  <si>
    <t>Plėtoti rajono kultūrinę veiklą</t>
  </si>
  <si>
    <t>Parengti ir vykdyti valstybės šimtmečio minėjimo Šiaulių rajone programą</t>
  </si>
  <si>
    <t>Didinti informacijos sklaidą apie Šiaulių rajone vykstančius renginius</t>
  </si>
  <si>
    <t>Plėtoti Šiaulių rajono kultūrinę veiklą, įtraukiant socialinę atskirtį patiriančius asmenis ir jų šeimas</t>
  </si>
  <si>
    <t>Socialiai saugios ir sveikos visuomenės formavimas</t>
  </si>
  <si>
    <t>Užtikrinti socialinių paslaugų kokybę, įvairovę ir prieinamumą, skatinti socialinę integraciją</t>
  </si>
  <si>
    <t>Sukurti krizių įveikimo pagalbos sistemą, teikti ir plėtoti krizių įveikimo paslaugas krizės ištiktoms šeimoms ir (arba) asmenims Šiaulių rajone</t>
  </si>
  <si>
    <t>Pritaikyti Šiaulių rajono savivaldybės gyvenamuosius būstus ir gyvenamąją aplinką specialiųjų poreikių turintiems asmenims</t>
  </si>
  <si>
    <t>Remti ir skatinti socialinės reabilitacijos ir sporto renginių Šiaulių rajono neįgaliesiems organizavimą ir dalyvavimą tokiuose renginiuose šalyje bei užsienyje</t>
  </si>
  <si>
    <t>Plėsti Šiaulių rajono socialinių darbuotojų kompetencijas</t>
  </si>
  <si>
    <t>Skatinti sveikatinimą ir didinti gyventojų fizinį aktyvumą</t>
  </si>
  <si>
    <t>Skatinti ir remti Šiaulių rajono bendruomenės sveikatinimo iniciatyvas</t>
  </si>
  <si>
    <t>Skleisti informaciją Šiaulių rajono savivaldybės gyventojams sveikatinimo, sveikatos priežiūros klausimais</t>
  </si>
  <si>
    <t>Atnaujinti ir plėsti gyvenamųjų ir rekreacinių zonų viešąją fizinio aktyvumo infrastruktūrą Šiaulių rajono savivaldybės teritorijoje</t>
  </si>
  <si>
    <t>Koordinuoti sporto renginių, varžybų organizavimą ir Šiaulių rajono sportininkų, gyventojų dalyvavimą juose</t>
  </si>
  <si>
    <t>03 Strateginis tikslas. SUBALANSUOTA RAJONO INFRASTRUKTŪRA IR APLINKA</t>
  </si>
  <si>
    <t>03</t>
  </si>
  <si>
    <t>Gerinti ir plėsti rajono susisiekimo infrastruktūrą, modernizuoti eismo organizavimo sistemą</t>
  </si>
  <si>
    <t>Inventorizuoti Šiaulių rajono gatves, vietinės reikšmės kelius ir bendrojo naudojimo automobilių stovėjimo aikšteles</t>
  </si>
  <si>
    <t>Modernios susisiekimo sistemos plėtra</t>
  </si>
  <si>
    <t>Atnaujinti ir įrengti Šiaulių rajono savivaldybės gatves ir vietinės reikšmės kelius, privažiavimo kelius</t>
  </si>
  <si>
    <t>Atnaujinti ir įrengti automobilių stovėjimo ir laikymo aikšteles Šiaulių rajono savivaldybės teritorijoje</t>
  </si>
  <si>
    <t>Diegti saugaus eismo priemones Šiaulių rajono savivaldybės teritorijoje</t>
  </si>
  <si>
    <t>Vystyti viešojo ir ekologinio transporto sistemą</t>
  </si>
  <si>
    <t>Atnaujinti ir plėsti Šiaulių rajono savivaldybės pėsčiųjų ir (arba) dviračių takus, dviračių aikšteles, šaligatvius</t>
  </si>
  <si>
    <t>Skatinti ekologinio viešojo ir individualiojo transporto plėtrą</t>
  </si>
  <si>
    <t>Efektyvios inžinerinio aprūpinimo sistemos kūrimas ir vystymas</t>
  </si>
  <si>
    <t>Gerinti savivaldybės viešojo ūkio paslaugų kokybę ir infrastruktūrą</t>
  </si>
  <si>
    <t>Atnaujinti ir plėtoti Šiaulių rajono savivaldybės kapinių teritorijas ir jų teikiamas paslaugas</t>
  </si>
  <si>
    <t>Užtikrinti ir plėtoti gyvūnų priežiūros, laikymo ir laidojimo paslaugų teikimą Šiaulių rajono savivaldybės teritorijoje</t>
  </si>
  <si>
    <t>Darnios ir švarios aplinkos užtikrinimas</t>
  </si>
  <si>
    <t>Tobulinti atliekų tvarkymo sistemą</t>
  </si>
  <si>
    <t>Įgyvendinti komunalinių atliekų tvarkymo planą Šiaulių rajone</t>
  </si>
  <si>
    <t>Šviesti ir teikti informaciją Šiaulių rajono gyventojams atliekų rūšiavimo, perdirbimo ir atliekų mažinimo klausimais</t>
  </si>
  <si>
    <t>Išsaugoti ir gerinti gamtinės aplinkos kokybę</t>
  </si>
  <si>
    <t>Tvarkyti ir kurti Šiaulių rajono savivaldybės parkus, žaliąsias apsaugines zonas, želdynus bei kitus kraštovaizdžio elementus</t>
  </si>
  <si>
    <t xml:space="preserve"> Tvarkyti bešeimininkėmis atliekomis užterštas teritorijas ir valyti paviršinio vandens telkinius Šiaulių rajono savivaldybėje</t>
  </si>
  <si>
    <t>Parengti ir įgyvendinti invazinių rūšių (Sosnovskio) barščio kontrolės įgyvendinimo Šiaulių rajone programą</t>
  </si>
  <si>
    <t>Skatinti ir remti aplinkos apsaugos iniciatyvas Šiaulių rajone</t>
  </si>
  <si>
    <t>Užtikrinti saugumą prie vandens telkinių Šiaulių rajono savivaldybės teritorijoje</t>
  </si>
  <si>
    <t>Savivaldybės biudžetas</t>
  </si>
  <si>
    <t>Valstybės biudžetas</t>
  </si>
  <si>
    <t>Europos Sąjungos lėšos</t>
  </si>
  <si>
    <t>Kitos lėšos</t>
  </si>
  <si>
    <t>SB</t>
  </si>
  <si>
    <t>VB</t>
  </si>
  <si>
    <t>ES</t>
  </si>
  <si>
    <t>KT</t>
  </si>
  <si>
    <t>VISO:</t>
  </si>
  <si>
    <t>Plėtoti Šiaulių rajono ūkininkų, miškų valdų savininkų kompetencijas ir gebėjimus</t>
  </si>
  <si>
    <t>Plėsti ir modernizuoti Šiaulių rajono savivaldybės gatvių, kelių, viešųjų teritorijų apšvietimą, didinti energijos vartojimo efektyvumą</t>
  </si>
  <si>
    <t>Užtikrinti tinkamą Šiaulių rajono savivaldybės viešojo ūkio paslaugų teikimą, atnaujinti ir (arba) įsigyti priemonių, skirtų viešojo ūkio paslaugų kokybei užtikrinti</t>
  </si>
  <si>
    <t>Skatinti gyventojų verslumą</t>
  </si>
  <si>
    <t>Dalyvauti nacionalinėse ir tarptautinėse parodose, mugėse, siekiant pristatyti Šiaulių rajono verslą, verslo plėtros ir investavimo į Šiaulių rajoną galimybes</t>
  </si>
  <si>
    <t>Remti ir organizuoti verslumą skatinančius, gerąją verslo patirtį viešinančius renginius, mokymus, verslo iniciatyvas Šiaulių rajone</t>
  </si>
  <si>
    <t>Skatinti Šiaulių rajono jaunimo verslumą, šviesti ekonominio raštingumo ir karjeros planavimo klausimais</t>
  </si>
  <si>
    <t>Organizuoti mokymus Šiaulių rajono kaimiškų vietovių gyventojams, skatinančius verslumą ir alternatyvias veiklas kaime</t>
  </si>
  <si>
    <t>Užtikrinti Šiaulių rajono savivaldybės, mokslo institucijų, švietimo, kultūros įstaigų ir verslo įmonių, verslininkų bei investuotojų bendradarbiavimą</t>
  </si>
  <si>
    <t xml:space="preserve">Plėtoti ryšius su užsienio įstaigomis ir organizacijomis, pristatant galimybes investuoti Šiaulių rajone </t>
  </si>
  <si>
    <t>Skatinti ir plėtoti viešojo bei privataus sektorių partnerystę Šiaulių rajone</t>
  </si>
  <si>
    <t>Plėtoti paramą ir formuoti verslui bei investicijoms palankią aplinką</t>
  </si>
  <si>
    <t>Parengti ir taikyti mokesčių lengvatų verslui teikimo tvarką Šiaulių rajone</t>
  </si>
  <si>
    <t>Vykdyti ir plėtoti Šiaulių rajono smulkaus ir vidutinio verslo plėtros rėmimo programą</t>
  </si>
  <si>
    <t>Parengti Šiaulių rajono savivaldybės investavimo galimybių planą</t>
  </si>
  <si>
    <t>Vystyti ir išnaudoti turimą verslo plėtrai ir investicijų pritraukimui palankią infrastruktūrą Šiaulių rajone</t>
  </si>
  <si>
    <t>Skatinti „žaliojo“ ir socialiai atsakingo verslo plėtrą Šiaulių rajone</t>
  </si>
  <si>
    <t>Skatinti verslo centrų ir (arba) verslo inkubatorių kūrimąsi ir plėtojimą Šiaulių rajone</t>
  </si>
  <si>
    <t>Konsultuoti Šiaulių rajono ūkininkus, miškų valdų savininkus, siekiant efektyvaus ES paramos įsisavinimo</t>
  </si>
  <si>
    <t>Vykdyti Kaimo rėmimo programą Šiaulių rajone</t>
  </si>
  <si>
    <t xml:space="preserve">Rekonstruoti ir (arba) atnaujinti valstybei nuosavybės teise priklausančius melioracijos statinius Šiaulių rajono savivaldybės teritorijoje </t>
  </si>
  <si>
    <t xml:space="preserve">Rekonstruoti ir (arba) atnaujinti valstybei nuosavybės teise priklausančius hidrotechninius statinius Šiaulių rajono savivaldybės teritorijoje  </t>
  </si>
  <si>
    <t>Skatinti ir pagal galimybes remti žemių savininkams nuosavybės teise priklausančių melioracijos statinių rekonstravimą ir (arba) atnaujinimą Šiaulių rajono savivaldybės teritorijoje</t>
  </si>
  <si>
    <t>Skatinti netradicinių, ekologinių ir specializuotų ūkio šakų plėtojimą Šiaulių rajone</t>
  </si>
  <si>
    <t>Skatinti žemės savininkus Šiaulių rajono nenaudojamoje ir žemės ūkiui netinkamoje žemėje įveisti mišką</t>
  </si>
  <si>
    <t>Turizmo vystymas ir kultūros paveldo įveiklinimo skatinimas</t>
  </si>
  <si>
    <t>Didinti turizmo paslaugų kokybę bei įvairovę, plėtoti turizmo infrastruktūrą</t>
  </si>
  <si>
    <t>Atnaujinti ir įgyvendinti Šiaulių rajono turizmo strategiją</t>
  </si>
  <si>
    <t xml:space="preserve">Ženklinti Šiaulių rajono savivaldybės turistinius objektus, įrengti ir (arba) atnaujinti susijusią turizmo infrastruktūrą </t>
  </si>
  <si>
    <t>Įgyvendinti Šiaulių rajono turizmo rinkodaros priemones</t>
  </si>
  <si>
    <t>Dalyvauti turizmo parodose Lietuvoje bei užsienio šalyse, siekiant pristatyti Šiaulių rajoną</t>
  </si>
  <si>
    <t>Plėtoti pažintinį turizmą Šiaulių rajone</t>
  </si>
  <si>
    <t>Skatinti kurti ir (arba) tvarkyti rekreacines teritorijas Šiaulių rajone</t>
  </si>
  <si>
    <t>Skatinti kurti ir plėtoti aktyvaus turizmo paslaugas Šiaulių rajone mažinant sezoniškumą</t>
  </si>
  <si>
    <t>Ženklinti Šiaulių rajono savivaldybės kultūros ir gamtos paveldo objektus</t>
  </si>
  <si>
    <t>Sutvarkyti Šiaulių rajono savivaldybės kultūros paveldo objektus ir pritaikyti juos ekonominėms, kultūrinėms, socialinėms ir edukacinėms reikmėms</t>
  </si>
  <si>
    <t xml:space="preserve">Sutvarkyti Šiaulių rajono savivaldybės gamtos paveldo objektus ir pritaikyti juos turizmo, kultūrinėms, socialinėms ir edukacinėms reikmėms </t>
  </si>
  <si>
    <t xml:space="preserve">Sutvarkyti ir skatinti tvarkyti Šiaulių rajono savivaldybės dvarus bei dvarų parkų teritorijas, juos pritaikant viešiesiems poreikiams </t>
  </si>
  <si>
    <t>Kompleksiškai atnaujinti Kuršėnų miesto viešąją infrastruktūrą ir pritaikyti ją bendruomeniniams, rekreaciniams ir verslo poreikiams</t>
  </si>
  <si>
    <t>Kompleksiškai atnaujinti Šiaulių rajono savivaldybės miestelių (išskyrus savivaldybių centrus), turinčių nuo 1 iki 6 tūkst. gyventojų, viešąją infrastruktūrą ir pritaikyti ją bendruomeniniams, rekreaciniams bei verslo poreikiams</t>
  </si>
  <si>
    <t>Kompleksiškai vystyti ir plėtoti Šiaulių rajono savivaldybės kaimo gyvenamąsias teritorijas (iki 1 tūkst. gyventojų)</t>
  </si>
  <si>
    <t>Atnaujinti ir plėtoti Šiaulių rajono savivaldybės miestų ir miestelių viešosios paskirties infrastruktūrą, ją pritaikant bendruomeniniams, visuomeniniams, verslo poreikiams</t>
  </si>
  <si>
    <t xml:space="preserve">Atnaujinti ir plėtoti Šiaulių rajono savivaldybės kaimiškųjų vietovių viešosios paskirties infrastruktūrą, ją pritaikant bendruomeniniams, visuomeniniams, verslo poreikiams </t>
  </si>
  <si>
    <t>Įgyvendinti Šiaulių rajono vietos veiklos grupių strategijas</t>
  </si>
  <si>
    <t>0</t>
  </si>
  <si>
    <t>Modernizuoti švietimo įstaigas, gerinti ugdymo aplinką jose ir materialinę bazę, diegti inovacijas</t>
  </si>
  <si>
    <t>Atnaujinti (renovuoti, rekonstruoti, remontuoti, modernizuoti) Šiaulių rajono bendrojo ugdymo mokyklų pastatus, patalpas, inžinierinius tinklus ir įrenginius, neatitinkančius keliamų higienos, energetinio efektyvumo, technologinių ir žmogaus saugos reikalavimų</t>
  </si>
  <si>
    <t>Atnaujinti ir modernizuoti Šiaulių rajono savivaldybės neformaliojo švietimo infrastruktūrą</t>
  </si>
  <si>
    <t>Atnaujinti ir modernizuoti Šiaulių rajono savivaldybės ikimokyklinio ir priešmokyklinio ugdymo įstaigų infrastruktūrą</t>
  </si>
  <si>
    <t>Atnaujinti ir plėsti informacinių technologijų materialiąją aplinką Šiaulių rajono savivaldybės švietimo įstaigose</t>
  </si>
  <si>
    <t>Plėsti Šiaulių rajono savivaldybės švietimo įstaigų elektronines paslaugas</t>
  </si>
  <si>
    <t>Atnaujinti ir plėsti Šiaulių rajono savivaldybės bendrojo ugdymo mokyklų materialiąsias aplinkas</t>
  </si>
  <si>
    <t>Atnaujinti ir plėsti materialiąsias aplinkas Šiaulių rajono savivaldybės neformaliojo švietimo įstaigose</t>
  </si>
  <si>
    <t>Tobulinti mokinių pavėžėjimo paslaugas Šiaulių rajono savivaldybės teritorijoje</t>
  </si>
  <si>
    <t>Tobulinti ugdymo ir švietimo paslaugas, jų kokybę ir prieinamumą</t>
  </si>
  <si>
    <t>Koordinuoti Šiaulių rajono bendrojo ugdymo mokyklų išorės vertinimą</t>
  </si>
  <si>
    <t>Administruoti ir vykdyti Šiaulių rajono neformaliojo vaikų švietimo įstaigų veiklos išorės vertinimą</t>
  </si>
  <si>
    <t>Tobulinti Šiaulių rajono mokytojų, pagalbos mokiniui specialistų, mokyklų vadovų kompetencijas ir kvalifikaciją</t>
  </si>
  <si>
    <t>Sukurti ir vykdyti rezultatyviai dirbančių mokytojų skatinimo sistemą Šiaulių rajone</t>
  </si>
  <si>
    <t>Informuoti visuomenę apie ugdymo(-si) galimybes Šiaulių rajone</t>
  </si>
  <si>
    <t>Plėtoti švietimo, socialinės, psichologinės pagalbos teikimą Šiaulių rajono ikimokyklinio, priešmokyklinio ir mokyklinio amžiaus vaikams</t>
  </si>
  <si>
    <t>Koordinuoti gabių vaikų skatinimo programos įgyvendinimą Šiaulių rajone</t>
  </si>
  <si>
    <t>Koordinuoti vaikų ir jaunimo socializacijos priemonių įgyvendinimą Šiaulių rajone</t>
  </si>
  <si>
    <t>Didinti vaikų neformaliojo ugdymo prieinamumą Šiaulių rajone</t>
  </si>
  <si>
    <t xml:space="preserve">Rengti ir įgyvendinti Šiaulių rajono savivaldybės administracijos, švietimo įstaigų nacionalinio ir tarptautinio bendradarbiavimo projektus </t>
  </si>
  <si>
    <t>Steigti mokyklas-daugiafunkcius centrus ir universalius daugiafunkcius centrus Šiaulių rajone</t>
  </si>
  <si>
    <t>Steigti ikimokyklinio ir (arba) priešmokyklinio ugdymo grupes Šiaulių rajono bendrojo ugdymo mokyklose ir mokyklose-daugiafunkciuose centruose</t>
  </si>
  <si>
    <t>Steigti atvirus jaunimo centrus (AJC) ir atviras jaunimo erdves (AJE), plėtoti mobilų darbą su jaunimu Šiaulių rajono savivaldybės teritorijoje</t>
  </si>
  <si>
    <t>Vykdyti jaunimo užimtumo, neformaliojo ugdymo bei neformalias jaunimo veiklas Šiaulių rajone</t>
  </si>
  <si>
    <t>Remti ir skatinti Šiaulių rajono jaunimo organizacijų, su jaunimu dirbančių organizacijų, kitų nevyriausybinių organizacijų, bendruomenių iniciatyvas</t>
  </si>
  <si>
    <t>Skatinti ir remti jaunimo organizacijų, su jaunimu dirbančių organizacijų, kitų nevyriausybinių organizacijų tinklo plėtrą, neformalių jaunimo grupių atsiradimą Šiaulių rajone</t>
  </si>
  <si>
    <t>Skatinti Šiaulių rajono jaunimo organizacijų, su jaunimu dirbančių organizacijų, kitų nevyriausybinių organizacijų bendradarbiavimą tarpusavyje ir (arba) su užsienio šalimis</t>
  </si>
  <si>
    <t>Didinti Šiaulių rajono jaunimo darbuotojų ir su jaunimu dirbančių asmenų skaičių, gerinti jų kompetencijas ir gebėjimus</t>
  </si>
  <si>
    <t>Skatinti ir remti jaunimo savanorystę Šiaulių rajone</t>
  </si>
  <si>
    <t>Remti ir skatinti nevyriausybinių organizacijų bei neformalias jaunimo veiklas</t>
  </si>
  <si>
    <t>Atnaujinti ir plėsti Šiaulių rajono savivaldybės kultūros įstaigų infrastruktūrą</t>
  </si>
  <si>
    <t xml:space="preserve">Plėtoti ir vystyti kultūros įstaigų infrastruktūrą </t>
  </si>
  <si>
    <t>Atnaujinti ir plėsti Šiaulių rajono savivaldybės kultūros įstaigų informacinių technologijų ir materialinę aplinką</t>
  </si>
  <si>
    <t>Formuoti kultūrines erdves Šiaulių rajone, jas pritaikant įvairių renginių organizavimui, meno ekspozicijoms, kultūros poreikiams</t>
  </si>
  <si>
    <t>Plėtoti kultūros įstaigų infrastruktūros įveiklinimą Šiaulių rajone</t>
  </si>
  <si>
    <t>Įsteigti muziejų Šiaulių rajone</t>
  </si>
  <si>
    <t>Užtikrinti kultūros ir meno premijų programos įgyvendinimą Šiaulių rajone</t>
  </si>
  <si>
    <t>Organizuoti ir vykdyti Šiaulių rajono kraštotyrinius tyrimus, ekspedicijas</t>
  </si>
  <si>
    <t>Vykdyti Šiaulių rajono savivaldybės leidybinės veiklos programą</t>
  </si>
  <si>
    <t>Vykdyti tarptautinius, regioninius, respublikinius, rajoninius kultūros projektus, skirtus Šiaulių rajono bendruomenei</t>
  </si>
  <si>
    <t>Parengti ir vykdyti Šiaulių rajono savivaldybės etninės kultūros plėtros programą</t>
  </si>
  <si>
    <t>Plėtoti Šiaulių rajono savivaldybės kultūros, švietimo ir kitų įstaigų bendradarbiavimą tarpusavyje ir su kitomis šalies bei užsienio kultūros ir švietimo įstaigomis</t>
  </si>
  <si>
    <t>Užtikrinti Šiaulių rajono savivaldybės kultūros įstaigų vadovų bei kultūros ir meno darbuotojų atestacijos programos vykdymą</t>
  </si>
  <si>
    <t>Plėtoti Šiaulių rajono savivaldybės kultūros valdymo sistemą, užtikrinančią kultūros specialistų kompetencijų tobulinimą</t>
  </si>
  <si>
    <t>Užtikrinti kultūros paslaugų kokybę ir didinti jų prieinamumą Šiaulių rajone</t>
  </si>
  <si>
    <t xml:space="preserve">Atnaujinti ir plėsti Šiaulių rajono savivaldybės socialines paslaugas teikiančių įstaigų infrastruktūrą  </t>
  </si>
  <si>
    <t>Atnaujinti ir plėsti Šiaulių rajono savivaldybės socialines paslaugas teikiančių įstaigų informacinių technologijų ir materialinę bazę</t>
  </si>
  <si>
    <t xml:space="preserve">Skatinti vaikų dienos centrų kūrimąsi ir plėtrą Šiaulių rajone </t>
  </si>
  <si>
    <t>Organizuoti globėjų (rūpintojų), įtėvių (globėjų) paiešką, atranką, mokymus, skatinti ir remti globą šeimoje, šeimynas Šiaulių rajone</t>
  </si>
  <si>
    <t>Plėtoti Šiaulių rajono savivaldybės socialinio būsto fondą ir gerinti jo kokybę</t>
  </si>
  <si>
    <t>Pritaikyti Šiaulių rajono savivaldybės viešuosius pastatus specialiųjų poreikių turintiems asmenims</t>
  </si>
  <si>
    <t xml:space="preserve">Skatinti bendradarbiavimą su NVO ir kitomis įstaigomis bei organizacijomis plėtojant socialinių paslaugų teikimą ir skatinant savanorystę Šiaulių rajone </t>
  </si>
  <si>
    <t>Vykdyti ir plėtoti socialinės apsaugos prevencines priemones ir programas Šiaulių rajone</t>
  </si>
  <si>
    <t>Parengti grįžimo gyventi į Šiaulių rajoną iš užsienio (reemigracijos) skatinimo priemonių planą</t>
  </si>
  <si>
    <t>Didinti sveikatos priežiūros paslaugų kokybę ir prieinamumą</t>
  </si>
  <si>
    <t>Kurti, plėsti ir atnaujinti Šiaulių rajono savivaldybės sveikatos priežiūros įstaigų infrastruktūrą</t>
  </si>
  <si>
    <t>Plėtoti sveikatos priežiūros paslaugas ir didinti jų prieinamumą Šiaulių rajone</t>
  </si>
  <si>
    <t>Atnaujinti ir plėsti Šiaulių rajono savivaldybės sveikatos priežiūros įstaigų įrangą ir materialinę bazę</t>
  </si>
  <si>
    <t>Skatinti privačių bendrosios praktikos gydytojų kabinetų kūrimąsi Šiaulių rajono savivaldybės teritorijoje</t>
  </si>
  <si>
    <t>Kurti, diegti, plėtoti elektronines sveikatos priežiūros paslaugas Šiaulių rajono savivaldybės sveikatos priežiūros įstaigose</t>
  </si>
  <si>
    <t>Pritraukti jaunų specialistų į Šiaulių rajono savivaldybės sveikatos priežiūros įstaigas</t>
  </si>
  <si>
    <t>Vykdyti su sveikatos stiprinimu, sveikatinimu, priklausomybių bei ligų prevencija susijusias priemones ir programas Šiaulių rajone</t>
  </si>
  <si>
    <t>Diegti triukšmo prevencijos priemones Šiaulių rajono savivaldybės teritorijoje</t>
  </si>
  <si>
    <t>Atnaujinti ir plėsti sporto ir (ar) sveikatingumo infrastruktūrą Šiaulių rajono savivaldybės teritorijoje</t>
  </si>
  <si>
    <t>Skatinti ir remti sporto veiklas, sporto klubus ir sportininkus Šiaulių rajone</t>
  </si>
  <si>
    <t>Gerinti visuomeninio transporto paslaugų kokybę Šiaulių rajone</t>
  </si>
  <si>
    <t>Siekti didesnio viešojo transporto informacinių sistemų naudojimo ir elektroninių paslaugų plėtros</t>
  </si>
  <si>
    <t>Optimizuoti Šiaulių rajono reguliarių vietinio susisiekimo maršrutų tinklą</t>
  </si>
  <si>
    <t>Modernizuoti ir plėsti vandens tiekimo bei nuotekų šalinimo infrastruktūrą</t>
  </si>
  <si>
    <t>Atnaujinti ir plėtoti vandens tiekimo, vandens gerinimo ir nuotekų tvarkymo infrastruktūrą Šiaulių rajono savivaldybės teritorijoje</t>
  </si>
  <si>
    <t>Inventorizuoti Šiaulių rajono lietaus nuotekų sistemas ir parinkti viešąjį lietaus nuotekų tiekėją</t>
  </si>
  <si>
    <t>Atnaujinti ir plėtoti lietaus nuotekų infrastruktūrą Šiaulių rajono savivaldybės teritorijoje</t>
  </si>
  <si>
    <t>Užtikrinti efektyvią rajono viešąją bei energetinę infrastruktūrą</t>
  </si>
  <si>
    <t>Modernizuoti Šiaulių rajono daugiabučių gyvenamųjų namų pastatus, siekiant efektyvinti šilumos energijos suvartojimą</t>
  </si>
  <si>
    <t>Modernizuoti Šiaulių rajono savivaldybės viešuosius pastatus, siekiant efektyvinti šilumos energijos suvartojimą</t>
  </si>
  <si>
    <t>Siekti, kad Šiaulių rajono savivaldybėje šilumos gavybai būtų naudojami atsinaujinantys energijos šaltiniai</t>
  </si>
  <si>
    <t>Skatinti alternatyvių ir atsinaujinančių energijos išteklių naudojimą, gamybą ir skirstymą Šiaulių rajone</t>
  </si>
  <si>
    <t>Atnaujinti ir išplėsti šilumos trasas Šiaulių rajone</t>
  </si>
  <si>
    <t xml:space="preserve">Stiprinti Šiaulių rajono specialistų gebėjimus atliekų tvarkymo srityje </t>
  </si>
  <si>
    <t>Stiprinti atliekų tvarkymo sistemą Šiaulių rajone</t>
  </si>
  <si>
    <t xml:space="preserve"> Vykdyti Šiaulių rajono aplinkos stebėsenos programą</t>
  </si>
  <si>
    <t>Tvarkyti ir (arba) likviduoti Šiaulių rajono bešeimininkius, apleistus pastatus ir statinius bei aplink juos esančias teritorijas</t>
  </si>
  <si>
    <t>Tvarkyti ir (arba) likviduoti Šiaulių rajono bešeimininkius vandens gręžinius</t>
  </si>
  <si>
    <t>Skatinti Šiaulių rajono savivaldybės įstaigų ir įmonių interneto puslapių atnaujinimą ir plėtrą</t>
  </si>
  <si>
    <t>Paruošti bei prižiūrėti priešgaisrinius vandens telkinius ir kitas gaisrui gesinti būtinas priemone</t>
  </si>
  <si>
    <t>Saugoti ir puoselėti kultūros ir gamtos paveldą, jį pritaikant viešosioms reikmėms</t>
  </si>
  <si>
    <t>PROJEKTŲ FINANSAVIMO  PROGRAMOS (KODAS 05)</t>
  </si>
  <si>
    <t>Savivaldybes jungiančios turizmo informacinės infrastruktūros plėtra Šiaulių regione</t>
  </si>
  <si>
    <t>Jurgaičių, Domantų piliakalnio (Kryžių kalno) priežiūra ir pritaikymas maldininkų ir turizmo reikmėms</t>
  </si>
  <si>
    <t>Kuršėnų dvaro sodybos (unikalus kodas 16057) tvarkybos darbai ir pritaikymas kultūros ir verslo poreikiams (I-as etapas)</t>
  </si>
  <si>
    <t>Viešosios infrastruktūros kūrimas Kurtuvėnų dvaro sodyboje</t>
  </si>
  <si>
    <t>Kurtuvėnų dvaro sodybos parko tvarkymas</t>
  </si>
  <si>
    <t>Kuršėnų m. Lauryno Ivinskio aikštės sutvarkymas ir pritaikymas bendruomeniniams ir verslo poreikiams</t>
  </si>
  <si>
    <t>Kuršėnų m. turgavietės modernizavimas, jos prieigų sutvarkymas ir pritaikymas verslo poreikiams</t>
  </si>
  <si>
    <t>Ventos upės viešosios erdvės Kuršėnų mieste įrengimas ir pritaikymas bendruomenės ir verslo poreikiams</t>
  </si>
  <si>
    <t>Gruzdžių miestelio bendruomeninės ir viešosios infrastruktūros kompleksinis atnaujinimas</t>
  </si>
  <si>
    <t>Kairių miestelio bendruomeninės  ir viešosios infrastruktūros kompleksinis atnaujinimas</t>
  </si>
  <si>
    <t>Viešosios infrastruktūros įrengimas Gilvyčių kaime</t>
  </si>
  <si>
    <t>Viešosios infrastruktūros įrengimas Sutkūnų kaime</t>
  </si>
  <si>
    <t>Viešosios infrastruktūros įrengimas Varputėnų kaime</t>
  </si>
  <si>
    <t>Žadžiūnų kaimo viešojo pastato ir jo aplinkos atnaujinimas ir pritaikymas vietos gyventojų poreikiams</t>
  </si>
  <si>
    <t>Viešosios infrastruktūros įrengimas Žeimių kaime</t>
  </si>
  <si>
    <t>Raudėnų mokyklos daugiafunkcio centro II korpuso pritaikymas vietos gyventojų poreikiams</t>
  </si>
  <si>
    <t>Vietinių vandens tiekimo sistemų sukūrimas Saulučių ir Papelkių kaimuose</t>
  </si>
  <si>
    <t>Viešosios infrastruktūros įrengimas Naisių kaime</t>
  </si>
  <si>
    <t>Šiaulių r. Bazilionų mokyklos-daugiafunkcio centro rekonstravimas</t>
  </si>
  <si>
    <t>Šiaulių r. Gruzdžių gimnazijos pastato rekonstravimas</t>
  </si>
  <si>
    <t>Šiaulių r. Raudėnų mokyklos-daugiafunkcio centro pritaikymas vietos gyventojų poreikiams</t>
  </si>
  <si>
    <t>Pastato, esančio Daugėlių g. 90 B, Kuršėnuose, modernizavimas, pritaikant sporto, laisvalaikio ir bendruomenės poreikiams</t>
  </si>
  <si>
    <t>Šiaulių r. Ginkūnų lopšelio-darželio plėtra</t>
  </si>
  <si>
    <t>Kultūrinės paskirties pastato, Šiaulių rajono savivaldybės viešosios  bibliotekos, esančios Vytauto g. 1, Kuršėnuose, rekonstravimas</t>
  </si>
  <si>
    <t>Modernizuoti Šiaulių rajono savivaldybės kultūros centro žiūrovų salę</t>
  </si>
  <si>
    <t>Socialinių paslaugų infrastruktūros plėtra Šiaulių rajone</t>
  </si>
  <si>
    <t>Kompleksinių paslaugų šeimai teikimas Šiaulių rajone</t>
  </si>
  <si>
    <t>Integralioji pagalba Šiaulių rajone</t>
  </si>
  <si>
    <t>Socialinio būsto fondo plėtra Šiaulių rajone</t>
  </si>
  <si>
    <t>Pirminės sveikatos priežiūros įstaigų atnaujinimas Kuršėnų m.</t>
  </si>
  <si>
    <t>Šiaulių rajono pirminės profilaktikos ir sveikatinimo paslaugų prieinamumo didinimas</t>
  </si>
  <si>
    <t>Kuršėnų miesto Kudirkos g., Tilvyčio g., Dambrausko g. ir Kapų g. rekonstrukcija, įrengiant eismo saugumo priemones</t>
  </si>
  <si>
    <t>Eismo saugumo priemonių gerinimas Šiaulių rajone</t>
  </si>
  <si>
    <t>Šiaulių rajono pėsčiųjų ir dviračių takų rekonstrukcija ir plėtra</t>
  </si>
  <si>
    <t>Šiaulių rajono vietinio susisiekimo viešojo transporto priemonių parko atnaujinimas</t>
  </si>
  <si>
    <t>Šiaulių rajono gyvenviečių ir Kuršėnų miesto vandentiekio ir nuotekų surinkimo tinklų plėtra</t>
  </si>
  <si>
    <t>Šiaulių rajono lietaus nuotekų sistemų modernizavimas ir plėtra</t>
  </si>
  <si>
    <t>Komunalinių atliekų rūšiuojamojo surinkimo infrastruktūros plėtra Šiaulių regione</t>
  </si>
  <si>
    <t>Šiaulių rajono vietovių kraštovaizdžio tvarkymas</t>
  </si>
  <si>
    <t>Šiaulių rajono vietovių kraštovaizdžio tvarkymas, II etapas</t>
  </si>
  <si>
    <t>Paslaugų ir asmenų aptarnavimo kokybės gerinimas Šiaulių rajono savivaldybėje</t>
  </si>
  <si>
    <t>Efektyvios viešosios paslaugos Šiaulių rajono savivaldybėje ir Bauskės rajono savivaldybėje, taikant korupcijos prevencijos priemones</t>
  </si>
  <si>
    <t>Pagrindžiančių dokumentų, projektinių pasiūlymų, paraiškų parengimas projektui "Šiaulių rajono pėsčiųjų ir dviračių takų rekonstrukcija ir plėtra"</t>
  </si>
  <si>
    <t>05.01.00.00</t>
  </si>
  <si>
    <t>Pagrindžiančių dokumentų, projektinių pasiūlymų, paraiškų parengimas projektui "Šiaulių rajono vietinio susisiekimo viešojo transporto priemonių parko atnaujinimas"</t>
  </si>
  <si>
    <t>Šiaulių regiono komunalinių biologiškai skaidžių atliekų tvarkymo infrastruktūros plėtra</t>
  </si>
  <si>
    <t>15.03</t>
  </si>
  <si>
    <t>Projektas "3P (Pamatyk, Pamatuok, Pritaikyk)"</t>
  </si>
  <si>
    <t>05.03</t>
  </si>
  <si>
    <t>Finansavimo kultūros rėmimo fondo lėšomis programos projektas "Herojai šalia"</t>
  </si>
  <si>
    <t>Finansavimo kultūros rėmimo fondo lėšomis programos projektas "Šiuolaikinio meno agentūra"</t>
  </si>
  <si>
    <t>Finansavimo kultūros rėmimo fondo lėšomis programos projektas "Sauginių, Aukštelkės krašto enciklopedija"</t>
  </si>
  <si>
    <t>EU programa "Erasmus+". Projektas "Teminiai tinklai gerinant suaugusiųjų švietimą"</t>
  </si>
  <si>
    <t>EU programa "Erasmus+". Projektas "Patirties mainų seminarai"</t>
  </si>
  <si>
    <t>"Erasmus+" programos projektas "Mokytojų mobilumas mobiliojo mokymo(-si) sistemos tobulinimui"</t>
  </si>
  <si>
    <t>Renginių ciklas "Šiaulių regiono kultūros medus2"</t>
  </si>
  <si>
    <t>Keturiasdešimt Zigmo Gėlės pavasarių</t>
  </si>
  <si>
    <t>Tautodailininkų, vaikų ir jaunimo etnokultūros stovykla "Koks kraštas -toks ir raštas"</t>
  </si>
  <si>
    <t>Pamatykim kiekvieną nepastebėtą kaimo biblioteką</t>
  </si>
  <si>
    <t>Personažų šėlsmas bibliotekoje</t>
  </si>
  <si>
    <t>Biblioteka - kūrybiškumui ir edukacijai</t>
  </si>
  <si>
    <t>Verslo ir amatų akademija</t>
  </si>
  <si>
    <t>Šiaulių rajono Pakumulšių I tvenkinio ant Kumulšos upės hidrotechninių statinių ir užtvankos bei Šiaulių r. Miciaičių kadastrinių vietovių dalies griovių ir jų statinių rekonstravimo darbai</t>
  </si>
  <si>
    <t>Pagrindžiančių dokumentų, projektinių pasiūlymų, paraiškų parengimas projektui "Savivaldybes jungiančios turizmo informacinės infrastruktūros plėtra Šiaulių regione"</t>
  </si>
  <si>
    <t>Kompleksinis Kuršėnų miesto daugiabučių namų gyvenamųjų kvartalų sutvarkymas</t>
  </si>
  <si>
    <t>Kompleksinis Kuršėnų miesto daugiabučių namų gyvenamųjų kvartalų sutvarkymas, II etapas</t>
  </si>
  <si>
    <t>Pagrindžiančių dokumentų, projektinių pasiūlymų, paraiškų parengimas projektui "Kuršėnų m. turgavietės modernizavimas, jos prieigų sutvarkymas ir pritaikymas verslo poreikiams "</t>
  </si>
  <si>
    <t>Pagrindžiančių dokumentų, projektinių pasiūlymų, paraiškų parengimas projektui "Ventos upės viešosios erdvės Kuršėnų mieste įrengimas ir pritaikymas bendruomenės ir verslo poreikiams "</t>
  </si>
  <si>
    <t>Pagrindžiančių dokumentų, projektinių pasiūlymų, paraiškų parengimas projektui "Kompleksinis Kuršėnų miesto daugiabučių namų gyvenamųjų kvartalų sutvarkymas, II etapas "</t>
  </si>
  <si>
    <t>Meškuičių miestelio bendruomeninės ir viešosios infrastruktūros kompleksinis atnaujinimas</t>
  </si>
  <si>
    <t>Pagrindžiančių dokumentų, projektinių pasiūlymų, paraiškų parengimas projektui "Šiaulių r. Bazilionų mokyklos-daugiafunkcio centro rekonstravimas"</t>
  </si>
  <si>
    <t>Pagrindžiančių dokumentų, projektinių pasiūlymų, paraiškų parengimas projektui "Šiaulių r. Raudėnų mokyklos-daugiafunkcio centro pritaikymas vietos gyventojų poreikiams"</t>
  </si>
  <si>
    <t>Pagrindžiančių dokumentų, projektinių pasiūlymų, paraiškų parengimas projektui "Pastato, esančio Daugėlių g. 90 B, Kuršėnuose, modernizavimas, pritaikant sporto, laisvalaikio ir bendruomenės poreikiams"</t>
  </si>
  <si>
    <t>Pagrindžiančių dokumentų, projektinių pasiūlymų, paraiškų parengimas projektui "Šiaulių r. Ginkūnų lopšelio-darželio plėtra"</t>
  </si>
  <si>
    <t>Skatinti privačių ikimokyklinio ir (arba) priešmokyklinio ugdymo įstaigų bei bendrojo ugdymo mokyklų steigimąsi) Šiaulių rajono savivaldybės teritorijoje</t>
  </si>
  <si>
    <t>XI Kūrybinė vaikų ir jaunimo teatrų stovykla "Svajoti, kurti, tobulėti... Kartu"</t>
  </si>
  <si>
    <t>Verbūnai - čia mano šaknys, čia aš gyvenu</t>
  </si>
  <si>
    <t>Tautinio kostiumo ir instrumentų įsigijimas iš LLKC</t>
  </si>
  <si>
    <t>Netradicinio mokymo seminaras "Kūrybiškas ugdymas(-is) ir mokymas(-is) įvairiose kultūros centro erdvėse. Respublikinis vaikų ir moksleivių liaudiškų šokių grupių festivalis "jaunimėlis pasišoks"</t>
  </si>
  <si>
    <t>Respublikinė medžio drožėjų kūrybinė stovykla-seminaras "Lietuvos valstybės atkūrimo šimtmetis: lietuviško kalendoriaus ženklai medžio skulptūrose"</t>
  </si>
  <si>
    <t>Pagrindžiančių dokumentų, projektinių pasiūlymų, paraiškų parengimas projektui "Pirminės sveikatos priežiūros įstaigų atnaujinimas Kuršėnų m."</t>
  </si>
  <si>
    <t>Pagrindžiančių dokumentų, projektinių pasiūlymų, paraiškų parengimas projektui "Šiaulių rajono pirminės profilaktikos ir sveikatinimo paslaugų prieinamumo didinimas"</t>
  </si>
  <si>
    <t>Pagrindžiančių dokumentų, projektinių pasiūlymų, paraiškų parengimas projektui "Šiaulių rajono gyvenviečių ir Kuršėnų miesto vandentiekio ir nuotekų surinkimo tinklų plėtra"</t>
  </si>
  <si>
    <t>Pagrindžiančių dokumentų, projektinių pasiūlymų, paraiškų parengimas projektui "Šiaulių rajono lietaus nuotekų sistemų modernizavimas ir plėtra"</t>
  </si>
  <si>
    <t xml:space="preserve">Šiaulių rajono Kužių lopšelio-darželio "Vyturėlis" pastato atnaujinimas, didinant energetinį efektyvumą </t>
  </si>
  <si>
    <t>Pagrindžiančių dokumentų, projektinių pasiūlymų, paraiškų parengimas projektui "Šiaulių rajono Kužių lopšelio-darželio "Vyturėlis" pastato atnaujinimas, didinant energetinį efektyvumą "</t>
  </si>
  <si>
    <t>Pagrindžiančių dokumentų, projektinių pasiūlymų, paraiškų parengimas projektui "Komunalinių atliekų rūšiuojamojo surinkimo infrastruktūros plėtra Šiaulių regione "</t>
  </si>
  <si>
    <t>Pagrindžiančių dokumentų, projektinių pasiūlymų, paraiškų parengimas projektui "Šiaulių rajono vietovių kraštovaizdžio tvarkymas, II etapas"</t>
  </si>
  <si>
    <t>Pagrindžiančių dokumentų, projektinių pasiūlymų, paraiškų parengimas projektui "Paslaugų ir asmenų aptarnavimo kokybės gerinimas Šiaulių rajono savivaldybėje"</t>
  </si>
  <si>
    <t>Pagrindžiančių dokumentų, projektinių pasiūlymų, paraiškų parengimas projektui "Efektyvios viešosios paslaugos Šiaulių rajono savivaldybėje ir Bauskės rajono savivaldybėje, taikant korupcijos prevencijos priemones"</t>
  </si>
  <si>
    <t>PASTABA: Surašyti visi SPP prioritetai. Susiraskite reikalingą SPP priemonę ir įrašykite tinkamą SVP veiklą</t>
  </si>
  <si>
    <t>Finansavimo šaltinis</t>
  </si>
  <si>
    <t>Iš viso:</t>
  </si>
  <si>
    <t>25</t>
  </si>
  <si>
    <t>04.02</t>
  </si>
  <si>
    <t>18</t>
  </si>
  <si>
    <t>09.01</t>
  </si>
  <si>
    <t>P020 "Įrengtų informacinės infrastruktūros priemonių skaičius"</t>
  </si>
  <si>
    <t>04.01, 04.02</t>
  </si>
  <si>
    <t>26.01</t>
  </si>
  <si>
    <t>15.01</t>
  </si>
  <si>
    <t>P.S.335 "Sutvarkyti, įrengti ir pritaikyti lankymui kultūros paveldo objektai ir teritorijios (skaičius)"</t>
  </si>
  <si>
    <t>P.B.209 "Numatomo apsilankymų remiamuose kultūros ir gamtos paveldo objektuose tei turistų traukos vietose skaičiaus padidėjimas"</t>
  </si>
  <si>
    <t>26.02</t>
  </si>
  <si>
    <t>26.08</t>
  </si>
  <si>
    <t>26.04</t>
  </si>
  <si>
    <t>26.05</t>
  </si>
  <si>
    <t>P.B.238 "Sukurtos arba atnaujintos atviros erdvės miestų vietovėse (kv. m.)"</t>
  </si>
  <si>
    <t>P.S.365 "Atnaujinti ir (ar) pritaikyti naujai paskirčiai pastatai ir statiniai kaimo vietovėse (kv. m.)"</t>
  </si>
  <si>
    <t>26.11</t>
  </si>
  <si>
    <t>26.03</t>
  </si>
  <si>
    <t>26.09</t>
  </si>
  <si>
    <t>P063 "Atnaujinti / sutvarkyti viešosios infrastruktūros objektai kaimo vietovėse (skaičius)"</t>
  </si>
  <si>
    <t>P064 "Sukurtos / atnaujintos vietinės vandens tiekimo / gerinimo sistemos kaimo vietovėse (skaičius)"</t>
  </si>
  <si>
    <t>P062 "Atnaujinti / sutvarkyti viešieji pastatai kaimo vietovėse (skaičius)"</t>
  </si>
  <si>
    <t>17</t>
  </si>
  <si>
    <t>P057 "Pagal veiksmų programą ERPF lėšomis atnaujintos neformaliojo ugdymo įstaigos (skaičius)"</t>
  </si>
  <si>
    <t>P052 "Investicijas gavusios vaikų priežiūros arba švietimo infrastruktūros pajėgumas (skaičius)"</t>
  </si>
  <si>
    <t>P056 "Pagal veiksmų programą ERPF lėšomis atnaujintos bendrojo ugdymo mokyklos (skaičius)"</t>
  </si>
  <si>
    <t>P055 "Pagal veiksmų programą ERPF lėšomis atnaujintos ikimokyklinio ir priešmokyklinio ugdymo mokyklos (skaičius)"</t>
  </si>
  <si>
    <t>15</t>
  </si>
  <si>
    <t>16</t>
  </si>
  <si>
    <t>P.S.361 "Investicijas gavusių socialinių paslaugų infrastruktūros objektų skaičius"</t>
  </si>
  <si>
    <t>R.N.403 "Tikslinių grupių asmenys, gavę tiesioginės naudos iš investicijų į socialinių paslaugų infrastruktūrą"</t>
  </si>
  <si>
    <t>R.N.404 "Investicijas gavusiose įstaigose esančios vietos socialinių paslaugų gavėjams"</t>
  </si>
  <si>
    <t>16.01</t>
  </si>
  <si>
    <t>P.S.368 „Socialines paslaugas gavę tikslinių grupių asmenys (šeimos)“</t>
  </si>
  <si>
    <t>P.S.362 "Naujai įrengtų ar įsigytų socialinių būstų skaičius"</t>
  </si>
  <si>
    <t>11.03</t>
  </si>
  <si>
    <t>P037 "Gyventojai, turintys galimybę pasinaudoti pagerintomis sveikatos priežiūros paslaugomis (asmenys)"</t>
  </si>
  <si>
    <t>11.01</t>
  </si>
  <si>
    <t>P050 "Apmokytų sveikatos ir kitų specialistų skaičius"</t>
  </si>
  <si>
    <t>P051 "Parengtų metodikų, tvarkų ir kitų dokumentų skaičius"</t>
  </si>
  <si>
    <t>P.B. 214 "Bendras rekonstruotų arba atnaujintų kelių ilgis (km)"</t>
  </si>
  <si>
    <t>R.S.342 "Sugaištas kelionės automobilių keliais (išskyrus TEN-T kelius) laikas (min. val.)"</t>
  </si>
  <si>
    <t>P.S.342 "Įdiegtos saugų eismą gerinančios ir aplinkosaugos priemonės (skaičius)"</t>
  </si>
  <si>
    <t>P.S.322 "Rekonstruotų dviračių ir / ar pėsčiųjų takų ir / ar trasų ilgis (km)"</t>
  </si>
  <si>
    <t>09</t>
  </si>
  <si>
    <t>20</t>
  </si>
  <si>
    <t>P006 "Įsigytos naujos ekologiškos viešojo transporto priemonės (skaičius)"</t>
  </si>
  <si>
    <t>P028 "Sugaištas kelionės automobilių keliais (išskyrus TEN-T kelius) laikas (val.)"</t>
  </si>
  <si>
    <t>P007 "Viešuoju miesto transportu vežamų keleivių skaičius"</t>
  </si>
  <si>
    <t>P.S. 329 "Sukurti / pagerinti atskiro komunalinių atliekų surinkimo pajėgumai (tonos / metai)</t>
  </si>
  <si>
    <t>R.N.091 "teritorijų, kuriose įgyvendintos kraštovaizdžio formavimo priemonės, plotas (ha)"</t>
  </si>
  <si>
    <t>P.N.093 "Likviduoti kraštovaizdį darkantys bešeimininkiai apleisti statiniai ir įrenginiai (skaičius)"</t>
  </si>
  <si>
    <t>P.N.092 "Kraštovaizdžio ir (ar) gamtinio karkaso formavimo aspektais pakeisti ar pakoreguoti savivaldybių ar jų dalių bendrieji planai"</t>
  </si>
  <si>
    <t>R.N.091 "Teritorijų, kuriose įgyvendintos kraštovaizdžio formavimo priemonės, plotas (ha)"</t>
  </si>
  <si>
    <t>06</t>
  </si>
  <si>
    <t>P059 "Valstybės ir savivaldybių institucijos ir įstaigos, įgyvendinusios paslaugų ir (ar) aptarnavimo kokybei gerinti skirtas priemones (skaičius))"</t>
  </si>
  <si>
    <t>19</t>
  </si>
  <si>
    <t>05.01.00.00.85</t>
  </si>
  <si>
    <t>04.07.04.01</t>
  </si>
  <si>
    <t>05.01.00.00.67</t>
  </si>
  <si>
    <t>05.01.00.00.84</t>
  </si>
  <si>
    <t>05.01.00.00.91</t>
  </si>
  <si>
    <t>05.01.00.00.69</t>
  </si>
  <si>
    <t>05.01.00.00.***</t>
  </si>
  <si>
    <t>05.01.00.00.63</t>
  </si>
  <si>
    <t>05.01.00.00.64</t>
  </si>
  <si>
    <t>05.01.00.00.65</t>
  </si>
  <si>
    <t>05.01.00.00.81</t>
  </si>
  <si>
    <t>05.01.00.00.80</t>
  </si>
  <si>
    <t>05.01.00.00.79</t>
  </si>
  <si>
    <t>05.01.00.00.70</t>
  </si>
  <si>
    <t>05.01.00.00.72</t>
  </si>
  <si>
    <t>05.01.00.00.73</t>
  </si>
  <si>
    <t>05.01.00.00.71</t>
  </si>
  <si>
    <t>05.01.00.00.83</t>
  </si>
  <si>
    <t>05.01.00.00.87</t>
  </si>
  <si>
    <t>05.01.00.00.93</t>
  </si>
  <si>
    <t>05.01.00.00.92</t>
  </si>
  <si>
    <t>05.01.00.00.74</t>
  </si>
  <si>
    <t>05.01.00.00.97</t>
  </si>
  <si>
    <t>05.01.00.00.66</t>
  </si>
  <si>
    <t>05.01.00.00.95</t>
  </si>
  <si>
    <t>05.01.00.00.94</t>
  </si>
  <si>
    <t>05.01.00.00.78</t>
  </si>
  <si>
    <t>05.01.00.00.75</t>
  </si>
  <si>
    <t>05.01.00.00.82</t>
  </si>
  <si>
    <t>05.01.00.00.76</t>
  </si>
  <si>
    <t>05.01.00.00.77</t>
  </si>
  <si>
    <t>05.01.00.00.96</t>
  </si>
  <si>
    <t>05.01.00.00.98</t>
  </si>
  <si>
    <t>05.01.00.00.88</t>
  </si>
  <si>
    <t>05.01.00.00.89</t>
  </si>
  <si>
    <t>05.01.00.00.90</t>
  </si>
  <si>
    <t>05.01.00.00.86</t>
  </si>
  <si>
    <t>05.01.00.00.27</t>
  </si>
  <si>
    <t>Šiaulių rajono Pakumulšių I tvenkinio ant Kumulšos upės hidrotechninių statinių ir užtvankos bei Šiaulių r. Micaičių kadastrinių vietovių dalies griovių ir jų statinių rekonstravimo darbai</t>
  </si>
  <si>
    <t>05.01.00.00.104</t>
  </si>
  <si>
    <t>05.01.00.00.102</t>
  </si>
  <si>
    <t>05.01.00.00.99</t>
  </si>
  <si>
    <t>05.01.00.00.101</t>
  </si>
  <si>
    <t>Dalyvavimas projektuose su kitomis įmonėmis, įstaigomis ir organizacijomis</t>
  </si>
  <si>
    <t>05.01.00.00.28</t>
  </si>
  <si>
    <t>01;06;10;12;13</t>
  </si>
  <si>
    <t>Įgyvendintų priemonių skaičius</t>
  </si>
  <si>
    <t>Šiaulių rajono savivaldybės etninės kultūros ir tradicinių amatų centro plėtra</t>
  </si>
  <si>
    <t>05.01.00.00.68</t>
  </si>
  <si>
    <t>15.01;15;13;</t>
  </si>
  <si>
    <t>Tradicinių amatininkų, įtrauktų  į tradicinių amatų centro veiklą, skaičius</t>
  </si>
  <si>
    <t>Demonstruojamų tradicinių amatų skaičius</t>
  </si>
  <si>
    <t>Vykdomų tradicinių amatų edukacinių užsiėmimų skaičius</t>
  </si>
  <si>
    <t>Rengiamų tautinio paveldo produktų ekspocicijų ir parodų skaičius</t>
  </si>
  <si>
    <t>Gyventojų, kurie naudojasi geresnėmis paslaugomis/ infrastruktūra, skaičius</t>
  </si>
  <si>
    <t>05.01.00.00.107</t>
  </si>
  <si>
    <r>
      <t>Verslo ir amatų akademija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</si>
  <si>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t xml:space="preserve">Savivaldybes jungiančios turizmo informacinės infrastruktūros plėtra Šiaulių regione </t>
  </si>
  <si>
    <r>
      <t xml:space="preserve">Pagrindžiančių dokumentų, projektinių pasiūlymų, paraiškų parengimas projektui "Savivaldybes jungiančios turizmo informacinės infrastruktūros plėtra Šiaulių regione"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</si>
  <si>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"Kuršėnų m. turgavietės modernizavimas, jos prieigų sutvarkymas ir pritaikymas verslo poreikiams" 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</si>
  <si>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"Kuršėnų m. turgavietės modernizavimas, jos prieigų sutvarkymas ir pritaikymas verslo poreikiams"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</si>
  <si>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"Ventos upės viešosios erdvės Kuršėnų mieste įrengimas ir pritaikymas bendruomenės ir verslo poreikiams"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</si>
  <si>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"Kompleksinis Kuršėnų miesto daugiabučių namų gyvenamųjų kvartalų sutvarkymas, II etapas 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</si>
  <si>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"Šiaulių r. Bazilionų mokyklos-daugiafunkcio centro rekonstravimas"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</si>
  <si>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"Šiaulių r. Raudėnų mokyklos-daugiafunkcio centro pritaikymas vietos gyventojų poreikiams" </t>
    </r>
    <r>
      <rPr>
        <b/>
        <sz val="7"/>
        <color rgb="FFFF0000"/>
        <rFont val="Times New Roman"/>
        <family val="1"/>
        <charset val="186"/>
      </rPr>
      <t>NEREIKIA</t>
    </r>
  </si>
  <si>
    <r>
      <t>Pagrindžiančių dokumentų, projektinių pasiūlymų, paraiškų parengimas projektui "Pastato, esančio Daugėlių g. 90 B, Kuršėnuose, modernizavimas, pritaikant sporto, laisvalaikio ir bendruomenės poreikiams"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</si>
  <si>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r>
      <t xml:space="preserve">Pagrindžiančių dokumentų, projektinių pasiūlymų, paraiškų parengimas projektui "Šiaulių r. Ginkūnų lopšelio-darželio plėtra"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</si>
  <si>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"Erasmus+" programos projektas "Mokytojų mobilumas mobiliojo mokymo(-si) sistemos tobulinimui"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</si>
  <si>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EU programa "Erasmus+". Projektas "Teminiai tinklai gerinant suaugusiųjų švietimą"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</si>
  <si>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EU programa "Erasmus+". Projektas "Patirties mainų seminarai"  </t>
    </r>
    <r>
      <rPr>
        <b/>
        <sz val="7"/>
        <color rgb="FFFF0000"/>
        <rFont val="Times New Roman"/>
        <family val="1"/>
        <charset val="186"/>
      </rPr>
      <t>NEREIKIA</t>
    </r>
  </si>
  <si>
    <r>
      <t>Projektas "3P (Pamatyk, Pamatuok, Pritaikyk)"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</si>
  <si>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r>
      <t xml:space="preserve">XI Kūrybinė vaikų ir jaunimo teatrų stovykla "Svajoti, kurti, tobulėti... Kartu"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</si>
  <si>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Verbūnai - čia mano šaknys, čia aš gyvenu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</si>
  <si>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Tautinio kostiumo ir instrumentų įsigijimas iš LLKC 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</si>
  <si>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Finansavimo kultūros rėmimo fondo lėšomis programos projektas "Herojai šalia"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</si>
  <si>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Finansavimo kultūros rėmimo fondo lėšomis programos projektas "Šiuolaikinio meno agentūra" </t>
    </r>
    <r>
      <rPr>
        <b/>
        <sz val="7"/>
        <color rgb="FFFF0000"/>
        <rFont val="Times New Roman"/>
        <family val="1"/>
        <charset val="186"/>
      </rPr>
      <t>NEREIKIA</t>
    </r>
  </si>
  <si>
    <r>
      <t>Finansavimo kultūros rėmimo fondo lėšomis programos projektas "Sauginių, Aukštelkės krašto enciklopedija"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</si>
  <si>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r>
      <t xml:space="preserve">Renginių ciklas "Šiaulių regiono kultūros medus2" 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</si>
  <si>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Keturiasdešimt Zigmo Gėlės pavasarių 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</si>
  <si>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Pamatykim kiekvieną nepastebėtą kaimo biblioteką 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</si>
  <si>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Personažų šėlsmas bibliotekoje 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</si>
  <si>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r>
      <t xml:space="preserve">Biblioteka - kūrybiškumui ir edukacijai 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</si>
  <si>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r>
      <t xml:space="preserve">Netradicinio mokymo seminaras "Kūrybiškas ugdymas(-is) ir mokymas(-is) įvairiose kultūros centro erdvėse. Respublikinis vaikų ir moksleivių liaudiškų šokių grupių festivalis "jaunimėlis pasišoks" 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</si>
  <si>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Tautodailininkų, vaikų ir jaunimo etnokultūros stovykla "Koks kraštas -toks ir raštas"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</si>
  <si>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Respublikinė medžio drožėjų kūrybinė stovykla-seminaras "Lietuvos valstybės atkūrimo šimtmetis: lietuviško kalendoriaus ženklai medžio skulptūrose" </t>
    </r>
    <r>
      <rPr>
        <b/>
        <sz val="7"/>
        <color rgb="FFFF0000"/>
        <rFont val="Times New Roman"/>
        <family val="1"/>
        <charset val="186"/>
      </rPr>
      <t>NEREIKIA</t>
    </r>
  </si>
  <si>
    <t xml:space="preserve">Pirminės sveikatos priežiūros įstaigų atnaujinimas Kuršėnų m. </t>
  </si>
  <si>
    <r>
      <t>Pagrindžiančių dokumentų, projektinių pasiūlymų, paraiškų parengimas projektui "Pirminės sveikatos priežiūros įstaigų atnaujinimas Kuršėnų m."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</si>
  <si>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r>
      <t xml:space="preserve">Pagrindžiančių dokumentų, projektinių pasiūlymų, paraiškų parengimas projektui "Šiaulių rajono pirminės profilaktikos ir sveikatinimo paslaugų prieinamumo didinimas"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</si>
  <si>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"Šiaulių rajono pėsčiųjų ir dviračių takų rekonstrukcija ir plėtra"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</si>
  <si>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"Šiaulių rajono vietinio susisiekimo viešojo transporto priemonių parko atnaujinimas"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</si>
  <si>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"Šiaulių rajono gyvenviečių ir Kuršėnų miesto vandentiekio ir nuotekų surinkimo tinklų plėtra"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</si>
  <si>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"Šiaulių rajono lietaus nuotekų sistemų modernizavimas ir plėtra"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</si>
  <si>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"Šiaulių rajono Kužių lopšelio-darželio "Vyturėlis" pastato atnaujinimas, didinant energetinį efektyvumą 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</si>
  <si>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Šiaulių rajono lietaus nuotekų sistemų modernizavimas ir plėtra </t>
    </r>
    <r>
      <rPr>
        <b/>
        <sz val="7"/>
        <color rgb="FFFF0000"/>
        <rFont val="Times New Roman"/>
        <family val="1"/>
        <charset val="186"/>
      </rPr>
      <t>NEREIKIA???</t>
    </r>
  </si>
  <si>
    <r>
      <t xml:space="preserve">Šiaulių rajono gyvenviečių ir Kuršėnų miesto vandentiekio ir nuotekų surinkimo tinklų plėtra </t>
    </r>
    <r>
      <rPr>
        <b/>
        <sz val="7"/>
        <color rgb="FFFF0000"/>
        <rFont val="Times New Roman"/>
        <family val="1"/>
        <charset val="186"/>
      </rPr>
      <t>NEREIKIA???</t>
    </r>
  </si>
  <si>
    <r>
      <t>Pagrindžiančių dokumentų, projektinių pasiūlymų, paraiškų parengimas projektui "Komunalinių atliekų rūšiuojamojo surinkimo infrastruktūros plėtra Šiaulių regione "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</si>
  <si>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r>
      <t xml:space="preserve">Pagrindžiančių dokumentų, projektinių pasiūlymų, paraiškų parengimas projektui "Šiaulių rajono vietovių kraštovaizdžio tvarkymas, II etapas"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</si>
  <si>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"Paslaugų ir asmenų aptarnavimo kokybės gerinimas Šiaulių rajono savivaldybėje"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</si>
  <si>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Pagrindžiančių dokumentų, projektinių pasiūlymų, paraiškų parengimas projektui "Efektyvios viešosios paslaugos Šiaulių rajono savivaldybėje ir Bauskės rajono savivaldybėje, taikant korupcijos prevencijos priemones" </t>
    </r>
    <r>
      <rPr>
        <b/>
        <sz val="7"/>
        <color rgb="FFFF0000"/>
        <rFont val="Times New Roman"/>
        <family val="1"/>
        <charset val="186"/>
      </rPr>
      <t>NEREIKIA</t>
    </r>
  </si>
  <si>
    <t>05.01.00.00.100</t>
  </si>
  <si>
    <t>Projektų rengimas ir administravimas</t>
  </si>
  <si>
    <t>Projekto įgyvendinimo metu sukurto turto draudimas, kreditų, palūkanų dengimas, vertimo paslaugos, audito paslaugos ir kita</t>
  </si>
  <si>
    <r>
      <t xml:space="preserve">Šiaulių r. Raudėnų mokyklos-daugiafunkcio centro pritaikymas vietos gyventojų poreikiams </t>
    </r>
    <r>
      <rPr>
        <b/>
        <sz val="7"/>
        <color rgb="FFFF0000"/>
        <rFont val="Times New Roman"/>
        <family val="1"/>
        <charset val="186"/>
      </rPr>
      <t>NEREIKIA</t>
    </r>
  </si>
  <si>
    <t xml:space="preserve">Šiaulių r. Gruzdžių gimnazijos pastato rekonstravimas </t>
  </si>
  <si>
    <r>
      <t>Jurgaičių, Domantų piliakalnio (Kryžių kalno) priežiūra ir pritaikymas maldininkų ir turizmo reikmėms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</si>
  <si>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r>
      <t xml:space="preserve">Viešosios infrastruktūros kūrimas Kurtuvėnų dvaro sodyboje </t>
    </r>
    <r>
      <rPr>
        <b/>
        <sz val="7"/>
        <color rgb="FFFF0000"/>
        <rFont val="Times New Roman"/>
        <family val="1"/>
        <charset val="186"/>
      </rPr>
      <t>NEREIKIA</t>
    </r>
  </si>
  <si>
    <r>
      <t>Kurtuvėnų dvaro sodybos parko tvarkymas</t>
    </r>
    <r>
      <rPr>
        <sz val="7"/>
        <color rgb="FFFF0000"/>
        <rFont val="Times New Roman"/>
        <family val="1"/>
        <charset val="186"/>
      </rPr>
      <t xml:space="preserve"> </t>
    </r>
  </si>
  <si>
    <r>
      <t xml:space="preserve">Kultūrinės paskirties pastato, Šiaulių rajono savivaldybės viešosios  bibliotekos, esančios Vytauto g. 1, Kuršėnuose, rekonstravimas </t>
    </r>
    <r>
      <rPr>
        <b/>
        <sz val="7"/>
        <color rgb="FFFF0000"/>
        <rFont val="Times New Roman"/>
        <family val="1"/>
        <charset val="186"/>
      </rPr>
      <t>NEREIKIA</t>
    </r>
  </si>
  <si>
    <r>
      <t>Modernizuoti Šiaulių rajono savivaldybės kultūros centro žiūrovų salę</t>
    </r>
    <r>
      <rPr>
        <b/>
        <sz val="7"/>
        <color rgb="FFFF0000"/>
        <rFont val="Times New Roman"/>
        <family val="1"/>
        <charset val="186"/>
      </rPr>
      <t xml:space="preserve"> NEREIKIA</t>
    </r>
  </si>
  <si>
    <r>
      <t xml:space="preserve">Integralioji pagalba Šiaulių rajone </t>
    </r>
    <r>
      <rPr>
        <b/>
        <sz val="7"/>
        <color rgb="FFFF0000"/>
        <rFont val="Times New Roman"/>
        <family val="1"/>
        <charset val="186"/>
      </rPr>
      <t>NEREIKIA</t>
    </r>
  </si>
  <si>
    <r>
      <t xml:space="preserve">Šiaulių regiono komunalinių biologiškai skaidžių atliekų tvarkymo infrastruktūros plėtra </t>
    </r>
    <r>
      <rPr>
        <b/>
        <sz val="7"/>
        <color rgb="FFFF0000"/>
        <rFont val="Times New Roman"/>
        <family val="1"/>
        <charset val="186"/>
      </rPr>
      <t>NEREIKIA</t>
    </r>
  </si>
  <si>
    <t>Šiaulių rajono Kužių lopšelio-darželio "Vyturėlis" pastato atnaujinimas, didinant energetinį efektyvumą</t>
  </si>
  <si>
    <t>Rekonstruota drenažo: griovių, požeminių rinktuvų, sausintuvų (km.)</t>
  </si>
  <si>
    <t>Rekonstruotų hidrotechninių statinių skaičius (vnt.)</t>
  </si>
  <si>
    <t>Valstybinės reikšmės parkų tvarkymas</t>
  </si>
  <si>
    <t>Rekonstruota pastatų</t>
  </si>
  <si>
    <t>Atnaujinta pastatų</t>
  </si>
  <si>
    <t>Demonstruojamų tradicinių amatų skaičius (vnt.)</t>
  </si>
  <si>
    <t>Vykdomų tradicinių amatų edukacinių užsiėmimų skaičius (vnt.)</t>
  </si>
  <si>
    <t>Rengiamų tautinio paveldo produktų ekspocicijų ir parodų skaičius (vnt.)</t>
  </si>
  <si>
    <t>P.S.361 "Investicijas gavusių socialinių paslaugų infrastruktūros objektų skaičius" (vnt.)</t>
  </si>
  <si>
    <t>R.N.404 "Investicijas gavusiose įstaigose esančios vietos socialinių paslaugų gavėjams" (vnt.)</t>
  </si>
  <si>
    <t>P.S.362 "Naujai įrengtų ar įsigytų socialinių būstų skaičius" (vnt.)</t>
  </si>
  <si>
    <t>P.N.092 "Kraštovaizdžio ir (ar) gamtinio karkaso formavimo aspektais pakeisti ar pakoreguoti savivaldybių ar jų dalių bendrieji planai" (vnt.)</t>
  </si>
  <si>
    <t>Įgyvendintų priemonių skaičius (vnt.)</t>
  </si>
  <si>
    <t>Tradicinių amatininkų, įtrauktų  į tradicinių amatų centro veiklą, skaičius (asmenys)</t>
  </si>
  <si>
    <t>Gyventojų, kurie naudojasi geresnėmis paslaugomis/ infrastruktūra, skaičius (asmenys)</t>
  </si>
  <si>
    <t>R.N.403 "Tikslinių grupių asmenys, gavę tiesioginės naudos iš investicijų į socialinių paslaugų infrastruktūrą" (asmenys)</t>
  </si>
  <si>
    <t>Bendras lėšų poreikis veiklai/ Bendra projekto vertė</t>
  </si>
  <si>
    <t>SBg</t>
  </si>
  <si>
    <t>Rekonstruota drenažo: griovių, požeminių rinktuvų, sausintuvų (km)</t>
  </si>
  <si>
    <t>04.02; 13; 18; 09.01</t>
  </si>
  <si>
    <t>04.01; 04.02; 13; 18; 26.01; 15.01</t>
  </si>
  <si>
    <t>04.01; 04.02; 13; 18; 26.02</t>
  </si>
  <si>
    <t>15.01; 15; 13</t>
  </si>
  <si>
    <t>18; 13; 04.01; 04.02; 26.01</t>
  </si>
  <si>
    <t>18; 13; 04.01; 04.02; 26.04</t>
  </si>
  <si>
    <t>18; 13; 04.01; 04.02; 26.05</t>
  </si>
  <si>
    <t>18; 13; 04.01; 04.02; 26.08</t>
  </si>
  <si>
    <t>18; 13; 04.01; 04.02; 26.02</t>
  </si>
  <si>
    <t>18; 13; 04.01; 04.02; 26.011</t>
  </si>
  <si>
    <t>18; 13; 04.01; 04.02; 26.11</t>
  </si>
  <si>
    <t>18; 13; 04.01; 04.02; 26.03</t>
  </si>
  <si>
    <t>18; 13; 04.01; 04.02; 26.09</t>
  </si>
  <si>
    <t>18; 13; 17</t>
  </si>
  <si>
    <t>16; 13; 18</t>
  </si>
  <si>
    <t>Sutvarkytų valstybinės reikšmės parkų skaičius (vnt.)</t>
  </si>
  <si>
    <t>Rekonstruotų pastatų skaičius (vnt.)</t>
  </si>
  <si>
    <t>16; 13</t>
  </si>
  <si>
    <t>18; 13</t>
  </si>
  <si>
    <t>11; 11.03; 13; 18</t>
  </si>
  <si>
    <t>11; 11.01; 13; 18</t>
  </si>
  <si>
    <t>09; 20; 13</t>
  </si>
  <si>
    <t>18; 03; 13; 04.01; 04.02</t>
  </si>
  <si>
    <t>03; 13</t>
  </si>
  <si>
    <t>03; 18; 13</t>
  </si>
  <si>
    <t>Grąžinimai į savivaldybės biudžetą</t>
  </si>
  <si>
    <t>P.S. 329 "Sukurti / pagerinti atskiro komunalinių atliekų surinkimo pajėgumai (tonos / metai)"</t>
  </si>
  <si>
    <t>01; 06; 10; 12; 13</t>
  </si>
  <si>
    <t>25; 13</t>
  </si>
  <si>
    <t>05</t>
  </si>
  <si>
    <r>
      <t>Kurtuvėnų dvaro sodybos parko tvarkymas</t>
    </r>
    <r>
      <rPr>
        <sz val="8"/>
        <color rgb="FFFF0000"/>
        <rFont val="Times New Roman"/>
        <family val="1"/>
        <charset val="186"/>
      </rPr>
      <t xml:space="preserve"> </t>
    </r>
  </si>
  <si>
    <t>Ventos upės viešosios erdvės Kuršėnų mieste įrengimas ir pritaikymas bendruomeniniams ir verslo poreikiams</t>
  </si>
  <si>
    <t>Gruzdžių miestelio bendruomeninės ir viešosios infrastruktūros kompleksiškas atnaujinimas</t>
  </si>
  <si>
    <t>Kairių miestelio bendruomeninės  ir viešosios infrastruktūros kompleksiškas atnaujinimas</t>
  </si>
  <si>
    <t>Meškuičių miestelio bendruomeninės ir viešosios infrastruktūros kompleksiškas atnaujinimas</t>
  </si>
  <si>
    <t>Pastato, esančio Daugėlių g. 90B Kuršėnai, modernizavimas, pritaikant sporto, laisvalaikio ir bendruomenės poreikiams</t>
  </si>
  <si>
    <t>TIKSLŲ, UŽDAVINIŲ, PRIEMONIŲ IR VEIKLŲ, ASIGNAVIMŲ BEI PRODUKTO VERTINIMO KRITERIJŲ SUVESTINĖ</t>
  </si>
  <si>
    <t>turtui įsigyti</t>
  </si>
  <si>
    <t>2019 m. lėšų poreikis</t>
  </si>
  <si>
    <t>2019 m.</t>
  </si>
  <si>
    <t>KONKURENCINGA RAJONO EKONOMIKA</t>
  </si>
  <si>
    <t>07</t>
  </si>
  <si>
    <t>08</t>
  </si>
  <si>
    <t>SUMANI, PILIETIŠKA, KŪRYBINGA, SOCIALIAI SAUGI IR SVEIKA VISUOMENĖ</t>
  </si>
  <si>
    <t>SUBALANSUOTA RAJONO INFRASTRUKTŪRA IR APLINKA</t>
  </si>
  <si>
    <t>EFEKTYVI RAJONO SAVIVALDA IR VISUOMENĖS SAUGUMAS</t>
  </si>
  <si>
    <t>1 priedas</t>
  </si>
  <si>
    <t>Šiaulių rajono savivaldybės projektų finansavimo programos (kodas 05)</t>
  </si>
  <si>
    <t>Šiaulių rajono savivaldybės etninės kultūros ir tradicinių amatų centro plėtra (2 etapas)</t>
  </si>
  <si>
    <t>Vykdomų tradicinių amatų mokymų pagal Žemės ūkio ministerijos sertifikuotas tradicinių amatų programas skaičius (vnt.)</t>
  </si>
  <si>
    <t>P.B.235 "Investicijas gavusios vaikų priežiūros arba švietimo infrastruktūros pajėgumas"</t>
  </si>
  <si>
    <t xml:space="preserve">P.N.722 "Pagal veiksmų programą ERPF lėšomis atnaujintos bendrojo ugdymo mokyklos (skaičius)" </t>
  </si>
  <si>
    <t>P.B.235 "Investicijas gavusios vaikų priežiūros arba švietimo infrastruktūros pajėgumas" (skaičius)</t>
  </si>
  <si>
    <t>P.B.236 "Gyventojai, turintys galimybę pasinaudoti pagerintomis sveikatos priežiūros paslaugomis (asmenys)"</t>
  </si>
  <si>
    <t>P.S.363 "Viešąsias sveikatos priežiūros paslaugas teikiančių asmens sveikatos priežiūros įstaigų, kuriose modernizuota paslaugų teikimo infrastruktūra, skaičius" (asmenys)</t>
  </si>
  <si>
    <t>P.S. 372 "Tikslinių grupių asmenys, kurie dalyvavo informavimo, švietimo ir mokymo renginiuose bei sveikato raštingumą didinančiose veiklose" (asmenys)</t>
  </si>
  <si>
    <t>2020 m. lėšų poreikis</t>
  </si>
  <si>
    <t>2020 m.</t>
  </si>
  <si>
    <t>05.01.00.00.108</t>
  </si>
  <si>
    <t>Sveikos gyvensenos skatinimas Šiaulių rajone</t>
  </si>
  <si>
    <t>05.01.00.00.109</t>
  </si>
  <si>
    <t>KPP.01 Veiksmų, kuriais remiamos investicijos į mažos apimties infrastruktūrą, skaičius</t>
  </si>
  <si>
    <t>KPP.02 Gyventojų, kurie naudojasi geresnėmis paslaugomis/ infrastruktūra, skaičius</t>
  </si>
  <si>
    <t>KPP.03 Regioninio planavimo būdu Įgyvendintų mažos apimties ifrastruktūros projektų skaičius</t>
  </si>
  <si>
    <t>P.B.235 "Investicijas gavusios vaikų priežiūros arba švietimo infrastruktūros pajėgumas"  (skaičius)</t>
  </si>
  <si>
    <t>P.S.380 "Pagal veiksmų programą ERPF lėšomis atnaujintos ikimokyklinio ir priešmokyklinio ugdymo vietos" (skaičius)</t>
  </si>
  <si>
    <t xml:space="preserve">P.B. 214 "Bendras rekonstruotų arba atnaujintų kelių ilgis (km)"
</t>
  </si>
  <si>
    <t>P.S.325 "Įsigytos naujos ekologiškos viešojo transporto priemonės" (skaičius)</t>
  </si>
  <si>
    <t>P.S.322 "Rekonstruotų dviračių ir / ar pėsčiųjų takų ir / ar trasų ilgis" (km)</t>
  </si>
  <si>
    <t>P.N.817 "Įrengti ženklinimo infrastruktūros objektai" (vnt.)</t>
  </si>
  <si>
    <t>P.B.238 "Sukurtos arba atnaujintos atviros erdvės miestų vietovėse" (kv. m.)</t>
  </si>
  <si>
    <t>P.S.364 "Naujos atviros erdvės vietovėse nuo 1 iki 6 tūkst. gyventojų (išskyrus savivaldybių centrus)" (kv. m)</t>
  </si>
  <si>
    <t>P.N.723 "Pagal veiksmų programą ERPF lėšomis atnaujintos neformaliojo ugdymo įstaigos" (skaičius)</t>
  </si>
  <si>
    <t>P.N.717 "Pagal veiksmų programą ERPF lėšomis atnaujintos ikimokyklinio ir priešmokyklinio ugdymo mokyklos" (vnt.)</t>
  </si>
  <si>
    <t>P.B.209 "Numatomo apsilankymų remiamuose kultūros ir gamtos paveldo objektuose bei turistų traukos vietose skaičiaus padidėjimas" (skaičius)</t>
  </si>
  <si>
    <t>LECTIO DE VIA / SKAITYMO KELIAS</t>
  </si>
  <si>
    <t>05.01.00.00.113</t>
  </si>
  <si>
    <t>Vandens transporto priemonių nuleidimo vietos įrengimas Ventos upėje Kuršėnuose Šiaulių rajone</t>
  </si>
  <si>
    <t>Vandens transporto priemonių nuleidimo vietos įrengimas Šiaulių rajone Kairių ežere</t>
  </si>
  <si>
    <t>Vandens transporto priemonių nuleidimo vietos įrengimas Šiaulių rajone Bubių tvenkinyje</t>
  </si>
  <si>
    <t>05.01.00.00.110</t>
  </si>
  <si>
    <t>05.01.00.00.111</t>
  </si>
  <si>
    <t>05.01.00.00.112</t>
  </si>
  <si>
    <t xml:space="preserve"> 13; 17</t>
  </si>
  <si>
    <t>Parengti integruotų pamokų planų ciklus</t>
  </si>
  <si>
    <t>Įrengti vandens transporto nuleidimui skirtą infrastuktūrą</t>
  </si>
  <si>
    <t>Tobulinti ugdymo ir švietimo paslaugas, jų kokybę ir prieinamumą.</t>
  </si>
  <si>
    <t>P.N. 604 "Tuberkulioze sergantys pacientai, kuriems buvo suteiktos socialinės paramos priemonės (maisto talonų dalijimas ir kelionės išlaidų kompensavimas)" (asmenys)</t>
  </si>
  <si>
    <t>Šiaulių r. Kuršėnų Pavenčių mokyklos-daugiafunkcio centro modernizavimas</t>
  </si>
  <si>
    <t>Pavenčių laisvalaikio zonos įkūrimas Kuršėnų mieste</t>
  </si>
  <si>
    <t>Kuršėnų miesto gyventojų prijungimas prie centralizuotos nuotekų surinkimo sistemos</t>
  </si>
  <si>
    <t>Prijungti prie nuotekų infrastruktūros būstai (vnt.)</t>
  </si>
  <si>
    <t>Modernizuota pastatų (vnt.)</t>
  </si>
  <si>
    <r>
      <t xml:space="preserve">Projektų įgyvendinimo </t>
    </r>
    <r>
      <rPr>
        <sz val="8"/>
        <color theme="1"/>
        <rFont val="Times New Roman"/>
        <family val="1"/>
        <charset val="186"/>
      </rPr>
      <t>metu sukurto turto draudimas</t>
    </r>
    <r>
      <rPr>
        <sz val="8"/>
        <rFont val="Times New Roman"/>
        <family val="1"/>
        <charset val="186"/>
      </rPr>
      <t>, kreditų, viešųjų investicijų projektams įgyvendinti, palūkanų dengimas, darbuotojų skatinimas, vertimo paslaugos ir kita</t>
    </r>
  </si>
  <si>
    <t>05.01.00.00.115</t>
  </si>
  <si>
    <t xml:space="preserve">Tvarkyti bešeimininkėmis atliekomis užterštas teritorijas ir valyti paviršinio vandens telkinius Šiaulių rajono savivaldybėje  </t>
  </si>
  <si>
    <t>05.01.00.00.116</t>
  </si>
  <si>
    <t xml:space="preserve">Šiaulių rajono identitetas </t>
  </si>
  <si>
    <t>13; 15;</t>
  </si>
  <si>
    <t>P.S.338 "Išsaugoti, sutvarkyti ar atkurti įvairaus teritorinio lygmens kraštovaizdžio arealai“ (vnt.)</t>
  </si>
  <si>
    <t>P.S.332 ,,Vandens telkiniai, kuriems taikytos būklės gerinimo priemonės"</t>
  </si>
  <si>
    <t>Išleista leidinių (vnt.)</t>
  </si>
  <si>
    <t>Makrofitų biomasės šalinimas Kairių  ežere ir priekrantėse</t>
  </si>
  <si>
    <t xml:space="preserve">2019–2021 M. ŠIAULIŲ RAJONO SAVIVALDYBĖS  </t>
  </si>
  <si>
    <t>2019 metų asignavimai, iš jų:</t>
  </si>
  <si>
    <t>2021 m. lėšų poreikis</t>
  </si>
  <si>
    <t>2021 m.</t>
  </si>
  <si>
    <t>Pirminės sveikatos priežiūros paslaugų kokybės gerinimas ir prieinamumo didinimas tikslinių grupių gyventojams Šiaulių rajone</t>
  </si>
  <si>
    <t>Paramos priemonių, gerinančių ambulatorinių sveikatos priežiūros paslaugų prieinamumą Šiaulių rajone įgyvendinimas</t>
  </si>
  <si>
    <t>Šiaulių rajono Gegužių kaimo Vėtrungės gatvės dalies rekonstravimas</t>
  </si>
  <si>
    <t>Rekonstruotos gatvės dalies ilgis</t>
  </si>
  <si>
    <t>Bendruomeninių vaikų globos namų ir vaikų dienos centrų tinklo plėtra Šiaulių rajone</t>
  </si>
  <si>
    <t xml:space="preserve">Investicijas gavę socialinių paslaugų infrastruktūros objektai </t>
  </si>
  <si>
    <t>05.01.00.00.119</t>
  </si>
  <si>
    <t>05.01.00.00.117</t>
  </si>
  <si>
    <t>05.01.00.00.120</t>
  </si>
  <si>
    <t>2 priedas</t>
  </si>
  <si>
    <t>VERTINIMO KRITERIJŲ SUVESTINĖ</t>
  </si>
  <si>
    <t>Programos kodas</t>
  </si>
  <si>
    <t>Vertinimo kriterijaus pavadinimas</t>
  </si>
  <si>
    <t>Matavimo vnt.</t>
  </si>
  <si>
    <t>Vertinimo kriterijaus kodas</t>
  </si>
  <si>
    <t>2019 m. planas</t>
  </si>
  <si>
    <t>2020 m. planas</t>
  </si>
  <si>
    <t>2021 m. planas</t>
  </si>
  <si>
    <t>ES, EEB ir kt. programų, finansinių mechanizmų lėšomis įgyvendintų projektų skaičius</t>
  </si>
  <si>
    <t>vnt.</t>
  </si>
  <si>
    <t>E-05-1</t>
  </si>
  <si>
    <t>Pasirašytų projektų sutarčių, skirtų modernaus verslo ir pažangaus žemės ūkio plėtros skatinimui, skaičius</t>
  </si>
  <si>
    <t>R-05.01.01-1</t>
  </si>
  <si>
    <t>Įgyvendintų projektų, skirtų modernaus verslo ir pažangaus žemės ūkio plėtros skatinimui, skaičius</t>
  </si>
  <si>
    <t>R-05.01.01-2</t>
  </si>
  <si>
    <t>Rekonstruotų hidrotechninių statinių skaičius</t>
  </si>
  <si>
    <t>P-05.01.01.03-1</t>
  </si>
  <si>
    <t>Rekonstruota drenažo: griovių, požeminių rinktuvų, sausintuvų</t>
  </si>
  <si>
    <t>km</t>
  </si>
  <si>
    <t>P-05.01.01.03-2</t>
  </si>
  <si>
    <t>Pasirašytų projektų sutarčių, skirtų turizmo vystymui ir kultūros paveldo įveiklinimo skatinimui, skaičius</t>
  </si>
  <si>
    <t>R-05.01.02-1</t>
  </si>
  <si>
    <t>Įgyvendintų projektų, skirtų turizmo vystymui ir kultūros paveldo įveiklinimo skatinimui, skaičius</t>
  </si>
  <si>
    <t>R-05.01.02-2</t>
  </si>
  <si>
    <t>Įrengti ženklinimo infrastruktūros objektai</t>
  </si>
  <si>
    <t>P-05.01.02.01-1</t>
  </si>
  <si>
    <t>Sutvarkyti, įrengti ir pritaikyti lankymui kultūros paveldo objektai ir teritorijos</t>
  </si>
  <si>
    <t>sk.</t>
  </si>
  <si>
    <t>P-05.01.02.02-1</t>
  </si>
  <si>
    <t>Numatomo apsilankymų remiamuose kultūros ir gamtos paveldo objektuose bei turistų traukos vietose skaičiaus padidėjimas</t>
  </si>
  <si>
    <t>asm.</t>
  </si>
  <si>
    <t>P-05.01.02.02-2</t>
  </si>
  <si>
    <t>Sutvarkytų valstybinės reikšmės parkų skaičius</t>
  </si>
  <si>
    <t>P-05.01.02.02-3</t>
  </si>
  <si>
    <t>Tradicinių amatininkų, įtrauktų į tradicinių amatų cento veiklą, skaičius</t>
  </si>
  <si>
    <t>P-05.01.02.02-4</t>
  </si>
  <si>
    <t>P-05.01.02.02-5</t>
  </si>
  <si>
    <t>P-05.01.02.02-6</t>
  </si>
  <si>
    <t>Rengiamų tautinio paveldo produktų ekspozicijų ir parodų skaičius</t>
  </si>
  <si>
    <t>P-05.01.02.02-7</t>
  </si>
  <si>
    <t>Gyventojų, kurie naudojasi geresnėmis paslaugomis/infrastruktūra, skaičius</t>
  </si>
  <si>
    <t>P-05.01.02.02-8</t>
  </si>
  <si>
    <t>P-05.01.02.02-9</t>
  </si>
  <si>
    <t xml:space="preserve">Pasirašytų projektų sutarčių, skirtų teritorinės sanglaudos didinimui, skaičius </t>
  </si>
  <si>
    <t>R-05.01.03-1</t>
  </si>
  <si>
    <t>Įgyvendintų projektų, skirtų teritorinės sanglaudos didinimui, skaičius</t>
  </si>
  <si>
    <t>R-05.01.03-2</t>
  </si>
  <si>
    <t xml:space="preserve">Sukurtos arba atnaujintos atviros erdvės miestų vietovėse </t>
  </si>
  <si>
    <t>kv.m.</t>
  </si>
  <si>
    <t xml:space="preserve">P-05.01.03.01-1 </t>
  </si>
  <si>
    <t>P-05.01.03.01-2</t>
  </si>
  <si>
    <t>Sukurtos arba atnaujintos atviros erdvės miestų vietovėse</t>
  </si>
  <si>
    <t xml:space="preserve">P-05.01.03.01-3 </t>
  </si>
  <si>
    <t xml:space="preserve">P-05.01.03.01-4 </t>
  </si>
  <si>
    <t xml:space="preserve">P-05.01.03.01-5 </t>
  </si>
  <si>
    <t>Naujos atviros erdvės vietovėse nuo 1 iki 6 tūkst. gyventojų (išskyrus savivaldybių centrus)</t>
  </si>
  <si>
    <t>P-05.01.03.01-6</t>
  </si>
  <si>
    <t>P-05.01.03.01-7</t>
  </si>
  <si>
    <t>P-05.01.03.01-8</t>
  </si>
  <si>
    <t>Veiksmų, kuriais remiamos investicijos į mažos apimties infrastruktūrą, skaičius</t>
  </si>
  <si>
    <t xml:space="preserve">P-05.01.03.02-1 </t>
  </si>
  <si>
    <t>P-05.01.03.02-2</t>
  </si>
  <si>
    <t>Regioninio planavimo būdu Įgyvendintų mažos apimties ifrastruktūros projektų skaičius</t>
  </si>
  <si>
    <t xml:space="preserve">P-05.01.03.02-3 </t>
  </si>
  <si>
    <t xml:space="preserve">P-05.01.03.02-4 </t>
  </si>
  <si>
    <t>P-05.01.03.02-5</t>
  </si>
  <si>
    <t>P-05.01.03.02-6</t>
  </si>
  <si>
    <t>P-05.01.03.02-7</t>
  </si>
  <si>
    <t>P-05.01.03.02-8</t>
  </si>
  <si>
    <t>P-05.01.03.02-9</t>
  </si>
  <si>
    <t>P-05.01.03.02-10</t>
  </si>
  <si>
    <t>P-05.01.03.02-11</t>
  </si>
  <si>
    <t>P-05.01.03.02-12</t>
  </si>
  <si>
    <t>P-05.01.03.02-13</t>
  </si>
  <si>
    <t>P-05.01.03.02-14</t>
  </si>
  <si>
    <t>P-05.01.03.02-15</t>
  </si>
  <si>
    <t>pr</t>
  </si>
  <si>
    <t>P-05.01.03.02-16</t>
  </si>
  <si>
    <t>an</t>
  </si>
  <si>
    <t>P-05.01.03.02-17</t>
  </si>
  <si>
    <t>tr</t>
  </si>
  <si>
    <t>P-05.01.03.02-18</t>
  </si>
  <si>
    <t>P-05.01.03.02-19</t>
  </si>
  <si>
    <t>P-05.01.03.02-20</t>
  </si>
  <si>
    <t>P-05.01.03.02-21</t>
  </si>
  <si>
    <t>P-05.01.03.02-22</t>
  </si>
  <si>
    <t>P-05.01.03.02-23</t>
  </si>
  <si>
    <t>Regioninio planavimo būdu Įgyvendintų mažos apimties infrastruktūros projektų skaičius</t>
  </si>
  <si>
    <t>P-05.01.03.02-24</t>
  </si>
  <si>
    <t>P-05.01.03.02-25</t>
  </si>
  <si>
    <t>Pasirašytų projektų sutarčių, skirtų aukštos ugdymo ir švietimo paslaugų kokybės bei jų prieinamumo kiekvienam gyventojui užtikrinimui, skaičius</t>
  </si>
  <si>
    <t>R-05.02.01-1</t>
  </si>
  <si>
    <t xml:space="preserve">Įgyvendintų projektų, skirtų aukštos ugdymo ir švietimo paslaugų kokybės bei jų prieinamumo kiekvienam gyventojui užtikrinimui, skaičius </t>
  </si>
  <si>
    <t>R-05.02.01-2</t>
  </si>
  <si>
    <t>Pagal veiksmų programą ERPF lėšomis atnaujintos bendrojo ugdymo mokyklos</t>
  </si>
  <si>
    <t>P-05.02.01.01-1</t>
  </si>
  <si>
    <t xml:space="preserve">Investicijas gavusios vaikų priežiūros arba švietimo infrastruktūros pajėgumas </t>
  </si>
  <si>
    <t>P-05.02.01.01-2</t>
  </si>
  <si>
    <t xml:space="preserve">Rekonstruotų pastatų skaičius </t>
  </si>
  <si>
    <t>P-05.02.01.01-3</t>
  </si>
  <si>
    <t>Pagal veiksmų programą ERPF lėšomis atnaujintos neformaliojo ugdymo įstaigos</t>
  </si>
  <si>
    <t>P-05.02.01.01-4</t>
  </si>
  <si>
    <t>P-05.02.01.01-5</t>
  </si>
  <si>
    <t>Pagal veiksmų programą ERPF lėšomis atnaujintos ikimokyklinio ir priešmokyklinio ugdymo mokyklos</t>
  </si>
  <si>
    <t>P-05.02.01.01-6</t>
  </si>
  <si>
    <t>P-05.02.01.01-7</t>
  </si>
  <si>
    <t>Pagal veiksmų programą ERPF
lėšomis sukurtos naujos ikimokyklinio ir priešmokyklinio ugdymo vietos</t>
  </si>
  <si>
    <t>P-05.02.01.01-8</t>
  </si>
  <si>
    <t>P-05.02.01.02-1</t>
  </si>
  <si>
    <t>Pasirašytų projektų sutarčių, skirtų pilietiškos ir kūrybingos visuomenės ugdymui, skaičius</t>
  </si>
  <si>
    <t>R-05.02.02-1</t>
  </si>
  <si>
    <t>Įgyvendintų projektų, skirtų pilietiškos ir kūrybingos visuomenės ugdymui, skaičius</t>
  </si>
  <si>
    <t>R-05.02.02-2</t>
  </si>
  <si>
    <t>Išleista leidinių</t>
  </si>
  <si>
    <t>P-05.02.02.03-1</t>
  </si>
  <si>
    <t xml:space="preserve">Pasirašytų projektų sutarčių, skirtų socialiai saugios ir sveikos visuomenės formavimui, skaičius </t>
  </si>
  <si>
    <t>R-05.02.03-1</t>
  </si>
  <si>
    <t>Įgyvendintų projektų, skirtų socialiai saugios ir sveikos visuomenės formavimui, skaičius</t>
  </si>
  <si>
    <t>R-05.02.03-2</t>
  </si>
  <si>
    <t xml:space="preserve">Investicijas gavusių socialinių paslaugų infrastruktūros objektų skaičius </t>
  </si>
  <si>
    <t>P-05.02.03.01-1</t>
  </si>
  <si>
    <t>Tikslinių grupių asmenys, gavę tiesioginės naudos iš investicijų į socialinių paslaugų infrastruktūrą</t>
  </si>
  <si>
    <t>P-05.02.03.01-2</t>
  </si>
  <si>
    <t>Investicijas gavusiose įstaigose esančios vietos socialinių paslaugų gavėjams</t>
  </si>
  <si>
    <t>P-05.02.03.01-3</t>
  </si>
  <si>
    <t>Investicijas gavę socialinių paslaugų infrastruktūros objektai</t>
  </si>
  <si>
    <t>P-05.02.03.01-4</t>
  </si>
  <si>
    <t xml:space="preserve">Socialines paslaugas gavę tikslinių grupių asmenys </t>
  </si>
  <si>
    <t>šeim.</t>
  </si>
  <si>
    <t>P-05.02.03.01-5</t>
  </si>
  <si>
    <t xml:space="preserve">Naujai įrengtų ar įsigytų socialinių būstų skaičius </t>
  </si>
  <si>
    <t>P-05.02.03.01-6</t>
  </si>
  <si>
    <t>Gyventojai, turintys galimybę pasinaudoti pagerintomis sveikatos priežiūros paslaugomis</t>
  </si>
  <si>
    <t>P-05.02.03.02-1</t>
  </si>
  <si>
    <t>Viešąsias sveikatos priežiūros paslaugas teikiančių asmens sveikatos priežiūros įstaigų, kuriose modernizuota paslaugų teikimo infrastruktūra, skaičius</t>
  </si>
  <si>
    <t>P-05.02.03.02-2</t>
  </si>
  <si>
    <t>Tikslinių grupių asmenys, kurie dalyvavo informavimo, švietimo ir mokymo renginiuose bei sveikato raštingumą didinančiose veiklose</t>
  </si>
  <si>
    <t>P-05.02.03.02-3</t>
  </si>
  <si>
    <t>Tuberkulioze sergantys pacientai, kuriems buvo suteiktos socialinės paramos priemonės (maisto talonų dalijimas ir kelionės išlaidų kompensavimas)</t>
  </si>
  <si>
    <t>P-05.02.03.02-4</t>
  </si>
  <si>
    <t xml:space="preserve">Pasirašytų projektų sutarčių, skirtų modernios susisiekimo sistemos plėtrai, skaičius </t>
  </si>
  <si>
    <t>R-05.03.01-1</t>
  </si>
  <si>
    <t>Įgyvendintų projektų, skirtų modernios susisiekimo sistemos plėtrai, skaičius</t>
  </si>
  <si>
    <t>R-05.03.01-2</t>
  </si>
  <si>
    <t xml:space="preserve">Bendras rekonstruotų arba atnaujintų kelių ilgis </t>
  </si>
  <si>
    <t>P-05.03.01.01-1</t>
  </si>
  <si>
    <t xml:space="preserve">Įdiegtos saugų eismą gerinančios ir aplinkosaugos priemonės </t>
  </si>
  <si>
    <t>P-05.03.01.01-2</t>
  </si>
  <si>
    <t>P-05.03.01.01-3</t>
  </si>
  <si>
    <t>Rekonstruotų dviračių ir / ar pėsčiųjų takų ir / ar trasų ilgis</t>
  </si>
  <si>
    <t>km.</t>
  </si>
  <si>
    <t>P-05.03.01.02-1</t>
  </si>
  <si>
    <t xml:space="preserve">Įsigytos naujos ekologiškos viešojo transporto priemonės </t>
  </si>
  <si>
    <t>P-05.03.01.02-2</t>
  </si>
  <si>
    <t xml:space="preserve">Pasirašytų projektų sutarčių, skirtų efektyvios inžinerinio aprūpinimo sistemos kūrimui ir vystymui, skaičius </t>
  </si>
  <si>
    <t>R-05.03.02-1</t>
  </si>
  <si>
    <t>Įgyvendintų projektų, skirtų efektyvios inžinerinio aprūpinimo sistemos kūrimui ir vystymui, skaičius</t>
  </si>
  <si>
    <t>R-05.03.02-2</t>
  </si>
  <si>
    <t>Prijungti prie nuotekų infrastruktūros būstai</t>
  </si>
  <si>
    <t>P-05.03.02.01-1</t>
  </si>
  <si>
    <t>Modernizuota pastatų</t>
  </si>
  <si>
    <t>P-05.03.02.02-1</t>
  </si>
  <si>
    <t xml:space="preserve">Pasirašytų projektų sutarčių, skirtų darnios ir švarios aplinkos užtikrinimui, skaičius </t>
  </si>
  <si>
    <t>R-05.03.03-1</t>
  </si>
  <si>
    <t xml:space="preserve">Įgyvendintų projektų, skirtų darnios ir švarios aplinkos užtikrinimui, skaičius </t>
  </si>
  <si>
    <t>R-05.03.03-2</t>
  </si>
  <si>
    <t xml:space="preserve">Sukurti / pagerinti atskiro komunalinių atliekų surinkimo pajėgumai </t>
  </si>
  <si>
    <t>t./m.</t>
  </si>
  <si>
    <t>P-05.03.03.01-1</t>
  </si>
  <si>
    <t xml:space="preserve">Teritorijų, kuriose įgyvendintos kraštovaizdžio formavimo priemonės, plotas </t>
  </si>
  <si>
    <t>ha</t>
  </si>
  <si>
    <t>P-05.03.03.02-1</t>
  </si>
  <si>
    <t>Išsaugoti, sutvarkyti ar atkurti įvairaus teritorinio lygmens kraštovaizdžio arealai (vnt.)</t>
  </si>
  <si>
    <t>P-05.03.03.02-2</t>
  </si>
  <si>
    <t>kraštovaizdžio ir (ar) gamtinio karkaso formavimo aspektais pakeisti ar pakoreguoti savivaldybių ar jų dalių bendrieji planai“ (vnt.)</t>
  </si>
  <si>
    <t>P-05.03.03.02-3</t>
  </si>
  <si>
    <t>Vandens telkiniai, kuriems taikytos būklės gerinimo priemonės</t>
  </si>
  <si>
    <t>P-05.03.03.02-6</t>
  </si>
  <si>
    <t>P-05.03.03.02-7</t>
  </si>
  <si>
    <t>P-05.03.03.02-8</t>
  </si>
  <si>
    <t>P-05.03.03.02-9</t>
  </si>
  <si>
    <t xml:space="preserve">Pasirašytų projektų finansavimo ir administravimo sutarčių, skirtų efektyviam, gyventojų poreikius atitinkančiam viešojo valdymo užtikrinimui, skaičius </t>
  </si>
  <si>
    <t>R-05.04.01-1</t>
  </si>
  <si>
    <t xml:space="preserve">Įgyvendintų projektų, skirtų efektyviam, gyventojų poreikius atitinkančiam viešojo valdymo užtikrinimui, skaičius </t>
  </si>
  <si>
    <t>R-05.04.01-2</t>
  </si>
  <si>
    <t xml:space="preserve">Mokymuose dalyvavusių savivaldybės darbuotojų skaičius </t>
  </si>
  <si>
    <t>P-05.04.01.01-1</t>
  </si>
  <si>
    <t xml:space="preserve">Parengtų korupcijos prevencijos programų skaičius </t>
  </si>
  <si>
    <t>P-05.04.01.01-2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</si>
</sst>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0.0000"/>
    <numFmt numFmtId="166" formatCode="#,##0.0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  <charset val="186"/>
    </font>
    <font>
      <sz val="7"/>
      <name val="Times New Roman"/>
      <family val="1"/>
      <charset val="186"/>
    </font>
    <font>
      <b/>
      <sz val="7"/>
      <name val="Times New Roman"/>
      <family val="1"/>
      <charset val="186"/>
    </font>
    <font>
      <sz val="7"/>
      <color theme="1"/>
      <name val="Calibri"/>
      <family val="2"/>
      <scheme val="minor"/>
    </font>
    <font>
      <sz val="7"/>
      <name val="Arial"/>
      <family val="2"/>
      <charset val="186"/>
    </font>
    <font>
      <b/>
      <sz val="7"/>
      <color theme="1"/>
      <name val="Times New Roman"/>
      <family val="1"/>
    </font>
    <font>
      <sz val="7"/>
      <color indexed="8"/>
      <name val="Times New Roman"/>
      <family val="1"/>
      <charset val="186"/>
    </font>
    <font>
      <sz val="7"/>
      <color indexed="53"/>
      <name val="Times New Roman"/>
      <family val="1"/>
      <charset val="186"/>
    </font>
    <font>
      <b/>
      <sz val="14"/>
      <color rgb="FFFF0000"/>
      <name val="Calibri"/>
      <family val="2"/>
      <charset val="186"/>
      <scheme val="minor"/>
    </font>
    <font>
      <sz val="9"/>
      <color indexed="81"/>
      <name val="Tahoma"/>
      <family val="2"/>
      <charset val="186"/>
    </font>
    <font>
      <b/>
      <sz val="9"/>
      <color indexed="81"/>
      <name val="Tahoma"/>
      <family val="2"/>
      <charset val="186"/>
    </font>
    <font>
      <sz val="7"/>
      <color rgb="FFFF0000"/>
      <name val="Times New Roman"/>
      <family val="1"/>
      <charset val="186"/>
    </font>
    <font>
      <sz val="7"/>
      <color theme="1"/>
      <name val="Times New Roman"/>
      <family val="1"/>
      <charset val="186"/>
    </font>
    <font>
      <sz val="7"/>
      <color rgb="FF0070C0"/>
      <name val="Times New Roman"/>
      <family val="1"/>
      <charset val="186"/>
    </font>
    <font>
      <sz val="7"/>
      <color rgb="FFFF0000"/>
      <name val="Calibri"/>
      <family val="2"/>
      <scheme val="minor"/>
    </font>
    <font>
      <b/>
      <sz val="7"/>
      <color rgb="FFFF0000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sz val="8"/>
      <color theme="1"/>
      <name val="Times New Roman"/>
      <family val="1"/>
      <charset val="186"/>
    </font>
    <font>
      <b/>
      <sz val="8"/>
      <name val="Times New Roman"/>
      <family val="1"/>
      <charset val="186"/>
    </font>
    <font>
      <sz val="8"/>
      <name val="Times New Roman"/>
      <family val="1"/>
      <charset val="186"/>
    </font>
    <font>
      <sz val="8"/>
      <name val="Arial"/>
      <family val="2"/>
      <charset val="186"/>
    </font>
    <font>
      <b/>
      <sz val="8"/>
      <color theme="1"/>
      <name val="Times New Roman"/>
      <family val="1"/>
    </font>
    <font>
      <sz val="8"/>
      <color indexed="8"/>
      <name val="Times New Roman"/>
      <family val="1"/>
      <charset val="186"/>
    </font>
    <font>
      <sz val="8"/>
      <color rgb="FFFF0000"/>
      <name val="Times New Roman"/>
      <family val="1"/>
      <charset val="186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charset val="186"/>
      <scheme val="minor"/>
    </font>
    <font>
      <sz val="8"/>
      <color rgb="FFFF0000"/>
      <name val="Calibri"/>
      <family val="2"/>
      <scheme val="minor"/>
    </font>
    <font>
      <sz val="11"/>
      <color theme="1"/>
      <name val="Times New Roman"/>
      <family val="1"/>
      <charset val="186"/>
    </font>
    <font>
      <sz val="11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8"/>
      <name val="Times New Roman"/>
      <family val="1"/>
    </font>
    <font>
      <sz val="8"/>
      <name val="Times New Roman"/>
      <family val="1"/>
    </font>
    <font>
      <b/>
      <sz val="8"/>
      <color theme="1"/>
      <name val="Calibri"/>
      <family val="2"/>
      <charset val="186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</cellStyleXfs>
  <cellXfs count="1194">
    <xf numFmtId="0" fontId="0" fillId="0" borderId="0" xfId="0"/>
    <xf numFmtId="0" fontId="2" fillId="0" borderId="6" xfId="1" applyFont="1" applyFill="1" applyBorder="1" applyAlignment="1">
      <alignment horizontal="center" vertical="center" textRotation="90" wrapText="1"/>
    </xf>
    <xf numFmtId="0" fontId="2" fillId="0" borderId="6" xfId="1" applyFont="1" applyBorder="1" applyAlignment="1">
      <alignment horizontal="center" vertical="center" textRotation="90"/>
    </xf>
    <xf numFmtId="0" fontId="2" fillId="0" borderId="10" xfId="1" applyFont="1" applyBorder="1" applyAlignment="1">
      <alignment horizontal="center" vertical="center" textRotation="90"/>
    </xf>
    <xf numFmtId="0" fontId="4" fillId="0" borderId="0" xfId="0" applyFont="1"/>
    <xf numFmtId="0" fontId="5" fillId="0" borderId="0" xfId="1" applyFont="1"/>
    <xf numFmtId="0" fontId="2" fillId="0" borderId="0" xfId="1" applyFont="1" applyFill="1" applyAlignment="1">
      <alignment horizontal="center" vertical="center"/>
    </xf>
    <xf numFmtId="49" fontId="6" fillId="12" borderId="22" xfId="0" applyNumberFormat="1" applyFont="1" applyFill="1" applyBorder="1" applyAlignment="1">
      <alignment horizontal="center"/>
    </xf>
    <xf numFmtId="0" fontId="3" fillId="10" borderId="2" xfId="1" applyNumberFormat="1" applyFont="1" applyFill="1" applyBorder="1" applyAlignment="1">
      <alignment horizontal="center" vertical="center" wrapText="1"/>
    </xf>
    <xf numFmtId="49" fontId="3" fillId="10" borderId="30" xfId="1" applyNumberFormat="1" applyFont="1" applyFill="1" applyBorder="1" applyAlignment="1">
      <alignment horizontal="center" vertical="center" wrapText="1"/>
    </xf>
    <xf numFmtId="49" fontId="3" fillId="13" borderId="1" xfId="1" applyNumberFormat="1" applyFont="1" applyFill="1" applyBorder="1" applyAlignment="1">
      <alignment horizontal="center" vertical="center"/>
    </xf>
    <xf numFmtId="49" fontId="6" fillId="12" borderId="41" xfId="0" applyNumberFormat="1" applyFont="1" applyFill="1" applyBorder="1" applyAlignment="1">
      <alignment horizontal="center"/>
    </xf>
    <xf numFmtId="49" fontId="3" fillId="10" borderId="53" xfId="1" applyNumberFormat="1" applyFont="1" applyFill="1" applyBorder="1" applyAlignment="1">
      <alignment horizontal="center" vertical="center"/>
    </xf>
    <xf numFmtId="0" fontId="6" fillId="11" borderId="0" xfId="0" applyFont="1" applyFill="1" applyAlignment="1">
      <alignment horizontal="center"/>
    </xf>
    <xf numFmtId="164" fontId="2" fillId="9" borderId="12" xfId="1" applyNumberFormat="1" applyFont="1" applyFill="1" applyBorder="1" applyAlignment="1">
      <alignment horizontal="center" vertical="center"/>
    </xf>
    <xf numFmtId="164" fontId="2" fillId="0" borderId="12" xfId="1" applyNumberFormat="1" applyFont="1" applyFill="1" applyBorder="1" applyAlignment="1">
      <alignment horizontal="center" vertical="center"/>
    </xf>
    <xf numFmtId="164" fontId="2" fillId="9" borderId="24" xfId="1" applyNumberFormat="1" applyFont="1" applyFill="1" applyBorder="1" applyAlignment="1">
      <alignment horizontal="center" vertical="center"/>
    </xf>
    <xf numFmtId="164" fontId="2" fillId="0" borderId="24" xfId="1" applyNumberFormat="1" applyFont="1" applyFill="1" applyBorder="1" applyAlignment="1">
      <alignment horizontal="center" vertical="center"/>
    </xf>
    <xf numFmtId="164" fontId="2" fillId="9" borderId="3" xfId="1" applyNumberFormat="1" applyFont="1" applyFill="1" applyBorder="1" applyAlignment="1">
      <alignment horizontal="center" vertical="center"/>
    </xf>
    <xf numFmtId="164" fontId="3" fillId="4" borderId="6" xfId="2" applyNumberFormat="1" applyFont="1" applyFill="1" applyBorder="1" applyAlignment="1">
      <alignment horizontal="center" vertical="center"/>
    </xf>
    <xf numFmtId="164" fontId="2" fillId="3" borderId="24" xfId="1" applyNumberFormat="1" applyFont="1" applyFill="1" applyBorder="1" applyAlignment="1">
      <alignment horizontal="center" vertical="center"/>
    </xf>
    <xf numFmtId="164" fontId="2" fillId="3" borderId="3" xfId="1" applyNumberFormat="1" applyFont="1" applyFill="1" applyBorder="1" applyAlignment="1">
      <alignment horizontal="center" vertical="center"/>
    </xf>
    <xf numFmtId="164" fontId="2" fillId="0" borderId="3" xfId="1" applyNumberFormat="1" applyFont="1" applyFill="1" applyBorder="1" applyAlignment="1">
      <alignment horizontal="center" vertical="center"/>
    </xf>
    <xf numFmtId="49" fontId="6" fillId="12" borderId="28" xfId="0" applyNumberFormat="1" applyFont="1" applyFill="1" applyBorder="1" applyAlignment="1">
      <alignment horizontal="center"/>
    </xf>
    <xf numFmtId="49" fontId="3" fillId="10" borderId="54" xfId="1" applyNumberFormat="1" applyFont="1" applyFill="1" applyBorder="1" applyAlignment="1">
      <alignment horizontal="center" vertical="center"/>
    </xf>
    <xf numFmtId="0" fontId="6" fillId="11" borderId="36" xfId="0" applyFont="1" applyFill="1" applyBorder="1" applyAlignment="1">
      <alignment horizontal="center"/>
    </xf>
    <xf numFmtId="164" fontId="3" fillId="11" borderId="28" xfId="1" applyNumberFormat="1" applyFont="1" applyFill="1" applyBorder="1" applyAlignment="1">
      <alignment horizontal="center" vertical="center"/>
    </xf>
    <xf numFmtId="164" fontId="3" fillId="11" borderId="35" xfId="1" applyNumberFormat="1" applyFont="1" applyFill="1" applyBorder="1" applyAlignment="1">
      <alignment horizontal="center" vertical="center"/>
    </xf>
    <xf numFmtId="164" fontId="3" fillId="11" borderId="34" xfId="1" applyNumberFormat="1" applyFont="1" applyFill="1" applyBorder="1" applyAlignment="1">
      <alignment horizontal="center" vertical="center"/>
    </xf>
    <xf numFmtId="164" fontId="3" fillId="11" borderId="37" xfId="1" applyNumberFormat="1" applyFont="1" applyFill="1" applyBorder="1" applyAlignment="1">
      <alignment horizontal="center" vertical="center"/>
    </xf>
    <xf numFmtId="49" fontId="6" fillId="12" borderId="3" xfId="0" applyNumberFormat="1" applyFont="1" applyFill="1" applyBorder="1" applyAlignment="1">
      <alignment horizontal="center"/>
    </xf>
    <xf numFmtId="49" fontId="3" fillId="10" borderId="39" xfId="1" applyNumberFormat="1" applyFont="1" applyFill="1" applyBorder="1" applyAlignment="1">
      <alignment horizontal="center" vertical="center"/>
    </xf>
    <xf numFmtId="164" fontId="3" fillId="14" borderId="2" xfId="2" applyNumberFormat="1" applyFont="1" applyFill="1" applyBorder="1" applyAlignment="1">
      <alignment horizontal="center" vertical="center"/>
    </xf>
    <xf numFmtId="164" fontId="3" fillId="14" borderId="21" xfId="1" applyNumberFormat="1" applyFont="1" applyFill="1" applyBorder="1" applyAlignment="1">
      <alignment horizontal="center" vertical="center" wrapText="1"/>
    </xf>
    <xf numFmtId="164" fontId="3" fillId="14" borderId="2" xfId="1" applyNumberFormat="1" applyFont="1" applyFill="1" applyBorder="1" applyAlignment="1">
      <alignment horizontal="center" vertical="center"/>
    </xf>
    <xf numFmtId="164" fontId="3" fillId="14" borderId="1" xfId="1" applyNumberFormat="1" applyFont="1" applyFill="1" applyBorder="1" applyAlignment="1">
      <alignment horizontal="center" vertical="center"/>
    </xf>
    <xf numFmtId="164" fontId="3" fillId="14" borderId="11" xfId="1" applyNumberFormat="1" applyFont="1" applyFill="1" applyBorder="1" applyAlignment="1">
      <alignment horizontal="center" vertical="center"/>
    </xf>
    <xf numFmtId="164" fontId="3" fillId="10" borderId="2" xfId="1" applyNumberFormat="1" applyFont="1" applyFill="1" applyBorder="1" applyAlignment="1">
      <alignment horizontal="center" vertical="center"/>
    </xf>
    <xf numFmtId="164" fontId="3" fillId="10" borderId="21" xfId="1" applyNumberFormat="1" applyFont="1" applyFill="1" applyBorder="1" applyAlignment="1">
      <alignment horizontal="center" vertical="center"/>
    </xf>
    <xf numFmtId="1" fontId="3" fillId="10" borderId="2" xfId="1" applyNumberFormat="1" applyFont="1" applyFill="1" applyBorder="1" applyAlignment="1">
      <alignment horizontal="center" vertical="center"/>
    </xf>
    <xf numFmtId="1" fontId="3" fillId="10" borderId="1" xfId="1" applyNumberFormat="1" applyFont="1" applyFill="1" applyBorder="1" applyAlignment="1">
      <alignment horizontal="center" vertical="center"/>
    </xf>
    <xf numFmtId="1" fontId="3" fillId="10" borderId="11" xfId="1" applyNumberFormat="1" applyFont="1" applyFill="1" applyBorder="1" applyAlignment="1">
      <alignment horizontal="center" vertical="center"/>
    </xf>
    <xf numFmtId="164" fontId="3" fillId="11" borderId="22" xfId="1" applyNumberFormat="1" applyFont="1" applyFill="1" applyBorder="1" applyAlignment="1">
      <alignment horizontal="center" vertical="center"/>
    </xf>
    <xf numFmtId="164" fontId="3" fillId="11" borderId="2" xfId="1" applyNumberFormat="1" applyFont="1" applyFill="1" applyBorder="1" applyAlignment="1">
      <alignment horizontal="center" vertical="center"/>
    </xf>
    <xf numFmtId="164" fontId="3" fillId="11" borderId="1" xfId="1" applyNumberFormat="1" applyFont="1" applyFill="1" applyBorder="1" applyAlignment="1">
      <alignment horizontal="center" vertical="center"/>
    </xf>
    <xf numFmtId="164" fontId="3" fillId="11" borderId="11" xfId="1" applyNumberFormat="1" applyFont="1" applyFill="1" applyBorder="1" applyAlignment="1">
      <alignment horizontal="center" vertical="center"/>
    </xf>
    <xf numFmtId="49" fontId="6" fillId="12" borderId="24" xfId="0" applyNumberFormat="1" applyFont="1" applyFill="1" applyBorder="1" applyAlignment="1">
      <alignment horizontal="center"/>
    </xf>
    <xf numFmtId="164" fontId="2" fillId="0" borderId="24" xfId="1" applyNumberFormat="1" applyFont="1" applyBorder="1" applyAlignment="1">
      <alignment horizontal="center" vertical="center"/>
    </xf>
    <xf numFmtId="164" fontId="2" fillId="0" borderId="3" xfId="1" applyNumberFormat="1" applyFont="1" applyBorder="1" applyAlignment="1">
      <alignment horizontal="center" vertical="center"/>
    </xf>
    <xf numFmtId="164" fontId="3" fillId="12" borderId="28" xfId="1" applyNumberFormat="1" applyFont="1" applyFill="1" applyBorder="1" applyAlignment="1">
      <alignment horizontal="center" vertical="center"/>
    </xf>
    <xf numFmtId="164" fontId="3" fillId="12" borderId="36" xfId="1" applyNumberFormat="1" applyFont="1" applyFill="1" applyBorder="1" applyAlignment="1">
      <alignment horizontal="center" vertical="center"/>
    </xf>
    <xf numFmtId="164" fontId="3" fillId="12" borderId="34" xfId="1" applyNumberFormat="1" applyFont="1" applyFill="1" applyBorder="1" applyAlignment="1">
      <alignment horizontal="center" vertical="center"/>
    </xf>
    <xf numFmtId="164" fontId="3" fillId="12" borderId="37" xfId="1" applyNumberFormat="1" applyFont="1" applyFill="1" applyBorder="1" applyAlignment="1">
      <alignment horizontal="center" vertical="center"/>
    </xf>
    <xf numFmtId="49" fontId="2" fillId="0" borderId="0" xfId="1" applyNumberFormat="1" applyFont="1" applyBorder="1" applyAlignment="1">
      <alignment horizontal="center" vertical="center"/>
    </xf>
    <xf numFmtId="164" fontId="2" fillId="0" borderId="0" xfId="1" applyNumberFormat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49" fontId="6" fillId="12" borderId="2" xfId="0" applyNumberFormat="1" applyFont="1" applyFill="1" applyBorder="1" applyAlignment="1">
      <alignment horizontal="center"/>
    </xf>
    <xf numFmtId="0" fontId="6" fillId="11" borderId="21" xfId="0" applyFont="1" applyFill="1" applyBorder="1" applyAlignment="1">
      <alignment horizontal="center"/>
    </xf>
    <xf numFmtId="49" fontId="3" fillId="10" borderId="1" xfId="1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4" fontId="2" fillId="5" borderId="7" xfId="1" applyNumberFormat="1" applyFont="1" applyFill="1" applyBorder="1" applyAlignment="1" applyProtection="1">
      <alignment horizontal="center" vertical="center" wrapText="1"/>
    </xf>
    <xf numFmtId="164" fontId="2" fillId="5" borderId="12" xfId="1" applyNumberFormat="1" applyFont="1" applyFill="1" applyBorder="1" applyAlignment="1" applyProtection="1">
      <alignment horizontal="center" vertical="center" wrapText="1"/>
    </xf>
    <xf numFmtId="164" fontId="2" fillId="5" borderId="8" xfId="1" applyNumberFormat="1" applyFont="1" applyFill="1" applyBorder="1" applyAlignment="1" applyProtection="1">
      <alignment horizontal="center" vertical="center" wrapText="1"/>
    </xf>
    <xf numFmtId="164" fontId="2" fillId="5" borderId="26" xfId="1" applyNumberFormat="1" applyFont="1" applyFill="1" applyBorder="1" applyAlignment="1" applyProtection="1">
      <alignment horizontal="center" vertical="center" wrapText="1"/>
    </xf>
    <xf numFmtId="164" fontId="2" fillId="5" borderId="32" xfId="1" applyNumberFormat="1" applyFont="1" applyFill="1" applyBorder="1" applyAlignment="1" applyProtection="1">
      <alignment horizontal="center" vertical="center" wrapText="1"/>
    </xf>
    <xf numFmtId="164" fontId="3" fillId="6" borderId="63" xfId="3" applyNumberFormat="1" applyFont="1" applyFill="1" applyBorder="1" applyAlignment="1">
      <alignment horizontal="left" vertical="center"/>
    </xf>
    <xf numFmtId="164" fontId="2" fillId="5" borderId="23" xfId="1" applyNumberFormat="1" applyFont="1" applyFill="1" applyBorder="1" applyAlignment="1" applyProtection="1">
      <alignment horizontal="center" vertical="center" wrapText="1"/>
    </xf>
    <xf numFmtId="164" fontId="2" fillId="5" borderId="24" xfId="1" applyNumberFormat="1" applyFont="1" applyFill="1" applyBorder="1" applyAlignment="1" applyProtection="1">
      <alignment horizontal="center" vertical="center" wrapText="1"/>
    </xf>
    <xf numFmtId="164" fontId="2" fillId="5" borderId="25" xfId="1" applyNumberFormat="1" applyFont="1" applyFill="1" applyBorder="1" applyAlignment="1" applyProtection="1">
      <alignment horizontal="center" vertical="center" wrapText="1"/>
    </xf>
    <xf numFmtId="164" fontId="2" fillId="5" borderId="64" xfId="1" applyNumberFormat="1" applyFont="1" applyFill="1" applyBorder="1" applyAlignment="1" applyProtection="1">
      <alignment horizontal="center" vertical="center" wrapText="1"/>
    </xf>
    <xf numFmtId="164" fontId="2" fillId="5" borderId="65" xfId="1" applyNumberFormat="1" applyFont="1" applyFill="1" applyBorder="1" applyAlignment="1" applyProtection="1">
      <alignment horizontal="center" vertical="center" wrapText="1"/>
    </xf>
    <xf numFmtId="164" fontId="2" fillId="5" borderId="4" xfId="1" applyNumberFormat="1" applyFont="1" applyFill="1" applyBorder="1" applyAlignment="1" applyProtection="1">
      <alignment horizontal="center" vertical="center" wrapText="1"/>
    </xf>
    <xf numFmtId="164" fontId="8" fillId="5" borderId="4" xfId="1" applyNumberFormat="1" applyFont="1" applyFill="1" applyBorder="1" applyAlignment="1" applyProtection="1">
      <alignment horizontal="center" vertical="center" wrapText="1"/>
    </xf>
    <xf numFmtId="164" fontId="8" fillId="5" borderId="3" xfId="1" applyNumberFormat="1" applyFont="1" applyFill="1" applyBorder="1" applyAlignment="1" applyProtection="1">
      <alignment horizontal="center" vertical="center" wrapText="1"/>
    </xf>
    <xf numFmtId="164" fontId="8" fillId="5" borderId="5" xfId="1" applyNumberFormat="1" applyFont="1" applyFill="1" applyBorder="1" applyAlignment="1" applyProtection="1">
      <alignment horizontal="center" vertical="center" wrapText="1"/>
    </xf>
    <xf numFmtId="164" fontId="8" fillId="5" borderId="18" xfId="1" applyNumberFormat="1" applyFont="1" applyFill="1" applyBorder="1" applyAlignment="1" applyProtection="1">
      <alignment horizontal="center" vertical="center" wrapText="1"/>
    </xf>
    <xf numFmtId="164" fontId="8" fillId="5" borderId="29" xfId="1" applyNumberFormat="1" applyFont="1" applyFill="1" applyBorder="1" applyAlignment="1" applyProtection="1">
      <alignment horizontal="center" vertical="center" wrapText="1"/>
    </xf>
    <xf numFmtId="164" fontId="3" fillId="6" borderId="20" xfId="3" applyNumberFormat="1" applyFont="1" applyFill="1" applyBorder="1" applyAlignment="1">
      <alignment horizontal="left" vertical="center"/>
    </xf>
    <xf numFmtId="164" fontId="2" fillId="5" borderId="13" xfId="1" applyNumberFormat="1" applyFont="1" applyFill="1" applyBorder="1" applyAlignment="1" applyProtection="1">
      <alignment horizontal="center" vertical="center" wrapText="1"/>
    </xf>
    <xf numFmtId="164" fontId="2" fillId="5" borderId="14" xfId="1" applyNumberFormat="1" applyFont="1" applyFill="1" applyBorder="1" applyAlignment="1" applyProtection="1">
      <alignment horizontal="center" vertical="center" wrapText="1"/>
    </xf>
    <xf numFmtId="164" fontId="2" fillId="5" borderId="15" xfId="1" applyNumberFormat="1" applyFont="1" applyFill="1" applyBorder="1" applyAlignment="1" applyProtection="1">
      <alignment horizontal="center" vertical="center" wrapText="1"/>
    </xf>
    <xf numFmtId="164" fontId="2" fillId="5" borderId="19" xfId="1" applyNumberFormat="1" applyFont="1" applyFill="1" applyBorder="1" applyAlignment="1" applyProtection="1">
      <alignment horizontal="center" vertical="center" wrapText="1"/>
    </xf>
    <xf numFmtId="164" fontId="2" fillId="5" borderId="33" xfId="1" applyNumberFormat="1" applyFont="1" applyFill="1" applyBorder="1" applyAlignment="1" applyProtection="1">
      <alignment horizontal="center" vertical="center" wrapText="1"/>
    </xf>
    <xf numFmtId="164" fontId="3" fillId="7" borderId="2" xfId="1" applyNumberFormat="1" applyFont="1" applyFill="1" applyBorder="1" applyAlignment="1">
      <alignment horizontal="center" vertical="center"/>
    </xf>
    <xf numFmtId="49" fontId="3" fillId="13" borderId="48" xfId="1" applyNumberFormat="1" applyFont="1" applyFill="1" applyBorder="1" applyAlignment="1">
      <alignment horizontal="center" vertical="center"/>
    </xf>
    <xf numFmtId="49" fontId="3" fillId="13" borderId="34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4" fontId="3" fillId="6" borderId="16" xfId="3" applyNumberFormat="1" applyFont="1" applyFill="1" applyBorder="1" applyAlignment="1">
      <alignment horizontal="left" vertical="center"/>
    </xf>
    <xf numFmtId="164" fontId="3" fillId="6" borderId="9" xfId="3" applyNumberFormat="1" applyFont="1" applyFill="1" applyBorder="1" applyAlignment="1">
      <alignment horizontal="left" vertical="center" wrapText="1"/>
    </xf>
    <xf numFmtId="164" fontId="3" fillId="9" borderId="48" xfId="2" applyNumberFormat="1" applyFont="1" applyFill="1" applyBorder="1" applyAlignment="1">
      <alignment horizontal="center" vertical="center"/>
    </xf>
    <xf numFmtId="164" fontId="3" fillId="9" borderId="41" xfId="2" applyNumberFormat="1" applyFont="1" applyFill="1" applyBorder="1" applyAlignment="1">
      <alignment horizontal="center" vertical="center"/>
    </xf>
    <xf numFmtId="49" fontId="2" fillId="9" borderId="48" xfId="4" applyNumberFormat="1" applyFont="1" applyFill="1" applyBorder="1" applyAlignment="1">
      <alignment horizontal="center" vertical="center" wrapText="1"/>
    </xf>
    <xf numFmtId="49" fontId="2" fillId="9" borderId="41" xfId="4" applyNumberFormat="1" applyFont="1" applyFill="1" applyBorder="1" applyAlignment="1">
      <alignment horizontal="center" vertical="center" wrapText="1"/>
    </xf>
    <xf numFmtId="49" fontId="2" fillId="9" borderId="34" xfId="4" applyNumberFormat="1" applyFont="1" applyFill="1" applyBorder="1" applyAlignment="1">
      <alignment horizontal="center" vertical="center" wrapText="1"/>
    </xf>
    <xf numFmtId="49" fontId="2" fillId="9" borderId="12" xfId="4" applyNumberFormat="1" applyFont="1" applyFill="1" applyBorder="1" applyAlignment="1">
      <alignment horizontal="center" vertical="center" wrapText="1"/>
    </xf>
    <xf numFmtId="49" fontId="2" fillId="9" borderId="24" xfId="4" applyNumberFormat="1" applyFont="1" applyFill="1" applyBorder="1" applyAlignment="1">
      <alignment horizontal="center" vertical="center" wrapText="1"/>
    </xf>
    <xf numFmtId="49" fontId="2" fillId="9" borderId="3" xfId="4" applyNumberFormat="1" applyFont="1" applyFill="1" applyBorder="1" applyAlignment="1">
      <alignment horizontal="center" vertical="center" wrapText="1"/>
    </xf>
    <xf numFmtId="49" fontId="2" fillId="9" borderId="6" xfId="4" applyNumberFormat="1" applyFont="1" applyFill="1" applyBorder="1" applyAlignment="1">
      <alignment horizontal="center" vertical="center" wrapText="1"/>
    </xf>
    <xf numFmtId="49" fontId="2" fillId="9" borderId="6" xfId="4" applyNumberFormat="1" applyFont="1" applyFill="1" applyBorder="1" applyAlignment="1">
      <alignment vertical="center" wrapText="1"/>
    </xf>
    <xf numFmtId="164" fontId="2" fillId="0" borderId="24" xfId="1" applyNumberFormat="1" applyFont="1" applyBorder="1" applyAlignment="1">
      <alignment vertical="center" wrapText="1"/>
    </xf>
    <xf numFmtId="164" fontId="3" fillId="9" borderId="41" xfId="2" applyNumberFormat="1" applyFont="1" applyFill="1" applyBorder="1" applyAlignment="1">
      <alignment vertical="center"/>
    </xf>
    <xf numFmtId="164" fontId="2" fillId="0" borderId="24" xfId="1" applyNumberFormat="1" applyFont="1" applyBorder="1" applyAlignment="1">
      <alignment horizontal="center" vertical="center" wrapText="1"/>
    </xf>
    <xf numFmtId="49" fontId="2" fillId="9" borderId="14" xfId="4" applyNumberFormat="1" applyFont="1" applyFill="1" applyBorder="1" applyAlignment="1">
      <alignment horizontal="center" vertical="center" wrapText="1"/>
    </xf>
    <xf numFmtId="164" fontId="2" fillId="0" borderId="34" xfId="1" applyNumberFormat="1" applyFont="1" applyBorder="1" applyAlignment="1">
      <alignment horizontal="center" vertical="center" wrapText="1"/>
    </xf>
    <xf numFmtId="49" fontId="2" fillId="9" borderId="41" xfId="4" applyNumberFormat="1" applyFont="1" applyFill="1" applyBorder="1" applyAlignment="1">
      <alignment horizontal="center" vertical="center" wrapText="1"/>
    </xf>
    <xf numFmtId="49" fontId="2" fillId="9" borderId="34" xfId="4" applyNumberFormat="1" applyFont="1" applyFill="1" applyBorder="1" applyAlignment="1">
      <alignment horizontal="center" vertical="center" wrapText="1"/>
    </xf>
    <xf numFmtId="49" fontId="2" fillId="9" borderId="14" xfId="4" applyNumberFormat="1" applyFont="1" applyFill="1" applyBorder="1" applyAlignment="1">
      <alignment horizontal="center" vertical="center" wrapText="1"/>
    </xf>
    <xf numFmtId="49" fontId="2" fillId="9" borderId="48" xfId="4" applyNumberFormat="1" applyFont="1" applyFill="1" applyBorder="1" applyAlignment="1">
      <alignment horizontal="center" vertical="center" wrapText="1"/>
    </xf>
    <xf numFmtId="49" fontId="2" fillId="9" borderId="24" xfId="4" applyNumberFormat="1" applyFont="1" applyFill="1" applyBorder="1" applyAlignment="1">
      <alignment horizontal="center" vertical="center" wrapText="1"/>
    </xf>
    <xf numFmtId="164" fontId="2" fillId="0" borderId="34" xfId="1" applyNumberFormat="1" applyFont="1" applyBorder="1" applyAlignment="1">
      <alignment horizontal="center" vertical="center" wrapText="1"/>
    </xf>
    <xf numFmtId="164" fontId="2" fillId="0" borderId="24" xfId="1" applyNumberFormat="1" applyFont="1" applyBorder="1" applyAlignment="1">
      <alignment horizontal="center" vertical="center" wrapText="1"/>
    </xf>
    <xf numFmtId="164" fontId="3" fillId="9" borderId="41" xfId="2" applyNumberFormat="1" applyFont="1" applyFill="1" applyBorder="1" applyAlignment="1">
      <alignment horizontal="center" vertical="center"/>
    </xf>
    <xf numFmtId="164" fontId="3" fillId="9" borderId="48" xfId="2" applyNumberFormat="1" applyFont="1" applyFill="1" applyBorder="1" applyAlignment="1">
      <alignment horizontal="center" vertical="center"/>
    </xf>
    <xf numFmtId="164" fontId="3" fillId="6" borderId="16" xfId="3" applyNumberFormat="1" applyFont="1" applyFill="1" applyBorder="1" applyAlignment="1">
      <alignment horizontal="left" vertical="center"/>
    </xf>
    <xf numFmtId="164" fontId="3" fillId="6" borderId="9" xfId="3" applyNumberFormat="1" applyFont="1" applyFill="1" applyBorder="1" applyAlignment="1">
      <alignment horizontal="left" vertical="center" wrapText="1"/>
    </xf>
    <xf numFmtId="49" fontId="3" fillId="13" borderId="48" xfId="1" applyNumberFormat="1" applyFont="1" applyFill="1" applyBorder="1" applyAlignment="1">
      <alignment horizontal="center" vertical="center"/>
    </xf>
    <xf numFmtId="49" fontId="3" fillId="13" borderId="34" xfId="1" applyNumberFormat="1" applyFont="1" applyFill="1" applyBorder="1" applyAlignment="1">
      <alignment horizontal="center" vertical="center"/>
    </xf>
    <xf numFmtId="49" fontId="2" fillId="9" borderId="12" xfId="4" applyNumberFormat="1" applyFont="1" applyFill="1" applyBorder="1" applyAlignment="1">
      <alignment horizontal="center" vertical="center" wrapText="1"/>
    </xf>
    <xf numFmtId="49" fontId="2" fillId="9" borderId="3" xfId="4" applyNumberFormat="1" applyFont="1" applyFill="1" applyBorder="1" applyAlignment="1">
      <alignment horizontal="center" vertical="center" wrapText="1"/>
    </xf>
    <xf numFmtId="49" fontId="2" fillId="9" borderId="6" xfId="4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164" fontId="3" fillId="10" borderId="21" xfId="1" applyNumberFormat="1" applyFont="1" applyFill="1" applyBorder="1" applyAlignment="1">
      <alignment horizontal="center" vertical="center"/>
    </xf>
    <xf numFmtId="166" fontId="2" fillId="3" borderId="24" xfId="1" applyNumberFormat="1" applyFont="1" applyFill="1" applyBorder="1" applyAlignment="1">
      <alignment horizontal="center" vertical="center"/>
    </xf>
    <xf numFmtId="166" fontId="2" fillId="9" borderId="24" xfId="1" applyNumberFormat="1" applyFont="1" applyFill="1" applyBorder="1" applyAlignment="1">
      <alignment horizontal="center" vertical="center"/>
    </xf>
    <xf numFmtId="166" fontId="2" fillId="0" borderId="24" xfId="1" applyNumberFormat="1" applyFont="1" applyFill="1" applyBorder="1" applyAlignment="1">
      <alignment horizontal="center" vertical="center"/>
    </xf>
    <xf numFmtId="166" fontId="2" fillId="3" borderId="3" xfId="1" applyNumberFormat="1" applyFont="1" applyFill="1" applyBorder="1" applyAlignment="1">
      <alignment horizontal="center" vertical="center"/>
    </xf>
    <xf numFmtId="166" fontId="2" fillId="9" borderId="3" xfId="1" applyNumberFormat="1" applyFont="1" applyFill="1" applyBorder="1" applyAlignment="1">
      <alignment horizontal="center" vertical="center"/>
    </xf>
    <xf numFmtId="166" fontId="3" fillId="4" borderId="6" xfId="2" applyNumberFormat="1" applyFont="1" applyFill="1" applyBorder="1" applyAlignment="1">
      <alignment horizontal="center" vertical="center"/>
    </xf>
    <xf numFmtId="4" fontId="2" fillId="3" borderId="24" xfId="1" applyNumberFormat="1" applyFont="1" applyFill="1" applyBorder="1" applyAlignment="1">
      <alignment horizontal="center" vertical="center"/>
    </xf>
    <xf numFmtId="4" fontId="2" fillId="9" borderId="24" xfId="1" applyNumberFormat="1" applyFont="1" applyFill="1" applyBorder="1" applyAlignment="1">
      <alignment horizontal="center" vertical="center"/>
    </xf>
    <xf numFmtId="4" fontId="2" fillId="0" borderId="24" xfId="1" applyNumberFormat="1" applyFont="1" applyFill="1" applyBorder="1" applyAlignment="1">
      <alignment horizontal="center" vertical="center"/>
    </xf>
    <xf numFmtId="4" fontId="2" fillId="3" borderId="3" xfId="1" applyNumberFormat="1" applyFont="1" applyFill="1" applyBorder="1" applyAlignment="1">
      <alignment horizontal="center" vertical="center"/>
    </xf>
    <xf numFmtId="4" fontId="2" fillId="9" borderId="3" xfId="1" applyNumberFormat="1" applyFont="1" applyFill="1" applyBorder="1" applyAlignment="1">
      <alignment horizontal="center" vertical="center"/>
    </xf>
    <xf numFmtId="4" fontId="3" fillId="4" borderId="6" xfId="2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horizontal="center" vertical="center"/>
    </xf>
    <xf numFmtId="4" fontId="2" fillId="9" borderId="12" xfId="1" applyNumberFormat="1" applyFont="1" applyFill="1" applyBorder="1" applyAlignment="1">
      <alignment horizontal="center" vertical="center"/>
    </xf>
    <xf numFmtId="4" fontId="2" fillId="0" borderId="3" xfId="1" applyNumberFormat="1" applyFont="1" applyFill="1" applyBorder="1" applyAlignment="1">
      <alignment horizontal="center" vertical="center"/>
    </xf>
    <xf numFmtId="166" fontId="2" fillId="9" borderId="12" xfId="1" applyNumberFormat="1" applyFont="1" applyFill="1" applyBorder="1" applyAlignment="1">
      <alignment horizontal="center" vertical="center"/>
    </xf>
    <xf numFmtId="166" fontId="2" fillId="0" borderId="12" xfId="1" applyNumberFormat="1" applyFont="1" applyFill="1" applyBorder="1" applyAlignment="1">
      <alignment horizontal="center" vertical="center"/>
    </xf>
    <xf numFmtId="166" fontId="3" fillId="11" borderId="28" xfId="1" applyNumberFormat="1" applyFont="1" applyFill="1" applyBorder="1" applyAlignment="1">
      <alignment horizontal="center" vertical="center"/>
    </xf>
    <xf numFmtId="166" fontId="3" fillId="14" borderId="2" xfId="2" applyNumberFormat="1" applyFont="1" applyFill="1" applyBorder="1" applyAlignment="1">
      <alignment horizontal="center" vertical="center"/>
    </xf>
    <xf numFmtId="166" fontId="3" fillId="10" borderId="2" xfId="1" applyNumberFormat="1" applyFont="1" applyFill="1" applyBorder="1" applyAlignment="1">
      <alignment horizontal="center" vertical="center"/>
    </xf>
    <xf numFmtId="166" fontId="3" fillId="12" borderId="28" xfId="1" applyNumberFormat="1" applyFont="1" applyFill="1" applyBorder="1" applyAlignment="1">
      <alignment horizontal="center" vertical="center"/>
    </xf>
    <xf numFmtId="4" fontId="2" fillId="0" borderId="12" xfId="1" applyNumberFormat="1" applyFont="1" applyFill="1" applyBorder="1" applyAlignment="1">
      <alignment horizontal="center" vertical="center"/>
    </xf>
    <xf numFmtId="4" fontId="3" fillId="11" borderId="28" xfId="1" applyNumberFormat="1" applyFont="1" applyFill="1" applyBorder="1" applyAlignment="1">
      <alignment horizontal="center" vertical="center"/>
    </xf>
    <xf numFmtId="4" fontId="3" fillId="14" borderId="2" xfId="2" applyNumberFormat="1" applyFont="1" applyFill="1" applyBorder="1" applyAlignment="1">
      <alignment horizontal="center" vertical="center"/>
    </xf>
    <xf numFmtId="4" fontId="4" fillId="0" borderId="0" xfId="0" applyNumberFormat="1" applyFont="1"/>
    <xf numFmtId="49" fontId="12" fillId="9" borderId="48" xfId="4" applyNumberFormat="1" applyFont="1" applyFill="1" applyBorder="1" applyAlignment="1">
      <alignment horizontal="center" vertical="center" wrapText="1"/>
    </xf>
    <xf numFmtId="49" fontId="12" fillId="9" borderId="41" xfId="4" applyNumberFormat="1" applyFont="1" applyFill="1" applyBorder="1" applyAlignment="1">
      <alignment horizontal="center" vertical="center" wrapText="1"/>
    </xf>
    <xf numFmtId="164" fontId="14" fillId="9" borderId="12" xfId="1" applyNumberFormat="1" applyFont="1" applyFill="1" applyBorder="1" applyAlignment="1">
      <alignment horizontal="center" vertical="center"/>
    </xf>
    <xf numFmtId="4" fontId="3" fillId="10" borderId="2" xfId="1" applyNumberFormat="1" applyFont="1" applyFill="1" applyBorder="1" applyAlignment="1">
      <alignment horizontal="center" vertical="center"/>
    </xf>
    <xf numFmtId="4" fontId="3" fillId="12" borderId="28" xfId="1" applyNumberFormat="1" applyFont="1" applyFill="1" applyBorder="1" applyAlignment="1">
      <alignment horizontal="center" vertical="center"/>
    </xf>
    <xf numFmtId="164" fontId="2" fillId="0" borderId="48" xfId="1" applyNumberFormat="1" applyFont="1" applyBorder="1" applyAlignment="1">
      <alignment vertical="center" wrapText="1"/>
    </xf>
    <xf numFmtId="164" fontId="2" fillId="0" borderId="41" xfId="1" applyNumberFormat="1" applyFont="1" applyBorder="1" applyAlignment="1">
      <alignment vertical="center" wrapText="1"/>
    </xf>
    <xf numFmtId="164" fontId="2" fillId="0" borderId="34" xfId="1" applyNumberFormat="1" applyFont="1" applyBorder="1" applyAlignment="1">
      <alignment vertical="center" wrapText="1"/>
    </xf>
    <xf numFmtId="164" fontId="3" fillId="9" borderId="48" xfId="2" applyNumberFormat="1" applyFont="1" applyFill="1" applyBorder="1" applyAlignment="1">
      <alignment vertical="center"/>
    </xf>
    <xf numFmtId="164" fontId="3" fillId="9" borderId="34" xfId="2" applyNumberFormat="1" applyFont="1" applyFill="1" applyBorder="1" applyAlignment="1">
      <alignment vertical="center"/>
    </xf>
    <xf numFmtId="4" fontId="15" fillId="0" borderId="0" xfId="0" applyNumberFormat="1" applyFont="1"/>
    <xf numFmtId="0" fontId="15" fillId="0" borderId="0" xfId="0" applyFont="1"/>
    <xf numFmtId="4" fontId="15" fillId="10" borderId="0" xfId="0" applyNumberFormat="1" applyFont="1" applyFill="1"/>
    <xf numFmtId="164" fontId="15" fillId="0" borderId="0" xfId="0" applyNumberFormat="1" applyFont="1"/>
    <xf numFmtId="164" fontId="16" fillId="4" borderId="6" xfId="2" applyNumberFormat="1" applyFont="1" applyFill="1" applyBorder="1" applyAlignment="1">
      <alignment horizontal="center" vertical="center"/>
    </xf>
    <xf numFmtId="4" fontId="15" fillId="16" borderId="0" xfId="0" applyNumberFormat="1" applyFont="1" applyFill="1"/>
    <xf numFmtId="0" fontId="3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/>
    <xf numFmtId="2" fontId="20" fillId="0" borderId="6" xfId="1" applyNumberFormat="1" applyFont="1" applyFill="1" applyBorder="1" applyAlignment="1">
      <alignment horizontal="center" vertical="center" textRotation="90" wrapText="1"/>
    </xf>
    <xf numFmtId="0" fontId="20" fillId="0" borderId="0" xfId="1" applyFont="1" applyFill="1" applyAlignment="1">
      <alignment horizontal="center" vertical="center"/>
    </xf>
    <xf numFmtId="49" fontId="19" fillId="10" borderId="30" xfId="1" applyNumberFormat="1" applyFont="1" applyFill="1" applyBorder="1" applyAlignment="1">
      <alignment horizontal="center" vertical="center" wrapText="1"/>
    </xf>
    <xf numFmtId="49" fontId="19" fillId="13" borderId="1" xfId="1" applyNumberFormat="1" applyFont="1" applyFill="1" applyBorder="1" applyAlignment="1">
      <alignment horizontal="center" vertical="center"/>
    </xf>
    <xf numFmtId="49" fontId="19" fillId="10" borderId="53" xfId="1" applyNumberFormat="1" applyFont="1" applyFill="1" applyBorder="1" applyAlignment="1">
      <alignment horizontal="center" vertical="center"/>
    </xf>
    <xf numFmtId="49" fontId="19" fillId="13" borderId="48" xfId="1" applyNumberFormat="1" applyFont="1" applyFill="1" applyBorder="1" applyAlignment="1">
      <alignment horizontal="center" vertical="center"/>
    </xf>
    <xf numFmtId="164" fontId="20" fillId="9" borderId="24" xfId="1" applyNumberFormat="1" applyFont="1" applyFill="1" applyBorder="1" applyAlignment="1">
      <alignment horizontal="center" vertical="center"/>
    </xf>
    <xf numFmtId="4" fontId="20" fillId="3" borderId="24" xfId="1" applyNumberFormat="1" applyFont="1" applyFill="1" applyBorder="1" applyAlignment="1">
      <alignment horizontal="center" vertical="center"/>
    </xf>
    <xf numFmtId="4" fontId="20" fillId="9" borderId="24" xfId="1" applyNumberFormat="1" applyFont="1" applyFill="1" applyBorder="1" applyAlignment="1">
      <alignment horizontal="center" vertical="center"/>
    </xf>
    <xf numFmtId="4" fontId="20" fillId="0" borderId="24" xfId="1" applyNumberFormat="1" applyFont="1" applyFill="1" applyBorder="1" applyAlignment="1">
      <alignment horizontal="center" vertical="center"/>
    </xf>
    <xf numFmtId="4" fontId="20" fillId="9" borderId="12" xfId="1" applyNumberFormat="1" applyFont="1" applyFill="1" applyBorder="1" applyAlignment="1">
      <alignment horizontal="center" vertical="center"/>
    </xf>
    <xf numFmtId="164" fontId="20" fillId="9" borderId="3" xfId="1" applyNumberFormat="1" applyFont="1" applyFill="1" applyBorder="1" applyAlignment="1">
      <alignment horizontal="center" vertical="center"/>
    </xf>
    <xf numFmtId="4" fontId="20" fillId="3" borderId="3" xfId="1" applyNumberFormat="1" applyFont="1" applyFill="1" applyBorder="1" applyAlignment="1">
      <alignment horizontal="center" vertical="center"/>
    </xf>
    <xf numFmtId="4" fontId="20" fillId="9" borderId="3" xfId="1" applyNumberFormat="1" applyFont="1" applyFill="1" applyBorder="1" applyAlignment="1">
      <alignment horizontal="center" vertical="center"/>
    </xf>
    <xf numFmtId="164" fontId="19" fillId="4" borderId="6" xfId="2" applyNumberFormat="1" applyFont="1" applyFill="1" applyBorder="1" applyAlignment="1">
      <alignment horizontal="center" vertical="center"/>
    </xf>
    <xf numFmtId="4" fontId="19" fillId="4" borderId="6" xfId="2" applyNumberFormat="1" applyFont="1" applyFill="1" applyBorder="1" applyAlignment="1">
      <alignment horizontal="center" vertical="center"/>
    </xf>
    <xf numFmtId="49" fontId="19" fillId="10" borderId="54" xfId="1" applyNumberFormat="1" applyFont="1" applyFill="1" applyBorder="1" applyAlignment="1">
      <alignment horizontal="center" vertical="center"/>
    </xf>
    <xf numFmtId="49" fontId="19" fillId="13" borderId="34" xfId="1" applyNumberFormat="1" applyFont="1" applyFill="1" applyBorder="1" applyAlignment="1">
      <alignment horizontal="center" vertical="center"/>
    </xf>
    <xf numFmtId="4" fontId="19" fillId="11" borderId="28" xfId="1" applyNumberFormat="1" applyFont="1" applyFill="1" applyBorder="1" applyAlignment="1">
      <alignment horizontal="center" vertical="center"/>
    </xf>
    <xf numFmtId="164" fontId="19" fillId="11" borderId="35" xfId="1" applyNumberFormat="1" applyFont="1" applyFill="1" applyBorder="1" applyAlignment="1">
      <alignment horizontal="center" vertical="center"/>
    </xf>
    <xf numFmtId="164" fontId="19" fillId="11" borderId="28" xfId="1" applyNumberFormat="1" applyFont="1" applyFill="1" applyBorder="1" applyAlignment="1">
      <alignment horizontal="center" vertical="center"/>
    </xf>
    <xf numFmtId="164" fontId="19" fillId="11" borderId="34" xfId="1" applyNumberFormat="1" applyFont="1" applyFill="1" applyBorder="1" applyAlignment="1">
      <alignment horizontal="center" vertical="center"/>
    </xf>
    <xf numFmtId="164" fontId="19" fillId="11" borderId="37" xfId="1" applyNumberFormat="1" applyFont="1" applyFill="1" applyBorder="1" applyAlignment="1">
      <alignment horizontal="center" vertical="center"/>
    </xf>
    <xf numFmtId="49" fontId="19" fillId="10" borderId="39" xfId="1" applyNumberFormat="1" applyFont="1" applyFill="1" applyBorder="1" applyAlignment="1">
      <alignment horizontal="center" vertical="center"/>
    </xf>
    <xf numFmtId="4" fontId="19" fillId="14" borderId="2" xfId="2" applyNumberFormat="1" applyFont="1" applyFill="1" applyBorder="1" applyAlignment="1">
      <alignment horizontal="center" vertical="center"/>
    </xf>
    <xf numFmtId="164" fontId="19" fillId="14" borderId="21" xfId="1" applyNumberFormat="1" applyFont="1" applyFill="1" applyBorder="1" applyAlignment="1">
      <alignment horizontal="center" vertical="center" wrapText="1"/>
    </xf>
    <xf numFmtId="164" fontId="19" fillId="14" borderId="2" xfId="1" applyNumberFormat="1" applyFont="1" applyFill="1" applyBorder="1" applyAlignment="1">
      <alignment horizontal="center" vertical="center"/>
    </xf>
    <xf numFmtId="164" fontId="19" fillId="14" borderId="1" xfId="1" applyNumberFormat="1" applyFont="1" applyFill="1" applyBorder="1" applyAlignment="1">
      <alignment horizontal="center" vertical="center"/>
    </xf>
    <xf numFmtId="164" fontId="19" fillId="14" borderId="11" xfId="1" applyNumberFormat="1" applyFont="1" applyFill="1" applyBorder="1" applyAlignment="1">
      <alignment horizontal="center" vertical="center"/>
    </xf>
    <xf numFmtId="4" fontId="19" fillId="10" borderId="2" xfId="1" applyNumberFormat="1" applyFont="1" applyFill="1" applyBorder="1" applyAlignment="1">
      <alignment horizontal="center" vertical="center"/>
    </xf>
    <xf numFmtId="164" fontId="19" fillId="10" borderId="21" xfId="1" applyNumberFormat="1" applyFont="1" applyFill="1" applyBorder="1" applyAlignment="1">
      <alignment horizontal="center" vertical="center"/>
    </xf>
    <xf numFmtId="1" fontId="19" fillId="10" borderId="2" xfId="1" applyNumberFormat="1" applyFont="1" applyFill="1" applyBorder="1" applyAlignment="1">
      <alignment horizontal="center" vertical="center"/>
    </xf>
    <xf numFmtId="1" fontId="19" fillId="10" borderId="1" xfId="1" applyNumberFormat="1" applyFont="1" applyFill="1" applyBorder="1" applyAlignment="1">
      <alignment horizontal="center" vertical="center"/>
    </xf>
    <xf numFmtId="1" fontId="19" fillId="10" borderId="11" xfId="1" applyNumberFormat="1" applyFont="1" applyFill="1" applyBorder="1" applyAlignment="1">
      <alignment horizontal="center" vertical="center"/>
    </xf>
    <xf numFmtId="164" fontId="20" fillId="9" borderId="12" xfId="1" applyNumberFormat="1" applyFont="1" applyFill="1" applyBorder="1" applyAlignment="1">
      <alignment horizontal="center" vertical="center"/>
    </xf>
    <xf numFmtId="4" fontId="20" fillId="0" borderId="3" xfId="1" applyNumberFormat="1" applyFont="1" applyFill="1" applyBorder="1" applyAlignment="1">
      <alignment horizontal="center" vertical="center"/>
    </xf>
    <xf numFmtId="164" fontId="19" fillId="4" borderId="14" xfId="2" applyNumberFormat="1" applyFont="1" applyFill="1" applyBorder="1" applyAlignment="1">
      <alignment horizontal="center" vertical="center"/>
    </xf>
    <xf numFmtId="4" fontId="19" fillId="4" borderId="14" xfId="2" applyNumberFormat="1" applyFont="1" applyFill="1" applyBorder="1" applyAlignment="1">
      <alignment horizontal="center" vertical="center"/>
    </xf>
    <xf numFmtId="4" fontId="20" fillId="0" borderId="12" xfId="1" applyNumberFormat="1" applyFont="1" applyFill="1" applyBorder="1" applyAlignment="1">
      <alignment horizontal="center" vertical="center"/>
    </xf>
    <xf numFmtId="164" fontId="20" fillId="0" borderId="3" xfId="1" applyNumberFormat="1" applyFont="1" applyBorder="1" applyAlignment="1">
      <alignment vertical="center" wrapText="1"/>
    </xf>
    <xf numFmtId="164" fontId="19" fillId="11" borderId="22" xfId="1" applyNumberFormat="1" applyFont="1" applyFill="1" applyBorder="1" applyAlignment="1">
      <alignment horizontal="center" vertical="center"/>
    </xf>
    <xf numFmtId="164" fontId="19" fillId="11" borderId="2" xfId="1" applyNumberFormat="1" applyFont="1" applyFill="1" applyBorder="1" applyAlignment="1">
      <alignment horizontal="center" vertical="center"/>
    </xf>
    <xf numFmtId="164" fontId="19" fillId="11" borderId="1" xfId="1" applyNumberFormat="1" applyFont="1" applyFill="1" applyBorder="1" applyAlignment="1">
      <alignment horizontal="center" vertical="center"/>
    </xf>
    <xf numFmtId="164" fontId="19" fillId="11" borderId="11" xfId="1" applyNumberFormat="1" applyFont="1" applyFill="1" applyBorder="1" applyAlignment="1">
      <alignment horizontal="center" vertical="center"/>
    </xf>
    <xf numFmtId="4" fontId="19" fillId="12" borderId="28" xfId="1" applyNumberFormat="1" applyFont="1" applyFill="1" applyBorder="1" applyAlignment="1">
      <alignment horizontal="center" vertical="center"/>
    </xf>
    <xf numFmtId="164" fontId="19" fillId="12" borderId="36" xfId="1" applyNumberFormat="1" applyFont="1" applyFill="1" applyBorder="1" applyAlignment="1">
      <alignment horizontal="center" vertical="center"/>
    </xf>
    <xf numFmtId="164" fontId="19" fillId="12" borderId="28" xfId="1" applyNumberFormat="1" applyFont="1" applyFill="1" applyBorder="1" applyAlignment="1">
      <alignment horizontal="center" vertical="center"/>
    </xf>
    <xf numFmtId="164" fontId="19" fillId="12" borderId="34" xfId="1" applyNumberFormat="1" applyFont="1" applyFill="1" applyBorder="1" applyAlignment="1">
      <alignment horizontal="center" vertical="center"/>
    </xf>
    <xf numFmtId="164" fontId="19" fillId="12" borderId="37" xfId="1" applyNumberFormat="1" applyFont="1" applyFill="1" applyBorder="1" applyAlignment="1">
      <alignment horizontal="center" vertical="center"/>
    </xf>
    <xf numFmtId="49" fontId="20" fillId="0" borderId="0" xfId="1" applyNumberFormat="1" applyFont="1" applyBorder="1" applyAlignment="1">
      <alignment horizontal="center" vertical="center"/>
    </xf>
    <xf numFmtId="164" fontId="20" fillId="0" borderId="0" xfId="1" applyNumberFormat="1" applyFont="1" applyBorder="1" applyAlignment="1">
      <alignment horizontal="center" vertical="center"/>
    </xf>
    <xf numFmtId="2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4" fontId="18" fillId="9" borderId="24" xfId="1" applyNumberFormat="1" applyFont="1" applyFill="1" applyBorder="1" applyAlignment="1">
      <alignment horizontal="center" vertical="center"/>
    </xf>
    <xf numFmtId="164" fontId="20" fillId="0" borderId="6" xfId="1" applyNumberFormat="1" applyFont="1" applyBorder="1" applyAlignment="1">
      <alignment horizontal="left" vertical="center" wrapText="1"/>
    </xf>
    <xf numFmtId="0" fontId="25" fillId="0" borderId="0" xfId="0" applyFont="1"/>
    <xf numFmtId="49" fontId="19" fillId="10" borderId="1" xfId="1" applyNumberFormat="1" applyFont="1" applyFill="1" applyBorder="1" applyAlignment="1">
      <alignment horizontal="center" vertical="center"/>
    </xf>
    <xf numFmtId="164" fontId="20" fillId="0" borderId="0" xfId="1" applyNumberFormat="1" applyFont="1" applyFill="1" applyAlignment="1">
      <alignment horizontal="center" vertical="center"/>
    </xf>
    <xf numFmtId="164" fontId="19" fillId="6" borderId="63" xfId="3" applyNumberFormat="1" applyFont="1" applyFill="1" applyBorder="1" applyAlignment="1">
      <alignment horizontal="left" vertical="center"/>
    </xf>
    <xf numFmtId="164" fontId="20" fillId="0" borderId="0" xfId="1" applyNumberFormat="1" applyFont="1" applyAlignment="1">
      <alignment horizontal="center" vertical="center"/>
    </xf>
    <xf numFmtId="2" fontId="25" fillId="0" borderId="0" xfId="0" applyNumberFormat="1" applyFont="1"/>
    <xf numFmtId="49" fontId="22" fillId="12" borderId="22" xfId="0" applyNumberFormat="1" applyFont="1" applyFill="1" applyBorder="1" applyAlignment="1">
      <alignment horizontal="center" vertical="center"/>
    </xf>
    <xf numFmtId="49" fontId="22" fillId="12" borderId="42" xfId="0" applyNumberFormat="1" applyFont="1" applyFill="1" applyBorder="1" applyAlignment="1">
      <alignment horizontal="center" vertical="center"/>
    </xf>
    <xf numFmtId="49" fontId="22" fillId="12" borderId="28" xfId="0" applyNumberFormat="1" applyFont="1" applyFill="1" applyBorder="1" applyAlignment="1">
      <alignment horizontal="center" vertical="center"/>
    </xf>
    <xf numFmtId="49" fontId="22" fillId="12" borderId="4" xfId="0" applyNumberFormat="1" applyFont="1" applyFill="1" applyBorder="1" applyAlignment="1">
      <alignment horizontal="center" vertical="center"/>
    </xf>
    <xf numFmtId="49" fontId="22" fillId="12" borderId="3" xfId="0" applyNumberFormat="1" applyFont="1" applyFill="1" applyBorder="1" applyAlignment="1">
      <alignment horizontal="center" vertical="center"/>
    </xf>
    <xf numFmtId="49" fontId="22" fillId="12" borderId="41" xfId="0" applyNumberFormat="1" applyFont="1" applyFill="1" applyBorder="1" applyAlignment="1">
      <alignment horizontal="center" vertical="center"/>
    </xf>
    <xf numFmtId="49" fontId="22" fillId="12" borderId="23" xfId="0" applyNumberFormat="1" applyFont="1" applyFill="1" applyBorder="1" applyAlignment="1">
      <alignment horizontal="center" vertical="center"/>
    </xf>
    <xf numFmtId="49" fontId="22" fillId="12" borderId="17" xfId="0" applyNumberFormat="1" applyFont="1" applyFill="1" applyBorder="1" applyAlignment="1">
      <alignment horizontal="center" vertical="center"/>
    </xf>
    <xf numFmtId="49" fontId="22" fillId="12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Alignment="1">
      <alignment horizontal="center" vertical="center"/>
    </xf>
    <xf numFmtId="49" fontId="25" fillId="0" borderId="0" xfId="0" applyNumberFormat="1" applyFont="1"/>
    <xf numFmtId="49" fontId="19" fillId="10" borderId="2" xfId="1" applyNumberFormat="1" applyFont="1" applyFill="1" applyBorder="1" applyAlignment="1">
      <alignment horizontal="center" vertical="center" wrapText="1"/>
    </xf>
    <xf numFmtId="49" fontId="22" fillId="11" borderId="0" xfId="0" applyNumberFormat="1" applyFont="1" applyFill="1" applyBorder="1" applyAlignment="1">
      <alignment horizontal="center" vertical="center"/>
    </xf>
    <xf numFmtId="49" fontId="22" fillId="11" borderId="36" xfId="0" applyNumberFormat="1" applyFont="1" applyFill="1" applyBorder="1" applyAlignment="1">
      <alignment horizontal="center" vertical="center"/>
    </xf>
    <xf numFmtId="49" fontId="22" fillId="11" borderId="0" xfId="0" applyNumberFormat="1" applyFont="1" applyFill="1" applyAlignment="1">
      <alignment horizontal="center" vertical="center"/>
    </xf>
    <xf numFmtId="49" fontId="22" fillId="11" borderId="21" xfId="0" applyNumberFormat="1" applyFont="1" applyFill="1" applyBorder="1" applyAlignment="1">
      <alignment horizontal="center" vertical="center"/>
    </xf>
    <xf numFmtId="49" fontId="22" fillId="11" borderId="1" xfId="0" applyNumberFormat="1" applyFont="1" applyFill="1" applyBorder="1" applyAlignment="1">
      <alignment horizontal="center" vertical="center"/>
    </xf>
    <xf numFmtId="4" fontId="17" fillId="11" borderId="28" xfId="1" applyNumberFormat="1" applyFont="1" applyFill="1" applyBorder="1" applyAlignment="1">
      <alignment horizontal="center" vertical="center"/>
    </xf>
    <xf numFmtId="4" fontId="17" fillId="14" borderId="2" xfId="2" applyNumberFormat="1" applyFont="1" applyFill="1" applyBorder="1" applyAlignment="1">
      <alignment horizontal="center" vertical="center"/>
    </xf>
    <xf numFmtId="4" fontId="17" fillId="10" borderId="2" xfId="1" applyNumberFormat="1" applyFont="1" applyFill="1" applyBorder="1" applyAlignment="1">
      <alignment horizontal="center" vertical="center"/>
    </xf>
    <xf numFmtId="164" fontId="24" fillId="0" borderId="0" xfId="1" applyNumberFormat="1" applyFont="1" applyBorder="1" applyAlignment="1">
      <alignment vertical="center" wrapText="1"/>
    </xf>
    <xf numFmtId="1" fontId="20" fillId="9" borderId="0" xfId="2" applyNumberFormat="1" applyFont="1" applyFill="1" applyBorder="1" applyAlignment="1">
      <alignment horizontal="center" vertical="center"/>
    </xf>
    <xf numFmtId="164" fontId="20" fillId="9" borderId="0" xfId="2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164" fontId="32" fillId="9" borderId="24" xfId="1" applyNumberFormat="1" applyFont="1" applyFill="1" applyBorder="1" applyAlignment="1">
      <alignment horizontal="center" vertical="center"/>
    </xf>
    <xf numFmtId="4" fontId="32" fillId="9" borderId="24" xfId="1" applyNumberFormat="1" applyFont="1" applyFill="1" applyBorder="1" applyAlignment="1">
      <alignment horizontal="center" vertical="center"/>
    </xf>
    <xf numFmtId="4" fontId="32" fillId="0" borderId="24" xfId="1" applyNumberFormat="1" applyFont="1" applyFill="1" applyBorder="1" applyAlignment="1">
      <alignment horizontal="center" vertical="center"/>
    </xf>
    <xf numFmtId="164" fontId="32" fillId="9" borderId="3" xfId="1" applyNumberFormat="1" applyFont="1" applyFill="1" applyBorder="1" applyAlignment="1">
      <alignment horizontal="center" vertical="center"/>
    </xf>
    <xf numFmtId="4" fontId="32" fillId="9" borderId="3" xfId="1" applyNumberFormat="1" applyFont="1" applyFill="1" applyBorder="1" applyAlignment="1">
      <alignment horizontal="center" vertical="center"/>
    </xf>
    <xf numFmtId="164" fontId="31" fillId="4" borderId="6" xfId="2" applyNumberFormat="1" applyFont="1" applyFill="1" applyBorder="1" applyAlignment="1">
      <alignment horizontal="center" vertical="center"/>
    </xf>
    <xf numFmtId="4" fontId="31" fillId="4" borderId="6" xfId="2" applyNumberFormat="1" applyFont="1" applyFill="1" applyBorder="1" applyAlignment="1">
      <alignment horizontal="center" vertical="center"/>
    </xf>
    <xf numFmtId="164" fontId="20" fillId="9" borderId="24" xfId="1" applyNumberFormat="1" applyFont="1" applyFill="1" applyBorder="1" applyAlignment="1">
      <alignment horizontal="center" vertical="center"/>
    </xf>
    <xf numFmtId="166" fontId="20" fillId="9" borderId="24" xfId="1" applyNumberFormat="1" applyFont="1" applyFill="1" applyBorder="1" applyAlignment="1">
      <alignment horizontal="center" vertical="center"/>
    </xf>
    <xf numFmtId="166" fontId="20" fillId="9" borderId="3" xfId="1" applyNumberFormat="1" applyFont="1" applyFill="1" applyBorder="1" applyAlignment="1">
      <alignment horizontal="center" vertical="center"/>
    </xf>
    <xf numFmtId="166" fontId="19" fillId="4" borderId="6" xfId="2" applyNumberFormat="1" applyFont="1" applyFill="1" applyBorder="1" applyAlignment="1">
      <alignment horizontal="center" vertical="center"/>
    </xf>
    <xf numFmtId="166" fontId="20" fillId="9" borderId="12" xfId="1" applyNumberFormat="1" applyFont="1" applyFill="1" applyBorder="1" applyAlignment="1">
      <alignment horizontal="center" vertical="center"/>
    </xf>
    <xf numFmtId="4" fontId="24" fillId="3" borderId="24" xfId="1" applyNumberFormat="1" applyFont="1" applyFill="1" applyBorder="1" applyAlignment="1">
      <alignment horizontal="center" vertical="center"/>
    </xf>
    <xf numFmtId="4" fontId="20" fillId="3" borderId="63" xfId="1" applyNumberFormat="1" applyFont="1" applyFill="1" applyBorder="1" applyAlignment="1">
      <alignment horizontal="center" vertical="center"/>
    </xf>
    <xf numFmtId="4" fontId="18" fillId="3" borderId="3" xfId="1" applyNumberFormat="1" applyFont="1" applyFill="1" applyBorder="1" applyAlignment="1">
      <alignment horizontal="center" vertical="center"/>
    </xf>
    <xf numFmtId="4" fontId="18" fillId="9" borderId="3" xfId="1" applyNumberFormat="1" applyFont="1" applyFill="1" applyBorder="1" applyAlignment="1">
      <alignment horizontal="center" vertical="center"/>
    </xf>
    <xf numFmtId="164" fontId="20" fillId="9" borderId="24" xfId="1" applyNumberFormat="1" applyFont="1" applyFill="1" applyBorder="1" applyAlignment="1">
      <alignment horizontal="center" vertical="center"/>
    </xf>
    <xf numFmtId="49" fontId="22" fillId="12" borderId="42" xfId="0" applyNumberFormat="1" applyFont="1" applyFill="1" applyBorder="1" applyAlignment="1">
      <alignment horizontal="center" vertical="center"/>
    </xf>
    <xf numFmtId="49" fontId="22" fillId="12" borderId="28" xfId="0" applyNumberFormat="1" applyFont="1" applyFill="1" applyBorder="1" applyAlignment="1">
      <alignment horizontal="center" vertical="center"/>
    </xf>
    <xf numFmtId="49" fontId="19" fillId="13" borderId="48" xfId="1" applyNumberFormat="1" applyFont="1" applyFill="1" applyBorder="1" applyAlignment="1">
      <alignment horizontal="center" vertical="center"/>
    </xf>
    <xf numFmtId="49" fontId="19" fillId="13" borderId="34" xfId="1" applyNumberFormat="1" applyFont="1" applyFill="1" applyBorder="1" applyAlignment="1">
      <alignment horizontal="center" vertical="center"/>
    </xf>
    <xf numFmtId="164" fontId="20" fillId="9" borderId="24" xfId="1" applyNumberFormat="1" applyFont="1" applyFill="1" applyBorder="1" applyAlignment="1">
      <alignment horizontal="center" vertical="center"/>
    </xf>
    <xf numFmtId="4" fontId="20" fillId="9" borderId="24" xfId="1" applyNumberFormat="1" applyFont="1" applyFill="1" applyBorder="1" applyAlignment="1">
      <alignment horizontal="center" vertical="center"/>
    </xf>
    <xf numFmtId="4" fontId="20" fillId="9" borderId="24" xfId="1" applyNumberFormat="1" applyFont="1" applyFill="1" applyBorder="1" applyAlignment="1">
      <alignment horizontal="center" vertical="center"/>
    </xf>
    <xf numFmtId="164" fontId="20" fillId="9" borderId="24" xfId="1" applyNumberFormat="1" applyFont="1" applyFill="1" applyBorder="1" applyAlignment="1">
      <alignment horizontal="center" vertical="center"/>
    </xf>
    <xf numFmtId="4" fontId="20" fillId="9" borderId="24" xfId="1" applyNumberFormat="1" applyFont="1" applyFill="1" applyBorder="1" applyAlignment="1">
      <alignment horizontal="center" vertical="center"/>
    </xf>
    <xf numFmtId="164" fontId="20" fillId="0" borderId="6" xfId="1" applyNumberFormat="1" applyFont="1" applyBorder="1" applyAlignment="1">
      <alignment vertical="center" wrapText="1"/>
    </xf>
    <xf numFmtId="49" fontId="31" fillId="11" borderId="0" xfId="0" applyNumberFormat="1" applyFont="1" applyFill="1" applyBorder="1" applyAlignment="1">
      <alignment horizontal="center" vertical="center"/>
    </xf>
    <xf numFmtId="49" fontId="31" fillId="11" borderId="36" xfId="0" applyNumberFormat="1" applyFont="1" applyFill="1" applyBorder="1" applyAlignment="1">
      <alignment horizontal="center" vertical="center"/>
    </xf>
    <xf numFmtId="164" fontId="19" fillId="6" borderId="16" xfId="3" applyNumberFormat="1" applyFont="1" applyFill="1" applyBorder="1" applyAlignment="1">
      <alignment horizontal="left" vertical="center"/>
    </xf>
    <xf numFmtId="164" fontId="19" fillId="6" borderId="9" xfId="3" applyNumberFormat="1" applyFont="1" applyFill="1" applyBorder="1" applyAlignment="1">
      <alignment horizontal="left" vertical="center" wrapText="1"/>
    </xf>
    <xf numFmtId="164" fontId="19" fillId="6" borderId="43" xfId="3" applyNumberFormat="1" applyFont="1" applyFill="1" applyBorder="1" applyAlignment="1">
      <alignment horizontal="left" vertical="center"/>
    </xf>
    <xf numFmtId="2" fontId="27" fillId="0" borderId="0" xfId="0" applyNumberFormat="1" applyFont="1" applyBorder="1"/>
    <xf numFmtId="4" fontId="24" fillId="0" borderId="0" xfId="1" applyNumberFormat="1" applyFont="1" applyFill="1" applyBorder="1" applyAlignment="1">
      <alignment horizontal="center" vertical="center"/>
    </xf>
    <xf numFmtId="0" fontId="27" fillId="0" borderId="0" xfId="0" applyFont="1" applyBorder="1"/>
    <xf numFmtId="2" fontId="25" fillId="0" borderId="0" xfId="0" applyNumberFormat="1" applyFont="1" applyBorder="1"/>
    <xf numFmtId="0" fontId="25" fillId="0" borderId="0" xfId="0" applyFont="1" applyBorder="1"/>
    <xf numFmtId="4" fontId="25" fillId="0" borderId="0" xfId="0" applyNumberFormat="1" applyFont="1" applyBorder="1"/>
    <xf numFmtId="0" fontId="25" fillId="0" borderId="0" xfId="0" applyFont="1" applyFill="1" applyBorder="1"/>
    <xf numFmtId="2" fontId="25" fillId="0" borderId="0" xfId="0" applyNumberFormat="1" applyFont="1" applyFill="1" applyBorder="1"/>
    <xf numFmtId="0" fontId="26" fillId="0" borderId="0" xfId="0" applyFont="1" applyFill="1" applyBorder="1"/>
    <xf numFmtId="3" fontId="26" fillId="0" borderId="0" xfId="0" applyNumberFormat="1" applyFont="1" applyFill="1" applyBorder="1"/>
    <xf numFmtId="4" fontId="26" fillId="0" borderId="0" xfId="0" applyNumberFormat="1" applyFont="1" applyFill="1" applyBorder="1"/>
    <xf numFmtId="3" fontId="27" fillId="0" borderId="0" xfId="0" applyNumberFormat="1" applyFont="1" applyFill="1" applyBorder="1"/>
    <xf numFmtId="2" fontId="27" fillId="0" borderId="0" xfId="0" applyNumberFormat="1" applyFont="1" applyFill="1" applyBorder="1"/>
    <xf numFmtId="4" fontId="27" fillId="0" borderId="0" xfId="0" applyNumberFormat="1" applyFont="1" applyFill="1" applyBorder="1"/>
    <xf numFmtId="0" fontId="27" fillId="0" borderId="0" xfId="0" applyFont="1" applyFill="1" applyBorder="1"/>
    <xf numFmtId="0" fontId="4" fillId="0" borderId="0" xfId="0" applyFont="1" applyFill="1" applyBorder="1"/>
    <xf numFmtId="49" fontId="19" fillId="13" borderId="48" xfId="1" applyNumberFormat="1" applyFont="1" applyFill="1" applyBorder="1" applyAlignment="1">
      <alignment horizontal="center" vertical="center"/>
    </xf>
    <xf numFmtId="49" fontId="22" fillId="12" borderId="4" xfId="0" applyNumberFormat="1" applyFont="1" applyFill="1" applyBorder="1" applyAlignment="1">
      <alignment horizontal="center" vertical="center"/>
    </xf>
    <xf numFmtId="49" fontId="22" fillId="12" borderId="42" xfId="0" applyNumberFormat="1" applyFont="1" applyFill="1" applyBorder="1" applyAlignment="1">
      <alignment horizontal="center" vertical="center"/>
    </xf>
    <xf numFmtId="4" fontId="20" fillId="0" borderId="24" xfId="1" applyNumberFormat="1" applyFont="1" applyFill="1" applyBorder="1" applyAlignment="1">
      <alignment horizontal="center" vertical="center"/>
    </xf>
    <xf numFmtId="4" fontId="25" fillId="0" borderId="0" xfId="0" applyNumberFormat="1" applyFont="1"/>
    <xf numFmtId="49" fontId="19" fillId="10" borderId="71" xfId="1" applyNumberFormat="1" applyFont="1" applyFill="1" applyBorder="1" applyAlignment="1">
      <alignment horizontal="center" vertical="center"/>
    </xf>
    <xf numFmtId="4" fontId="27" fillId="0" borderId="0" xfId="0" applyNumberFormat="1" applyFont="1"/>
    <xf numFmtId="4" fontId="20" fillId="0" borderId="24" xfId="1" applyNumberFormat="1" applyFont="1" applyFill="1" applyBorder="1" applyAlignment="1">
      <alignment horizontal="center" vertical="center"/>
    </xf>
    <xf numFmtId="49" fontId="19" fillId="13" borderId="41" xfId="1" applyNumberFormat="1" applyFont="1" applyFill="1" applyBorder="1" applyAlignment="1">
      <alignment horizontal="center" vertical="center"/>
    </xf>
    <xf numFmtId="49" fontId="22" fillId="12" borderId="13" xfId="0" applyNumberFormat="1" applyFont="1" applyFill="1" applyBorder="1" applyAlignment="1">
      <alignment horizontal="center" vertical="center"/>
    </xf>
    <xf numFmtId="49" fontId="31" fillId="12" borderId="4" xfId="0" applyNumberFormat="1" applyFont="1" applyFill="1" applyBorder="1" applyAlignment="1">
      <alignment horizontal="center" vertical="center"/>
    </xf>
    <xf numFmtId="4" fontId="20" fillId="0" borderId="63" xfId="1" applyNumberFormat="1" applyFont="1" applyFill="1" applyBorder="1" applyAlignment="1">
      <alignment horizontal="center" vertical="center"/>
    </xf>
    <xf numFmtId="4" fontId="18" fillId="0" borderId="12" xfId="1" applyNumberFormat="1" applyFont="1" applyFill="1" applyBorder="1" applyAlignment="1">
      <alignment horizontal="center" vertical="center"/>
    </xf>
    <xf numFmtId="4" fontId="19" fillId="22" borderId="6" xfId="2" applyNumberFormat="1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/>
    </xf>
    <xf numFmtId="49" fontId="31" fillId="12" borderId="22" xfId="0" applyNumberFormat="1" applyFont="1" applyFill="1" applyBorder="1" applyAlignment="1">
      <alignment horizontal="center" vertical="center"/>
    </xf>
    <xf numFmtId="49" fontId="31" fillId="10" borderId="53" xfId="1" applyNumberFormat="1" applyFont="1" applyFill="1" applyBorder="1" applyAlignment="1">
      <alignment horizontal="center" vertical="center"/>
    </xf>
    <xf numFmtId="4" fontId="31" fillId="10" borderId="71" xfId="1" applyNumberFormat="1" applyFont="1" applyFill="1" applyBorder="1" applyAlignment="1">
      <alignment horizontal="center" vertical="center"/>
    </xf>
    <xf numFmtId="164" fontId="31" fillId="10" borderId="44" xfId="1" applyNumberFormat="1" applyFont="1" applyFill="1" applyBorder="1" applyAlignment="1">
      <alignment horizontal="center" vertical="center"/>
    </xf>
    <xf numFmtId="1" fontId="31" fillId="10" borderId="53" xfId="1" applyNumberFormat="1" applyFont="1" applyFill="1" applyBorder="1" applyAlignment="1">
      <alignment horizontal="center" vertical="center"/>
    </xf>
    <xf numFmtId="1" fontId="31" fillId="10" borderId="48" xfId="1" applyNumberFormat="1" applyFont="1" applyFill="1" applyBorder="1" applyAlignment="1">
      <alignment horizontal="center" vertical="center"/>
    </xf>
    <xf numFmtId="1" fontId="31" fillId="10" borderId="56" xfId="1" applyNumberFormat="1" applyFont="1" applyFill="1" applyBorder="1" applyAlignment="1">
      <alignment horizontal="center" vertical="center"/>
    </xf>
    <xf numFmtId="49" fontId="31" fillId="21" borderId="31" xfId="1" applyNumberFormat="1" applyFont="1" applyFill="1" applyBorder="1" applyAlignment="1">
      <alignment horizontal="center" vertical="center"/>
    </xf>
    <xf numFmtId="4" fontId="31" fillId="21" borderId="39" xfId="1" applyNumberFormat="1" applyFont="1" applyFill="1" applyBorder="1" applyAlignment="1">
      <alignment horizontal="center" vertical="center"/>
    </xf>
    <xf numFmtId="164" fontId="31" fillId="21" borderId="21" xfId="1" applyNumberFormat="1" applyFont="1" applyFill="1" applyBorder="1" applyAlignment="1">
      <alignment horizontal="center" vertical="center"/>
    </xf>
    <xf numFmtId="1" fontId="31" fillId="21" borderId="39" xfId="1" applyNumberFormat="1" applyFont="1" applyFill="1" applyBorder="1" applyAlignment="1">
      <alignment horizontal="center" vertical="center"/>
    </xf>
    <xf numFmtId="1" fontId="31" fillId="21" borderId="1" xfId="1" applyNumberFormat="1" applyFont="1" applyFill="1" applyBorder="1" applyAlignment="1">
      <alignment horizontal="center" vertical="center"/>
    </xf>
    <xf numFmtId="1" fontId="31" fillId="21" borderId="11" xfId="1" applyNumberFormat="1" applyFont="1" applyFill="1" applyBorder="1" applyAlignment="1">
      <alignment horizontal="center" vertical="center"/>
    </xf>
    <xf numFmtId="49" fontId="31" fillId="12" borderId="42" xfId="0" applyNumberFormat="1" applyFont="1" applyFill="1" applyBorder="1" applyAlignment="1">
      <alignment horizontal="center" vertical="center"/>
    </xf>
    <xf numFmtId="49" fontId="31" fillId="11" borderId="22" xfId="0" applyNumberFormat="1" applyFont="1" applyFill="1" applyBorder="1" applyAlignment="1">
      <alignment horizontal="center" vertical="center"/>
    </xf>
    <xf numFmtId="4" fontId="31" fillId="11" borderId="39" xfId="1" applyNumberFormat="1" applyFont="1" applyFill="1" applyBorder="1" applyAlignment="1">
      <alignment horizontal="center" vertical="center"/>
    </xf>
    <xf numFmtId="164" fontId="31" fillId="11" borderId="21" xfId="1" applyNumberFormat="1" applyFont="1" applyFill="1" applyBorder="1" applyAlignment="1">
      <alignment horizontal="center" vertical="center"/>
    </xf>
    <xf numFmtId="1" fontId="31" fillId="11" borderId="39" xfId="1" applyNumberFormat="1" applyFont="1" applyFill="1" applyBorder="1" applyAlignment="1">
      <alignment horizontal="center" vertical="center"/>
    </xf>
    <xf numFmtId="1" fontId="31" fillId="11" borderId="1" xfId="1" applyNumberFormat="1" applyFont="1" applyFill="1" applyBorder="1" applyAlignment="1">
      <alignment horizontal="center" vertical="center"/>
    </xf>
    <xf numFmtId="1" fontId="31" fillId="11" borderId="11" xfId="1" applyNumberFormat="1" applyFont="1" applyFill="1" applyBorder="1" applyAlignment="1">
      <alignment horizontal="center" vertical="center"/>
    </xf>
    <xf numFmtId="4" fontId="32" fillId="3" borderId="24" xfId="1" applyNumberFormat="1" applyFont="1" applyFill="1" applyBorder="1" applyAlignment="1">
      <alignment horizontal="center" vertical="center"/>
    </xf>
    <xf numFmtId="4" fontId="32" fillId="0" borderId="12" xfId="1" applyNumberFormat="1" applyFont="1" applyFill="1" applyBorder="1" applyAlignment="1">
      <alignment horizontal="center" vertical="center"/>
    </xf>
    <xf numFmtId="4" fontId="32" fillId="3" borderId="3" xfId="1" applyNumberFormat="1" applyFont="1" applyFill="1" applyBorder="1" applyAlignment="1">
      <alignment horizontal="center" vertical="center"/>
    </xf>
    <xf numFmtId="4" fontId="32" fillId="0" borderId="3" xfId="1" applyNumberFormat="1" applyFont="1" applyFill="1" applyBorder="1" applyAlignment="1">
      <alignment horizontal="center" vertical="center"/>
    </xf>
    <xf numFmtId="49" fontId="31" fillId="12" borderId="28" xfId="0" applyNumberFormat="1" applyFont="1" applyFill="1" applyBorder="1" applyAlignment="1">
      <alignment horizontal="center" vertical="center"/>
    </xf>
    <xf numFmtId="49" fontId="31" fillId="10" borderId="54" xfId="1" applyNumberFormat="1" applyFont="1" applyFill="1" applyBorder="1" applyAlignment="1">
      <alignment horizontal="center" vertical="center"/>
    </xf>
    <xf numFmtId="49" fontId="31" fillId="13" borderId="34" xfId="1" applyNumberFormat="1" applyFont="1" applyFill="1" applyBorder="1" applyAlignment="1">
      <alignment horizontal="center" vertical="center"/>
    </xf>
    <xf numFmtId="4" fontId="31" fillId="11" borderId="28" xfId="1" applyNumberFormat="1" applyFont="1" applyFill="1" applyBorder="1" applyAlignment="1">
      <alignment horizontal="center" vertical="center"/>
    </xf>
    <xf numFmtId="164" fontId="31" fillId="11" borderId="35" xfId="1" applyNumberFormat="1" applyFont="1" applyFill="1" applyBorder="1" applyAlignment="1">
      <alignment horizontal="center" vertical="center"/>
    </xf>
    <xf numFmtId="49" fontId="31" fillId="10" borderId="39" xfId="1" applyNumberFormat="1" applyFont="1" applyFill="1" applyBorder="1" applyAlignment="1">
      <alignment horizontal="center" vertical="center"/>
    </xf>
    <xf numFmtId="49" fontId="31" fillId="13" borderId="1" xfId="1" applyNumberFormat="1" applyFont="1" applyFill="1" applyBorder="1" applyAlignment="1">
      <alignment horizontal="center" vertical="center"/>
    </xf>
    <xf numFmtId="4" fontId="31" fillId="14" borderId="2" xfId="2" applyNumberFormat="1" applyFont="1" applyFill="1" applyBorder="1" applyAlignment="1">
      <alignment horizontal="center" vertical="center"/>
    </xf>
    <xf numFmtId="164" fontId="31" fillId="14" borderId="21" xfId="1" applyNumberFormat="1" applyFont="1" applyFill="1" applyBorder="1" applyAlignment="1">
      <alignment horizontal="center" vertical="center" wrapText="1"/>
    </xf>
    <xf numFmtId="4" fontId="31" fillId="10" borderId="2" xfId="1" applyNumberFormat="1" applyFont="1" applyFill="1" applyBorder="1" applyAlignment="1">
      <alignment horizontal="center" vertical="center"/>
    </xf>
    <xf numFmtId="49" fontId="31" fillId="10" borderId="2" xfId="1" applyNumberFormat="1" applyFont="1" applyFill="1" applyBorder="1" applyAlignment="1">
      <alignment horizontal="center" vertical="center" wrapText="1"/>
    </xf>
    <xf numFmtId="49" fontId="22" fillId="11" borderId="22" xfId="0" applyNumberFormat="1" applyFont="1" applyFill="1" applyBorder="1" applyAlignment="1">
      <alignment horizontal="center" vertical="center"/>
    </xf>
    <xf numFmtId="49" fontId="19" fillId="10" borderId="0" xfId="1" applyNumberFormat="1" applyFont="1" applyFill="1" applyBorder="1" applyAlignment="1">
      <alignment horizontal="center" vertical="center"/>
    </xf>
    <xf numFmtId="49" fontId="19" fillId="13" borderId="22" xfId="1" applyNumberFormat="1" applyFont="1" applyFill="1" applyBorder="1" applyAlignment="1">
      <alignment horizontal="center" vertical="center"/>
    </xf>
    <xf numFmtId="49" fontId="22" fillId="11" borderId="11" xfId="0" applyNumberFormat="1" applyFont="1" applyFill="1" applyBorder="1" applyAlignment="1">
      <alignment horizontal="center" vertical="center"/>
    </xf>
    <xf numFmtId="4" fontId="20" fillId="0" borderId="24" xfId="1" applyNumberFormat="1" applyFont="1" applyFill="1" applyBorder="1" applyAlignment="1">
      <alignment horizontal="center" vertical="center"/>
    </xf>
    <xf numFmtId="4" fontId="20" fillId="20" borderId="12" xfId="1" applyNumberFormat="1" applyFont="1" applyFill="1" applyBorder="1" applyAlignment="1" applyProtection="1">
      <alignment horizontal="center" vertical="center" wrapText="1"/>
    </xf>
    <xf numFmtId="4" fontId="33" fillId="0" borderId="0" xfId="0" applyNumberFormat="1" applyFont="1" applyFill="1" applyBorder="1"/>
    <xf numFmtId="2" fontId="26" fillId="0" borderId="0" xfId="0" applyNumberFormat="1" applyFont="1" applyFill="1" applyBorder="1"/>
    <xf numFmtId="4" fontId="20" fillId="0" borderId="24" xfId="1" applyNumberFormat="1" applyFont="1" applyFill="1" applyBorder="1" applyAlignment="1">
      <alignment horizontal="center" vertical="center"/>
    </xf>
    <xf numFmtId="164" fontId="20" fillId="0" borderId="24" xfId="1" applyNumberFormat="1" applyFont="1" applyFill="1" applyBorder="1" applyAlignment="1">
      <alignment horizontal="center" vertical="center"/>
    </xf>
    <xf numFmtId="0" fontId="20" fillId="0" borderId="6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1" fontId="20" fillId="0" borderId="6" xfId="2" applyNumberFormat="1" applyFont="1" applyFill="1" applyBorder="1" applyAlignment="1">
      <alignment horizontal="center" vertical="center"/>
    </xf>
    <xf numFmtId="1" fontId="20" fillId="0" borderId="10" xfId="2" applyNumberFormat="1" applyFont="1" applyFill="1" applyBorder="1" applyAlignment="1">
      <alignment horizontal="center" vertical="center"/>
    </xf>
    <xf numFmtId="164" fontId="31" fillId="11" borderId="22" xfId="1" applyNumberFormat="1" applyFont="1" applyFill="1" applyBorder="1" applyAlignment="1">
      <alignment horizontal="center" vertical="center"/>
    </xf>
    <xf numFmtId="164" fontId="31" fillId="11" borderId="2" xfId="1" applyNumberFormat="1" applyFont="1" applyFill="1" applyBorder="1" applyAlignment="1">
      <alignment horizontal="center" vertical="center"/>
    </xf>
    <xf numFmtId="164" fontId="31" fillId="11" borderId="1" xfId="1" applyNumberFormat="1" applyFont="1" applyFill="1" applyBorder="1" applyAlignment="1">
      <alignment horizontal="center" vertical="center"/>
    </xf>
    <xf numFmtId="164" fontId="31" fillId="11" borderId="11" xfId="1" applyNumberFormat="1" applyFont="1" applyFill="1" applyBorder="1" applyAlignment="1">
      <alignment horizontal="center" vertical="center"/>
    </xf>
    <xf numFmtId="164" fontId="31" fillId="14" borderId="2" xfId="1" applyNumberFormat="1" applyFont="1" applyFill="1" applyBorder="1" applyAlignment="1">
      <alignment horizontal="center" vertical="center"/>
    </xf>
    <xf numFmtId="164" fontId="31" fillId="14" borderId="1" xfId="1" applyNumberFormat="1" applyFont="1" applyFill="1" applyBorder="1" applyAlignment="1">
      <alignment horizontal="center" vertical="center"/>
    </xf>
    <xf numFmtId="164" fontId="31" fillId="14" borderId="11" xfId="1" applyNumberFormat="1" applyFont="1" applyFill="1" applyBorder="1" applyAlignment="1">
      <alignment horizontal="center" vertical="center"/>
    </xf>
    <xf numFmtId="4" fontId="32" fillId="9" borderId="12" xfId="1" applyNumberFormat="1" applyFont="1" applyFill="1" applyBorder="1" applyAlignment="1">
      <alignment horizontal="center" vertical="center"/>
    </xf>
    <xf numFmtId="164" fontId="20" fillId="0" borderId="3" xfId="1" applyNumberFormat="1" applyFont="1" applyFill="1" applyBorder="1" applyAlignment="1">
      <alignment horizontal="center" vertical="center"/>
    </xf>
    <xf numFmtId="164" fontId="19" fillId="22" borderId="6" xfId="2" applyNumberFormat="1" applyFont="1" applyFill="1" applyBorder="1" applyAlignment="1">
      <alignment horizontal="center" vertical="center"/>
    </xf>
    <xf numFmtId="1" fontId="20" fillId="0" borderId="3" xfId="2" applyNumberFormat="1" applyFont="1" applyFill="1" applyBorder="1" applyAlignment="1">
      <alignment horizontal="center" vertical="center"/>
    </xf>
    <xf numFmtId="1" fontId="20" fillId="9" borderId="3" xfId="2" applyNumberFormat="1" applyFont="1" applyFill="1" applyBorder="1" applyAlignment="1">
      <alignment horizontal="center" vertical="center"/>
    </xf>
    <xf numFmtId="164" fontId="20" fillId="9" borderId="5" xfId="2" applyNumberFormat="1" applyFont="1" applyFill="1" applyBorder="1" applyAlignment="1">
      <alignment horizontal="center" vertical="center"/>
    </xf>
    <xf numFmtId="1" fontId="20" fillId="9" borderId="6" xfId="2" applyNumberFormat="1" applyFont="1" applyFill="1" applyBorder="1" applyAlignment="1">
      <alignment horizontal="center" vertical="center"/>
    </xf>
    <xf numFmtId="164" fontId="20" fillId="9" borderId="10" xfId="2" applyNumberFormat="1" applyFont="1" applyFill="1" applyBorder="1" applyAlignment="1">
      <alignment horizontal="center" vertical="center"/>
    </xf>
    <xf numFmtId="4" fontId="20" fillId="0" borderId="24" xfId="1" applyNumberFormat="1" applyFont="1" applyFill="1" applyBorder="1" applyAlignment="1">
      <alignment horizontal="center" vertical="center"/>
    </xf>
    <xf numFmtId="4" fontId="32" fillId="0" borderId="24" xfId="1" applyNumberFormat="1" applyFont="1" applyFill="1" applyBorder="1" applyAlignment="1">
      <alignment horizontal="center" vertical="center"/>
    </xf>
    <xf numFmtId="49" fontId="19" fillId="13" borderId="48" xfId="1" applyNumberFormat="1" applyFont="1" applyFill="1" applyBorder="1" applyAlignment="1">
      <alignment horizontal="center" vertical="center"/>
    </xf>
    <xf numFmtId="49" fontId="19" fillId="13" borderId="34" xfId="1" applyNumberFormat="1" applyFont="1" applyFill="1" applyBorder="1" applyAlignment="1">
      <alignment horizontal="center" vertical="center"/>
    </xf>
    <xf numFmtId="49" fontId="22" fillId="12" borderId="42" xfId="0" applyNumberFormat="1" applyFont="1" applyFill="1" applyBorder="1" applyAlignment="1">
      <alignment horizontal="center" vertical="center"/>
    </xf>
    <xf numFmtId="49" fontId="22" fillId="12" borderId="23" xfId="0" applyNumberFormat="1" applyFont="1" applyFill="1" applyBorder="1" applyAlignment="1">
      <alignment horizontal="center" vertical="center"/>
    </xf>
    <xf numFmtId="166" fontId="19" fillId="4" borderId="14" xfId="2" applyNumberFormat="1" applyFont="1" applyFill="1" applyBorder="1" applyAlignment="1">
      <alignment horizontal="center" vertical="center"/>
    </xf>
    <xf numFmtId="4" fontId="24" fillId="0" borderId="24" xfId="1" applyNumberFormat="1" applyFont="1" applyFill="1" applyBorder="1" applyAlignment="1">
      <alignment horizontal="center" vertical="center"/>
    </xf>
    <xf numFmtId="49" fontId="19" fillId="13" borderId="34" xfId="1" applyNumberFormat="1" applyFont="1" applyFill="1" applyBorder="1" applyAlignment="1">
      <alignment horizontal="center" vertical="center"/>
    </xf>
    <xf numFmtId="49" fontId="22" fillId="12" borderId="23" xfId="0" applyNumberFormat="1" applyFont="1" applyFill="1" applyBorder="1" applyAlignment="1">
      <alignment horizontal="center" vertical="center"/>
    </xf>
    <xf numFmtId="49" fontId="19" fillId="13" borderId="34" xfId="1" applyNumberFormat="1" applyFont="1" applyFill="1" applyBorder="1" applyAlignment="1">
      <alignment horizontal="center" vertical="center"/>
    </xf>
    <xf numFmtId="49" fontId="22" fillId="12" borderId="24" xfId="0" applyNumberFormat="1" applyFont="1" applyFill="1" applyBorder="1" applyAlignment="1">
      <alignment horizontal="center" vertical="center"/>
    </xf>
    <xf numFmtId="4" fontId="19" fillId="0" borderId="3" xfId="2" applyNumberFormat="1" applyFont="1" applyFill="1" applyBorder="1" applyAlignment="1">
      <alignment horizontal="center" vertical="center"/>
    </xf>
    <xf numFmtId="4" fontId="19" fillId="0" borderId="12" xfId="2" applyNumberFormat="1" applyFont="1" applyFill="1" applyBorder="1" applyAlignment="1">
      <alignment horizontal="center" vertical="center"/>
    </xf>
    <xf numFmtId="4" fontId="19" fillId="23" borderId="6" xfId="2" applyNumberFormat="1" applyFont="1" applyFill="1" applyBorder="1" applyAlignment="1">
      <alignment horizontal="center" vertical="center"/>
    </xf>
    <xf numFmtId="4" fontId="19" fillId="7" borderId="35" xfId="1" applyNumberFormat="1" applyFont="1" applyFill="1" applyBorder="1" applyAlignment="1">
      <alignment horizontal="center" vertical="center"/>
    </xf>
    <xf numFmtId="4" fontId="20" fillId="20" borderId="3" xfId="1" applyNumberFormat="1" applyFont="1" applyFill="1" applyBorder="1" applyAlignment="1" applyProtection="1">
      <alignment horizontal="center" vertical="center" wrapText="1"/>
    </xf>
    <xf numFmtId="4" fontId="20" fillId="20" borderId="7" xfId="1" applyNumberFormat="1" applyFont="1" applyFill="1" applyBorder="1" applyAlignment="1" applyProtection="1">
      <alignment horizontal="center" vertical="center" wrapText="1"/>
    </xf>
    <xf numFmtId="4" fontId="20" fillId="20" borderId="8" xfId="1" applyNumberFormat="1" applyFont="1" applyFill="1" applyBorder="1" applyAlignment="1" applyProtection="1">
      <alignment horizontal="center" vertical="center" wrapText="1"/>
    </xf>
    <xf numFmtId="4" fontId="20" fillId="20" borderId="4" xfId="1" applyNumberFormat="1" applyFont="1" applyFill="1" applyBorder="1" applyAlignment="1" applyProtection="1">
      <alignment horizontal="center" vertical="center" wrapText="1"/>
    </xf>
    <xf numFmtId="4" fontId="20" fillId="20" borderId="5" xfId="1" applyNumberFormat="1" applyFont="1" applyFill="1" applyBorder="1" applyAlignment="1" applyProtection="1">
      <alignment horizontal="center" vertical="center" wrapText="1"/>
    </xf>
    <xf numFmtId="4" fontId="20" fillId="20" borderId="17" xfId="1" applyNumberFormat="1" applyFont="1" applyFill="1" applyBorder="1" applyAlignment="1" applyProtection="1">
      <alignment horizontal="center" vertical="center" wrapText="1"/>
    </xf>
    <xf numFmtId="4" fontId="20" fillId="20" borderId="6" xfId="1" applyNumberFormat="1" applyFont="1" applyFill="1" applyBorder="1" applyAlignment="1" applyProtection="1">
      <alignment horizontal="center" vertical="center" wrapText="1"/>
    </xf>
    <xf numFmtId="4" fontId="20" fillId="20" borderId="10" xfId="1" applyNumberFormat="1" applyFont="1" applyFill="1" applyBorder="1" applyAlignment="1" applyProtection="1">
      <alignment horizontal="center" vertical="center" wrapText="1"/>
    </xf>
    <xf numFmtId="164" fontId="32" fillId="9" borderId="12" xfId="1" applyNumberFormat="1" applyFont="1" applyFill="1" applyBorder="1" applyAlignment="1">
      <alignment horizontal="center" vertical="center"/>
    </xf>
    <xf numFmtId="4" fontId="32" fillId="3" borderId="12" xfId="1" applyNumberFormat="1" applyFont="1" applyFill="1" applyBorder="1" applyAlignment="1">
      <alignment horizontal="center" vertical="center"/>
    </xf>
    <xf numFmtId="4" fontId="20" fillId="0" borderId="24" xfId="1" applyNumberFormat="1" applyFont="1" applyFill="1" applyBorder="1" applyAlignment="1">
      <alignment horizontal="center" vertical="center"/>
    </xf>
    <xf numFmtId="4" fontId="18" fillId="0" borderId="24" xfId="1" applyNumberFormat="1" applyFont="1" applyFill="1" applyBorder="1" applyAlignment="1">
      <alignment horizontal="center" vertical="center"/>
    </xf>
    <xf numFmtId="4" fontId="18" fillId="3" borderId="24" xfId="1" applyNumberFormat="1" applyFont="1" applyFill="1" applyBorder="1" applyAlignment="1">
      <alignment horizontal="center" vertical="center"/>
    </xf>
    <xf numFmtId="4" fontId="17" fillId="4" borderId="6" xfId="2" applyNumberFormat="1" applyFont="1" applyFill="1" applyBorder="1" applyAlignment="1">
      <alignment horizontal="center" vertical="center"/>
    </xf>
    <xf numFmtId="4" fontId="18" fillId="0" borderId="3" xfId="1" applyNumberFormat="1" applyFont="1" applyFill="1" applyBorder="1" applyAlignment="1">
      <alignment horizontal="center" vertical="center"/>
    </xf>
    <xf numFmtId="4" fontId="20" fillId="3" borderId="12" xfId="1" applyNumberFormat="1" applyFont="1" applyFill="1" applyBorder="1" applyAlignment="1">
      <alignment horizontal="center" vertical="center"/>
    </xf>
    <xf numFmtId="2" fontId="25" fillId="24" borderId="0" xfId="0" applyNumberFormat="1" applyFont="1" applyFill="1" applyBorder="1"/>
    <xf numFmtId="1" fontId="20" fillId="0" borderId="6" xfId="2" applyNumberFormat="1" applyFont="1" applyFill="1" applyBorder="1" applyAlignment="1">
      <alignment horizontal="center" vertical="center"/>
    </xf>
    <xf numFmtId="164" fontId="20" fillId="0" borderId="24" xfId="1" applyNumberFormat="1" applyFont="1" applyFill="1" applyBorder="1" applyAlignment="1">
      <alignment horizontal="center" vertical="center"/>
    </xf>
    <xf numFmtId="4" fontId="20" fillId="0" borderId="24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4" fontId="20" fillId="0" borderId="16" xfId="1" applyNumberFormat="1" applyFont="1" applyFill="1" applyBorder="1" applyAlignment="1">
      <alignment horizontal="center" vertical="center"/>
    </xf>
    <xf numFmtId="164" fontId="20" fillId="0" borderId="12" xfId="1" applyNumberFormat="1" applyFont="1" applyFill="1" applyBorder="1" applyAlignment="1">
      <alignment horizontal="center" vertical="center"/>
    </xf>
    <xf numFmtId="4" fontId="20" fillId="0" borderId="12" xfId="2" applyNumberFormat="1" applyFont="1" applyFill="1" applyBorder="1" applyAlignment="1">
      <alignment horizontal="center" vertical="center"/>
    </xf>
    <xf numFmtId="164" fontId="19" fillId="0" borderId="6" xfId="2" applyNumberFormat="1" applyFont="1" applyFill="1" applyBorder="1" applyAlignment="1">
      <alignment horizontal="center" vertical="center"/>
    </xf>
    <xf numFmtId="4" fontId="19" fillId="0" borderId="6" xfId="2" applyNumberFormat="1" applyFont="1" applyFill="1" applyBorder="1" applyAlignment="1">
      <alignment horizontal="center" vertical="center"/>
    </xf>
    <xf numFmtId="4" fontId="19" fillId="3" borderId="24" xfId="1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2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right"/>
    </xf>
    <xf numFmtId="49" fontId="17" fillId="0" borderId="2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 wrapText="1"/>
    </xf>
    <xf numFmtId="166" fontId="17" fillId="0" borderId="11" xfId="0" applyNumberFormat="1" applyFont="1" applyBorder="1" applyAlignment="1">
      <alignment horizontal="center" vertical="center" wrapText="1"/>
    </xf>
    <xf numFmtId="49" fontId="18" fillId="24" borderId="7" xfId="0" applyNumberFormat="1" applyFont="1" applyFill="1" applyBorder="1" applyAlignment="1">
      <alignment horizontal="center" vertical="center"/>
    </xf>
    <xf numFmtId="49" fontId="18" fillId="24" borderId="12" xfId="0" applyNumberFormat="1" applyFont="1" applyFill="1" applyBorder="1" applyAlignment="1">
      <alignment horizontal="center" vertical="center"/>
    </xf>
    <xf numFmtId="0" fontId="18" fillId="24" borderId="12" xfId="0" applyFont="1" applyFill="1" applyBorder="1" applyAlignment="1">
      <alignment vertical="center" wrapText="1"/>
    </xf>
    <xf numFmtId="0" fontId="18" fillId="24" borderId="12" xfId="0" applyFont="1" applyFill="1" applyBorder="1" applyAlignment="1">
      <alignment horizontal="center" vertical="center"/>
    </xf>
    <xf numFmtId="166" fontId="20" fillId="24" borderId="12" xfId="0" applyNumberFormat="1" applyFont="1" applyFill="1" applyBorder="1" applyAlignment="1">
      <alignment horizontal="right" vertical="center"/>
    </xf>
    <xf numFmtId="166" fontId="20" fillId="24" borderId="8" xfId="0" applyNumberFormat="1" applyFont="1" applyFill="1" applyBorder="1" applyAlignment="1">
      <alignment horizontal="right" vertical="center"/>
    </xf>
    <xf numFmtId="49" fontId="18" fillId="10" borderId="4" xfId="0" applyNumberFormat="1" applyFont="1" applyFill="1" applyBorder="1" applyAlignment="1">
      <alignment horizontal="center" vertical="center"/>
    </xf>
    <xf numFmtId="49" fontId="18" fillId="10" borderId="3" xfId="0" applyNumberFormat="1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vertical="center" wrapText="1"/>
    </xf>
    <xf numFmtId="0" fontId="18" fillId="10" borderId="3" xfId="0" applyFont="1" applyFill="1" applyBorder="1" applyAlignment="1">
      <alignment horizontal="center" vertical="center"/>
    </xf>
    <xf numFmtId="166" fontId="20" fillId="10" borderId="3" xfId="0" applyNumberFormat="1" applyFont="1" applyFill="1" applyBorder="1" applyAlignment="1">
      <alignment horizontal="right" vertical="center"/>
    </xf>
    <xf numFmtId="166" fontId="20" fillId="10" borderId="5" xfId="0" applyNumberFormat="1" applyFont="1" applyFill="1" applyBorder="1" applyAlignment="1">
      <alignment horizontal="right" vertical="center"/>
    </xf>
    <xf numFmtId="0" fontId="18" fillId="10" borderId="3" xfId="0" applyFont="1" applyFill="1" applyBorder="1" applyAlignment="1">
      <alignment vertical="center" wrapText="1"/>
    </xf>
    <xf numFmtId="49" fontId="18" fillId="0" borderId="4" xfId="0" applyNumberFormat="1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vertical="center" wrapText="1"/>
    </xf>
    <xf numFmtId="0" fontId="18" fillId="0" borderId="3" xfId="0" applyFont="1" applyBorder="1" applyAlignment="1">
      <alignment horizontal="center" vertical="center"/>
    </xf>
    <xf numFmtId="166" fontId="20" fillId="0" borderId="3" xfId="0" applyNumberFormat="1" applyFont="1" applyBorder="1" applyAlignment="1">
      <alignment horizontal="right" vertical="center"/>
    </xf>
    <xf numFmtId="166" fontId="20" fillId="0" borderId="5" xfId="0" applyNumberFormat="1" applyFont="1" applyBorder="1" applyAlignment="1">
      <alignment horizontal="right" vertical="center"/>
    </xf>
    <xf numFmtId="0" fontId="18" fillId="0" borderId="3" xfId="0" applyFont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166" fontId="18" fillId="0" borderId="3" xfId="0" applyNumberFormat="1" applyFont="1" applyBorder="1" applyAlignment="1">
      <alignment horizontal="right" vertical="center"/>
    </xf>
    <xf numFmtId="166" fontId="18" fillId="0" borderId="5" xfId="0" applyNumberFormat="1" applyFont="1" applyBorder="1" applyAlignment="1">
      <alignment horizontal="right" vertical="center"/>
    </xf>
    <xf numFmtId="0" fontId="0" fillId="0" borderId="0" xfId="0" applyFill="1"/>
    <xf numFmtId="0" fontId="18" fillId="0" borderId="3" xfId="0" applyFont="1" applyBorder="1" applyAlignment="1">
      <alignment horizontal="left" vertical="center" wrapText="1"/>
    </xf>
    <xf numFmtId="166" fontId="20" fillId="0" borderId="29" xfId="0" applyNumberFormat="1" applyFont="1" applyBorder="1" applyAlignment="1">
      <alignment horizontal="right" vertical="center"/>
    </xf>
    <xf numFmtId="166" fontId="18" fillId="0" borderId="29" xfId="0" applyNumberFormat="1" applyFont="1" applyBorder="1" applyAlignment="1">
      <alignment horizontal="right" vertical="center"/>
    </xf>
    <xf numFmtId="49" fontId="18" fillId="0" borderId="4" xfId="0" applyNumberFormat="1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center" vertical="center"/>
    </xf>
    <xf numFmtId="166" fontId="20" fillId="0" borderId="3" xfId="0" applyNumberFormat="1" applyFont="1" applyFill="1" applyBorder="1" applyAlignment="1">
      <alignment horizontal="right" vertical="center"/>
    </xf>
    <xf numFmtId="0" fontId="20" fillId="0" borderId="3" xfId="0" applyFont="1" applyBorder="1" applyAlignment="1">
      <alignment horizontal="center" vertical="center"/>
    </xf>
    <xf numFmtId="166" fontId="20" fillId="10" borderId="29" xfId="0" applyNumberFormat="1" applyFont="1" applyFill="1" applyBorder="1" applyAlignment="1">
      <alignment horizontal="right" vertical="center"/>
    </xf>
    <xf numFmtId="0" fontId="20" fillId="0" borderId="3" xfId="0" applyFont="1" applyBorder="1" applyAlignment="1">
      <alignment vertical="center" wrapText="1"/>
    </xf>
    <xf numFmtId="49" fontId="20" fillId="0" borderId="4" xfId="0" applyNumberFormat="1" applyFont="1" applyBorder="1" applyAlignment="1">
      <alignment horizontal="center" vertical="center"/>
    </xf>
    <xf numFmtId="49" fontId="20" fillId="0" borderId="3" xfId="0" applyNumberFormat="1" applyFont="1" applyBorder="1" applyAlignment="1">
      <alignment horizontal="center" vertical="center"/>
    </xf>
    <xf numFmtId="0" fontId="20" fillId="0" borderId="3" xfId="0" applyFont="1" applyFill="1" applyBorder="1" applyAlignment="1">
      <alignment vertical="center" wrapText="1"/>
    </xf>
    <xf numFmtId="0" fontId="20" fillId="0" borderId="3" xfId="0" applyFont="1" applyFill="1" applyBorder="1" applyAlignment="1">
      <alignment horizontal="center" vertical="center"/>
    </xf>
    <xf numFmtId="166" fontId="20" fillId="0" borderId="5" xfId="0" applyNumberFormat="1" applyFont="1" applyFill="1" applyBorder="1" applyAlignment="1">
      <alignment horizontal="right" vertical="center"/>
    </xf>
    <xf numFmtId="49" fontId="20" fillId="10" borderId="4" xfId="0" applyNumberFormat="1" applyFont="1" applyFill="1" applyBorder="1" applyAlignment="1">
      <alignment horizontal="center" vertical="center"/>
    </xf>
    <xf numFmtId="49" fontId="20" fillId="10" borderId="3" xfId="0" applyNumberFormat="1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4" fontId="20" fillId="0" borderId="5" xfId="0" applyNumberFormat="1" applyFont="1" applyBorder="1" applyAlignment="1">
      <alignment horizontal="right" vertical="center"/>
    </xf>
    <xf numFmtId="4" fontId="18" fillId="0" borderId="3" xfId="0" applyNumberFormat="1" applyFont="1" applyBorder="1" applyAlignment="1">
      <alignment horizontal="right" vertical="center"/>
    </xf>
    <xf numFmtId="166" fontId="18" fillId="0" borderId="3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horizontal="right" vertical="center"/>
    </xf>
    <xf numFmtId="166" fontId="20" fillId="0" borderId="9" xfId="0" applyNumberFormat="1" applyFont="1" applyBorder="1" applyAlignment="1">
      <alignment horizontal="right" vertical="center"/>
    </xf>
    <xf numFmtId="166" fontId="20" fillId="0" borderId="61" xfId="0" applyNumberFormat="1" applyFont="1" applyFill="1" applyBorder="1" applyAlignment="1">
      <alignment horizontal="right" vertical="center"/>
    </xf>
    <xf numFmtId="49" fontId="18" fillId="0" borderId="17" xfId="0" applyNumberFormat="1" applyFont="1" applyBorder="1" applyAlignment="1">
      <alignment horizontal="center" vertical="center"/>
    </xf>
    <xf numFmtId="49" fontId="18" fillId="0" borderId="6" xfId="0" applyNumberFormat="1" applyFont="1" applyBorder="1" applyAlignment="1">
      <alignment horizontal="center" vertical="center"/>
    </xf>
    <xf numFmtId="0" fontId="18" fillId="0" borderId="6" xfId="0" applyFont="1" applyFill="1" applyBorder="1" applyAlignment="1">
      <alignment vertical="center" wrapText="1"/>
    </xf>
    <xf numFmtId="0" fontId="18" fillId="0" borderId="6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166" fontId="20" fillId="0" borderId="6" xfId="0" applyNumberFormat="1" applyFont="1" applyBorder="1" applyAlignment="1">
      <alignment horizontal="right" vertical="center"/>
    </xf>
    <xf numFmtId="166" fontId="20" fillId="0" borderId="62" xfId="0" applyNumberFormat="1" applyFont="1" applyFill="1" applyBorder="1" applyAlignment="1">
      <alignment horizontal="right" vertical="center"/>
    </xf>
    <xf numFmtId="166" fontId="18" fillId="0" borderId="10" xfId="0" applyNumberFormat="1" applyFont="1" applyBorder="1" applyAlignment="1">
      <alignment horizontal="right" vertical="center"/>
    </xf>
    <xf numFmtId="49" fontId="18" fillId="25" borderId="23" xfId="0" applyNumberFormat="1" applyFont="1" applyFill="1" applyBorder="1" applyAlignment="1">
      <alignment horizontal="center" vertical="center"/>
    </xf>
    <xf numFmtId="49" fontId="18" fillId="25" borderId="24" xfId="0" applyNumberFormat="1" applyFont="1" applyFill="1" applyBorder="1" applyAlignment="1">
      <alignment horizontal="center" vertical="center"/>
    </xf>
    <xf numFmtId="0" fontId="18" fillId="25" borderId="24" xfId="0" applyFont="1" applyFill="1" applyBorder="1" applyAlignment="1">
      <alignment vertical="center" wrapText="1"/>
    </xf>
    <xf numFmtId="0" fontId="18" fillId="25" borderId="24" xfId="0" applyFont="1" applyFill="1" applyBorder="1" applyAlignment="1">
      <alignment horizontal="center" vertical="center"/>
    </xf>
    <xf numFmtId="166" fontId="18" fillId="25" borderId="24" xfId="0" applyNumberFormat="1" applyFont="1" applyFill="1" applyBorder="1" applyAlignment="1">
      <alignment horizontal="right" vertical="center"/>
    </xf>
    <xf numFmtId="166" fontId="18" fillId="25" borderId="25" xfId="0" applyNumberFormat="1" applyFont="1" applyFill="1" applyBorder="1" applyAlignment="1">
      <alignment horizontal="right" vertical="center"/>
    </xf>
    <xf numFmtId="49" fontId="18" fillId="25" borderId="4" xfId="0" applyNumberFormat="1" applyFont="1" applyFill="1" applyBorder="1" applyAlignment="1">
      <alignment horizontal="center" vertical="center"/>
    </xf>
    <xf numFmtId="49" fontId="18" fillId="25" borderId="3" xfId="0" applyNumberFormat="1" applyFont="1" applyFill="1" applyBorder="1" applyAlignment="1">
      <alignment horizontal="center" vertical="center"/>
    </xf>
    <xf numFmtId="0" fontId="18" fillId="25" borderId="3" xfId="0" applyFont="1" applyFill="1" applyBorder="1" applyAlignment="1">
      <alignment vertical="center" wrapText="1"/>
    </xf>
    <xf numFmtId="0" fontId="18" fillId="25" borderId="3" xfId="0" applyFont="1" applyFill="1" applyBorder="1" applyAlignment="1">
      <alignment horizontal="center" vertical="center"/>
    </xf>
    <xf numFmtId="166" fontId="18" fillId="25" borderId="3" xfId="0" applyNumberFormat="1" applyFont="1" applyFill="1" applyBorder="1" applyAlignment="1">
      <alignment horizontal="right" vertical="center"/>
    </xf>
    <xf numFmtId="166" fontId="18" fillId="25" borderId="5" xfId="0" applyNumberFormat="1" applyFont="1" applyFill="1" applyBorder="1" applyAlignment="1">
      <alignment horizontal="right" vertical="center"/>
    </xf>
    <xf numFmtId="0" fontId="18" fillId="25" borderId="6" xfId="0" applyFont="1" applyFill="1" applyBorder="1" applyAlignment="1">
      <alignment vertical="center" wrapText="1"/>
    </xf>
    <xf numFmtId="0" fontId="18" fillId="0" borderId="6" xfId="0" applyFont="1" applyBorder="1" applyAlignment="1">
      <alignment horizontal="center" vertical="center"/>
    </xf>
    <xf numFmtId="166" fontId="18" fillId="0" borderId="6" xfId="0" applyNumberFormat="1" applyFont="1" applyBorder="1" applyAlignment="1">
      <alignment horizontal="right" vertical="center"/>
    </xf>
    <xf numFmtId="166" fontId="0" fillId="0" borderId="0" xfId="0" applyNumberFormat="1"/>
    <xf numFmtId="49" fontId="22" fillId="12" borderId="7" xfId="0" applyNumberFormat="1" applyFont="1" applyFill="1" applyBorder="1" applyAlignment="1">
      <alignment horizontal="center" vertical="center"/>
    </xf>
    <xf numFmtId="49" fontId="22" fillId="12" borderId="4" xfId="0" applyNumberFormat="1" applyFont="1" applyFill="1" applyBorder="1" applyAlignment="1">
      <alignment horizontal="center" vertical="center"/>
    </xf>
    <xf numFmtId="49" fontId="22" fillId="12" borderId="17" xfId="0" applyNumberFormat="1" applyFont="1" applyFill="1" applyBorder="1" applyAlignment="1">
      <alignment horizontal="center" vertical="center"/>
    </xf>
    <xf numFmtId="49" fontId="20" fillId="9" borderId="48" xfId="4" applyNumberFormat="1" applyFont="1" applyFill="1" applyBorder="1" applyAlignment="1">
      <alignment horizontal="center" vertical="center" wrapText="1"/>
    </xf>
    <xf numFmtId="49" fontId="20" fillId="9" borderId="41" xfId="4" applyNumberFormat="1" applyFont="1" applyFill="1" applyBorder="1" applyAlignment="1">
      <alignment horizontal="center" vertical="center" wrapText="1"/>
    </xf>
    <xf numFmtId="49" fontId="20" fillId="9" borderId="34" xfId="4" applyNumberFormat="1" applyFont="1" applyFill="1" applyBorder="1" applyAlignment="1">
      <alignment horizontal="center" vertical="center" wrapText="1"/>
    </xf>
    <xf numFmtId="164" fontId="20" fillId="0" borderId="48" xfId="1" applyNumberFormat="1" applyFont="1" applyFill="1" applyBorder="1" applyAlignment="1">
      <alignment horizontal="center" vertical="center" wrapText="1"/>
    </xf>
    <xf numFmtId="164" fontId="20" fillId="0" borderId="41" xfId="1" applyNumberFormat="1" applyFont="1" applyFill="1" applyBorder="1" applyAlignment="1">
      <alignment horizontal="center" vertical="center" wrapText="1"/>
    </xf>
    <xf numFmtId="164" fontId="20" fillId="0" borderId="34" xfId="1" applyNumberFormat="1" applyFont="1" applyFill="1" applyBorder="1" applyAlignment="1">
      <alignment horizontal="center" vertical="center" wrapText="1"/>
    </xf>
    <xf numFmtId="1" fontId="20" fillId="0" borderId="48" xfId="2" applyNumberFormat="1" applyFont="1" applyFill="1" applyBorder="1" applyAlignment="1">
      <alignment horizontal="center" vertical="center"/>
    </xf>
    <xf numFmtId="1" fontId="20" fillId="0" borderId="41" xfId="2" applyNumberFormat="1" applyFont="1" applyFill="1" applyBorder="1" applyAlignment="1">
      <alignment horizontal="center" vertical="center"/>
    </xf>
    <xf numFmtId="1" fontId="20" fillId="0" borderId="34" xfId="2" applyNumberFormat="1" applyFont="1" applyFill="1" applyBorder="1" applyAlignment="1">
      <alignment horizontal="center" vertical="center"/>
    </xf>
    <xf numFmtId="1" fontId="20" fillId="0" borderId="58" xfId="2" applyNumberFormat="1" applyFont="1" applyFill="1" applyBorder="1" applyAlignment="1">
      <alignment horizontal="center" vertical="center"/>
    </xf>
    <xf numFmtId="1" fontId="20" fillId="0" borderId="59" xfId="2" applyNumberFormat="1" applyFont="1" applyFill="1" applyBorder="1" applyAlignment="1">
      <alignment horizontal="center" vertical="center"/>
    </xf>
    <xf numFmtId="1" fontId="20" fillId="0" borderId="37" xfId="2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49" fontId="19" fillId="0" borderId="12" xfId="1" applyNumberFormat="1" applyFont="1" applyBorder="1" applyAlignment="1">
      <alignment horizontal="center" vertical="center"/>
    </xf>
    <xf numFmtId="49" fontId="19" fillId="0" borderId="3" xfId="1" applyNumberFormat="1" applyFont="1" applyBorder="1" applyAlignment="1">
      <alignment horizontal="center" vertical="center"/>
    </xf>
    <xf numFmtId="49" fontId="19" fillId="0" borderId="6" xfId="1" applyNumberFormat="1" applyFont="1" applyBorder="1" applyAlignment="1">
      <alignment horizontal="center" vertical="center"/>
    </xf>
    <xf numFmtId="0" fontId="22" fillId="11" borderId="12" xfId="0" applyNumberFormat="1" applyFont="1" applyFill="1" applyBorder="1" applyAlignment="1">
      <alignment horizontal="center" vertical="center"/>
    </xf>
    <xf numFmtId="49" fontId="22" fillId="11" borderId="3" xfId="0" applyNumberFormat="1" applyFont="1" applyFill="1" applyBorder="1" applyAlignment="1">
      <alignment horizontal="center" vertical="center"/>
    </xf>
    <xf numFmtId="49" fontId="22" fillId="11" borderId="6" xfId="0" applyNumberFormat="1" applyFont="1" applyFill="1" applyBorder="1" applyAlignment="1">
      <alignment horizontal="center" vertical="center"/>
    </xf>
    <xf numFmtId="49" fontId="19" fillId="13" borderId="12" xfId="1" applyNumberFormat="1" applyFont="1" applyFill="1" applyBorder="1" applyAlignment="1">
      <alignment horizontal="center" vertical="center"/>
    </xf>
    <xf numFmtId="49" fontId="19" fillId="13" borderId="3" xfId="1" applyNumberFormat="1" applyFont="1" applyFill="1" applyBorder="1" applyAlignment="1">
      <alignment horizontal="center" vertical="center"/>
    </xf>
    <xf numFmtId="49" fontId="19" fillId="13" borderId="6" xfId="1" applyNumberFormat="1" applyFont="1" applyFill="1" applyBorder="1" applyAlignment="1">
      <alignment horizontal="center" vertical="center"/>
    </xf>
    <xf numFmtId="49" fontId="19" fillId="10" borderId="12" xfId="1" applyNumberFormat="1" applyFont="1" applyFill="1" applyBorder="1" applyAlignment="1">
      <alignment horizontal="center" vertical="center"/>
    </xf>
    <xf numFmtId="49" fontId="19" fillId="10" borderId="3" xfId="1" applyNumberFormat="1" applyFont="1" applyFill="1" applyBorder="1" applyAlignment="1">
      <alignment horizontal="center" vertical="center"/>
    </xf>
    <xf numFmtId="49" fontId="19" fillId="10" borderId="6" xfId="1" applyNumberFormat="1" applyFont="1" applyFill="1" applyBorder="1" applyAlignment="1">
      <alignment horizontal="center" vertical="center"/>
    </xf>
    <xf numFmtId="164" fontId="20" fillId="0" borderId="12" xfId="1" applyNumberFormat="1" applyFont="1" applyFill="1" applyBorder="1" applyAlignment="1">
      <alignment horizontal="center" vertical="center" wrapText="1"/>
    </xf>
    <xf numFmtId="164" fontId="20" fillId="0" borderId="3" xfId="1" applyNumberFormat="1" applyFont="1" applyFill="1" applyBorder="1" applyAlignment="1">
      <alignment horizontal="center" vertical="center" wrapText="1"/>
    </xf>
    <xf numFmtId="164" fontId="20" fillId="0" borderId="6" xfId="1" applyNumberFormat="1" applyFont="1" applyFill="1" applyBorder="1" applyAlignment="1">
      <alignment horizontal="center" vertical="center" wrapText="1"/>
    </xf>
    <xf numFmtId="49" fontId="22" fillId="11" borderId="12" xfId="0" applyNumberFormat="1" applyFont="1" applyFill="1" applyBorder="1" applyAlignment="1">
      <alignment horizontal="center" vertical="center"/>
    </xf>
    <xf numFmtId="49" fontId="22" fillId="12" borderId="23" xfId="0" applyNumberFormat="1" applyFont="1" applyFill="1" applyBorder="1" applyAlignment="1">
      <alignment horizontal="center" vertical="center"/>
    </xf>
    <xf numFmtId="49" fontId="19" fillId="10" borderId="24" xfId="1" applyNumberFormat="1" applyFont="1" applyFill="1" applyBorder="1" applyAlignment="1">
      <alignment horizontal="center" vertical="center"/>
    </xf>
    <xf numFmtId="49" fontId="19" fillId="13" borderId="24" xfId="1" applyNumberFormat="1" applyFont="1" applyFill="1" applyBorder="1" applyAlignment="1">
      <alignment horizontal="center" vertical="center"/>
    </xf>
    <xf numFmtId="49" fontId="19" fillId="11" borderId="12" xfId="1" applyNumberFormat="1" applyFont="1" applyFill="1" applyBorder="1" applyAlignment="1">
      <alignment horizontal="center" vertical="center"/>
    </xf>
    <xf numFmtId="49" fontId="19" fillId="11" borderId="24" xfId="1" applyNumberFormat="1" applyFont="1" applyFill="1" applyBorder="1" applyAlignment="1">
      <alignment horizontal="center" vertical="center"/>
    </xf>
    <xf numFmtId="49" fontId="19" fillId="11" borderId="3" xfId="1" applyNumberFormat="1" applyFont="1" applyFill="1" applyBorder="1" applyAlignment="1">
      <alignment horizontal="center" vertical="center"/>
    </xf>
    <xf numFmtId="49" fontId="19" fillId="11" borderId="6" xfId="1" applyNumberFormat="1" applyFont="1" applyFill="1" applyBorder="1" applyAlignment="1">
      <alignment horizontal="center" vertical="center"/>
    </xf>
    <xf numFmtId="49" fontId="19" fillId="0" borderId="24" xfId="1" applyNumberFormat="1" applyFont="1" applyBorder="1" applyAlignment="1">
      <alignment horizontal="center" vertical="center"/>
    </xf>
    <xf numFmtId="164" fontId="20" fillId="0" borderId="24" xfId="1" applyNumberFormat="1" applyFont="1" applyFill="1" applyBorder="1" applyAlignment="1">
      <alignment horizontal="left" vertical="center" wrapText="1"/>
    </xf>
    <xf numFmtId="164" fontId="20" fillId="0" borderId="3" xfId="1" applyNumberFormat="1" applyFont="1" applyFill="1" applyBorder="1" applyAlignment="1">
      <alignment horizontal="left" vertical="center" wrapText="1"/>
    </xf>
    <xf numFmtId="164" fontId="20" fillId="0" borderId="6" xfId="1" applyNumberFormat="1" applyFont="1" applyFill="1" applyBorder="1" applyAlignment="1">
      <alignment horizontal="left" vertical="center" wrapText="1"/>
    </xf>
    <xf numFmtId="49" fontId="20" fillId="9" borderId="24" xfId="4" applyNumberFormat="1" applyFont="1" applyFill="1" applyBorder="1" applyAlignment="1">
      <alignment horizontal="center" vertical="center" wrapText="1"/>
    </xf>
    <xf numFmtId="49" fontId="20" fillId="9" borderId="3" xfId="4" applyNumberFormat="1" applyFont="1" applyFill="1" applyBorder="1" applyAlignment="1">
      <alignment horizontal="center" vertical="center" wrapText="1"/>
    </xf>
    <xf numFmtId="49" fontId="20" fillId="9" borderId="6" xfId="4" applyNumberFormat="1" applyFont="1" applyFill="1" applyBorder="1" applyAlignment="1">
      <alignment horizontal="center" vertical="center" wrapText="1"/>
    </xf>
    <xf numFmtId="164" fontId="19" fillId="11" borderId="66" xfId="1" applyNumberFormat="1" applyFont="1" applyFill="1" applyBorder="1" applyAlignment="1">
      <alignment horizontal="right" vertical="center"/>
    </xf>
    <xf numFmtId="164" fontId="19" fillId="11" borderId="36" xfId="1" applyNumberFormat="1" applyFont="1" applyFill="1" applyBorder="1" applyAlignment="1">
      <alignment horizontal="right" vertical="center"/>
    </xf>
    <xf numFmtId="164" fontId="19" fillId="11" borderId="67" xfId="1" applyNumberFormat="1" applyFont="1" applyFill="1" applyBorder="1" applyAlignment="1">
      <alignment horizontal="right" vertical="center"/>
    </xf>
    <xf numFmtId="1" fontId="20" fillId="0" borderId="41" xfId="1" applyNumberFormat="1" applyFont="1" applyFill="1" applyBorder="1" applyAlignment="1">
      <alignment horizontal="center" vertical="center" wrapText="1"/>
    </xf>
    <xf numFmtId="1" fontId="20" fillId="0" borderId="34" xfId="1" applyNumberFormat="1" applyFont="1" applyFill="1" applyBorder="1" applyAlignment="1">
      <alignment horizontal="center" vertical="center" wrapText="1"/>
    </xf>
    <xf numFmtId="164" fontId="19" fillId="11" borderId="31" xfId="1" applyNumberFormat="1" applyFont="1" applyFill="1" applyBorder="1" applyAlignment="1">
      <alignment horizontal="right" vertical="center"/>
    </xf>
    <xf numFmtId="164" fontId="19" fillId="11" borderId="21" xfId="1" applyNumberFormat="1" applyFont="1" applyFill="1" applyBorder="1" applyAlignment="1">
      <alignment horizontal="right" vertical="center"/>
    </xf>
    <xf numFmtId="164" fontId="19" fillId="11" borderId="30" xfId="1" applyNumberFormat="1" applyFont="1" applyFill="1" applyBorder="1" applyAlignment="1">
      <alignment horizontal="right" vertical="center"/>
    </xf>
    <xf numFmtId="49" fontId="20" fillId="0" borderId="24" xfId="4" applyNumberFormat="1" applyFont="1" applyFill="1" applyBorder="1" applyAlignment="1">
      <alignment horizontal="center" vertical="center" wrapText="1"/>
    </xf>
    <xf numFmtId="49" fontId="20" fillId="0" borderId="3" xfId="4" applyNumberFormat="1" applyFont="1" applyFill="1" applyBorder="1" applyAlignment="1">
      <alignment horizontal="center" vertical="center" wrapText="1"/>
    </xf>
    <xf numFmtId="49" fontId="20" fillId="0" borderId="6" xfId="4" applyNumberFormat="1" applyFont="1" applyFill="1" applyBorder="1" applyAlignment="1">
      <alignment horizontal="center" vertical="center" wrapText="1"/>
    </xf>
    <xf numFmtId="49" fontId="22" fillId="12" borderId="49" xfId="0" applyNumberFormat="1" applyFont="1" applyFill="1" applyBorder="1" applyAlignment="1">
      <alignment horizontal="center" vertical="center"/>
    </xf>
    <xf numFmtId="49" fontId="22" fillId="12" borderId="42" xfId="0" applyNumberFormat="1" applyFont="1" applyFill="1" applyBorder="1" applyAlignment="1">
      <alignment horizontal="center" vertical="center"/>
    </xf>
    <xf numFmtId="49" fontId="22" fillId="12" borderId="28" xfId="0" applyNumberFormat="1" applyFont="1" applyFill="1" applyBorder="1" applyAlignment="1">
      <alignment horizontal="center" vertical="center"/>
    </xf>
    <xf numFmtId="49" fontId="20" fillId="0" borderId="48" xfId="4" applyNumberFormat="1" applyFont="1" applyFill="1" applyBorder="1" applyAlignment="1">
      <alignment horizontal="center" vertical="center" wrapText="1"/>
    </xf>
    <xf numFmtId="49" fontId="20" fillId="0" borderId="41" xfId="4" applyNumberFormat="1" applyFont="1" applyFill="1" applyBorder="1" applyAlignment="1">
      <alignment horizontal="center" vertical="center" wrapText="1"/>
    </xf>
    <xf numFmtId="49" fontId="20" fillId="0" borderId="34" xfId="4" applyNumberFormat="1" applyFont="1" applyFill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49" fontId="22" fillId="11" borderId="48" xfId="0" applyNumberFormat="1" applyFont="1" applyFill="1" applyBorder="1" applyAlignment="1">
      <alignment horizontal="center" vertical="center"/>
    </xf>
    <xf numFmtId="49" fontId="22" fillId="11" borderId="41" xfId="0" applyNumberFormat="1" applyFont="1" applyFill="1" applyBorder="1" applyAlignment="1">
      <alignment horizontal="center" vertical="center"/>
    </xf>
    <xf numFmtId="49" fontId="22" fillId="11" borderId="34" xfId="0" applyNumberFormat="1" applyFont="1" applyFill="1" applyBorder="1" applyAlignment="1">
      <alignment horizontal="center" vertical="center"/>
    </xf>
    <xf numFmtId="164" fontId="19" fillId="11" borderId="38" xfId="1" applyNumberFormat="1" applyFont="1" applyFill="1" applyBorder="1" applyAlignment="1">
      <alignment horizontal="left" vertical="center" wrapText="1"/>
    </xf>
    <xf numFmtId="164" fontId="19" fillId="11" borderId="21" xfId="1" applyNumberFormat="1" applyFont="1" applyFill="1" applyBorder="1" applyAlignment="1">
      <alignment horizontal="left" vertical="center" wrapText="1"/>
    </xf>
    <xf numFmtId="164" fontId="19" fillId="11" borderId="30" xfId="1" applyNumberFormat="1" applyFont="1" applyFill="1" applyBorder="1" applyAlignment="1">
      <alignment horizontal="left" vertical="center" wrapText="1"/>
    </xf>
    <xf numFmtId="164" fontId="20" fillId="0" borderId="48" xfId="1" applyNumberFormat="1" applyFont="1" applyFill="1" applyBorder="1" applyAlignment="1">
      <alignment horizontal="left" vertical="center" wrapText="1"/>
    </xf>
    <xf numFmtId="164" fontId="20" fillId="0" borderId="41" xfId="1" applyNumberFormat="1" applyFont="1" applyFill="1" applyBorder="1" applyAlignment="1">
      <alignment horizontal="left" vertical="center" wrapText="1"/>
    </xf>
    <xf numFmtId="164" fontId="20" fillId="0" borderId="34" xfId="1" applyNumberFormat="1" applyFont="1" applyFill="1" applyBorder="1" applyAlignment="1">
      <alignment horizontal="left" vertical="center" wrapText="1"/>
    </xf>
    <xf numFmtId="49" fontId="19" fillId="0" borderId="48" xfId="1" applyNumberFormat="1" applyFont="1" applyBorder="1" applyAlignment="1">
      <alignment horizontal="center" vertical="center"/>
    </xf>
    <xf numFmtId="49" fontId="19" fillId="0" borderId="41" xfId="1" applyNumberFormat="1" applyFont="1" applyBorder="1" applyAlignment="1">
      <alignment horizontal="center" vertical="center"/>
    </xf>
    <xf numFmtId="49" fontId="19" fillId="0" borderId="34" xfId="1" applyNumberFormat="1" applyFont="1" applyBorder="1" applyAlignment="1">
      <alignment horizontal="center" vertical="center"/>
    </xf>
    <xf numFmtId="49" fontId="31" fillId="11" borderId="48" xfId="1" applyNumberFormat="1" applyFont="1" applyFill="1" applyBorder="1" applyAlignment="1">
      <alignment horizontal="center" vertical="center"/>
    </xf>
    <xf numFmtId="49" fontId="31" fillId="11" borderId="41" xfId="1" applyNumberFormat="1" applyFont="1" applyFill="1" applyBorder="1" applyAlignment="1">
      <alignment horizontal="center" vertical="center"/>
    </xf>
    <xf numFmtId="49" fontId="31" fillId="11" borderId="34" xfId="1" applyNumberFormat="1" applyFont="1" applyFill="1" applyBorder="1" applyAlignment="1">
      <alignment horizontal="center" vertical="center"/>
    </xf>
    <xf numFmtId="49" fontId="19" fillId="13" borderId="48" xfId="1" applyNumberFormat="1" applyFont="1" applyFill="1" applyBorder="1" applyAlignment="1">
      <alignment horizontal="center" vertical="center"/>
    </xf>
    <xf numFmtId="49" fontId="19" fillId="13" borderId="41" xfId="1" applyNumberFormat="1" applyFont="1" applyFill="1" applyBorder="1" applyAlignment="1">
      <alignment horizontal="center" vertical="center"/>
    </xf>
    <xf numFmtId="49" fontId="19" fillId="13" borderId="34" xfId="1" applyNumberFormat="1" applyFont="1" applyFill="1" applyBorder="1" applyAlignment="1">
      <alignment horizontal="center" vertical="center"/>
    </xf>
    <xf numFmtId="49" fontId="19" fillId="10" borderId="48" xfId="1" applyNumberFormat="1" applyFont="1" applyFill="1" applyBorder="1" applyAlignment="1">
      <alignment horizontal="center" vertical="center"/>
    </xf>
    <xf numFmtId="49" fontId="19" fillId="10" borderId="41" xfId="1" applyNumberFormat="1" applyFont="1" applyFill="1" applyBorder="1" applyAlignment="1">
      <alignment horizontal="center" vertical="center"/>
    </xf>
    <xf numFmtId="49" fontId="19" fillId="10" borderId="34" xfId="1" applyNumberFormat="1" applyFont="1" applyFill="1" applyBorder="1" applyAlignment="1">
      <alignment horizontal="center" vertical="center"/>
    </xf>
    <xf numFmtId="164" fontId="32" fillId="0" borderId="48" xfId="1" applyNumberFormat="1" applyFont="1" applyFill="1" applyBorder="1" applyAlignment="1">
      <alignment horizontal="left" vertical="center" wrapText="1"/>
    </xf>
    <xf numFmtId="164" fontId="32" fillId="0" borderId="41" xfId="1" applyNumberFormat="1" applyFont="1" applyFill="1" applyBorder="1" applyAlignment="1">
      <alignment horizontal="left" vertical="center" wrapText="1"/>
    </xf>
    <xf numFmtId="164" fontId="32" fillId="0" borderId="34" xfId="1" applyNumberFormat="1" applyFont="1" applyFill="1" applyBorder="1" applyAlignment="1">
      <alignment horizontal="left" vertical="center" wrapText="1"/>
    </xf>
    <xf numFmtId="49" fontId="32" fillId="9" borderId="48" xfId="4" applyNumberFormat="1" applyFont="1" applyFill="1" applyBorder="1" applyAlignment="1">
      <alignment horizontal="center" vertical="center" wrapText="1"/>
    </xf>
    <xf numFmtId="49" fontId="32" fillId="9" borderId="41" xfId="4" applyNumberFormat="1" applyFont="1" applyFill="1" applyBorder="1" applyAlignment="1">
      <alignment horizontal="center" vertical="center" wrapText="1"/>
    </xf>
    <xf numFmtId="49" fontId="32" fillId="9" borderId="34" xfId="4" applyNumberFormat="1" applyFont="1" applyFill="1" applyBorder="1" applyAlignment="1">
      <alignment horizontal="center" vertical="center" wrapText="1"/>
    </xf>
    <xf numFmtId="164" fontId="19" fillId="11" borderId="38" xfId="1" applyNumberFormat="1" applyFont="1" applyFill="1" applyBorder="1" applyAlignment="1">
      <alignment horizontal="right" vertical="center"/>
    </xf>
    <xf numFmtId="164" fontId="20" fillId="0" borderId="12" xfId="1" applyNumberFormat="1" applyFont="1" applyFill="1" applyBorder="1" applyAlignment="1">
      <alignment horizontal="left" vertical="center" wrapText="1"/>
    </xf>
    <xf numFmtId="49" fontId="20" fillId="9" borderId="12" xfId="4" applyNumberFormat="1" applyFont="1" applyFill="1" applyBorder="1" applyAlignment="1">
      <alignment horizontal="center" vertical="center" wrapText="1"/>
    </xf>
    <xf numFmtId="2" fontId="20" fillId="9" borderId="59" xfId="2" applyNumberFormat="1" applyFont="1" applyFill="1" applyBorder="1" applyAlignment="1">
      <alignment horizontal="center" vertical="center"/>
    </xf>
    <xf numFmtId="2" fontId="20" fillId="9" borderId="37" xfId="2" applyNumberFormat="1" applyFont="1" applyFill="1" applyBorder="1" applyAlignment="1">
      <alignment horizontal="center" vertical="center"/>
    </xf>
    <xf numFmtId="164" fontId="19" fillId="13" borderId="38" xfId="1" applyNumberFormat="1" applyFont="1" applyFill="1" applyBorder="1" applyAlignment="1">
      <alignment horizontal="left" vertical="center" wrapText="1"/>
    </xf>
    <xf numFmtId="164" fontId="19" fillId="13" borderId="21" xfId="1" applyNumberFormat="1" applyFont="1" applyFill="1" applyBorder="1" applyAlignment="1">
      <alignment horizontal="left" vertical="center" wrapText="1"/>
    </xf>
    <xf numFmtId="164" fontId="19" fillId="13" borderId="30" xfId="1" applyNumberFormat="1" applyFont="1" applyFill="1" applyBorder="1" applyAlignment="1">
      <alignment horizontal="left" vertical="center" wrapText="1"/>
    </xf>
    <xf numFmtId="2" fontId="20" fillId="0" borderId="14" xfId="2" applyNumberFormat="1" applyFont="1" applyFill="1" applyBorder="1" applyAlignment="1">
      <alignment horizontal="center" vertical="center" shrinkToFit="1"/>
    </xf>
    <xf numFmtId="0" fontId="35" fillId="0" borderId="41" xfId="0" applyFont="1" applyBorder="1" applyAlignment="1">
      <alignment horizontal="center" vertical="center" shrinkToFit="1"/>
    </xf>
    <xf numFmtId="0" fontId="35" fillId="0" borderId="24" xfId="0" applyFont="1" applyBorder="1" applyAlignment="1">
      <alignment horizontal="center" vertical="center" shrinkToFit="1"/>
    </xf>
    <xf numFmtId="1" fontId="20" fillId="0" borderId="14" xfId="2" applyNumberFormat="1" applyFont="1" applyFill="1" applyBorder="1" applyAlignment="1">
      <alignment horizontal="center" vertical="center"/>
    </xf>
    <xf numFmtId="1" fontId="20" fillId="0" borderId="24" xfId="2" applyNumberFormat="1" applyFont="1" applyFill="1" applyBorder="1" applyAlignment="1">
      <alignment horizontal="center" vertical="center"/>
    </xf>
    <xf numFmtId="1" fontId="20" fillId="0" borderId="48" xfId="1" applyNumberFormat="1" applyFont="1" applyFill="1" applyBorder="1" applyAlignment="1">
      <alignment horizontal="center" vertical="center" wrapText="1"/>
    </xf>
    <xf numFmtId="0" fontId="19" fillId="11" borderId="38" xfId="0" applyFont="1" applyFill="1" applyBorder="1" applyAlignment="1">
      <alignment horizontal="left" vertical="center"/>
    </xf>
    <xf numFmtId="0" fontId="19" fillId="11" borderId="21" xfId="0" applyFont="1" applyFill="1" applyBorder="1" applyAlignment="1">
      <alignment horizontal="left" vertical="center"/>
    </xf>
    <xf numFmtId="0" fontId="19" fillId="11" borderId="30" xfId="0" applyFont="1" applyFill="1" applyBorder="1" applyAlignment="1">
      <alignment horizontal="left" vertical="center"/>
    </xf>
    <xf numFmtId="164" fontId="32" fillId="0" borderId="48" xfId="1" applyNumberFormat="1" applyFont="1" applyFill="1" applyBorder="1" applyAlignment="1">
      <alignment horizontal="justify" vertical="center" wrapText="1"/>
    </xf>
    <xf numFmtId="164" fontId="32" fillId="0" borderId="41" xfId="1" applyNumberFormat="1" applyFont="1" applyFill="1" applyBorder="1" applyAlignment="1">
      <alignment horizontal="justify" vertical="center" wrapText="1"/>
    </xf>
    <xf numFmtId="164" fontId="32" fillId="0" borderId="34" xfId="1" applyNumberFormat="1" applyFont="1" applyFill="1" applyBorder="1" applyAlignment="1">
      <alignment horizontal="justify" vertical="center" wrapText="1"/>
    </xf>
    <xf numFmtId="1" fontId="32" fillId="9" borderId="48" xfId="2" applyNumberFormat="1" applyFont="1" applyFill="1" applyBorder="1" applyAlignment="1">
      <alignment horizontal="center" vertical="center"/>
    </xf>
    <xf numFmtId="1" fontId="32" fillId="9" borderId="41" xfId="2" applyNumberFormat="1" applyFont="1" applyFill="1" applyBorder="1" applyAlignment="1">
      <alignment horizontal="center" vertical="center"/>
    </xf>
    <xf numFmtId="1" fontId="32" fillId="9" borderId="34" xfId="2" applyNumberFormat="1" applyFont="1" applyFill="1" applyBorder="1" applyAlignment="1">
      <alignment horizontal="center" vertical="center"/>
    </xf>
    <xf numFmtId="1" fontId="32" fillId="0" borderId="48" xfId="2" applyNumberFormat="1" applyFont="1" applyFill="1" applyBorder="1" applyAlignment="1">
      <alignment horizontal="center" vertical="center"/>
    </xf>
    <xf numFmtId="1" fontId="32" fillId="0" borderId="41" xfId="2" applyNumberFormat="1" applyFont="1" applyFill="1" applyBorder="1" applyAlignment="1">
      <alignment horizontal="center" vertical="center"/>
    </xf>
    <xf numFmtId="1" fontId="32" fillId="0" borderId="34" xfId="2" applyNumberFormat="1" applyFont="1" applyFill="1" applyBorder="1" applyAlignment="1">
      <alignment horizontal="center" vertical="center"/>
    </xf>
    <xf numFmtId="1" fontId="32" fillId="9" borderId="58" xfId="2" applyNumberFormat="1" applyFont="1" applyFill="1" applyBorder="1" applyAlignment="1">
      <alignment horizontal="center" vertical="center"/>
    </xf>
    <xf numFmtId="1" fontId="32" fillId="9" borderId="59" xfId="2" applyNumberFormat="1" applyFont="1" applyFill="1" applyBorder="1" applyAlignment="1">
      <alignment horizontal="center" vertical="center"/>
    </xf>
    <xf numFmtId="1" fontId="32" fillId="9" borderId="37" xfId="2" applyNumberFormat="1" applyFont="1" applyFill="1" applyBorder="1" applyAlignment="1">
      <alignment horizontal="center" vertical="center"/>
    </xf>
    <xf numFmtId="164" fontId="31" fillId="11" borderId="31" xfId="1" applyNumberFormat="1" applyFont="1" applyFill="1" applyBorder="1" applyAlignment="1">
      <alignment horizontal="right" vertical="center"/>
    </xf>
    <xf numFmtId="164" fontId="31" fillId="11" borderId="21" xfId="1" applyNumberFormat="1" applyFont="1" applyFill="1" applyBorder="1" applyAlignment="1">
      <alignment horizontal="right" vertical="center"/>
    </xf>
    <xf numFmtId="164" fontId="31" fillId="11" borderId="30" xfId="1" applyNumberFormat="1" applyFont="1" applyFill="1" applyBorder="1" applyAlignment="1">
      <alignment horizontal="right" vertical="center"/>
    </xf>
    <xf numFmtId="49" fontId="31" fillId="13" borderId="31" xfId="1" applyNumberFormat="1" applyFont="1" applyFill="1" applyBorder="1" applyAlignment="1">
      <alignment horizontal="right" vertical="center"/>
    </xf>
    <xf numFmtId="49" fontId="31" fillId="13" borderId="21" xfId="1" applyNumberFormat="1" applyFont="1" applyFill="1" applyBorder="1" applyAlignment="1">
      <alignment horizontal="right" vertical="center"/>
    </xf>
    <xf numFmtId="49" fontId="31" fillId="13" borderId="30" xfId="1" applyNumberFormat="1" applyFont="1" applyFill="1" applyBorder="1" applyAlignment="1">
      <alignment horizontal="right" vertical="center"/>
    </xf>
    <xf numFmtId="49" fontId="19" fillId="13" borderId="31" xfId="1" applyNumberFormat="1" applyFont="1" applyFill="1" applyBorder="1" applyAlignment="1">
      <alignment horizontal="right" vertical="center"/>
    </xf>
    <xf numFmtId="49" fontId="19" fillId="13" borderId="21" xfId="1" applyNumberFormat="1" applyFont="1" applyFill="1" applyBorder="1" applyAlignment="1">
      <alignment horizontal="right" vertical="center"/>
    </xf>
    <xf numFmtId="49" fontId="19" fillId="13" borderId="30" xfId="1" applyNumberFormat="1" applyFont="1" applyFill="1" applyBorder="1" applyAlignment="1">
      <alignment horizontal="right" vertical="center"/>
    </xf>
    <xf numFmtId="164" fontId="19" fillId="10" borderId="31" xfId="1" applyNumberFormat="1" applyFont="1" applyFill="1" applyBorder="1" applyAlignment="1">
      <alignment horizontal="right" vertical="center"/>
    </xf>
    <xf numFmtId="164" fontId="19" fillId="10" borderId="21" xfId="1" applyNumberFormat="1" applyFont="1" applyFill="1" applyBorder="1" applyAlignment="1">
      <alignment horizontal="right" vertical="center"/>
    </xf>
    <xf numFmtId="164" fontId="19" fillId="10" borderId="30" xfId="1" applyNumberFormat="1" applyFont="1" applyFill="1" applyBorder="1" applyAlignment="1">
      <alignment horizontal="right" vertical="center"/>
    </xf>
    <xf numFmtId="164" fontId="19" fillId="8" borderId="38" xfId="1" applyNumberFormat="1" applyFont="1" applyFill="1" applyBorder="1" applyAlignment="1">
      <alignment horizontal="left" vertical="center" wrapText="1"/>
    </xf>
    <xf numFmtId="164" fontId="19" fillId="8" borderId="21" xfId="1" applyNumberFormat="1" applyFont="1" applyFill="1" applyBorder="1" applyAlignment="1">
      <alignment horizontal="left" vertical="center" wrapText="1"/>
    </xf>
    <xf numFmtId="164" fontId="19" fillId="8" borderId="30" xfId="1" applyNumberFormat="1" applyFont="1" applyFill="1" applyBorder="1" applyAlignment="1">
      <alignment horizontal="left" vertical="center" wrapText="1"/>
    </xf>
    <xf numFmtId="1" fontId="20" fillId="0" borderId="12" xfId="2" applyNumberFormat="1" applyFont="1" applyFill="1" applyBorder="1" applyAlignment="1">
      <alignment horizontal="center" vertical="center"/>
    </xf>
    <xf numFmtId="1" fontId="20" fillId="0" borderId="3" xfId="2" applyNumberFormat="1" applyFont="1" applyFill="1" applyBorder="1" applyAlignment="1">
      <alignment horizontal="center" vertical="center"/>
    </xf>
    <xf numFmtId="164" fontId="20" fillId="0" borderId="14" xfId="1" applyNumberFormat="1" applyFont="1" applyFill="1" applyBorder="1" applyAlignment="1">
      <alignment horizontal="left" vertical="center" wrapText="1"/>
    </xf>
    <xf numFmtId="164" fontId="20" fillId="0" borderId="41" xfId="1" applyNumberFormat="1" applyFont="1" applyBorder="1" applyAlignment="1">
      <alignment horizontal="left" vertical="center" wrapText="1"/>
    </xf>
    <xf numFmtId="164" fontId="20" fillId="0" borderId="24" xfId="1" applyNumberFormat="1" applyFont="1" applyBorder="1" applyAlignment="1">
      <alignment horizontal="left" vertical="center" wrapText="1"/>
    </xf>
    <xf numFmtId="1" fontId="20" fillId="0" borderId="25" xfId="2" applyNumberFormat="1" applyFont="1" applyFill="1" applyBorder="1" applyAlignment="1">
      <alignment horizontal="center" vertical="center"/>
    </xf>
    <xf numFmtId="164" fontId="20" fillId="0" borderId="24" xfId="1" applyNumberFormat="1" applyFont="1" applyBorder="1" applyAlignment="1">
      <alignment horizontal="justify" vertical="center" wrapText="1"/>
    </xf>
    <xf numFmtId="164" fontId="20" fillId="0" borderId="3" xfId="1" applyNumberFormat="1" applyFont="1" applyBorder="1" applyAlignment="1">
      <alignment horizontal="justify" vertical="center" wrapText="1"/>
    </xf>
    <xf numFmtId="164" fontId="20" fillId="0" borderId="6" xfId="1" applyNumberFormat="1" applyFont="1" applyBorder="1" applyAlignment="1">
      <alignment horizontal="justify" vertical="center" wrapText="1"/>
    </xf>
    <xf numFmtId="164" fontId="20" fillId="0" borderId="24" xfId="1" applyNumberFormat="1" applyFont="1" applyFill="1" applyBorder="1" applyAlignment="1">
      <alignment horizontal="justify" vertical="center" wrapText="1"/>
    </xf>
    <xf numFmtId="164" fontId="20" fillId="0" borderId="3" xfId="1" applyNumberFormat="1" applyFont="1" applyFill="1" applyBorder="1" applyAlignment="1">
      <alignment horizontal="justify" vertical="center" wrapText="1"/>
    </xf>
    <xf numFmtId="164" fontId="20" fillId="0" borderId="6" xfId="1" applyNumberFormat="1" applyFont="1" applyFill="1" applyBorder="1" applyAlignment="1">
      <alignment horizontal="justify" vertical="center" wrapText="1"/>
    </xf>
    <xf numFmtId="49" fontId="20" fillId="9" borderId="14" xfId="4" applyNumberFormat="1" applyFont="1" applyFill="1" applyBorder="1" applyAlignment="1">
      <alignment horizontal="center" vertical="center" wrapText="1"/>
    </xf>
    <xf numFmtId="1" fontId="20" fillId="0" borderId="6" xfId="2" applyNumberFormat="1" applyFont="1" applyFill="1" applyBorder="1" applyAlignment="1">
      <alignment horizontal="center" vertical="center"/>
    </xf>
    <xf numFmtId="164" fontId="32" fillId="0" borderId="41" xfId="1" applyNumberFormat="1" applyFont="1" applyBorder="1" applyAlignment="1">
      <alignment horizontal="center" vertical="center" wrapText="1"/>
    </xf>
    <xf numFmtId="164" fontId="32" fillId="0" borderId="34" xfId="1" applyNumberFormat="1" applyFont="1" applyBorder="1" applyAlignment="1">
      <alignment horizontal="center" vertical="center" wrapText="1"/>
    </xf>
    <xf numFmtId="1" fontId="20" fillId="9" borderId="48" xfId="2" applyNumberFormat="1" applyFont="1" applyFill="1" applyBorder="1" applyAlignment="1">
      <alignment horizontal="center" vertical="center"/>
    </xf>
    <xf numFmtId="1" fontId="20" fillId="9" borderId="24" xfId="2" applyNumberFormat="1" applyFont="1" applyFill="1" applyBorder="1" applyAlignment="1">
      <alignment horizontal="center" vertical="center"/>
    </xf>
    <xf numFmtId="1" fontId="20" fillId="9" borderId="58" xfId="2" applyNumberFormat="1" applyFont="1" applyFill="1" applyBorder="1" applyAlignment="1">
      <alignment horizontal="center" vertical="center"/>
    </xf>
    <xf numFmtId="1" fontId="20" fillId="9" borderId="25" xfId="2" applyNumberFormat="1" applyFont="1" applyFill="1" applyBorder="1" applyAlignment="1">
      <alignment horizontal="center" vertical="center"/>
    </xf>
    <xf numFmtId="164" fontId="20" fillId="0" borderId="14" xfId="1" applyNumberFormat="1" applyFont="1" applyBorder="1" applyAlignment="1">
      <alignment horizontal="left" vertical="center" wrapText="1"/>
    </xf>
    <xf numFmtId="164" fontId="20" fillId="0" borderId="34" xfId="1" applyNumberFormat="1" applyFont="1" applyBorder="1" applyAlignment="1">
      <alignment horizontal="left" vertical="center" wrapText="1"/>
    </xf>
    <xf numFmtId="1" fontId="20" fillId="0" borderId="15" xfId="2" applyNumberFormat="1" applyFont="1" applyFill="1" applyBorder="1" applyAlignment="1">
      <alignment horizontal="center" vertical="center"/>
    </xf>
    <xf numFmtId="1" fontId="20" fillId="9" borderId="59" xfId="2" applyNumberFormat="1" applyFont="1" applyFill="1" applyBorder="1" applyAlignment="1">
      <alignment horizontal="center" vertical="center"/>
    </xf>
    <xf numFmtId="2" fontId="20" fillId="9" borderId="48" xfId="2" applyNumberFormat="1" applyFont="1" applyFill="1" applyBorder="1" applyAlignment="1">
      <alignment horizontal="center" vertical="center"/>
    </xf>
    <xf numFmtId="2" fontId="20" fillId="9" borderId="41" xfId="2" applyNumberFormat="1" applyFont="1" applyFill="1" applyBorder="1" applyAlignment="1">
      <alignment horizontal="center" vertical="center"/>
    </xf>
    <xf numFmtId="2" fontId="20" fillId="9" borderId="34" xfId="2" applyNumberFormat="1" applyFont="1" applyFill="1" applyBorder="1" applyAlignment="1">
      <alignment horizontal="center" vertical="center"/>
    </xf>
    <xf numFmtId="2" fontId="20" fillId="0" borderId="59" xfId="2" applyNumberFormat="1" applyFont="1" applyFill="1" applyBorder="1" applyAlignment="1">
      <alignment horizontal="center" vertical="center"/>
    </xf>
    <xf numFmtId="2" fontId="20" fillId="0" borderId="37" xfId="2" applyNumberFormat="1" applyFont="1" applyFill="1" applyBorder="1" applyAlignment="1">
      <alignment horizontal="center" vertical="center"/>
    </xf>
    <xf numFmtId="2" fontId="20" fillId="0" borderId="48" xfId="2" applyNumberFormat="1" applyFont="1" applyFill="1" applyBorder="1" applyAlignment="1">
      <alignment horizontal="center" vertical="center"/>
    </xf>
    <xf numFmtId="2" fontId="20" fillId="0" borderId="41" xfId="2" applyNumberFormat="1" applyFont="1" applyFill="1" applyBorder="1" applyAlignment="1">
      <alignment horizontal="center" vertical="center"/>
    </xf>
    <xf numFmtId="2" fontId="20" fillId="0" borderId="34" xfId="2" applyNumberFormat="1" applyFont="1" applyFill="1" applyBorder="1" applyAlignment="1">
      <alignment horizontal="center" vertical="center"/>
    </xf>
    <xf numFmtId="2" fontId="20" fillId="0" borderId="58" xfId="2" applyNumberFormat="1" applyFont="1" applyFill="1" applyBorder="1" applyAlignment="1">
      <alignment horizontal="center" vertical="center"/>
    </xf>
    <xf numFmtId="164" fontId="20" fillId="0" borderId="14" xfId="1" applyNumberFormat="1" applyFont="1" applyFill="1" applyBorder="1" applyAlignment="1">
      <alignment horizontal="center" vertical="center"/>
    </xf>
    <xf numFmtId="164" fontId="20" fillId="0" borderId="24" xfId="1" applyNumberFormat="1" applyFont="1" applyFill="1" applyBorder="1" applyAlignment="1">
      <alignment horizontal="center" vertical="center"/>
    </xf>
    <xf numFmtId="4" fontId="20" fillId="0" borderId="14" xfId="1" applyNumberFormat="1" applyFont="1" applyFill="1" applyBorder="1" applyAlignment="1">
      <alignment horizontal="center" vertical="center"/>
    </xf>
    <xf numFmtId="4" fontId="20" fillId="0" borderId="24" xfId="1" applyNumberFormat="1" applyFont="1" applyFill="1" applyBorder="1" applyAlignment="1">
      <alignment horizontal="center" vertical="center"/>
    </xf>
    <xf numFmtId="49" fontId="19" fillId="11" borderId="48" xfId="1" applyNumberFormat="1" applyFont="1" applyFill="1" applyBorder="1" applyAlignment="1">
      <alignment horizontal="center" vertical="center"/>
    </xf>
    <xf numFmtId="49" fontId="19" fillId="11" borderId="41" xfId="1" applyNumberFormat="1" applyFont="1" applyFill="1" applyBorder="1" applyAlignment="1">
      <alignment horizontal="center" vertical="center"/>
    </xf>
    <xf numFmtId="49" fontId="19" fillId="11" borderId="34" xfId="1" applyNumberFormat="1" applyFont="1" applyFill="1" applyBorder="1" applyAlignment="1">
      <alignment horizontal="center" vertical="center"/>
    </xf>
    <xf numFmtId="164" fontId="20" fillId="0" borderId="48" xfId="1" applyNumberFormat="1" applyFont="1" applyBorder="1" applyAlignment="1">
      <alignment horizontal="left" vertical="center" wrapText="1"/>
    </xf>
    <xf numFmtId="164" fontId="20" fillId="0" borderId="41" xfId="1" applyNumberFormat="1" applyFont="1" applyBorder="1" applyAlignment="1">
      <alignment horizontal="justify" vertical="center" wrapText="1"/>
    </xf>
    <xf numFmtId="164" fontId="20" fillId="0" borderId="34" xfId="1" applyNumberFormat="1" applyFont="1" applyBorder="1" applyAlignment="1">
      <alignment horizontal="justify" vertical="center" wrapText="1"/>
    </xf>
    <xf numFmtId="49" fontId="18" fillId="9" borderId="41" xfId="4" applyNumberFormat="1" applyFont="1" applyFill="1" applyBorder="1" applyAlignment="1">
      <alignment horizontal="center" vertical="center" wrapText="1"/>
    </xf>
    <xf numFmtId="49" fontId="18" fillId="9" borderId="34" xfId="4" applyNumberFormat="1" applyFont="1" applyFill="1" applyBorder="1" applyAlignment="1">
      <alignment horizontal="center" vertical="center" wrapText="1"/>
    </xf>
    <xf numFmtId="164" fontId="19" fillId="11" borderId="31" xfId="1" applyNumberFormat="1" applyFont="1" applyFill="1" applyBorder="1" applyAlignment="1">
      <alignment horizontal="left" vertical="center" wrapText="1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left"/>
    </xf>
    <xf numFmtId="0" fontId="30" fillId="0" borderId="0" xfId="1" applyFont="1" applyAlignment="1">
      <alignment horizontal="center" vertical="center"/>
    </xf>
    <xf numFmtId="0" fontId="29" fillId="0" borderId="0" xfId="1" applyFont="1" applyAlignment="1">
      <alignment horizontal="center" vertical="center"/>
    </xf>
    <xf numFmtId="49" fontId="20" fillId="0" borderId="49" xfId="1" applyNumberFormat="1" applyFont="1" applyBorder="1" applyAlignment="1">
      <alignment horizontal="center" vertical="center" textRotation="90" wrapText="1"/>
    </xf>
    <xf numFmtId="49" fontId="20" fillId="0" borderId="42" xfId="1" applyNumberFormat="1" applyFont="1" applyBorder="1" applyAlignment="1">
      <alignment horizontal="center" vertical="center" textRotation="90" wrapText="1"/>
    </xf>
    <xf numFmtId="49" fontId="20" fillId="0" borderId="28" xfId="1" applyNumberFormat="1" applyFont="1" applyBorder="1" applyAlignment="1">
      <alignment horizontal="center" vertical="center" textRotation="90" wrapText="1"/>
    </xf>
    <xf numFmtId="49" fontId="20" fillId="0" borderId="12" xfId="1" applyNumberFormat="1" applyFont="1" applyBorder="1" applyAlignment="1">
      <alignment horizontal="center" vertical="center" textRotation="90" wrapText="1"/>
    </xf>
    <xf numFmtId="49" fontId="20" fillId="0" borderId="3" xfId="1" applyNumberFormat="1" applyFont="1" applyBorder="1" applyAlignment="1">
      <alignment horizontal="center" vertical="center" textRotation="90" wrapText="1"/>
    </xf>
    <xf numFmtId="49" fontId="20" fillId="0" borderId="6" xfId="1" applyNumberFormat="1" applyFont="1" applyBorder="1" applyAlignment="1">
      <alignment horizontal="center" vertical="center" textRotation="90" wrapText="1"/>
    </xf>
    <xf numFmtId="49" fontId="20" fillId="0" borderId="48" xfId="1" applyNumberFormat="1" applyFont="1" applyBorder="1" applyAlignment="1">
      <alignment horizontal="center" vertical="center" textRotation="90" wrapText="1"/>
    </xf>
    <xf numFmtId="49" fontId="20" fillId="0" borderId="41" xfId="1" applyNumberFormat="1" applyFont="1" applyBorder="1" applyAlignment="1">
      <alignment horizontal="center" vertical="center" textRotation="90" wrapText="1"/>
    </xf>
    <xf numFmtId="49" fontId="20" fillId="0" borderId="34" xfId="1" applyNumberFormat="1" applyFont="1" applyBorder="1" applyAlignment="1">
      <alignment horizontal="center" vertical="center" textRotation="90" wrapText="1"/>
    </xf>
    <xf numFmtId="0" fontId="20" fillId="0" borderId="48" xfId="1" applyFont="1" applyBorder="1" applyAlignment="1">
      <alignment horizontal="center" vertical="center" wrapText="1"/>
    </xf>
    <xf numFmtId="0" fontId="20" fillId="0" borderId="41" xfId="1" applyFont="1" applyBorder="1" applyAlignment="1">
      <alignment horizontal="center" vertical="center" wrapText="1"/>
    </xf>
    <xf numFmtId="0" fontId="20" fillId="0" borderId="34" xfId="1" applyFont="1" applyBorder="1" applyAlignment="1">
      <alignment horizontal="center" vertical="center" wrapText="1"/>
    </xf>
    <xf numFmtId="0" fontId="20" fillId="0" borderId="48" xfId="1" applyFont="1" applyBorder="1" applyAlignment="1">
      <alignment horizontal="center" vertical="center" textRotation="90" wrapText="1"/>
    </xf>
    <xf numFmtId="0" fontId="20" fillId="0" borderId="41" xfId="1" applyFont="1" applyBorder="1" applyAlignment="1">
      <alignment horizontal="center" vertical="center" textRotation="90" wrapText="1"/>
    </xf>
    <xf numFmtId="0" fontId="20" fillId="0" borderId="34" xfId="1" applyFont="1" applyBorder="1" applyAlignment="1">
      <alignment horizontal="center" vertical="center" textRotation="90" wrapText="1"/>
    </xf>
    <xf numFmtId="2" fontId="20" fillId="0" borderId="50" xfId="1" applyNumberFormat="1" applyFont="1" applyFill="1" applyBorder="1" applyAlignment="1">
      <alignment horizontal="center" vertical="center" textRotation="90" wrapText="1"/>
    </xf>
    <xf numFmtId="2" fontId="20" fillId="0" borderId="51" xfId="1" applyNumberFormat="1" applyFont="1" applyFill="1" applyBorder="1" applyAlignment="1">
      <alignment horizontal="center" vertical="center" textRotation="90" wrapText="1"/>
    </xf>
    <xf numFmtId="2" fontId="20" fillId="0" borderId="52" xfId="1" applyNumberFormat="1" applyFont="1" applyFill="1" applyBorder="1" applyAlignment="1">
      <alignment horizontal="center" vertical="center" textRotation="90" wrapText="1"/>
    </xf>
    <xf numFmtId="2" fontId="20" fillId="0" borderId="7" xfId="1" applyNumberFormat="1" applyFont="1" applyBorder="1" applyAlignment="1">
      <alignment horizontal="center" vertical="center" wrapText="1"/>
    </xf>
    <xf numFmtId="2" fontId="20" fillId="0" borderId="12" xfId="1" applyNumberFormat="1" applyFont="1" applyBorder="1" applyAlignment="1">
      <alignment horizontal="center" vertical="center" wrapText="1"/>
    </xf>
    <xf numFmtId="2" fontId="20" fillId="0" borderId="8" xfId="1" applyNumberFormat="1" applyFont="1" applyBorder="1" applyAlignment="1">
      <alignment horizontal="center" vertical="center" wrapText="1"/>
    </xf>
    <xf numFmtId="2" fontId="20" fillId="0" borderId="4" xfId="1" applyNumberFormat="1" applyFont="1" applyFill="1" applyBorder="1" applyAlignment="1">
      <alignment horizontal="center" vertical="center" textRotation="90" wrapText="1"/>
    </xf>
    <xf numFmtId="2" fontId="20" fillId="0" borderId="17" xfId="1" applyNumberFormat="1" applyFont="1" applyFill="1" applyBorder="1" applyAlignment="1">
      <alignment horizontal="center" vertical="center" textRotation="90" wrapText="1"/>
    </xf>
    <xf numFmtId="2" fontId="20" fillId="0" borderId="3" xfId="1" applyNumberFormat="1" applyFont="1" applyFill="1" applyBorder="1" applyAlignment="1">
      <alignment horizontal="center" vertical="center"/>
    </xf>
    <xf numFmtId="2" fontId="20" fillId="0" borderId="5" xfId="1" applyNumberFormat="1" applyFont="1" applyFill="1" applyBorder="1" applyAlignment="1">
      <alignment horizontal="center" vertical="center" textRotation="90" wrapText="1"/>
    </xf>
    <xf numFmtId="2" fontId="20" fillId="0" borderId="10" xfId="1" applyNumberFormat="1" applyFont="1" applyFill="1" applyBorder="1" applyAlignment="1">
      <alignment horizontal="center" vertical="center" textRotation="90" wrapText="1"/>
    </xf>
    <xf numFmtId="0" fontId="20" fillId="0" borderId="4" xfId="1" applyFont="1" applyBorder="1" applyAlignment="1">
      <alignment horizontal="center" vertical="center"/>
    </xf>
    <xf numFmtId="0" fontId="20" fillId="0" borderId="28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20" fillId="0" borderId="5" xfId="1" applyFont="1" applyBorder="1" applyAlignment="1">
      <alignment horizontal="center" vertical="center"/>
    </xf>
    <xf numFmtId="2" fontId="20" fillId="0" borderId="58" xfId="1" applyNumberFormat="1" applyFont="1" applyBorder="1" applyAlignment="1">
      <alignment horizontal="center" vertical="center" textRotation="90" wrapText="1"/>
    </xf>
    <xf numFmtId="2" fontId="20" fillId="0" borderId="59" xfId="1" applyNumberFormat="1" applyFont="1" applyBorder="1" applyAlignment="1">
      <alignment horizontal="center" vertical="center" textRotation="90" wrapText="1"/>
    </xf>
    <xf numFmtId="2" fontId="20" fillId="0" borderId="37" xfId="1" applyNumberFormat="1" applyFont="1" applyBorder="1" applyAlignment="1">
      <alignment horizontal="center" vertical="center" textRotation="90" wrapText="1"/>
    </xf>
    <xf numFmtId="2" fontId="20" fillId="0" borderId="46" xfId="1" applyNumberFormat="1" applyFont="1" applyBorder="1" applyAlignment="1">
      <alignment horizontal="center" vertical="center" wrapText="1"/>
    </xf>
    <xf numFmtId="2" fontId="20" fillId="0" borderId="47" xfId="1" applyNumberFormat="1" applyFont="1" applyBorder="1" applyAlignment="1">
      <alignment horizontal="center" vertical="center" wrapText="1"/>
    </xf>
    <xf numFmtId="2" fontId="20" fillId="0" borderId="32" xfId="1" applyNumberFormat="1" applyFont="1" applyBorder="1" applyAlignment="1">
      <alignment horizontal="center" vertical="center" wrapText="1"/>
    </xf>
    <xf numFmtId="164" fontId="20" fillId="9" borderId="24" xfId="1" applyNumberFormat="1" applyFont="1" applyFill="1" applyBorder="1" applyAlignment="1">
      <alignment horizontal="left" vertical="center" wrapText="1"/>
    </xf>
    <xf numFmtId="164" fontId="20" fillId="9" borderId="3" xfId="1" applyNumberFormat="1" applyFont="1" applyFill="1" applyBorder="1" applyAlignment="1">
      <alignment horizontal="left" vertical="center" wrapText="1"/>
    </xf>
    <xf numFmtId="164" fontId="20" fillId="9" borderId="6" xfId="1" applyNumberFormat="1" applyFont="1" applyFill="1" applyBorder="1" applyAlignment="1">
      <alignment horizontal="left" vertical="center" wrapText="1"/>
    </xf>
    <xf numFmtId="164" fontId="20" fillId="9" borderId="14" xfId="1" applyNumberFormat="1" applyFont="1" applyFill="1" applyBorder="1" applyAlignment="1">
      <alignment horizontal="left" vertical="center" wrapText="1"/>
    </xf>
    <xf numFmtId="164" fontId="20" fillId="9" borderId="41" xfId="1" applyNumberFormat="1" applyFont="1" applyFill="1" applyBorder="1" applyAlignment="1">
      <alignment horizontal="left" vertical="center" wrapText="1"/>
    </xf>
    <xf numFmtId="164" fontId="20" fillId="9" borderId="34" xfId="1" applyNumberFormat="1" applyFont="1" applyFill="1" applyBorder="1" applyAlignment="1">
      <alignment horizontal="left" vertical="center" wrapText="1"/>
    </xf>
    <xf numFmtId="164" fontId="20" fillId="9" borderId="14" xfId="2" applyNumberFormat="1" applyFont="1" applyFill="1" applyBorder="1" applyAlignment="1">
      <alignment horizontal="center" vertical="center"/>
    </xf>
    <xf numFmtId="164" fontId="20" fillId="9" borderId="41" xfId="2" applyNumberFormat="1" applyFont="1" applyFill="1" applyBorder="1" applyAlignment="1">
      <alignment horizontal="center" vertical="center"/>
    </xf>
    <xf numFmtId="164" fontId="20" fillId="9" borderId="34" xfId="2" applyNumberFormat="1" applyFont="1" applyFill="1" applyBorder="1" applyAlignment="1">
      <alignment horizontal="center" vertical="center"/>
    </xf>
    <xf numFmtId="164" fontId="20" fillId="0" borderId="41" xfId="2" applyNumberFormat="1" applyFont="1" applyFill="1" applyBorder="1" applyAlignment="1">
      <alignment horizontal="center" vertical="center"/>
    </xf>
    <xf numFmtId="164" fontId="20" fillId="0" borderId="34" xfId="2" applyNumberFormat="1" applyFont="1" applyFill="1" applyBorder="1" applyAlignment="1">
      <alignment horizontal="center" vertical="center"/>
    </xf>
    <xf numFmtId="164" fontId="19" fillId="12" borderId="21" xfId="1" applyNumberFormat="1" applyFont="1" applyFill="1" applyBorder="1" applyAlignment="1">
      <alignment horizontal="left" vertical="center" wrapText="1"/>
    </xf>
    <xf numFmtId="164" fontId="19" fillId="12" borderId="30" xfId="1" applyNumberFormat="1" applyFont="1" applyFill="1" applyBorder="1" applyAlignment="1">
      <alignment horizontal="left" vertical="center" wrapText="1"/>
    </xf>
    <xf numFmtId="49" fontId="18" fillId="9" borderId="24" xfId="4" applyNumberFormat="1" applyFont="1" applyFill="1" applyBorder="1" applyAlignment="1">
      <alignment horizontal="center" vertical="center" wrapText="1"/>
    </xf>
    <xf numFmtId="49" fontId="18" fillId="9" borderId="3" xfId="4" applyNumberFormat="1" applyFont="1" applyFill="1" applyBorder="1" applyAlignment="1">
      <alignment horizontal="center" vertical="center" wrapText="1"/>
    </xf>
    <xf numFmtId="49" fontId="18" fillId="9" borderId="6" xfId="4" applyNumberFormat="1" applyFont="1" applyFill="1" applyBorder="1" applyAlignment="1">
      <alignment horizontal="center" vertical="center" wrapText="1"/>
    </xf>
    <xf numFmtId="164" fontId="20" fillId="9" borderId="48" xfId="1" applyNumberFormat="1" applyFont="1" applyFill="1" applyBorder="1" applyAlignment="1">
      <alignment horizontal="left" vertical="center" wrapText="1"/>
    </xf>
    <xf numFmtId="1" fontId="20" fillId="9" borderId="41" xfId="2" applyNumberFormat="1" applyFont="1" applyFill="1" applyBorder="1" applyAlignment="1">
      <alignment horizontal="center" vertical="center"/>
    </xf>
    <xf numFmtId="1" fontId="20" fillId="9" borderId="37" xfId="2" applyNumberFormat="1" applyFont="1" applyFill="1" applyBorder="1" applyAlignment="1">
      <alignment horizontal="center" vertical="center"/>
    </xf>
    <xf numFmtId="49" fontId="22" fillId="12" borderId="13" xfId="0" applyNumberFormat="1" applyFont="1" applyFill="1" applyBorder="1" applyAlignment="1">
      <alignment horizontal="center" vertical="center"/>
    </xf>
    <xf numFmtId="49" fontId="19" fillId="13" borderId="14" xfId="1" applyNumberFormat="1" applyFont="1" applyFill="1" applyBorder="1" applyAlignment="1">
      <alignment horizontal="center" vertical="center"/>
    </xf>
    <xf numFmtId="49" fontId="19" fillId="11" borderId="14" xfId="1" applyNumberFormat="1" applyFont="1" applyFill="1" applyBorder="1" applyAlignment="1">
      <alignment horizontal="center" vertical="center"/>
    </xf>
    <xf numFmtId="49" fontId="19" fillId="0" borderId="14" xfId="1" applyNumberFormat="1" applyFont="1" applyBorder="1" applyAlignment="1">
      <alignment horizontal="center" vertical="center"/>
    </xf>
    <xf numFmtId="164" fontId="23" fillId="0" borderId="24" xfId="1" applyNumberFormat="1" applyFont="1" applyFill="1" applyBorder="1" applyAlignment="1">
      <alignment horizontal="left" vertical="center" wrapText="1"/>
    </xf>
    <xf numFmtId="164" fontId="23" fillId="0" borderId="3" xfId="1" applyNumberFormat="1" applyFont="1" applyFill="1" applyBorder="1" applyAlignment="1">
      <alignment horizontal="left" vertical="center" wrapText="1"/>
    </xf>
    <xf numFmtId="164" fontId="23" fillId="0" borderId="14" xfId="1" applyNumberFormat="1" applyFont="1" applyFill="1" applyBorder="1" applyAlignment="1">
      <alignment horizontal="left" vertical="center" wrapText="1"/>
    </xf>
    <xf numFmtId="164" fontId="20" fillId="9" borderId="24" xfId="1" applyNumberFormat="1" applyFont="1" applyFill="1" applyBorder="1" applyAlignment="1">
      <alignment horizontal="justify" vertical="center" wrapText="1"/>
    </xf>
    <xf numFmtId="164" fontId="20" fillId="9" borderId="3" xfId="1" applyNumberFormat="1" applyFont="1" applyFill="1" applyBorder="1" applyAlignment="1">
      <alignment horizontal="justify" vertical="center" wrapText="1"/>
    </xf>
    <xf numFmtId="164" fontId="20" fillId="9" borderId="14" xfId="1" applyNumberFormat="1" applyFont="1" applyFill="1" applyBorder="1" applyAlignment="1">
      <alignment horizontal="justify" vertical="center" wrapText="1"/>
    </xf>
    <xf numFmtId="1" fontId="20" fillId="9" borderId="14" xfId="2" applyNumberFormat="1" applyFont="1" applyFill="1" applyBorder="1" applyAlignment="1">
      <alignment horizontal="center" vertical="center"/>
    </xf>
    <xf numFmtId="1" fontId="20" fillId="9" borderId="34" xfId="2" applyNumberFormat="1" applyFont="1" applyFill="1" applyBorder="1" applyAlignment="1">
      <alignment horizontal="center" vertical="center"/>
    </xf>
    <xf numFmtId="1" fontId="20" fillId="9" borderId="15" xfId="2" applyNumberFormat="1" applyFont="1" applyFill="1" applyBorder="1" applyAlignment="1">
      <alignment horizontal="center" vertical="center"/>
    </xf>
    <xf numFmtId="164" fontId="20" fillId="0" borderId="12" xfId="1" applyNumberFormat="1" applyFont="1" applyBorder="1" applyAlignment="1">
      <alignment horizontal="justify" vertical="center" wrapText="1"/>
    </xf>
    <xf numFmtId="164" fontId="20" fillId="0" borderId="14" xfId="1" applyNumberFormat="1" applyFont="1" applyBorder="1" applyAlignment="1">
      <alignment horizontal="justify" vertical="center" wrapText="1"/>
    </xf>
    <xf numFmtId="164" fontId="23" fillId="0" borderId="41" xfId="1" applyNumberFormat="1" applyFont="1" applyFill="1" applyBorder="1" applyAlignment="1">
      <alignment horizontal="left" vertical="center" wrapText="1"/>
    </xf>
    <xf numFmtId="164" fontId="23" fillId="0" borderId="34" xfId="1" applyNumberFormat="1" applyFont="1" applyFill="1" applyBorder="1" applyAlignment="1">
      <alignment horizontal="left" vertical="center" wrapText="1"/>
    </xf>
    <xf numFmtId="49" fontId="19" fillId="10" borderId="14" xfId="1" applyNumberFormat="1" applyFont="1" applyFill="1" applyBorder="1" applyAlignment="1">
      <alignment horizontal="center" vertical="center"/>
    </xf>
    <xf numFmtId="164" fontId="20" fillId="0" borderId="60" xfId="1" applyNumberFormat="1" applyFont="1" applyBorder="1" applyAlignment="1">
      <alignment horizontal="justify" vertical="center" wrapText="1"/>
    </xf>
    <xf numFmtId="164" fontId="20" fillId="0" borderId="69" xfId="1" applyNumberFormat="1" applyFont="1" applyBorder="1" applyAlignment="1">
      <alignment horizontal="justify" vertical="center" wrapText="1"/>
    </xf>
    <xf numFmtId="164" fontId="20" fillId="0" borderId="61" xfId="1" applyNumberFormat="1" applyFont="1" applyBorder="1" applyAlignment="1">
      <alignment horizontal="justify" vertical="center" wrapText="1"/>
    </xf>
    <xf numFmtId="49" fontId="19" fillId="10" borderId="60" xfId="1" applyNumberFormat="1" applyFont="1" applyFill="1" applyBorder="1" applyAlignment="1">
      <alignment horizontal="center" vertical="center"/>
    </xf>
    <xf numFmtId="49" fontId="19" fillId="10" borderId="69" xfId="1" applyNumberFormat="1" applyFont="1" applyFill="1" applyBorder="1" applyAlignment="1">
      <alignment horizontal="center" vertical="center"/>
    </xf>
    <xf numFmtId="49" fontId="19" fillId="10" borderId="61" xfId="1" applyNumberFormat="1" applyFont="1" applyFill="1" applyBorder="1" applyAlignment="1">
      <alignment horizontal="center" vertical="center"/>
    </xf>
    <xf numFmtId="49" fontId="19" fillId="10" borderId="62" xfId="1" applyNumberFormat="1" applyFont="1" applyFill="1" applyBorder="1" applyAlignment="1">
      <alignment horizontal="center" vertical="center"/>
    </xf>
    <xf numFmtId="164" fontId="23" fillId="0" borderId="48" xfId="1" applyNumberFormat="1" applyFont="1" applyFill="1" applyBorder="1" applyAlignment="1">
      <alignment horizontal="left" vertical="center" wrapText="1"/>
    </xf>
    <xf numFmtId="164" fontId="19" fillId="12" borderId="38" xfId="1" applyNumberFormat="1" applyFont="1" applyFill="1" applyBorder="1" applyAlignment="1">
      <alignment horizontal="right" vertical="center"/>
    </xf>
    <xf numFmtId="164" fontId="19" fillId="12" borderId="21" xfId="1" applyNumberFormat="1" applyFont="1" applyFill="1" applyBorder="1" applyAlignment="1">
      <alignment horizontal="right" vertical="center"/>
    </xf>
    <xf numFmtId="49" fontId="31" fillId="12" borderId="7" xfId="0" applyNumberFormat="1" applyFont="1" applyFill="1" applyBorder="1" applyAlignment="1">
      <alignment horizontal="center" vertical="center"/>
    </xf>
    <xf numFmtId="49" fontId="31" fillId="12" borderId="23" xfId="0" applyNumberFormat="1" applyFont="1" applyFill="1" applyBorder="1" applyAlignment="1">
      <alignment horizontal="center" vertical="center"/>
    </xf>
    <xf numFmtId="49" fontId="31" fillId="12" borderId="4" xfId="0" applyNumberFormat="1" applyFont="1" applyFill="1" applyBorder="1" applyAlignment="1">
      <alignment horizontal="center" vertical="center"/>
    </xf>
    <xf numFmtId="49" fontId="31" fillId="12" borderId="17" xfId="0" applyNumberFormat="1" applyFont="1" applyFill="1" applyBorder="1" applyAlignment="1">
      <alignment horizontal="center" vertical="center"/>
    </xf>
    <xf numFmtId="49" fontId="31" fillId="10" borderId="12" xfId="1" applyNumberFormat="1" applyFont="1" applyFill="1" applyBorder="1" applyAlignment="1">
      <alignment horizontal="center" vertical="center"/>
    </xf>
    <xf numFmtId="49" fontId="31" fillId="10" borderId="24" xfId="1" applyNumberFormat="1" applyFont="1" applyFill="1" applyBorder="1" applyAlignment="1">
      <alignment horizontal="center" vertical="center"/>
    </xf>
    <xf numFmtId="49" fontId="31" fillId="10" borderId="3" xfId="1" applyNumberFormat="1" applyFont="1" applyFill="1" applyBorder="1" applyAlignment="1">
      <alignment horizontal="center" vertical="center"/>
    </xf>
    <xf numFmtId="49" fontId="31" fillId="10" borderId="6" xfId="1" applyNumberFormat="1" applyFont="1" applyFill="1" applyBorder="1" applyAlignment="1">
      <alignment horizontal="center" vertical="center"/>
    </xf>
    <xf numFmtId="49" fontId="31" fillId="13" borderId="12" xfId="1" applyNumberFormat="1" applyFont="1" applyFill="1" applyBorder="1" applyAlignment="1">
      <alignment horizontal="center" vertical="center"/>
    </xf>
    <xf numFmtId="49" fontId="31" fillId="13" borderId="24" xfId="1" applyNumberFormat="1" applyFont="1" applyFill="1" applyBorder="1" applyAlignment="1">
      <alignment horizontal="center" vertical="center"/>
    </xf>
    <xf numFmtId="49" fontId="31" fillId="13" borderId="3" xfId="1" applyNumberFormat="1" applyFont="1" applyFill="1" applyBorder="1" applyAlignment="1">
      <alignment horizontal="center" vertical="center"/>
    </xf>
    <xf numFmtId="49" fontId="31" fillId="13" borderId="6" xfId="1" applyNumberFormat="1" applyFont="1" applyFill="1" applyBorder="1" applyAlignment="1">
      <alignment horizontal="center" vertical="center"/>
    </xf>
    <xf numFmtId="49" fontId="31" fillId="11" borderId="12" xfId="1" applyNumberFormat="1" applyFont="1" applyFill="1" applyBorder="1" applyAlignment="1">
      <alignment horizontal="center" vertical="center"/>
    </xf>
    <xf numFmtId="49" fontId="31" fillId="11" borderId="24" xfId="1" applyNumberFormat="1" applyFont="1" applyFill="1" applyBorder="1" applyAlignment="1">
      <alignment horizontal="center" vertical="center"/>
    </xf>
    <xf numFmtId="49" fontId="31" fillId="11" borderId="3" xfId="1" applyNumberFormat="1" applyFont="1" applyFill="1" applyBorder="1" applyAlignment="1">
      <alignment horizontal="center" vertical="center"/>
    </xf>
    <xf numFmtId="49" fontId="31" fillId="11" borderId="6" xfId="1" applyNumberFormat="1" applyFont="1" applyFill="1" applyBorder="1" applyAlignment="1">
      <alignment horizontal="center" vertical="center"/>
    </xf>
    <xf numFmtId="49" fontId="31" fillId="0" borderId="24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49" fontId="31" fillId="0" borderId="6" xfId="1" applyNumberFormat="1" applyFont="1" applyBorder="1" applyAlignment="1">
      <alignment horizontal="center" vertical="center"/>
    </xf>
    <xf numFmtId="164" fontId="32" fillId="0" borderId="24" xfId="1" applyNumberFormat="1" applyFont="1" applyFill="1" applyBorder="1" applyAlignment="1">
      <alignment horizontal="left" vertical="center" wrapText="1"/>
    </xf>
    <xf numFmtId="164" fontId="32" fillId="0" borderId="3" xfId="1" applyNumberFormat="1" applyFont="1" applyFill="1" applyBorder="1" applyAlignment="1">
      <alignment horizontal="left" vertical="center" wrapText="1"/>
    </xf>
    <xf numFmtId="164" fontId="32" fillId="0" borderId="6" xfId="1" applyNumberFormat="1" applyFont="1" applyFill="1" applyBorder="1" applyAlignment="1">
      <alignment horizontal="left" vertical="center" wrapText="1"/>
    </xf>
    <xf numFmtId="49" fontId="32" fillId="9" borderId="24" xfId="4" applyNumberFormat="1" applyFont="1" applyFill="1" applyBorder="1" applyAlignment="1">
      <alignment horizontal="center" vertical="center" wrapText="1"/>
    </xf>
    <xf numFmtId="49" fontId="32" fillId="9" borderId="3" xfId="4" applyNumberFormat="1" applyFont="1" applyFill="1" applyBorder="1" applyAlignment="1">
      <alignment horizontal="center" vertical="center" wrapText="1"/>
    </xf>
    <xf numFmtId="49" fontId="32" fillId="9" borderId="6" xfId="4" applyNumberFormat="1" applyFont="1" applyFill="1" applyBorder="1" applyAlignment="1">
      <alignment horizontal="center" vertical="center" wrapText="1"/>
    </xf>
    <xf numFmtId="164" fontId="20" fillId="9" borderId="48" xfId="1" applyNumberFormat="1" applyFont="1" applyFill="1" applyBorder="1" applyAlignment="1">
      <alignment horizontal="justify" vertical="center" wrapText="1"/>
    </xf>
    <xf numFmtId="164" fontId="20" fillId="9" borderId="41" xfId="1" applyNumberFormat="1" applyFont="1" applyFill="1" applyBorder="1" applyAlignment="1">
      <alignment horizontal="justify" vertical="center" wrapText="1"/>
    </xf>
    <xf numFmtId="164" fontId="20" fillId="9" borderId="34" xfId="1" applyNumberFormat="1" applyFont="1" applyFill="1" applyBorder="1" applyAlignment="1">
      <alignment horizontal="justify" vertical="center" wrapText="1"/>
    </xf>
    <xf numFmtId="164" fontId="32" fillId="0" borderId="14" xfId="1" applyNumberFormat="1" applyFont="1" applyFill="1" applyBorder="1" applyAlignment="1">
      <alignment horizontal="left" vertical="center" wrapText="1"/>
    </xf>
    <xf numFmtId="1" fontId="32" fillId="0" borderId="24" xfId="2" applyNumberFormat="1" applyFont="1" applyFill="1" applyBorder="1" applyAlignment="1">
      <alignment horizontal="center" vertical="center"/>
    </xf>
    <xf numFmtId="1" fontId="32" fillId="9" borderId="25" xfId="2" applyNumberFormat="1" applyFont="1" applyFill="1" applyBorder="1" applyAlignment="1">
      <alignment horizontal="center" vertical="center"/>
    </xf>
    <xf numFmtId="49" fontId="18" fillId="9" borderId="12" xfId="4" applyNumberFormat="1" applyFont="1" applyFill="1" applyBorder="1" applyAlignment="1">
      <alignment horizontal="center" vertical="center" wrapText="1"/>
    </xf>
    <xf numFmtId="164" fontId="31" fillId="8" borderId="38" xfId="1" applyNumberFormat="1" applyFont="1" applyFill="1" applyBorder="1" applyAlignment="1">
      <alignment horizontal="left" vertical="center" wrapText="1"/>
    </xf>
    <xf numFmtId="164" fontId="31" fillId="8" borderId="21" xfId="1" applyNumberFormat="1" applyFont="1" applyFill="1" applyBorder="1" applyAlignment="1">
      <alignment horizontal="left" vertical="center" wrapText="1"/>
    </xf>
    <xf numFmtId="164" fontId="31" fillId="8" borderId="30" xfId="1" applyNumberFormat="1" applyFont="1" applyFill="1" applyBorder="1" applyAlignment="1">
      <alignment horizontal="left" vertical="center" wrapText="1"/>
    </xf>
    <xf numFmtId="49" fontId="19" fillId="0" borderId="24" xfId="1" applyNumberFormat="1" applyFont="1" applyFill="1" applyBorder="1" applyAlignment="1">
      <alignment horizontal="center" vertical="center"/>
    </xf>
    <xf numFmtId="49" fontId="19" fillId="0" borderId="3" xfId="1" applyNumberFormat="1" applyFont="1" applyFill="1" applyBorder="1" applyAlignment="1">
      <alignment horizontal="center" vertical="center"/>
    </xf>
    <xf numFmtId="49" fontId="19" fillId="0" borderId="6" xfId="1" applyNumberFormat="1" applyFont="1" applyFill="1" applyBorder="1" applyAlignment="1">
      <alignment horizontal="center" vertical="center"/>
    </xf>
    <xf numFmtId="49" fontId="31" fillId="11" borderId="48" xfId="0" applyNumberFormat="1" applyFont="1" applyFill="1" applyBorder="1" applyAlignment="1">
      <alignment horizontal="center" vertical="center"/>
    </xf>
    <xf numFmtId="49" fontId="31" fillId="11" borderId="41" xfId="0" applyNumberFormat="1" applyFont="1" applyFill="1" applyBorder="1" applyAlignment="1">
      <alignment horizontal="center" vertical="center"/>
    </xf>
    <xf numFmtId="49" fontId="31" fillId="11" borderId="34" xfId="0" applyNumberFormat="1" applyFont="1" applyFill="1" applyBorder="1" applyAlignment="1">
      <alignment horizontal="center" vertical="center"/>
    </xf>
    <xf numFmtId="49" fontId="31" fillId="0" borderId="48" xfId="1" applyNumberFormat="1" applyFont="1" applyBorder="1" applyAlignment="1">
      <alignment horizontal="center" vertical="center"/>
    </xf>
    <xf numFmtId="49" fontId="31" fillId="0" borderId="41" xfId="1" applyNumberFormat="1" applyFont="1" applyBorder="1" applyAlignment="1">
      <alignment horizontal="center" vertical="center"/>
    </xf>
    <xf numFmtId="49" fontId="31" fillId="0" borderId="34" xfId="1" applyNumberFormat="1" applyFont="1" applyBorder="1" applyAlignment="1">
      <alignment horizontal="center" vertical="center"/>
    </xf>
    <xf numFmtId="164" fontId="32" fillId="9" borderId="48" xfId="1" applyNumberFormat="1" applyFont="1" applyFill="1" applyBorder="1" applyAlignment="1">
      <alignment horizontal="justify" vertical="center" wrapText="1"/>
    </xf>
    <xf numFmtId="164" fontId="32" fillId="9" borderId="41" xfId="1" applyNumberFormat="1" applyFont="1" applyFill="1" applyBorder="1" applyAlignment="1">
      <alignment horizontal="justify" vertical="center" wrapText="1"/>
    </xf>
    <xf numFmtId="164" fontId="32" fillId="9" borderId="34" xfId="1" applyNumberFormat="1" applyFont="1" applyFill="1" applyBorder="1" applyAlignment="1">
      <alignment horizontal="justify" vertical="center" wrapText="1"/>
    </xf>
    <xf numFmtId="164" fontId="31" fillId="13" borderId="38" xfId="1" applyNumberFormat="1" applyFont="1" applyFill="1" applyBorder="1" applyAlignment="1">
      <alignment horizontal="left" vertical="center" wrapText="1"/>
    </xf>
    <xf numFmtId="164" fontId="31" fillId="13" borderId="21" xfId="1" applyNumberFormat="1" applyFont="1" applyFill="1" applyBorder="1" applyAlignment="1">
      <alignment horizontal="left" vertical="center" wrapText="1"/>
    </xf>
    <xf numFmtId="164" fontId="31" fillId="13" borderId="30" xfId="1" applyNumberFormat="1" applyFont="1" applyFill="1" applyBorder="1" applyAlignment="1">
      <alignment horizontal="left" vertical="center" wrapText="1"/>
    </xf>
    <xf numFmtId="164" fontId="31" fillId="11" borderId="31" xfId="1" applyNumberFormat="1" applyFont="1" applyFill="1" applyBorder="1" applyAlignment="1">
      <alignment horizontal="left" vertical="center" wrapText="1"/>
    </xf>
    <xf numFmtId="164" fontId="31" fillId="11" borderId="21" xfId="1" applyNumberFormat="1" applyFont="1" applyFill="1" applyBorder="1" applyAlignment="1">
      <alignment horizontal="left" vertical="center" wrapText="1"/>
    </xf>
    <xf numFmtId="164" fontId="31" fillId="11" borderId="30" xfId="1" applyNumberFormat="1" applyFont="1" applyFill="1" applyBorder="1" applyAlignment="1">
      <alignment horizontal="left" vertical="center" wrapText="1"/>
    </xf>
    <xf numFmtId="164" fontId="18" fillId="0" borderId="24" xfId="1" applyNumberFormat="1" applyFont="1" applyFill="1" applyBorder="1" applyAlignment="1">
      <alignment horizontal="left" vertical="center" wrapText="1"/>
    </xf>
    <xf numFmtId="164" fontId="18" fillId="0" borderId="3" xfId="1" applyNumberFormat="1" applyFont="1" applyFill="1" applyBorder="1" applyAlignment="1">
      <alignment horizontal="left" vertical="center" wrapText="1"/>
    </xf>
    <xf numFmtId="164" fontId="18" fillId="0" borderId="6" xfId="1" applyNumberFormat="1" applyFont="1" applyFill="1" applyBorder="1" applyAlignment="1">
      <alignment horizontal="left" vertical="center" wrapText="1"/>
    </xf>
    <xf numFmtId="164" fontId="19" fillId="12" borderId="30" xfId="1" applyNumberFormat="1" applyFont="1" applyFill="1" applyBorder="1" applyAlignment="1">
      <alignment horizontal="right" vertical="center"/>
    </xf>
    <xf numFmtId="164" fontId="19" fillId="12" borderId="38" xfId="1" applyNumberFormat="1" applyFont="1" applyFill="1" applyBorder="1" applyAlignment="1">
      <alignment horizontal="left" vertical="center" wrapText="1"/>
    </xf>
    <xf numFmtId="164" fontId="20" fillId="0" borderId="48" xfId="1" applyNumberFormat="1" applyFont="1" applyBorder="1" applyAlignment="1">
      <alignment horizontal="justify" vertical="center" wrapText="1"/>
    </xf>
    <xf numFmtId="49" fontId="19" fillId="2" borderId="50" xfId="3" applyNumberFormat="1" applyFont="1" applyFill="1" applyBorder="1" applyAlignment="1">
      <alignment horizontal="center" vertical="center" textRotation="90" wrapText="1"/>
    </xf>
    <xf numFmtId="49" fontId="19" fillId="2" borderId="44" xfId="3" applyNumberFormat="1" applyFont="1" applyFill="1" applyBorder="1" applyAlignment="1">
      <alignment horizontal="center" vertical="center" textRotation="90" wrapText="1"/>
    </xf>
    <xf numFmtId="49" fontId="19" fillId="2" borderId="51" xfId="3" applyNumberFormat="1" applyFont="1" applyFill="1" applyBorder="1" applyAlignment="1">
      <alignment horizontal="center" vertical="center" textRotation="90" wrapText="1"/>
    </xf>
    <xf numFmtId="49" fontId="19" fillId="2" borderId="0" xfId="3" applyNumberFormat="1" applyFont="1" applyFill="1" applyBorder="1" applyAlignment="1">
      <alignment horizontal="center" vertical="center" textRotation="90" wrapText="1"/>
    </xf>
    <xf numFmtId="49" fontId="19" fillId="2" borderId="52" xfId="3" applyNumberFormat="1" applyFont="1" applyFill="1" applyBorder="1" applyAlignment="1">
      <alignment horizontal="center" vertical="center" textRotation="90" wrapText="1"/>
    </xf>
    <xf numFmtId="49" fontId="19" fillId="2" borderId="36" xfId="3" applyNumberFormat="1" applyFont="1" applyFill="1" applyBorder="1" applyAlignment="1">
      <alignment horizontal="center" vertical="center" textRotation="90" wrapText="1"/>
    </xf>
    <xf numFmtId="164" fontId="19" fillId="6" borderId="46" xfId="3" applyNumberFormat="1" applyFont="1" applyFill="1" applyBorder="1" applyAlignment="1">
      <alignment horizontal="left" vertical="center"/>
    </xf>
    <xf numFmtId="164" fontId="19" fillId="6" borderId="47" xfId="3" applyNumberFormat="1" applyFont="1" applyFill="1" applyBorder="1" applyAlignment="1">
      <alignment horizontal="left" vertical="center"/>
    </xf>
    <xf numFmtId="164" fontId="19" fillId="6" borderId="60" xfId="3" applyNumberFormat="1" applyFont="1" applyFill="1" applyBorder="1" applyAlignment="1">
      <alignment horizontal="left" vertical="center"/>
    </xf>
    <xf numFmtId="164" fontId="19" fillId="6" borderId="68" xfId="3" applyNumberFormat="1" applyFont="1" applyFill="1" applyBorder="1" applyAlignment="1">
      <alignment horizontal="left" vertical="center"/>
    </xf>
    <xf numFmtId="164" fontId="19" fillId="6" borderId="27" xfId="3" applyNumberFormat="1" applyFont="1" applyFill="1" applyBorder="1" applyAlignment="1">
      <alignment horizontal="left" vertical="center"/>
    </xf>
    <xf numFmtId="164" fontId="19" fillId="6" borderId="61" xfId="3" applyNumberFormat="1" applyFont="1" applyFill="1" applyBorder="1" applyAlignment="1">
      <alignment horizontal="left" vertical="center"/>
    </xf>
    <xf numFmtId="164" fontId="19" fillId="6" borderId="68" xfId="3" applyNumberFormat="1" applyFont="1" applyFill="1" applyBorder="1" applyAlignment="1">
      <alignment horizontal="left" vertical="center" wrapText="1"/>
    </xf>
    <xf numFmtId="164" fontId="19" fillId="6" borderId="27" xfId="3" applyNumberFormat="1" applyFont="1" applyFill="1" applyBorder="1" applyAlignment="1">
      <alignment horizontal="left" vertical="center" wrapText="1"/>
    </xf>
    <xf numFmtId="164" fontId="19" fillId="6" borderId="61" xfId="3" applyNumberFormat="1" applyFont="1" applyFill="1" applyBorder="1" applyAlignment="1">
      <alignment horizontal="left" vertical="center" wrapText="1"/>
    </xf>
    <xf numFmtId="164" fontId="19" fillId="6" borderId="70" xfId="3" applyNumberFormat="1" applyFont="1" applyFill="1" applyBorder="1" applyAlignment="1">
      <alignment horizontal="left" vertical="center"/>
    </xf>
    <xf numFmtId="164" fontId="19" fillId="6" borderId="55" xfId="3" applyNumberFormat="1" applyFont="1" applyFill="1" applyBorder="1" applyAlignment="1">
      <alignment horizontal="left" vertical="center"/>
    </xf>
    <xf numFmtId="164" fontId="19" fillId="6" borderId="62" xfId="3" applyNumberFormat="1" applyFont="1" applyFill="1" applyBorder="1" applyAlignment="1">
      <alignment horizontal="left" vertical="center"/>
    </xf>
    <xf numFmtId="164" fontId="19" fillId="6" borderId="38" xfId="3" applyNumberFormat="1" applyFont="1" applyFill="1" applyBorder="1" applyAlignment="1">
      <alignment horizontal="right" vertical="center"/>
    </xf>
    <xf numFmtId="164" fontId="19" fillId="6" borderId="21" xfId="3" applyNumberFormat="1" applyFont="1" applyFill="1" applyBorder="1" applyAlignment="1">
      <alignment horizontal="right" vertical="center"/>
    </xf>
    <xf numFmtId="164" fontId="19" fillId="6" borderId="30" xfId="3" applyNumberFormat="1" applyFont="1" applyFill="1" applyBorder="1" applyAlignment="1">
      <alignment horizontal="right" vertical="center"/>
    </xf>
    <xf numFmtId="164" fontId="23" fillId="9" borderId="48" xfId="1" applyNumberFormat="1" applyFont="1" applyFill="1" applyBorder="1" applyAlignment="1">
      <alignment horizontal="left" vertical="center" wrapText="1"/>
    </xf>
    <xf numFmtId="164" fontId="23" fillId="9" borderId="41" xfId="1" applyNumberFormat="1" applyFont="1" applyFill="1" applyBorder="1" applyAlignment="1">
      <alignment horizontal="left" vertical="center" wrapText="1"/>
    </xf>
    <xf numFmtId="164" fontId="23" fillId="9" borderId="34" xfId="1" applyNumberFormat="1" applyFont="1" applyFill="1" applyBorder="1" applyAlignment="1">
      <alignment horizontal="left" vertical="center" wrapText="1"/>
    </xf>
    <xf numFmtId="164" fontId="31" fillId="11" borderId="38" xfId="1" applyNumberFormat="1" applyFont="1" applyFill="1" applyBorder="1" applyAlignment="1">
      <alignment horizontal="left" vertical="center" wrapText="1"/>
    </xf>
    <xf numFmtId="164" fontId="20" fillId="0" borderId="48" xfId="2" applyNumberFormat="1" applyFont="1" applyFill="1" applyBorder="1" applyAlignment="1">
      <alignment horizontal="center" vertical="center"/>
    </xf>
    <xf numFmtId="164" fontId="20" fillId="0" borderId="24" xfId="2" applyNumberFormat="1" applyFont="1" applyFill="1" applyBorder="1" applyAlignment="1">
      <alignment horizontal="center" vertical="center"/>
    </xf>
    <xf numFmtId="164" fontId="20" fillId="0" borderId="3" xfId="1" applyNumberFormat="1" applyFont="1" applyBorder="1" applyAlignment="1">
      <alignment horizontal="left" vertical="center" wrapText="1"/>
    </xf>
    <xf numFmtId="164" fontId="20" fillId="0" borderId="48" xfId="1" applyNumberFormat="1" applyFont="1" applyFill="1" applyBorder="1" applyAlignment="1">
      <alignment horizontal="justify" vertical="center" wrapText="1"/>
    </xf>
    <xf numFmtId="164" fontId="20" fillId="0" borderId="41" xfId="1" applyNumberFormat="1" applyFont="1" applyFill="1" applyBorder="1" applyAlignment="1">
      <alignment horizontal="justify" vertical="center" wrapText="1"/>
    </xf>
    <xf numFmtId="164" fontId="20" fillId="0" borderId="34" xfId="1" applyNumberFormat="1" applyFont="1" applyFill="1" applyBorder="1" applyAlignment="1">
      <alignment horizontal="justify" vertical="center" wrapText="1"/>
    </xf>
    <xf numFmtId="49" fontId="22" fillId="11" borderId="24" xfId="0" applyNumberFormat="1" applyFont="1" applyFill="1" applyBorder="1" applyAlignment="1">
      <alignment horizontal="center" vertical="center"/>
    </xf>
    <xf numFmtId="49" fontId="31" fillId="12" borderId="49" xfId="0" applyNumberFormat="1" applyFont="1" applyFill="1" applyBorder="1" applyAlignment="1">
      <alignment horizontal="center" vertical="center"/>
    </xf>
    <xf numFmtId="49" fontId="31" fillId="12" borderId="42" xfId="0" applyNumberFormat="1" applyFont="1" applyFill="1" applyBorder="1" applyAlignment="1">
      <alignment horizontal="center" vertical="center"/>
    </xf>
    <xf numFmtId="49" fontId="31" fillId="12" borderId="28" xfId="0" applyNumberFormat="1" applyFont="1" applyFill="1" applyBorder="1" applyAlignment="1">
      <alignment horizontal="center" vertical="center"/>
    </xf>
    <xf numFmtId="49" fontId="31" fillId="10" borderId="48" xfId="1" applyNumberFormat="1" applyFont="1" applyFill="1" applyBorder="1" applyAlignment="1">
      <alignment horizontal="center" vertical="center"/>
    </xf>
    <xf numFmtId="49" fontId="31" fillId="10" borderId="41" xfId="1" applyNumberFormat="1" applyFont="1" applyFill="1" applyBorder="1" applyAlignment="1">
      <alignment horizontal="center" vertical="center"/>
    </xf>
    <xf numFmtId="49" fontId="31" fillId="10" borderId="34" xfId="1" applyNumberFormat="1" applyFont="1" applyFill="1" applyBorder="1" applyAlignment="1">
      <alignment horizontal="center" vertical="center"/>
    </xf>
    <xf numFmtId="49" fontId="31" fillId="21" borderId="48" xfId="1" applyNumberFormat="1" applyFont="1" applyFill="1" applyBorder="1" applyAlignment="1">
      <alignment horizontal="center" vertical="center"/>
    </xf>
    <xf numFmtId="49" fontId="31" fillId="21" borderId="41" xfId="1" applyNumberFormat="1" applyFont="1" applyFill="1" applyBorder="1" applyAlignment="1">
      <alignment horizontal="center" vertical="center"/>
    </xf>
    <xf numFmtId="49" fontId="31" fillId="21" borderId="34" xfId="1" applyNumberFormat="1" applyFont="1" applyFill="1" applyBorder="1" applyAlignment="1">
      <alignment horizontal="center" vertical="center"/>
    </xf>
    <xf numFmtId="49" fontId="31" fillId="0" borderId="41" xfId="1" applyNumberFormat="1" applyFont="1" applyFill="1" applyBorder="1" applyAlignment="1">
      <alignment horizontal="center" vertical="center"/>
    </xf>
    <xf numFmtId="49" fontId="31" fillId="0" borderId="34" xfId="1" applyNumberFormat="1" applyFont="1" applyFill="1" applyBorder="1" applyAlignment="1">
      <alignment horizontal="center" vertical="center"/>
    </xf>
    <xf numFmtId="164" fontId="32" fillId="9" borderId="41" xfId="2" applyNumberFormat="1" applyFont="1" applyFill="1" applyBorder="1" applyAlignment="1">
      <alignment horizontal="center" vertical="center"/>
    </xf>
    <xf numFmtId="164" fontId="32" fillId="9" borderId="34" xfId="2" applyNumberFormat="1" applyFont="1" applyFill="1" applyBorder="1" applyAlignment="1">
      <alignment horizontal="center" vertical="center"/>
    </xf>
    <xf numFmtId="164" fontId="20" fillId="0" borderId="12" xfId="1" applyNumberFormat="1" applyFont="1" applyBorder="1" applyAlignment="1">
      <alignment horizontal="left" vertical="center" wrapText="1"/>
    </xf>
    <xf numFmtId="164" fontId="20" fillId="0" borderId="58" xfId="2" applyNumberFormat="1" applyFont="1" applyFill="1" applyBorder="1" applyAlignment="1">
      <alignment horizontal="center" vertical="center"/>
    </xf>
    <xf numFmtId="164" fontId="20" fillId="0" borderId="59" xfId="2" applyNumberFormat="1" applyFont="1" applyFill="1" applyBorder="1" applyAlignment="1">
      <alignment horizontal="center" vertical="center"/>
    </xf>
    <xf numFmtId="164" fontId="20" fillId="0" borderId="25" xfId="2" applyNumberFormat="1" applyFont="1" applyFill="1" applyBorder="1" applyAlignment="1">
      <alignment horizontal="center" vertical="center"/>
    </xf>
    <xf numFmtId="164" fontId="20" fillId="0" borderId="48" xfId="1" applyNumberFormat="1" applyFont="1" applyBorder="1" applyAlignment="1">
      <alignment horizontal="center" vertical="center" wrapText="1"/>
    </xf>
    <xf numFmtId="164" fontId="20" fillId="0" borderId="41" xfId="1" applyNumberFormat="1" applyFont="1" applyBorder="1" applyAlignment="1">
      <alignment horizontal="center" vertical="center" wrapText="1"/>
    </xf>
    <xf numFmtId="164" fontId="20" fillId="0" borderId="34" xfId="1" applyNumberFormat="1" applyFont="1" applyBorder="1" applyAlignment="1">
      <alignment horizontal="center" vertical="center" wrapText="1"/>
    </xf>
    <xf numFmtId="164" fontId="31" fillId="10" borderId="31" xfId="1" applyNumberFormat="1" applyFont="1" applyFill="1" applyBorder="1" applyAlignment="1">
      <alignment horizontal="left" vertical="center"/>
    </xf>
    <xf numFmtId="164" fontId="31" fillId="10" borderId="44" xfId="1" applyNumberFormat="1" applyFont="1" applyFill="1" applyBorder="1" applyAlignment="1">
      <alignment horizontal="left" vertical="center"/>
    </xf>
    <xf numFmtId="164" fontId="31" fillId="21" borderId="38" xfId="1" applyNumberFormat="1" applyFont="1" applyFill="1" applyBorder="1" applyAlignment="1">
      <alignment horizontal="left" vertical="center"/>
    </xf>
    <xf numFmtId="164" fontId="31" fillId="21" borderId="21" xfId="1" applyNumberFormat="1" applyFont="1" applyFill="1" applyBorder="1" applyAlignment="1">
      <alignment horizontal="left" vertical="center"/>
    </xf>
    <xf numFmtId="164" fontId="31" fillId="11" borderId="21" xfId="1" applyNumberFormat="1" applyFont="1" applyFill="1" applyBorder="1" applyAlignment="1">
      <alignment horizontal="left" vertical="center"/>
    </xf>
    <xf numFmtId="164" fontId="31" fillId="11" borderId="39" xfId="1" applyNumberFormat="1" applyFont="1" applyFill="1" applyBorder="1" applyAlignment="1">
      <alignment horizontal="left" vertical="center"/>
    </xf>
    <xf numFmtId="164" fontId="31" fillId="10" borderId="31" xfId="1" applyNumberFormat="1" applyFont="1" applyFill="1" applyBorder="1" applyAlignment="1">
      <alignment horizontal="right" vertical="center"/>
    </xf>
    <xf numFmtId="164" fontId="31" fillId="10" borderId="21" xfId="1" applyNumberFormat="1" applyFont="1" applyFill="1" applyBorder="1" applyAlignment="1">
      <alignment horizontal="right" vertical="center"/>
    </xf>
    <xf numFmtId="164" fontId="19" fillId="11" borderId="31" xfId="1" applyNumberFormat="1" applyFont="1" applyFill="1" applyBorder="1" applyAlignment="1">
      <alignment horizontal="center" vertical="center"/>
    </xf>
    <xf numFmtId="164" fontId="19" fillId="11" borderId="21" xfId="1" applyNumberFormat="1" applyFont="1" applyFill="1" applyBorder="1" applyAlignment="1">
      <alignment horizontal="center" vertical="center"/>
    </xf>
    <xf numFmtId="164" fontId="19" fillId="11" borderId="30" xfId="1" applyNumberFormat="1" applyFont="1" applyFill="1" applyBorder="1" applyAlignment="1">
      <alignment horizontal="center" vertical="center"/>
    </xf>
    <xf numFmtId="164" fontId="19" fillId="11" borderId="50" xfId="1" applyNumberFormat="1" applyFont="1" applyFill="1" applyBorder="1" applyAlignment="1">
      <alignment horizontal="left" vertical="center" wrapText="1"/>
    </xf>
    <xf numFmtId="164" fontId="19" fillId="11" borderId="44" xfId="1" applyNumberFormat="1" applyFont="1" applyFill="1" applyBorder="1" applyAlignment="1">
      <alignment horizontal="left" vertical="center" wrapText="1"/>
    </xf>
    <xf numFmtId="164" fontId="19" fillId="11" borderId="57" xfId="1" applyNumberFormat="1" applyFont="1" applyFill="1" applyBorder="1" applyAlignment="1">
      <alignment horizontal="left" vertical="center" wrapText="1"/>
    </xf>
    <xf numFmtId="1" fontId="20" fillId="0" borderId="9" xfId="2" applyNumberFormat="1" applyFont="1" applyFill="1" applyBorder="1" applyAlignment="1">
      <alignment horizontal="center" vertical="center"/>
    </xf>
    <xf numFmtId="2" fontId="20" fillId="0" borderId="3" xfId="2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 wrapText="1"/>
    </xf>
    <xf numFmtId="0" fontId="30" fillId="0" borderId="0" xfId="1" applyFont="1" applyAlignment="1">
      <alignment horizontal="center"/>
    </xf>
    <xf numFmtId="0" fontId="30" fillId="0" borderId="0" xfId="1" applyFont="1" applyBorder="1" applyAlignment="1">
      <alignment horizontal="center" vertical="center"/>
    </xf>
    <xf numFmtId="164" fontId="3" fillId="6" borderId="38" xfId="3" applyNumberFormat="1" applyFont="1" applyFill="1" applyBorder="1" applyAlignment="1">
      <alignment horizontal="right" vertical="center"/>
    </xf>
    <xf numFmtId="164" fontId="3" fillId="6" borderId="21" xfId="3" applyNumberFormat="1" applyFont="1" applyFill="1" applyBorder="1" applyAlignment="1">
      <alignment horizontal="right" vertical="center"/>
    </xf>
    <xf numFmtId="164" fontId="3" fillId="6" borderId="30" xfId="3" applyNumberFormat="1" applyFont="1" applyFill="1" applyBorder="1" applyAlignment="1">
      <alignment horizontal="right" vertical="center"/>
    </xf>
    <xf numFmtId="164" fontId="3" fillId="9" borderId="48" xfId="2" applyNumberFormat="1" applyFont="1" applyFill="1" applyBorder="1" applyAlignment="1">
      <alignment horizontal="center" vertical="center"/>
    </xf>
    <xf numFmtId="164" fontId="3" fillId="9" borderId="41" xfId="2" applyNumberFormat="1" applyFont="1" applyFill="1" applyBorder="1" applyAlignment="1">
      <alignment horizontal="center" vertical="center"/>
    </xf>
    <xf numFmtId="164" fontId="3" fillId="9" borderId="34" xfId="2" applyNumberFormat="1" applyFont="1" applyFill="1" applyBorder="1" applyAlignment="1">
      <alignment horizontal="center" vertical="center"/>
    </xf>
    <xf numFmtId="164" fontId="3" fillId="11" borderId="31" xfId="1" applyNumberFormat="1" applyFont="1" applyFill="1" applyBorder="1" applyAlignment="1">
      <alignment horizontal="right" vertical="center"/>
    </xf>
    <xf numFmtId="164" fontId="3" fillId="11" borderId="21" xfId="1" applyNumberFormat="1" applyFont="1" applyFill="1" applyBorder="1" applyAlignment="1">
      <alignment horizontal="right" vertical="center"/>
    </xf>
    <xf numFmtId="164" fontId="3" fillId="11" borderId="30" xfId="1" applyNumberFormat="1" applyFont="1" applyFill="1" applyBorder="1" applyAlignment="1">
      <alignment horizontal="right" vertical="center"/>
    </xf>
    <xf numFmtId="49" fontId="3" fillId="13" borderId="31" xfId="1" applyNumberFormat="1" applyFont="1" applyFill="1" applyBorder="1" applyAlignment="1">
      <alignment horizontal="right" vertical="center"/>
    </xf>
    <xf numFmtId="49" fontId="3" fillId="13" borderId="21" xfId="1" applyNumberFormat="1" applyFont="1" applyFill="1" applyBorder="1" applyAlignment="1">
      <alignment horizontal="right" vertical="center"/>
    </xf>
    <xf numFmtId="164" fontId="3" fillId="10" borderId="31" xfId="1" applyNumberFormat="1" applyFont="1" applyFill="1" applyBorder="1" applyAlignment="1">
      <alignment horizontal="right" vertical="center"/>
    </xf>
    <xf numFmtId="164" fontId="3" fillId="10" borderId="21" xfId="1" applyNumberFormat="1" applyFont="1" applyFill="1" applyBorder="1" applyAlignment="1">
      <alignment horizontal="right" vertical="center"/>
    </xf>
    <xf numFmtId="164" fontId="3" fillId="12" borderId="38" xfId="1" applyNumberFormat="1" applyFont="1" applyFill="1" applyBorder="1" applyAlignment="1">
      <alignment horizontal="right" vertical="center"/>
    </xf>
    <xf numFmtId="164" fontId="3" fillId="12" borderId="21" xfId="1" applyNumberFormat="1" applyFont="1" applyFill="1" applyBorder="1" applyAlignment="1">
      <alignment horizontal="right" vertical="center"/>
    </xf>
    <xf numFmtId="49" fontId="3" fillId="2" borderId="50" xfId="3" applyNumberFormat="1" applyFont="1" applyFill="1" applyBorder="1" applyAlignment="1">
      <alignment horizontal="center" vertical="center" textRotation="90" wrapText="1"/>
    </xf>
    <xf numFmtId="49" fontId="3" fillId="2" borderId="44" xfId="3" applyNumberFormat="1" applyFont="1" applyFill="1" applyBorder="1" applyAlignment="1">
      <alignment horizontal="center" vertical="center" textRotation="90" wrapText="1"/>
    </xf>
    <xf numFmtId="49" fontId="3" fillId="2" borderId="51" xfId="3" applyNumberFormat="1" applyFont="1" applyFill="1" applyBorder="1" applyAlignment="1">
      <alignment horizontal="center" vertical="center" textRotation="90" wrapText="1"/>
    </xf>
    <xf numFmtId="49" fontId="3" fillId="2" borderId="0" xfId="3" applyNumberFormat="1" applyFont="1" applyFill="1" applyBorder="1" applyAlignment="1">
      <alignment horizontal="center" vertical="center" textRotation="90" wrapText="1"/>
    </xf>
    <xf numFmtId="49" fontId="3" fillId="2" borderId="52" xfId="3" applyNumberFormat="1" applyFont="1" applyFill="1" applyBorder="1" applyAlignment="1">
      <alignment horizontal="center" vertical="center" textRotation="90" wrapText="1"/>
    </xf>
    <xf numFmtId="49" fontId="3" fillId="2" borderId="36" xfId="3" applyNumberFormat="1" applyFont="1" applyFill="1" applyBorder="1" applyAlignment="1">
      <alignment horizontal="center" vertical="center" textRotation="90" wrapText="1"/>
    </xf>
    <xf numFmtId="164" fontId="3" fillId="6" borderId="16" xfId="3" applyNumberFormat="1" applyFont="1" applyFill="1" applyBorder="1" applyAlignment="1">
      <alignment horizontal="left" vertical="center"/>
    </xf>
    <xf numFmtId="164" fontId="3" fillId="6" borderId="47" xfId="3" applyNumberFormat="1" applyFont="1" applyFill="1" applyBorder="1" applyAlignment="1">
      <alignment horizontal="left" vertical="center"/>
    </xf>
    <xf numFmtId="164" fontId="3" fillId="6" borderId="60" xfId="3" applyNumberFormat="1" applyFont="1" applyFill="1" applyBorder="1" applyAlignment="1">
      <alignment horizontal="left" vertical="center"/>
    </xf>
    <xf numFmtId="164" fontId="3" fillId="6" borderId="9" xfId="3" applyNumberFormat="1" applyFont="1" applyFill="1" applyBorder="1" applyAlignment="1">
      <alignment horizontal="left" vertical="center"/>
    </xf>
    <xf numFmtId="164" fontId="3" fillId="6" borderId="27" xfId="3" applyNumberFormat="1" applyFont="1" applyFill="1" applyBorder="1" applyAlignment="1">
      <alignment horizontal="left" vertical="center"/>
    </xf>
    <xf numFmtId="164" fontId="3" fillId="6" borderId="61" xfId="3" applyNumberFormat="1" applyFont="1" applyFill="1" applyBorder="1" applyAlignment="1">
      <alignment horizontal="left" vertical="center"/>
    </xf>
    <xf numFmtId="164" fontId="3" fillId="6" borderId="9" xfId="3" applyNumberFormat="1" applyFont="1" applyFill="1" applyBorder="1" applyAlignment="1">
      <alignment horizontal="left" vertical="center" wrapText="1"/>
    </xf>
    <xf numFmtId="164" fontId="3" fillId="6" borderId="27" xfId="3" applyNumberFormat="1" applyFont="1" applyFill="1" applyBorder="1" applyAlignment="1">
      <alignment horizontal="left" vertical="center" wrapText="1"/>
    </xf>
    <xf numFmtId="164" fontId="3" fillId="6" borderId="61" xfId="3" applyNumberFormat="1" applyFont="1" applyFill="1" applyBorder="1" applyAlignment="1">
      <alignment horizontal="left" vertical="center" wrapText="1"/>
    </xf>
    <xf numFmtId="164" fontId="3" fillId="6" borderId="43" xfId="3" applyNumberFormat="1" applyFont="1" applyFill="1" applyBorder="1" applyAlignment="1">
      <alignment horizontal="left" vertical="center"/>
    </xf>
    <xf numFmtId="164" fontId="3" fillId="6" borderId="55" xfId="3" applyNumberFormat="1" applyFont="1" applyFill="1" applyBorder="1" applyAlignment="1">
      <alignment horizontal="left" vertical="center"/>
    </xf>
    <xf numFmtId="164" fontId="3" fillId="6" borderId="62" xfId="3" applyNumberFormat="1" applyFont="1" applyFill="1" applyBorder="1" applyAlignment="1">
      <alignment horizontal="left" vertical="center"/>
    </xf>
    <xf numFmtId="49" fontId="2" fillId="9" borderId="48" xfId="4" applyNumberFormat="1" applyFont="1" applyFill="1" applyBorder="1" applyAlignment="1">
      <alignment horizontal="center" vertical="center" wrapText="1"/>
    </xf>
    <xf numFmtId="49" fontId="2" fillId="9" borderId="41" xfId="4" applyNumberFormat="1" applyFont="1" applyFill="1" applyBorder="1" applyAlignment="1">
      <alignment horizontal="center" vertical="center" wrapText="1"/>
    </xf>
    <xf numFmtId="49" fontId="2" fillId="9" borderId="34" xfId="4" applyNumberFormat="1" applyFont="1" applyFill="1" applyBorder="1" applyAlignment="1">
      <alignment horizontal="center" vertical="center" wrapText="1"/>
    </xf>
    <xf numFmtId="164" fontId="2" fillId="0" borderId="48" xfId="1" applyNumberFormat="1" applyFont="1" applyBorder="1" applyAlignment="1">
      <alignment horizontal="justify" vertical="center" wrapText="1"/>
    </xf>
    <xf numFmtId="164" fontId="2" fillId="0" borderId="41" xfId="1" applyNumberFormat="1" applyFont="1" applyBorder="1" applyAlignment="1">
      <alignment horizontal="justify" vertical="center" wrapText="1"/>
    </xf>
    <xf numFmtId="164" fontId="2" fillId="0" borderId="34" xfId="1" applyNumberFormat="1" applyFont="1" applyBorder="1" applyAlignment="1">
      <alignment horizontal="justify" vertical="center" wrapText="1"/>
    </xf>
    <xf numFmtId="49" fontId="6" fillId="12" borderId="49" xfId="0" applyNumberFormat="1" applyFont="1" applyFill="1" applyBorder="1" applyAlignment="1">
      <alignment horizontal="center" vertical="center"/>
    </xf>
    <xf numFmtId="49" fontId="6" fillId="12" borderId="42" xfId="0" applyNumberFormat="1" applyFont="1" applyFill="1" applyBorder="1" applyAlignment="1">
      <alignment horizontal="center" vertical="center"/>
    </xf>
    <xf numFmtId="49" fontId="6" fillId="12" borderId="28" xfId="0" applyNumberFormat="1" applyFont="1" applyFill="1" applyBorder="1" applyAlignment="1">
      <alignment horizontal="center" vertical="center"/>
    </xf>
    <xf numFmtId="49" fontId="3" fillId="10" borderId="48" xfId="1" applyNumberFormat="1" applyFont="1" applyFill="1" applyBorder="1" applyAlignment="1">
      <alignment horizontal="center" vertical="center"/>
    </xf>
    <xf numFmtId="49" fontId="3" fillId="10" borderId="41" xfId="1" applyNumberFormat="1" applyFont="1" applyFill="1" applyBorder="1" applyAlignment="1">
      <alignment horizontal="center" vertical="center"/>
    </xf>
    <xf numFmtId="49" fontId="3" fillId="10" borderId="34" xfId="1" applyNumberFormat="1" applyFont="1" applyFill="1" applyBorder="1" applyAlignment="1">
      <alignment horizontal="center" vertical="center"/>
    </xf>
    <xf numFmtId="49" fontId="3" fillId="13" borderId="48" xfId="1" applyNumberFormat="1" applyFont="1" applyFill="1" applyBorder="1" applyAlignment="1">
      <alignment horizontal="center" vertical="center"/>
    </xf>
    <xf numFmtId="49" fontId="3" fillId="13" borderId="41" xfId="1" applyNumberFormat="1" applyFont="1" applyFill="1" applyBorder="1" applyAlignment="1">
      <alignment horizontal="center" vertical="center"/>
    </xf>
    <xf numFmtId="49" fontId="3" fillId="13" borderId="34" xfId="1" applyNumberFormat="1" applyFont="1" applyFill="1" applyBorder="1" applyAlignment="1">
      <alignment horizontal="center" vertical="center"/>
    </xf>
    <xf numFmtId="49" fontId="3" fillId="11" borderId="48" xfId="1" applyNumberFormat="1" applyFont="1" applyFill="1" applyBorder="1" applyAlignment="1">
      <alignment horizontal="center" vertical="center"/>
    </xf>
    <xf numFmtId="49" fontId="3" fillId="11" borderId="41" xfId="1" applyNumberFormat="1" applyFont="1" applyFill="1" applyBorder="1" applyAlignment="1">
      <alignment horizontal="center" vertical="center"/>
    </xf>
    <xf numFmtId="49" fontId="3" fillId="11" borderId="34" xfId="1" applyNumberFormat="1" applyFont="1" applyFill="1" applyBorder="1" applyAlignment="1">
      <alignment horizontal="center" vertical="center"/>
    </xf>
    <xf numFmtId="49" fontId="3" fillId="0" borderId="48" xfId="1" applyNumberFormat="1" applyFont="1" applyBorder="1" applyAlignment="1">
      <alignment horizontal="center" vertical="center"/>
    </xf>
    <xf numFmtId="49" fontId="3" fillId="0" borderId="41" xfId="1" applyNumberFormat="1" applyFont="1" applyBorder="1" applyAlignment="1">
      <alignment horizontal="center" vertical="center"/>
    </xf>
    <xf numFmtId="49" fontId="3" fillId="0" borderId="34" xfId="1" applyNumberFormat="1" applyFont="1" applyBorder="1" applyAlignment="1">
      <alignment horizontal="center" vertical="center"/>
    </xf>
    <xf numFmtId="164" fontId="7" fillId="9" borderId="48" xfId="1" applyNumberFormat="1" applyFont="1" applyFill="1" applyBorder="1" applyAlignment="1">
      <alignment horizontal="left" vertical="center" wrapText="1"/>
    </xf>
    <xf numFmtId="164" fontId="7" fillId="9" borderId="41" xfId="1" applyNumberFormat="1" applyFont="1" applyFill="1" applyBorder="1" applyAlignment="1">
      <alignment horizontal="left" vertical="center" wrapText="1"/>
    </xf>
    <xf numFmtId="164" fontId="7" fillId="9" borderId="34" xfId="1" applyNumberFormat="1" applyFont="1" applyFill="1" applyBorder="1" applyAlignment="1">
      <alignment horizontal="left" vertical="center" wrapText="1"/>
    </xf>
    <xf numFmtId="164" fontId="2" fillId="9" borderId="48" xfId="1" applyNumberFormat="1" applyFont="1" applyFill="1" applyBorder="1" applyAlignment="1">
      <alignment horizontal="left" vertical="center" wrapText="1"/>
    </xf>
    <xf numFmtId="164" fontId="2" fillId="9" borderId="41" xfId="1" applyNumberFormat="1" applyFont="1" applyFill="1" applyBorder="1" applyAlignment="1">
      <alignment horizontal="left" vertical="center" wrapText="1"/>
    </xf>
    <xf numFmtId="164" fontId="2" fillId="9" borderId="34" xfId="1" applyNumberFormat="1" applyFont="1" applyFill="1" applyBorder="1" applyAlignment="1">
      <alignment horizontal="left" vertical="center" wrapText="1"/>
    </xf>
    <xf numFmtId="164" fontId="3" fillId="11" borderId="31" xfId="1" applyNumberFormat="1" applyFont="1" applyFill="1" applyBorder="1" applyAlignment="1">
      <alignment horizontal="left" vertical="center" wrapText="1"/>
    </xf>
    <xf numFmtId="164" fontId="3" fillId="11" borderId="21" xfId="1" applyNumberFormat="1" applyFont="1" applyFill="1" applyBorder="1" applyAlignment="1">
      <alignment horizontal="left" vertical="center" wrapText="1"/>
    </xf>
    <xf numFmtId="164" fontId="3" fillId="11" borderId="30" xfId="1" applyNumberFormat="1" applyFont="1" applyFill="1" applyBorder="1" applyAlignment="1">
      <alignment horizontal="left" vertical="center" wrapText="1"/>
    </xf>
    <xf numFmtId="164" fontId="3" fillId="13" borderId="38" xfId="1" applyNumberFormat="1" applyFont="1" applyFill="1" applyBorder="1" applyAlignment="1">
      <alignment horizontal="left" vertical="center" wrapText="1"/>
    </xf>
    <xf numFmtId="164" fontId="3" fillId="13" borderId="21" xfId="1" applyNumberFormat="1" applyFont="1" applyFill="1" applyBorder="1" applyAlignment="1">
      <alignment horizontal="left" vertical="center" wrapText="1"/>
    </xf>
    <xf numFmtId="164" fontId="3" fillId="13" borderId="30" xfId="1" applyNumberFormat="1" applyFont="1" applyFill="1" applyBorder="1" applyAlignment="1">
      <alignment horizontal="left" vertical="center" wrapText="1"/>
    </xf>
    <xf numFmtId="164" fontId="3" fillId="8" borderId="38" xfId="1" applyNumberFormat="1" applyFont="1" applyFill="1" applyBorder="1" applyAlignment="1">
      <alignment horizontal="left" vertical="center" wrapText="1"/>
    </xf>
    <xf numFmtId="164" fontId="3" fillId="8" borderId="21" xfId="1" applyNumberFormat="1" applyFont="1" applyFill="1" applyBorder="1" applyAlignment="1">
      <alignment horizontal="left" vertical="center" wrapText="1"/>
    </xf>
    <xf numFmtId="164" fontId="3" fillId="8" borderId="30" xfId="1" applyNumberFormat="1" applyFont="1" applyFill="1" applyBorder="1" applyAlignment="1">
      <alignment horizontal="left" vertical="center" wrapText="1"/>
    </xf>
    <xf numFmtId="0" fontId="6" fillId="11" borderId="48" xfId="0" applyFont="1" applyFill="1" applyBorder="1" applyAlignment="1">
      <alignment horizontal="center" vertical="center"/>
    </xf>
    <xf numFmtId="0" fontId="6" fillId="11" borderId="41" xfId="0" applyFont="1" applyFill="1" applyBorder="1" applyAlignment="1">
      <alignment horizontal="center" vertical="center"/>
    </xf>
    <xf numFmtId="0" fontId="6" fillId="11" borderId="34" xfId="0" applyFont="1" applyFill="1" applyBorder="1" applyAlignment="1">
      <alignment horizontal="center" vertical="center"/>
    </xf>
    <xf numFmtId="164" fontId="2" fillId="9" borderId="12" xfId="1" applyNumberFormat="1" applyFont="1" applyFill="1" applyBorder="1" applyAlignment="1">
      <alignment horizontal="left" vertical="center" wrapText="1"/>
    </xf>
    <xf numFmtId="164" fontId="2" fillId="9" borderId="24" xfId="1" applyNumberFormat="1" applyFont="1" applyFill="1" applyBorder="1" applyAlignment="1">
      <alignment horizontal="left" vertical="center" wrapText="1"/>
    </xf>
    <xf numFmtId="164" fontId="2" fillId="9" borderId="3" xfId="1" applyNumberFormat="1" applyFont="1" applyFill="1" applyBorder="1" applyAlignment="1">
      <alignment horizontal="left" vertical="center" wrapText="1"/>
    </xf>
    <xf numFmtId="164" fontId="2" fillId="9" borderId="6" xfId="1" applyNumberFormat="1" applyFont="1" applyFill="1" applyBorder="1" applyAlignment="1">
      <alignment horizontal="left" vertical="center" wrapText="1"/>
    </xf>
    <xf numFmtId="49" fontId="2" fillId="9" borderId="24" xfId="4" applyNumberFormat="1" applyFont="1" applyFill="1" applyBorder="1" applyAlignment="1">
      <alignment horizontal="center" vertical="center" wrapText="1"/>
    </xf>
    <xf numFmtId="49" fontId="2" fillId="9" borderId="12" xfId="4" applyNumberFormat="1" applyFont="1" applyFill="1" applyBorder="1" applyAlignment="1">
      <alignment horizontal="center" vertical="center" wrapText="1"/>
    </xf>
    <xf numFmtId="49" fontId="2" fillId="9" borderId="3" xfId="4" applyNumberFormat="1" applyFont="1" applyFill="1" applyBorder="1" applyAlignment="1">
      <alignment horizontal="center" vertical="center" wrapText="1"/>
    </xf>
    <xf numFmtId="49" fontId="2" fillId="9" borderId="6" xfId="4" applyNumberFormat="1" applyFont="1" applyFill="1" applyBorder="1" applyAlignment="1">
      <alignment horizontal="center" vertical="center" wrapText="1"/>
    </xf>
    <xf numFmtId="49" fontId="2" fillId="9" borderId="14" xfId="4" applyNumberFormat="1" applyFont="1" applyFill="1" applyBorder="1" applyAlignment="1">
      <alignment horizontal="center" vertical="center" wrapText="1"/>
    </xf>
    <xf numFmtId="164" fontId="2" fillId="9" borderId="48" xfId="4" applyNumberFormat="1" applyFont="1" applyFill="1" applyBorder="1" applyAlignment="1">
      <alignment horizontal="center" vertical="center" wrapText="1"/>
    </xf>
    <xf numFmtId="164" fontId="2" fillId="9" borderId="41" xfId="4" applyNumberFormat="1" applyFont="1" applyFill="1" applyBorder="1" applyAlignment="1">
      <alignment horizontal="center" vertical="center" wrapText="1"/>
    </xf>
    <xf numFmtId="164" fontId="2" fillId="9" borderId="34" xfId="4" applyNumberFormat="1" applyFont="1" applyFill="1" applyBorder="1" applyAlignment="1">
      <alignment horizontal="center" vertical="center" wrapText="1"/>
    </xf>
    <xf numFmtId="164" fontId="2" fillId="9" borderId="12" xfId="4" applyNumberFormat="1" applyFont="1" applyFill="1" applyBorder="1" applyAlignment="1">
      <alignment horizontal="center" vertical="center" wrapText="1"/>
    </xf>
    <xf numFmtId="164" fontId="2" fillId="9" borderId="24" xfId="4" applyNumberFormat="1" applyFont="1" applyFill="1" applyBorder="1" applyAlignment="1">
      <alignment horizontal="center" vertical="center" wrapText="1"/>
    </xf>
    <xf numFmtId="164" fontId="2" fillId="9" borderId="3" xfId="4" applyNumberFormat="1" applyFont="1" applyFill="1" applyBorder="1" applyAlignment="1">
      <alignment horizontal="center" vertical="center" wrapText="1"/>
    </xf>
    <xf numFmtId="164" fontId="2" fillId="9" borderId="6" xfId="4" applyNumberFormat="1" applyFont="1" applyFill="1" applyBorder="1" applyAlignment="1">
      <alignment horizontal="center" vertical="center" wrapText="1"/>
    </xf>
    <xf numFmtId="164" fontId="3" fillId="12" borderId="38" xfId="1" applyNumberFormat="1" applyFont="1" applyFill="1" applyBorder="1" applyAlignment="1">
      <alignment horizontal="left" vertical="center" wrapText="1"/>
    </xf>
    <xf numFmtId="164" fontId="3" fillId="12" borderId="21" xfId="1" applyNumberFormat="1" applyFont="1" applyFill="1" applyBorder="1" applyAlignment="1">
      <alignment horizontal="left" vertical="center" wrapText="1"/>
    </xf>
    <xf numFmtId="164" fontId="3" fillId="12" borderId="30" xfId="1" applyNumberFormat="1" applyFont="1" applyFill="1" applyBorder="1" applyAlignment="1">
      <alignment horizontal="left" vertical="center" wrapText="1"/>
    </xf>
    <xf numFmtId="49" fontId="6" fillId="12" borderId="7" xfId="0" applyNumberFormat="1" applyFont="1" applyFill="1" applyBorder="1" applyAlignment="1">
      <alignment horizontal="center" vertical="center"/>
    </xf>
    <xf numFmtId="49" fontId="6" fillId="12" borderId="23" xfId="0" applyNumberFormat="1" applyFont="1" applyFill="1" applyBorder="1" applyAlignment="1">
      <alignment horizontal="center" vertical="center"/>
    </xf>
    <xf numFmtId="49" fontId="6" fillId="12" borderId="4" xfId="0" applyNumberFormat="1" applyFont="1" applyFill="1" applyBorder="1" applyAlignment="1">
      <alignment horizontal="center" vertical="center"/>
    </xf>
    <xf numFmtId="49" fontId="6" fillId="12" borderId="17" xfId="0" applyNumberFormat="1" applyFont="1" applyFill="1" applyBorder="1" applyAlignment="1">
      <alignment horizontal="center" vertical="center"/>
    </xf>
    <xf numFmtId="49" fontId="3" fillId="10" borderId="12" xfId="1" applyNumberFormat="1" applyFont="1" applyFill="1" applyBorder="1" applyAlignment="1">
      <alignment horizontal="center" vertical="center"/>
    </xf>
    <xf numFmtId="49" fontId="3" fillId="10" borderId="24" xfId="1" applyNumberFormat="1" applyFont="1" applyFill="1" applyBorder="1" applyAlignment="1">
      <alignment horizontal="center" vertical="center"/>
    </xf>
    <xf numFmtId="49" fontId="3" fillId="10" borderId="3" xfId="1" applyNumberFormat="1" applyFont="1" applyFill="1" applyBorder="1" applyAlignment="1">
      <alignment horizontal="center" vertical="center"/>
    </xf>
    <xf numFmtId="49" fontId="3" fillId="10" borderId="6" xfId="1" applyNumberFormat="1" applyFont="1" applyFill="1" applyBorder="1" applyAlignment="1">
      <alignment horizontal="center" vertical="center"/>
    </xf>
    <xf numFmtId="49" fontId="3" fillId="13" borderId="12" xfId="1" applyNumberFormat="1" applyFont="1" applyFill="1" applyBorder="1" applyAlignment="1">
      <alignment horizontal="center" vertical="center"/>
    </xf>
    <xf numFmtId="49" fontId="3" fillId="13" borderId="24" xfId="1" applyNumberFormat="1" applyFont="1" applyFill="1" applyBorder="1" applyAlignment="1">
      <alignment horizontal="center" vertical="center"/>
    </xf>
    <xf numFmtId="49" fontId="3" fillId="13" borderId="3" xfId="1" applyNumberFormat="1" applyFont="1" applyFill="1" applyBorder="1" applyAlignment="1">
      <alignment horizontal="center" vertical="center"/>
    </xf>
    <xf numFmtId="49" fontId="3" fillId="13" borderId="6" xfId="1" applyNumberFormat="1" applyFont="1" applyFill="1" applyBorder="1" applyAlignment="1">
      <alignment horizontal="center" vertical="center"/>
    </xf>
    <xf numFmtId="164" fontId="2" fillId="0" borderId="12" xfId="1" applyNumberFormat="1" applyFont="1" applyBorder="1" applyAlignment="1">
      <alignment horizontal="justify" vertical="center" wrapText="1"/>
    </xf>
    <xf numFmtId="164" fontId="2" fillId="0" borderId="24" xfId="1" applyNumberFormat="1" applyFont="1" applyBorder="1" applyAlignment="1">
      <alignment horizontal="justify" vertical="center" wrapText="1"/>
    </xf>
    <xf numFmtId="164" fontId="2" fillId="0" borderId="3" xfId="1" applyNumberFormat="1" applyFont="1" applyBorder="1" applyAlignment="1">
      <alignment horizontal="justify" vertical="center" wrapText="1"/>
    </xf>
    <xf numFmtId="164" fontId="2" fillId="0" borderId="6" xfId="1" applyNumberFormat="1" applyFont="1" applyBorder="1" applyAlignment="1">
      <alignment horizontal="justify" vertical="center" wrapText="1"/>
    </xf>
    <xf numFmtId="164" fontId="3" fillId="11" borderId="56" xfId="1" applyNumberFormat="1" applyFont="1" applyFill="1" applyBorder="1" applyAlignment="1">
      <alignment horizontal="left" vertical="center" wrapText="1"/>
    </xf>
    <xf numFmtId="164" fontId="3" fillId="11" borderId="44" xfId="1" applyNumberFormat="1" applyFont="1" applyFill="1" applyBorder="1" applyAlignment="1">
      <alignment horizontal="left" vertical="center" wrapText="1"/>
    </xf>
    <xf numFmtId="164" fontId="3" fillId="11" borderId="57" xfId="1" applyNumberFormat="1" applyFont="1" applyFill="1" applyBorder="1" applyAlignment="1">
      <alignment horizontal="left" vertical="center" wrapText="1"/>
    </xf>
    <xf numFmtId="164" fontId="2" fillId="0" borderId="48" xfId="1" applyNumberFormat="1" applyFont="1" applyBorder="1" applyAlignment="1">
      <alignment horizontal="center" vertical="center" wrapText="1"/>
    </xf>
    <xf numFmtId="164" fontId="2" fillId="0" borderId="41" xfId="1" applyNumberFormat="1" applyFont="1" applyBorder="1" applyAlignment="1">
      <alignment horizontal="center" vertical="center" wrapText="1"/>
    </xf>
    <xf numFmtId="164" fontId="2" fillId="0" borderId="24" xfId="1" applyNumberFormat="1" applyFont="1" applyBorder="1" applyAlignment="1">
      <alignment horizontal="center" vertical="center" wrapText="1"/>
    </xf>
    <xf numFmtId="49" fontId="3" fillId="0" borderId="12" xfId="1" applyNumberFormat="1" applyFont="1" applyBorder="1" applyAlignment="1">
      <alignment horizontal="center" vertical="center"/>
    </xf>
    <xf numFmtId="49" fontId="3" fillId="0" borderId="24" xfId="1" applyNumberFormat="1" applyFont="1" applyBorder="1" applyAlignment="1">
      <alignment horizontal="center" vertical="center"/>
    </xf>
    <xf numFmtId="49" fontId="3" fillId="0" borderId="3" xfId="1" applyNumberFormat="1" applyFont="1" applyBorder="1" applyAlignment="1">
      <alignment horizontal="center" vertical="center"/>
    </xf>
    <xf numFmtId="49" fontId="3" fillId="0" borderId="6" xfId="1" applyNumberFormat="1" applyFont="1" applyBorder="1" applyAlignment="1">
      <alignment horizontal="center" vertical="center"/>
    </xf>
    <xf numFmtId="164" fontId="2" fillId="0" borderId="34" xfId="1" applyNumberFormat="1" applyFont="1" applyBorder="1" applyAlignment="1">
      <alignment horizontal="center" vertical="center" wrapText="1"/>
    </xf>
    <xf numFmtId="164" fontId="13" fillId="9" borderId="12" xfId="1" applyNumberFormat="1" applyFont="1" applyFill="1" applyBorder="1" applyAlignment="1">
      <alignment horizontal="left" vertical="center" wrapText="1"/>
    </xf>
    <xf numFmtId="164" fontId="13" fillId="9" borderId="24" xfId="1" applyNumberFormat="1" applyFont="1" applyFill="1" applyBorder="1" applyAlignment="1">
      <alignment horizontal="left" vertical="center" wrapText="1"/>
    </xf>
    <xf numFmtId="164" fontId="13" fillId="9" borderId="3" xfId="1" applyNumberFormat="1" applyFont="1" applyFill="1" applyBorder="1" applyAlignment="1">
      <alignment horizontal="left" vertical="center" wrapText="1"/>
    </xf>
    <xf numFmtId="164" fontId="13" fillId="9" borderId="6" xfId="1" applyNumberFormat="1" applyFont="1" applyFill="1" applyBorder="1" applyAlignment="1">
      <alignment horizontal="left" vertical="center" wrapText="1"/>
    </xf>
    <xf numFmtId="164" fontId="2" fillId="9" borderId="48" xfId="1" applyNumberFormat="1" applyFont="1" applyFill="1" applyBorder="1" applyAlignment="1">
      <alignment horizontal="justify" vertical="center" wrapText="1"/>
    </xf>
    <xf numFmtId="164" fontId="2" fillId="9" borderId="41" xfId="1" applyNumberFormat="1" applyFont="1" applyFill="1" applyBorder="1" applyAlignment="1">
      <alignment horizontal="justify" vertical="center" wrapText="1"/>
    </xf>
    <xf numFmtId="164" fontId="2" fillId="9" borderId="34" xfId="1" applyNumberFormat="1" applyFont="1" applyFill="1" applyBorder="1" applyAlignment="1">
      <alignment horizontal="justify" vertical="center" wrapText="1"/>
    </xf>
    <xf numFmtId="164" fontId="2" fillId="18" borderId="48" xfId="1" applyNumberFormat="1" applyFont="1" applyFill="1" applyBorder="1" applyAlignment="1">
      <alignment horizontal="justify" vertical="center" wrapText="1"/>
    </xf>
    <xf numFmtId="164" fontId="2" fillId="18" borderId="41" xfId="1" applyNumberFormat="1" applyFont="1" applyFill="1" applyBorder="1" applyAlignment="1">
      <alignment horizontal="justify" vertical="center" wrapText="1"/>
    </xf>
    <xf numFmtId="164" fontId="2" fillId="18" borderId="34" xfId="1" applyNumberFormat="1" applyFont="1" applyFill="1" applyBorder="1" applyAlignment="1">
      <alignment horizontal="justify" vertical="center" wrapText="1"/>
    </xf>
    <xf numFmtId="164" fontId="3" fillId="18" borderId="48" xfId="2" applyNumberFormat="1" applyFont="1" applyFill="1" applyBorder="1" applyAlignment="1">
      <alignment horizontal="center" vertical="center"/>
    </xf>
    <xf numFmtId="164" fontId="3" fillId="18" borderId="41" xfId="2" applyNumberFormat="1" applyFont="1" applyFill="1" applyBorder="1" applyAlignment="1">
      <alignment horizontal="center" vertical="center"/>
    </xf>
    <xf numFmtId="164" fontId="3" fillId="18" borderId="34" xfId="2" applyNumberFormat="1" applyFont="1" applyFill="1" applyBorder="1" applyAlignment="1">
      <alignment horizontal="center" vertical="center"/>
    </xf>
    <xf numFmtId="164" fontId="2" fillId="17" borderId="48" xfId="1" applyNumberFormat="1" applyFont="1" applyFill="1" applyBorder="1" applyAlignment="1">
      <alignment horizontal="left" vertical="center" wrapText="1"/>
    </xf>
    <xf numFmtId="164" fontId="2" fillId="17" borderId="41" xfId="1" applyNumberFormat="1" applyFont="1" applyFill="1" applyBorder="1" applyAlignment="1">
      <alignment horizontal="left" vertical="center" wrapText="1"/>
    </xf>
    <xf numFmtId="164" fontId="2" fillId="17" borderId="34" xfId="1" applyNumberFormat="1" applyFont="1" applyFill="1" applyBorder="1" applyAlignment="1">
      <alignment horizontal="left" vertical="center" wrapText="1"/>
    </xf>
    <xf numFmtId="49" fontId="12" fillId="9" borderId="41" xfId="4" applyNumberFormat="1" applyFont="1" applyFill="1" applyBorder="1" applyAlignment="1">
      <alignment horizontal="center" vertical="center" wrapText="1"/>
    </xf>
    <xf numFmtId="49" fontId="12" fillId="9" borderId="34" xfId="4" applyNumberFormat="1" applyFont="1" applyFill="1" applyBorder="1" applyAlignment="1">
      <alignment horizontal="center" vertical="center" wrapText="1"/>
    </xf>
    <xf numFmtId="49" fontId="3" fillId="11" borderId="24" xfId="1" applyNumberFormat="1" applyFont="1" applyFill="1" applyBorder="1" applyAlignment="1">
      <alignment horizontal="center" vertical="center"/>
    </xf>
    <xf numFmtId="49" fontId="3" fillId="11" borderId="3" xfId="1" applyNumberFormat="1" applyFont="1" applyFill="1" applyBorder="1" applyAlignment="1">
      <alignment horizontal="center" vertical="center"/>
    </xf>
    <xf numFmtId="49" fontId="3" fillId="11" borderId="6" xfId="1" applyNumberFormat="1" applyFont="1" applyFill="1" applyBorder="1" applyAlignment="1">
      <alignment horizontal="center" vertical="center"/>
    </xf>
    <xf numFmtId="49" fontId="3" fillId="11" borderId="12" xfId="1" applyNumberFormat="1" applyFont="1" applyFill="1" applyBorder="1" applyAlignment="1">
      <alignment horizontal="center" vertical="center"/>
    </xf>
    <xf numFmtId="164" fontId="3" fillId="11" borderId="38" xfId="1" applyNumberFormat="1" applyFont="1" applyFill="1" applyBorder="1" applyAlignment="1">
      <alignment horizontal="left" vertical="center" wrapText="1"/>
    </xf>
    <xf numFmtId="164" fontId="7" fillId="9" borderId="24" xfId="1" applyNumberFormat="1" applyFont="1" applyFill="1" applyBorder="1" applyAlignment="1">
      <alignment horizontal="left" vertical="center" wrapText="1"/>
    </xf>
    <xf numFmtId="164" fontId="7" fillId="9" borderId="3" xfId="1" applyNumberFormat="1" applyFont="1" applyFill="1" applyBorder="1" applyAlignment="1">
      <alignment horizontal="left" vertical="center" wrapText="1"/>
    </xf>
    <xf numFmtId="164" fontId="7" fillId="9" borderId="6" xfId="1" applyNumberFormat="1" applyFont="1" applyFill="1" applyBorder="1" applyAlignment="1">
      <alignment horizontal="left" vertical="center" wrapText="1"/>
    </xf>
    <xf numFmtId="164" fontId="2" fillId="0" borderId="14" xfId="1" applyNumberFormat="1" applyFont="1" applyBorder="1" applyAlignment="1">
      <alignment horizontal="center" vertical="center" wrapText="1"/>
    </xf>
    <xf numFmtId="49" fontId="3" fillId="13" borderId="30" xfId="1" applyNumberFormat="1" applyFont="1" applyFill="1" applyBorder="1" applyAlignment="1">
      <alignment horizontal="right" vertical="center"/>
    </xf>
    <xf numFmtId="165" fontId="3" fillId="9" borderId="41" xfId="2" applyNumberFormat="1" applyFont="1" applyFill="1" applyBorder="1" applyAlignment="1">
      <alignment horizontal="center" vertical="center"/>
    </xf>
    <xf numFmtId="165" fontId="3" fillId="9" borderId="34" xfId="2" applyNumberFormat="1" applyFont="1" applyFill="1" applyBorder="1" applyAlignment="1">
      <alignment horizontal="center" vertical="center"/>
    </xf>
    <xf numFmtId="164" fontId="3" fillId="10" borderId="31" xfId="1" applyNumberFormat="1" applyFont="1" applyFill="1" applyBorder="1" applyAlignment="1">
      <alignment horizontal="center" vertical="center"/>
    </xf>
    <xf numFmtId="164" fontId="3" fillId="10" borderId="21" xfId="1" applyNumberFormat="1" applyFont="1" applyFill="1" applyBorder="1" applyAlignment="1">
      <alignment horizontal="center" vertical="center"/>
    </xf>
    <xf numFmtId="49" fontId="3" fillId="13" borderId="31" xfId="1" applyNumberFormat="1" applyFont="1" applyFill="1" applyBorder="1" applyAlignment="1">
      <alignment horizontal="center" vertical="center"/>
    </xf>
    <xf numFmtId="49" fontId="3" fillId="13" borderId="21" xfId="1" applyNumberFormat="1" applyFont="1" applyFill="1" applyBorder="1" applyAlignment="1">
      <alignment horizontal="center" vertical="center"/>
    </xf>
    <xf numFmtId="164" fontId="3" fillId="11" borderId="31" xfId="1" applyNumberFormat="1" applyFont="1" applyFill="1" applyBorder="1" applyAlignment="1">
      <alignment horizontal="center" vertical="center"/>
    </xf>
    <xf numFmtId="164" fontId="3" fillId="11" borderId="21" xfId="1" applyNumberFormat="1" applyFont="1" applyFill="1" applyBorder="1" applyAlignment="1">
      <alignment horizontal="center" vertical="center"/>
    </xf>
    <xf numFmtId="164" fontId="3" fillId="11" borderId="30" xfId="1" applyNumberFormat="1" applyFont="1" applyFill="1" applyBorder="1" applyAlignment="1">
      <alignment horizontal="center" vertical="center"/>
    </xf>
    <xf numFmtId="164" fontId="3" fillId="9" borderId="14" xfId="2" applyNumberFormat="1" applyFont="1" applyFill="1" applyBorder="1" applyAlignment="1">
      <alignment horizontal="center" vertical="center"/>
    </xf>
    <xf numFmtId="164" fontId="2" fillId="9" borderId="24" xfId="1" applyNumberFormat="1" applyFont="1" applyFill="1" applyBorder="1" applyAlignment="1">
      <alignment horizontal="justify" vertical="center" wrapText="1"/>
    </xf>
    <xf numFmtId="164" fontId="2" fillId="9" borderId="3" xfId="1" applyNumberFormat="1" applyFont="1" applyFill="1" applyBorder="1" applyAlignment="1">
      <alignment horizontal="justify" vertical="center" wrapText="1"/>
    </xf>
    <xf numFmtId="164" fontId="2" fillId="9" borderId="6" xfId="1" applyNumberFormat="1" applyFont="1" applyFill="1" applyBorder="1" applyAlignment="1">
      <alignment horizontal="justify" vertical="center" wrapText="1"/>
    </xf>
    <xf numFmtId="49" fontId="13" fillId="9" borderId="12" xfId="4" applyNumberFormat="1" applyFont="1" applyFill="1" applyBorder="1" applyAlignment="1">
      <alignment horizontal="center" vertical="center" wrapText="1"/>
    </xf>
    <xf numFmtId="49" fontId="13" fillId="9" borderId="24" xfId="4" applyNumberFormat="1" applyFont="1" applyFill="1" applyBorder="1" applyAlignment="1">
      <alignment horizontal="center" vertical="center" wrapText="1"/>
    </xf>
    <xf numFmtId="49" fontId="13" fillId="9" borderId="3" xfId="4" applyNumberFormat="1" applyFont="1" applyFill="1" applyBorder="1" applyAlignment="1">
      <alignment horizontal="center" vertical="center" wrapText="1"/>
    </xf>
    <xf numFmtId="49" fontId="13" fillId="9" borderId="6" xfId="4" applyNumberFormat="1" applyFont="1" applyFill="1" applyBorder="1" applyAlignment="1">
      <alignment horizontal="center" vertical="center" wrapText="1"/>
    </xf>
    <xf numFmtId="164" fontId="3" fillId="9" borderId="48" xfId="2" applyNumberFormat="1" applyFont="1" applyFill="1" applyBorder="1" applyAlignment="1">
      <alignment horizontal="center" vertical="center" wrapText="1"/>
    </xf>
    <xf numFmtId="164" fontId="3" fillId="9" borderId="41" xfId="2" applyNumberFormat="1" applyFont="1" applyFill="1" applyBorder="1" applyAlignment="1">
      <alignment horizontal="center" vertical="center" wrapText="1"/>
    </xf>
    <xf numFmtId="164" fontId="3" fillId="9" borderId="34" xfId="2" applyNumberFormat="1" applyFont="1" applyFill="1" applyBorder="1" applyAlignment="1">
      <alignment horizontal="center" vertical="center" wrapText="1"/>
    </xf>
    <xf numFmtId="164" fontId="3" fillId="9" borderId="24" xfId="2" applyNumberFormat="1" applyFont="1" applyFill="1" applyBorder="1" applyAlignment="1">
      <alignment horizontal="center" vertical="center"/>
    </xf>
    <xf numFmtId="164" fontId="3" fillId="9" borderId="24" xfId="2" applyNumberFormat="1" applyFont="1" applyFill="1" applyBorder="1" applyAlignment="1">
      <alignment horizontal="center" vertical="center" wrapText="1"/>
    </xf>
    <xf numFmtId="49" fontId="13" fillId="9" borderId="41" xfId="4" applyNumberFormat="1" applyFont="1" applyFill="1" applyBorder="1" applyAlignment="1">
      <alignment horizontal="center" vertical="center" wrapText="1"/>
    </xf>
    <xf numFmtId="49" fontId="13" fillId="9" borderId="34" xfId="4" applyNumberFormat="1" applyFont="1" applyFill="1" applyBorder="1" applyAlignment="1">
      <alignment horizontal="center" vertical="center" wrapText="1"/>
    </xf>
    <xf numFmtId="164" fontId="2" fillId="19" borderId="12" xfId="1" applyNumberFormat="1" applyFont="1" applyFill="1" applyBorder="1" applyAlignment="1">
      <alignment horizontal="left" vertical="center" wrapText="1"/>
    </xf>
    <xf numFmtId="164" fontId="2" fillId="19" borderId="24" xfId="1" applyNumberFormat="1" applyFont="1" applyFill="1" applyBorder="1" applyAlignment="1">
      <alignment horizontal="left" vertical="center" wrapText="1"/>
    </xf>
    <xf numFmtId="164" fontId="2" fillId="19" borderId="3" xfId="1" applyNumberFormat="1" applyFont="1" applyFill="1" applyBorder="1" applyAlignment="1">
      <alignment horizontal="left" vertical="center" wrapText="1"/>
    </xf>
    <xf numFmtId="164" fontId="2" fillId="19" borderId="6" xfId="1" applyNumberFormat="1" applyFont="1" applyFill="1" applyBorder="1" applyAlignment="1">
      <alignment horizontal="left" vertical="center" wrapText="1"/>
    </xf>
    <xf numFmtId="164" fontId="2" fillId="9" borderId="48" xfId="1" applyNumberFormat="1" applyFont="1" applyFill="1" applyBorder="1" applyAlignment="1">
      <alignment horizontal="center" vertical="center" wrapText="1"/>
    </xf>
    <xf numFmtId="164" fontId="2" fillId="9" borderId="24" xfId="1" applyNumberFormat="1" applyFont="1" applyFill="1" applyBorder="1" applyAlignment="1">
      <alignment horizontal="center" vertical="center" wrapText="1"/>
    </xf>
    <xf numFmtId="164" fontId="2" fillId="9" borderId="14" xfId="1" applyNumberFormat="1" applyFont="1" applyFill="1" applyBorder="1" applyAlignment="1">
      <alignment horizontal="center" vertical="center" wrapText="1"/>
    </xf>
    <xf numFmtId="164" fontId="2" fillId="9" borderId="41" xfId="1" applyNumberFormat="1" applyFont="1" applyFill="1" applyBorder="1" applyAlignment="1">
      <alignment horizontal="center" vertical="center" wrapText="1"/>
    </xf>
    <xf numFmtId="164" fontId="2" fillId="9" borderId="34" xfId="1" applyNumberFormat="1" applyFont="1" applyFill="1" applyBorder="1" applyAlignment="1">
      <alignment horizontal="center" vertical="center" wrapText="1"/>
    </xf>
    <xf numFmtId="2" fontId="3" fillId="9" borderId="48" xfId="2" applyNumberFormat="1" applyFont="1" applyFill="1" applyBorder="1" applyAlignment="1">
      <alignment horizontal="center" vertical="center"/>
    </xf>
    <xf numFmtId="2" fontId="3" fillId="9" borderId="24" xfId="2" applyNumberFormat="1" applyFont="1" applyFill="1" applyBorder="1" applyAlignment="1">
      <alignment horizontal="center" vertical="center"/>
    </xf>
    <xf numFmtId="2" fontId="3" fillId="9" borderId="41" xfId="2" applyNumberFormat="1" applyFont="1" applyFill="1" applyBorder="1" applyAlignment="1">
      <alignment horizontal="center" vertical="center"/>
    </xf>
    <xf numFmtId="2" fontId="3" fillId="9" borderId="34" xfId="2" applyNumberFormat="1" applyFont="1" applyFill="1" applyBorder="1" applyAlignment="1">
      <alignment horizontal="center" vertical="center"/>
    </xf>
    <xf numFmtId="49" fontId="12" fillId="9" borderId="48" xfId="4" applyNumberFormat="1" applyFont="1" applyFill="1" applyBorder="1" applyAlignment="1">
      <alignment horizontal="center" vertical="center" wrapText="1"/>
    </xf>
    <xf numFmtId="0" fontId="2" fillId="0" borderId="48" xfId="1" applyFont="1" applyBorder="1" applyAlignment="1">
      <alignment horizontal="center" vertical="center" textRotation="90" wrapText="1"/>
    </xf>
    <xf numFmtId="0" fontId="2" fillId="0" borderId="41" xfId="1" applyFont="1" applyBorder="1" applyAlignment="1">
      <alignment horizontal="center" vertical="center" textRotation="90" wrapText="1"/>
    </xf>
    <xf numFmtId="0" fontId="2" fillId="0" borderId="34" xfId="1" applyFont="1" applyBorder="1" applyAlignment="1">
      <alignment horizontal="center" vertical="center" textRotation="90" wrapText="1"/>
    </xf>
    <xf numFmtId="0" fontId="2" fillId="0" borderId="58" xfId="1" applyFont="1" applyBorder="1" applyAlignment="1">
      <alignment horizontal="center" vertical="center" textRotation="90" wrapText="1"/>
    </xf>
    <xf numFmtId="0" fontId="2" fillId="0" borderId="59" xfId="1" applyFont="1" applyBorder="1" applyAlignment="1">
      <alignment horizontal="center" vertical="center" textRotation="90" wrapText="1"/>
    </xf>
    <xf numFmtId="0" fontId="2" fillId="0" borderId="37" xfId="1" applyFont="1" applyBorder="1" applyAlignment="1">
      <alignment horizontal="center" vertical="center" textRotation="90" wrapText="1"/>
    </xf>
    <xf numFmtId="0" fontId="2" fillId="0" borderId="50" xfId="1" applyFont="1" applyFill="1" applyBorder="1" applyAlignment="1">
      <alignment horizontal="center" vertical="center" textRotation="90" wrapText="1"/>
    </xf>
    <xf numFmtId="0" fontId="2" fillId="0" borderId="51" xfId="1" applyFont="1" applyFill="1" applyBorder="1" applyAlignment="1">
      <alignment horizontal="center" vertical="center" textRotation="90" wrapText="1"/>
    </xf>
    <xf numFmtId="0" fontId="2" fillId="0" borderId="52" xfId="1" applyFont="1" applyFill="1" applyBorder="1" applyAlignment="1">
      <alignment horizontal="center" vertical="center" textRotation="90" wrapText="1"/>
    </xf>
    <xf numFmtId="0" fontId="9" fillId="0" borderId="0" xfId="0" applyFont="1" applyAlignment="1">
      <alignment horizontal="left"/>
    </xf>
    <xf numFmtId="0" fontId="3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49" fontId="2" fillId="0" borderId="49" xfId="1" applyNumberFormat="1" applyFont="1" applyBorder="1" applyAlignment="1">
      <alignment horizontal="center" vertical="center" textRotation="90" wrapText="1"/>
    </xf>
    <xf numFmtId="49" fontId="2" fillId="0" borderId="42" xfId="1" applyNumberFormat="1" applyFont="1" applyBorder="1" applyAlignment="1">
      <alignment horizontal="center" vertical="center" textRotation="90" wrapText="1"/>
    </xf>
    <xf numFmtId="49" fontId="2" fillId="0" borderId="28" xfId="1" applyNumberFormat="1" applyFont="1" applyBorder="1" applyAlignment="1">
      <alignment horizontal="center" vertical="center" textRotation="90" wrapText="1"/>
    </xf>
    <xf numFmtId="49" fontId="2" fillId="0" borderId="12" xfId="1" applyNumberFormat="1" applyFont="1" applyBorder="1" applyAlignment="1">
      <alignment horizontal="center" vertical="center" textRotation="90" wrapText="1"/>
    </xf>
    <xf numFmtId="49" fontId="2" fillId="0" borderId="3" xfId="1" applyNumberFormat="1" applyFont="1" applyBorder="1" applyAlignment="1">
      <alignment horizontal="center" vertical="center" textRotation="90" wrapText="1"/>
    </xf>
    <xf numFmtId="49" fontId="2" fillId="0" borderId="6" xfId="1" applyNumberFormat="1" applyFont="1" applyBorder="1" applyAlignment="1">
      <alignment horizontal="center" vertical="center" textRotation="90" wrapText="1"/>
    </xf>
    <xf numFmtId="49" fontId="2" fillId="0" borderId="48" xfId="1" applyNumberFormat="1" applyFont="1" applyBorder="1" applyAlignment="1">
      <alignment horizontal="center" vertical="center" textRotation="90" wrapText="1"/>
    </xf>
    <xf numFmtId="49" fontId="2" fillId="0" borderId="41" xfId="1" applyNumberFormat="1" applyFont="1" applyBorder="1" applyAlignment="1">
      <alignment horizontal="center" vertical="center" textRotation="90" wrapText="1"/>
    </xf>
    <xf numFmtId="49" fontId="2" fillId="0" borderId="34" xfId="1" applyNumberFormat="1" applyFont="1" applyBorder="1" applyAlignment="1">
      <alignment horizontal="center" vertical="center" textRotation="90" wrapText="1"/>
    </xf>
    <xf numFmtId="0" fontId="2" fillId="0" borderId="48" xfId="1" applyFont="1" applyBorder="1" applyAlignment="1">
      <alignment horizontal="center" vertical="center" wrapText="1"/>
    </xf>
    <xf numFmtId="0" fontId="2" fillId="0" borderId="41" xfId="1" applyFont="1" applyBorder="1" applyAlignment="1">
      <alignment horizontal="center" vertical="center" wrapText="1"/>
    </xf>
    <xf numFmtId="0" fontId="2" fillId="0" borderId="34" xfId="1" applyFont="1" applyBorder="1" applyAlignment="1">
      <alignment horizontal="center" vertical="center" wrapText="1"/>
    </xf>
    <xf numFmtId="0" fontId="2" fillId="0" borderId="46" xfId="1" applyFont="1" applyBorder="1" applyAlignment="1">
      <alignment horizontal="center" vertical="center" wrapText="1"/>
    </xf>
    <xf numFmtId="0" fontId="2" fillId="0" borderId="47" xfId="1" applyFont="1" applyBorder="1" applyAlignment="1">
      <alignment horizontal="center" vertical="center" wrapText="1"/>
    </xf>
    <xf numFmtId="0" fontId="2" fillId="0" borderId="32" xfId="1" applyFont="1" applyBorder="1" applyAlignment="1">
      <alignment horizontal="center" vertical="center" wrapText="1"/>
    </xf>
    <xf numFmtId="0" fontId="2" fillId="0" borderId="45" xfId="1" applyFont="1" applyFill="1" applyBorder="1" applyAlignment="1">
      <alignment horizontal="center" vertical="center" textRotation="90" wrapText="1"/>
    </xf>
    <xf numFmtId="0" fontId="2" fillId="0" borderId="40" xfId="1" applyFont="1" applyFill="1" applyBorder="1" applyAlignment="1">
      <alignment horizontal="center" vertical="center" textRotation="90" wrapText="1"/>
    </xf>
    <xf numFmtId="0" fontId="2" fillId="0" borderId="35" xfId="1" applyFont="1" applyFill="1" applyBorder="1" applyAlignment="1">
      <alignment horizontal="center" vertical="center" textRotation="90" wrapText="1"/>
    </xf>
    <xf numFmtId="2" fontId="2" fillId="0" borderId="7" xfId="1" applyNumberFormat="1" applyFont="1" applyBorder="1" applyAlignment="1">
      <alignment horizontal="center" vertical="center" wrapText="1"/>
    </xf>
    <xf numFmtId="2" fontId="2" fillId="0" borderId="12" xfId="1" applyNumberFormat="1" applyFont="1" applyBorder="1" applyAlignment="1">
      <alignment horizontal="center" vertical="center" wrapText="1"/>
    </xf>
    <xf numFmtId="2" fontId="2" fillId="0" borderId="8" xfId="1" applyNumberFormat="1" applyFont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textRotation="90" wrapText="1"/>
    </xf>
    <xf numFmtId="0" fontId="2" fillId="0" borderId="17" xfId="1" applyFont="1" applyFill="1" applyBorder="1" applyAlignment="1">
      <alignment horizontal="center" vertical="center" textRotation="90" wrapText="1"/>
    </xf>
    <xf numFmtId="0" fontId="2" fillId="0" borderId="3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horizontal="center" vertical="center" textRotation="90" wrapText="1"/>
    </xf>
    <xf numFmtId="0" fontId="2" fillId="0" borderId="10" xfId="1" applyFont="1" applyFill="1" applyBorder="1" applyAlignment="1">
      <alignment horizontal="center" vertical="center" textRotation="90" wrapText="1"/>
    </xf>
    <xf numFmtId="0" fontId="2" fillId="0" borderId="4" xfId="1" applyFont="1" applyBorder="1" applyAlignment="1">
      <alignment horizontal="center" vertical="center"/>
    </xf>
    <xf numFmtId="0" fontId="2" fillId="0" borderId="28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164" fontId="2" fillId="15" borderId="48" xfId="1" applyNumberFormat="1" applyFont="1" applyFill="1" applyBorder="1" applyAlignment="1">
      <alignment horizontal="left" vertical="center" wrapText="1"/>
    </xf>
    <xf numFmtId="164" fontId="2" fillId="15" borderId="41" xfId="1" applyNumberFormat="1" applyFont="1" applyFill="1" applyBorder="1" applyAlignment="1">
      <alignment horizontal="left" vertical="center" wrapText="1"/>
    </xf>
    <xf numFmtId="164" fontId="2" fillId="15" borderId="34" xfId="1" applyNumberFormat="1" applyFont="1" applyFill="1" applyBorder="1" applyAlignment="1">
      <alignment horizontal="left" vertical="center" wrapText="1"/>
    </xf>
    <xf numFmtId="164" fontId="2" fillId="17" borderId="12" xfId="1" applyNumberFormat="1" applyFont="1" applyFill="1" applyBorder="1" applyAlignment="1">
      <alignment horizontal="left" vertical="center" wrapText="1"/>
    </xf>
    <xf numFmtId="164" fontId="2" fillId="17" borderId="24" xfId="1" applyNumberFormat="1" applyFont="1" applyFill="1" applyBorder="1" applyAlignment="1">
      <alignment horizontal="left" vertical="center" wrapText="1"/>
    </xf>
    <xf numFmtId="164" fontId="2" fillId="17" borderId="3" xfId="1" applyNumberFormat="1" applyFont="1" applyFill="1" applyBorder="1" applyAlignment="1">
      <alignment horizontal="left" vertical="center" wrapText="1"/>
    </xf>
    <xf numFmtId="164" fontId="2" fillId="17" borderId="6" xfId="1" applyNumberFormat="1" applyFont="1" applyFill="1" applyBorder="1" applyAlignment="1">
      <alignment horizontal="left" vertical="center" wrapText="1"/>
    </xf>
    <xf numFmtId="164" fontId="2" fillId="16" borderId="24" xfId="1" applyNumberFormat="1" applyFont="1" applyFill="1" applyBorder="1" applyAlignment="1">
      <alignment horizontal="left" vertical="center" wrapText="1"/>
    </xf>
    <xf numFmtId="164" fontId="2" fillId="16" borderId="3" xfId="1" applyNumberFormat="1" applyFont="1" applyFill="1" applyBorder="1" applyAlignment="1">
      <alignment horizontal="left" vertical="center" wrapText="1"/>
    </xf>
    <xf numFmtId="164" fontId="2" fillId="16" borderId="6" xfId="1" applyNumberFormat="1" applyFont="1" applyFill="1" applyBorder="1" applyAlignment="1">
      <alignment horizontal="left" vertical="center" wrapText="1"/>
    </xf>
    <xf numFmtId="164" fontId="2" fillId="15" borderId="12" xfId="1" applyNumberFormat="1" applyFont="1" applyFill="1" applyBorder="1" applyAlignment="1">
      <alignment horizontal="left" vertical="center" wrapText="1"/>
    </xf>
    <xf numFmtId="164" fontId="2" fillId="15" borderId="24" xfId="1" applyNumberFormat="1" applyFont="1" applyFill="1" applyBorder="1" applyAlignment="1">
      <alignment horizontal="left" vertical="center" wrapText="1"/>
    </xf>
    <xf numFmtId="164" fontId="2" fillId="15" borderId="3" xfId="1" applyNumberFormat="1" applyFont="1" applyFill="1" applyBorder="1" applyAlignment="1">
      <alignment horizontal="left" vertical="center" wrapText="1"/>
    </xf>
    <xf numFmtId="164" fontId="2" fillId="15" borderId="6" xfId="1" applyNumberFormat="1" applyFont="1" applyFill="1" applyBorder="1" applyAlignment="1">
      <alignment horizontal="left" vertical="center" wrapText="1"/>
    </xf>
    <xf numFmtId="164" fontId="3" fillId="17" borderId="48" xfId="2" applyNumberFormat="1" applyFont="1" applyFill="1" applyBorder="1" applyAlignment="1">
      <alignment horizontal="center" vertical="center"/>
    </xf>
    <xf numFmtId="164" fontId="3" fillId="17" borderId="41" xfId="2" applyNumberFormat="1" applyFont="1" applyFill="1" applyBorder="1" applyAlignment="1">
      <alignment horizontal="center" vertical="center"/>
    </xf>
    <xf numFmtId="164" fontId="3" fillId="17" borderId="34" xfId="2" applyNumberFormat="1" applyFont="1" applyFill="1" applyBorder="1" applyAlignment="1">
      <alignment horizontal="center" vertical="center"/>
    </xf>
    <xf numFmtId="164" fontId="2" fillId="17" borderId="12" xfId="1" applyNumberFormat="1" applyFont="1" applyFill="1" applyBorder="1" applyAlignment="1">
      <alignment horizontal="justify" vertical="center" wrapText="1"/>
    </xf>
    <xf numFmtId="164" fontId="2" fillId="17" borderId="24" xfId="1" applyNumberFormat="1" applyFont="1" applyFill="1" applyBorder="1" applyAlignment="1">
      <alignment horizontal="justify" vertical="center" wrapText="1"/>
    </xf>
    <xf numFmtId="164" fontId="2" fillId="17" borderId="3" xfId="1" applyNumberFormat="1" applyFont="1" applyFill="1" applyBorder="1" applyAlignment="1">
      <alignment horizontal="justify" vertical="center" wrapText="1"/>
    </xf>
    <xf numFmtId="164" fontId="2" fillId="17" borderId="6" xfId="1" applyNumberFormat="1" applyFont="1" applyFill="1" applyBorder="1" applyAlignment="1">
      <alignment horizontal="justify" vertical="center" wrapText="1"/>
    </xf>
    <xf numFmtId="164" fontId="2" fillId="17" borderId="48" xfId="1" applyNumberFormat="1" applyFont="1" applyFill="1" applyBorder="1" applyAlignment="1">
      <alignment horizontal="justify" vertical="center" wrapText="1"/>
    </xf>
    <xf numFmtId="164" fontId="2" fillId="17" borderId="41" xfId="1" applyNumberFormat="1" applyFont="1" applyFill="1" applyBorder="1" applyAlignment="1">
      <alignment horizontal="justify" vertical="center" wrapText="1"/>
    </xf>
    <xf numFmtId="164" fontId="2" fillId="17" borderId="34" xfId="1" applyNumberFormat="1" applyFont="1" applyFill="1" applyBorder="1" applyAlignment="1">
      <alignment horizontal="justify" vertical="center" wrapText="1"/>
    </xf>
    <xf numFmtId="164" fontId="7" fillId="17" borderId="24" xfId="1" applyNumberFormat="1" applyFont="1" applyFill="1" applyBorder="1" applyAlignment="1">
      <alignment horizontal="left" vertical="center" wrapText="1"/>
    </xf>
    <xf numFmtId="164" fontId="7" fillId="17" borderId="3" xfId="1" applyNumberFormat="1" applyFont="1" applyFill="1" applyBorder="1" applyAlignment="1">
      <alignment horizontal="left" vertical="center" wrapText="1"/>
    </xf>
    <xf numFmtId="164" fontId="7" fillId="17" borderId="6" xfId="1" applyNumberFormat="1" applyFont="1" applyFill="1" applyBorder="1" applyAlignment="1">
      <alignment horizontal="left" vertical="center" wrapText="1"/>
    </xf>
    <xf numFmtId="164" fontId="7" fillId="16" borderId="48" xfId="1" applyNumberFormat="1" applyFont="1" applyFill="1" applyBorder="1" applyAlignment="1">
      <alignment horizontal="left" vertical="center" wrapText="1"/>
    </xf>
    <xf numFmtId="164" fontId="7" fillId="16" borderId="41" xfId="1" applyNumberFormat="1" applyFont="1" applyFill="1" applyBorder="1" applyAlignment="1">
      <alignment horizontal="left" vertical="center" wrapText="1"/>
    </xf>
    <xf numFmtId="164" fontId="7" fillId="16" borderId="34" xfId="1" applyNumberFormat="1" applyFont="1" applyFill="1" applyBorder="1" applyAlignment="1">
      <alignment horizontal="left" vertical="center" wrapText="1"/>
    </xf>
    <xf numFmtId="164" fontId="2" fillId="16" borderId="12" xfId="1" applyNumberFormat="1" applyFont="1" applyFill="1" applyBorder="1" applyAlignment="1">
      <alignment horizontal="left" vertical="center" wrapText="1"/>
    </xf>
    <xf numFmtId="164" fontId="7" fillId="15" borderId="48" xfId="1" applyNumberFormat="1" applyFont="1" applyFill="1" applyBorder="1" applyAlignment="1">
      <alignment horizontal="left" vertical="center" wrapText="1"/>
    </xf>
    <xf numFmtId="164" fontId="7" fillId="15" borderId="41" xfId="1" applyNumberFormat="1" applyFont="1" applyFill="1" applyBorder="1" applyAlignment="1">
      <alignment horizontal="left" vertical="center" wrapText="1"/>
    </xf>
    <xf numFmtId="164" fontId="7" fillId="15" borderId="34" xfId="1" applyNumberFormat="1" applyFont="1" applyFill="1" applyBorder="1" applyAlignment="1">
      <alignment horizontal="left" vertical="center" wrapText="1"/>
    </xf>
    <xf numFmtId="164" fontId="2" fillId="16" borderId="48" xfId="1" applyNumberFormat="1" applyFont="1" applyFill="1" applyBorder="1" applyAlignment="1">
      <alignment horizontal="left" vertical="center" wrapText="1"/>
    </xf>
    <xf numFmtId="164" fontId="2" fillId="16" borderId="41" xfId="1" applyNumberFormat="1" applyFont="1" applyFill="1" applyBorder="1" applyAlignment="1">
      <alignment horizontal="left" vertical="center" wrapText="1"/>
    </xf>
    <xf numFmtId="164" fontId="2" fillId="16" borderId="34" xfId="1" applyNumberFormat="1" applyFont="1" applyFill="1" applyBorder="1" applyAlignment="1">
      <alignment horizontal="left" vertical="center" wrapText="1"/>
    </xf>
    <xf numFmtId="164" fontId="12" fillId="16" borderId="48" xfId="1" applyNumberFormat="1" applyFont="1" applyFill="1" applyBorder="1" applyAlignment="1">
      <alignment horizontal="left" vertical="center" wrapText="1"/>
    </xf>
    <xf numFmtId="164" fontId="12" fillId="16" borderId="41" xfId="1" applyNumberFormat="1" applyFont="1" applyFill="1" applyBorder="1" applyAlignment="1">
      <alignment horizontal="left" vertical="center" wrapText="1"/>
    </xf>
    <xf numFmtId="164" fontId="12" fillId="16" borderId="34" xfId="1" applyNumberFormat="1" applyFont="1" applyFill="1" applyBorder="1" applyAlignment="1">
      <alignment horizontal="left" vertical="center" wrapText="1"/>
    </xf>
    <xf numFmtId="164" fontId="12" fillId="17" borderId="24" xfId="1" applyNumberFormat="1" applyFont="1" applyFill="1" applyBorder="1" applyAlignment="1">
      <alignment horizontal="left" vertical="center" wrapText="1"/>
    </xf>
    <xf numFmtId="164" fontId="12" fillId="17" borderId="3" xfId="1" applyNumberFormat="1" applyFont="1" applyFill="1" applyBorder="1" applyAlignment="1">
      <alignment horizontal="left" vertical="center" wrapText="1"/>
    </xf>
    <xf numFmtId="164" fontId="12" fillId="17" borderId="6" xfId="1" applyNumberFormat="1" applyFont="1" applyFill="1" applyBorder="1" applyAlignment="1">
      <alignment horizontal="left" vertical="center" wrapText="1"/>
    </xf>
    <xf numFmtId="164" fontId="12" fillId="16" borderId="12" xfId="1" applyNumberFormat="1" applyFont="1" applyFill="1" applyBorder="1" applyAlignment="1">
      <alignment horizontal="left" vertical="center" wrapText="1"/>
    </xf>
    <xf numFmtId="164" fontId="12" fillId="16" borderId="24" xfId="1" applyNumberFormat="1" applyFont="1" applyFill="1" applyBorder="1" applyAlignment="1">
      <alignment horizontal="left" vertical="center" wrapText="1"/>
    </xf>
    <xf numFmtId="164" fontId="12" fillId="16" borderId="3" xfId="1" applyNumberFormat="1" applyFont="1" applyFill="1" applyBorder="1" applyAlignment="1">
      <alignment horizontal="left" vertical="center" wrapText="1"/>
    </xf>
    <xf numFmtId="164" fontId="12" fillId="16" borderId="6" xfId="1" applyNumberFormat="1" applyFont="1" applyFill="1" applyBorder="1" applyAlignment="1">
      <alignment horizontal="left" vertical="center" wrapText="1"/>
    </xf>
    <xf numFmtId="49" fontId="12" fillId="9" borderId="12" xfId="4" applyNumberFormat="1" applyFont="1" applyFill="1" applyBorder="1" applyAlignment="1">
      <alignment horizontal="center" vertical="center" wrapText="1"/>
    </xf>
    <xf numFmtId="49" fontId="12" fillId="9" borderId="24" xfId="4" applyNumberFormat="1" applyFont="1" applyFill="1" applyBorder="1" applyAlignment="1">
      <alignment horizontal="center" vertical="center" wrapText="1"/>
    </xf>
    <xf numFmtId="49" fontId="12" fillId="9" borderId="3" xfId="4" applyNumberFormat="1" applyFont="1" applyFill="1" applyBorder="1" applyAlignment="1">
      <alignment horizontal="center" vertical="center" wrapText="1"/>
    </xf>
    <xf numFmtId="49" fontId="12" fillId="9" borderId="6" xfId="4" applyNumberFormat="1" applyFont="1" applyFill="1" applyBorder="1" applyAlignment="1">
      <alignment horizontal="center" vertical="center" wrapText="1"/>
    </xf>
    <xf numFmtId="164" fontId="2" fillId="18" borderId="24" xfId="1" applyNumberFormat="1" applyFont="1" applyFill="1" applyBorder="1" applyAlignment="1">
      <alignment horizontal="justify" vertical="center" wrapText="1"/>
    </xf>
    <xf numFmtId="164" fontId="2" fillId="18" borderId="3" xfId="1" applyNumberFormat="1" applyFont="1" applyFill="1" applyBorder="1" applyAlignment="1">
      <alignment horizontal="justify" vertical="center" wrapText="1"/>
    </xf>
    <xf numFmtId="164" fontId="2" fillId="18" borderId="6" xfId="1" applyNumberFormat="1" applyFont="1" applyFill="1" applyBorder="1" applyAlignment="1">
      <alignment horizontal="justify" vertical="center" wrapText="1"/>
    </xf>
    <xf numFmtId="164" fontId="7" fillId="17" borderId="48" xfId="1" applyNumberFormat="1" applyFont="1" applyFill="1" applyBorder="1" applyAlignment="1">
      <alignment horizontal="left" vertical="center" wrapText="1"/>
    </xf>
    <xf numFmtId="164" fontId="7" fillId="17" borderId="41" xfId="1" applyNumberFormat="1" applyFont="1" applyFill="1" applyBorder="1" applyAlignment="1">
      <alignment horizontal="left" vertical="center" wrapText="1"/>
    </xf>
    <xf numFmtId="164" fontId="7" fillId="17" borderId="34" xfId="1" applyNumberFormat="1" applyFont="1" applyFill="1" applyBorder="1" applyAlignment="1">
      <alignment horizontal="left" vertical="center" wrapText="1"/>
    </xf>
    <xf numFmtId="164" fontId="3" fillId="12" borderId="38" xfId="1" applyNumberFormat="1" applyFont="1" applyFill="1" applyBorder="1" applyAlignment="1">
      <alignment horizontal="center" vertical="center"/>
    </xf>
    <xf numFmtId="164" fontId="3" fillId="12" borderId="21" xfId="1" applyNumberFormat="1" applyFont="1" applyFill="1" applyBorder="1" applyAlignment="1">
      <alignment horizontal="center" vertical="center"/>
    </xf>
  </cellXfs>
  <cellStyles count="5">
    <cellStyle name="Comma 2" xfId="2" xr:uid="{00000000-0005-0000-0000-000000000000}"/>
    <cellStyle name="Normal" xfId="0" builtinId="0"/>
    <cellStyle name="Normal 2" xfId="1" xr:uid="{00000000-0005-0000-0000-000002000000}"/>
    <cellStyle name="Normal_3_1 Programos 1 lentele" xfId="3" xr:uid="{00000000-0005-0000-0000-000003000000}"/>
    <cellStyle name="Normal_4 programa (11.13)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K462"/>
  <sheetViews>
    <sheetView topLeftCell="A3" zoomScaleNormal="100" workbookViewId="0">
      <pane xSplit="9" ySplit="10" topLeftCell="J13" activePane="bottomRight" state="frozen"/>
      <selection activeCell="A3" sqref="A3"/>
      <selection pane="topRight" activeCell="J3" sqref="J3"/>
      <selection pane="bottomLeft" activeCell="A13" sqref="A13"/>
      <selection pane="bottomRight" activeCell="K416" sqref="K416:P416"/>
    </sheetView>
  </sheetViews>
  <sheetFormatPr defaultColWidth="9.140625" defaultRowHeight="11.25" outlineLevelRow="4" x14ac:dyDescent="0.2"/>
  <cols>
    <col min="1" max="1" width="3.7109375" style="238" customWidth="1"/>
    <col min="2" max="2" width="2.85546875" style="238" customWidth="1"/>
    <col min="3" max="3" width="3" style="238" customWidth="1"/>
    <col min="4" max="4" width="4.5703125" style="238" customWidth="1"/>
    <col min="5" max="5" width="3.140625" style="239" customWidth="1"/>
    <col min="6" max="6" width="24.42578125" style="223" customWidth="1"/>
    <col min="7" max="7" width="9.5703125" style="223" customWidth="1"/>
    <col min="8" max="9" width="7.5703125" style="223" customWidth="1"/>
    <col min="10" max="10" width="11.140625" style="223" customWidth="1"/>
    <col min="11" max="11" width="15.85546875" style="228" customWidth="1"/>
    <col min="12" max="12" width="11.7109375" style="228" customWidth="1"/>
    <col min="13" max="13" width="12" style="228" customWidth="1"/>
    <col min="14" max="14" width="13.42578125" style="228" customWidth="1"/>
    <col min="15" max="15" width="11.28515625" style="228" customWidth="1"/>
    <col min="16" max="16" width="11.42578125" style="228" customWidth="1"/>
    <col min="17" max="17" width="12.85546875" style="228" customWidth="1"/>
    <col min="18" max="18" width="12.42578125" style="228" customWidth="1"/>
    <col min="19" max="19" width="28" style="223" customWidth="1"/>
    <col min="20" max="20" width="9" style="223" customWidth="1"/>
    <col min="21" max="21" width="9.42578125" style="223" customWidth="1"/>
    <col min="22" max="22" width="9.7109375" style="223" customWidth="1"/>
    <col min="23" max="23" width="9.140625" style="223"/>
    <col min="24" max="24" width="15.5703125" style="4" customWidth="1"/>
    <col min="25" max="16384" width="9.140625" style="4"/>
  </cols>
  <sheetData>
    <row r="1" spans="1:43" ht="31.5" customHeight="1" x14ac:dyDescent="0.25">
      <c r="S1" s="692" t="s">
        <v>621</v>
      </c>
      <c r="T1" s="693"/>
      <c r="U1" s="693"/>
      <c r="V1" s="693"/>
    </row>
    <row r="2" spans="1:43" ht="19.5" customHeight="1" x14ac:dyDescent="0.25">
      <c r="S2" s="693" t="s">
        <v>620</v>
      </c>
      <c r="T2" s="693"/>
      <c r="U2" s="693"/>
      <c r="V2" s="693"/>
    </row>
    <row r="3" spans="1:43" ht="14.25" x14ac:dyDescent="0.15">
      <c r="A3" s="694" t="s">
        <v>677</v>
      </c>
      <c r="B3" s="694"/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166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</row>
    <row r="4" spans="1:43" ht="15" x14ac:dyDescent="0.15">
      <c r="A4" s="694" t="s">
        <v>292</v>
      </c>
      <c r="B4" s="694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166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</row>
    <row r="5" spans="1:43" ht="15" thickBot="1" x14ac:dyDescent="0.2">
      <c r="A5" s="694" t="s">
        <v>610</v>
      </c>
      <c r="B5" s="694"/>
      <c r="C5" s="694"/>
      <c r="D5" s="694"/>
      <c r="E5" s="694"/>
      <c r="F5" s="694"/>
      <c r="G5" s="694"/>
      <c r="H5" s="694"/>
      <c r="I5" s="694"/>
      <c r="J5" s="694"/>
      <c r="K5" s="694"/>
      <c r="L5" s="694"/>
      <c r="M5" s="694"/>
      <c r="N5" s="694"/>
      <c r="O5" s="694"/>
      <c r="P5" s="694"/>
      <c r="Q5" s="694"/>
      <c r="R5" s="694"/>
      <c r="S5" s="694"/>
      <c r="T5" s="694"/>
      <c r="U5" s="694"/>
      <c r="V5" s="694"/>
      <c r="W5" s="166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</row>
    <row r="6" spans="1:43" ht="16.5" customHeight="1" x14ac:dyDescent="0.2">
      <c r="A6" s="696" t="s">
        <v>18</v>
      </c>
      <c r="B6" s="696" t="s">
        <v>19</v>
      </c>
      <c r="C6" s="699" t="s">
        <v>0</v>
      </c>
      <c r="D6" s="699" t="s">
        <v>1</v>
      </c>
      <c r="E6" s="702" t="s">
        <v>30</v>
      </c>
      <c r="F6" s="705" t="s">
        <v>31</v>
      </c>
      <c r="G6" s="708" t="s">
        <v>2</v>
      </c>
      <c r="H6" s="708" t="s">
        <v>3</v>
      </c>
      <c r="I6" s="708" t="s">
        <v>32</v>
      </c>
      <c r="J6" s="708" t="s">
        <v>384</v>
      </c>
      <c r="K6" s="726" t="s">
        <v>571</v>
      </c>
      <c r="L6" s="711" t="s">
        <v>612</v>
      </c>
      <c r="M6" s="729" t="s">
        <v>678</v>
      </c>
      <c r="N6" s="730"/>
      <c r="O6" s="730"/>
      <c r="P6" s="731"/>
      <c r="Q6" s="711" t="s">
        <v>630</v>
      </c>
      <c r="R6" s="711" t="s">
        <v>679</v>
      </c>
      <c r="S6" s="714" t="s">
        <v>24</v>
      </c>
      <c r="T6" s="715"/>
      <c r="U6" s="715"/>
      <c r="V6" s="716"/>
      <c r="W6" s="167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spans="1:43" ht="21" customHeight="1" x14ac:dyDescent="0.2">
      <c r="A7" s="697"/>
      <c r="B7" s="697"/>
      <c r="C7" s="700"/>
      <c r="D7" s="700"/>
      <c r="E7" s="703"/>
      <c r="F7" s="706"/>
      <c r="G7" s="709"/>
      <c r="H7" s="709"/>
      <c r="I7" s="709"/>
      <c r="J7" s="709"/>
      <c r="K7" s="727"/>
      <c r="L7" s="712"/>
      <c r="M7" s="717" t="s">
        <v>4</v>
      </c>
      <c r="N7" s="719" t="s">
        <v>5</v>
      </c>
      <c r="O7" s="719"/>
      <c r="P7" s="720" t="s">
        <v>611</v>
      </c>
      <c r="Q7" s="712"/>
      <c r="R7" s="712"/>
      <c r="S7" s="722" t="s">
        <v>7</v>
      </c>
      <c r="T7" s="724" t="s">
        <v>8</v>
      </c>
      <c r="U7" s="724"/>
      <c r="V7" s="725"/>
      <c r="W7" s="167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</row>
    <row r="8" spans="1:43" ht="51.75" customHeight="1" thickBot="1" x14ac:dyDescent="0.2">
      <c r="A8" s="698"/>
      <c r="B8" s="698"/>
      <c r="C8" s="701"/>
      <c r="D8" s="701"/>
      <c r="E8" s="704"/>
      <c r="F8" s="707"/>
      <c r="G8" s="710"/>
      <c r="H8" s="710"/>
      <c r="I8" s="710"/>
      <c r="J8" s="710"/>
      <c r="K8" s="728"/>
      <c r="L8" s="713"/>
      <c r="M8" s="718"/>
      <c r="N8" s="168" t="s">
        <v>4</v>
      </c>
      <c r="O8" s="168" t="s">
        <v>9</v>
      </c>
      <c r="P8" s="721"/>
      <c r="Q8" s="713"/>
      <c r="R8" s="713"/>
      <c r="S8" s="723"/>
      <c r="T8" s="361" t="s">
        <v>613</v>
      </c>
      <c r="U8" s="362" t="s">
        <v>631</v>
      </c>
      <c r="V8" s="362" t="s">
        <v>680</v>
      </c>
      <c r="W8" s="169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</row>
    <row r="9" spans="1:43" ht="11.25" customHeight="1" outlineLevel="1" thickBot="1" x14ac:dyDescent="0.2">
      <c r="A9" s="229" t="s">
        <v>20</v>
      </c>
      <c r="B9" s="743" t="s">
        <v>614</v>
      </c>
      <c r="C9" s="743"/>
      <c r="D9" s="743"/>
      <c r="E9" s="743"/>
      <c r="F9" s="743"/>
      <c r="G9" s="743"/>
      <c r="H9" s="743"/>
      <c r="I9" s="743"/>
      <c r="J9" s="743"/>
      <c r="K9" s="743"/>
      <c r="L9" s="743"/>
      <c r="M9" s="743"/>
      <c r="N9" s="743"/>
      <c r="O9" s="743"/>
      <c r="P9" s="743"/>
      <c r="Q9" s="743"/>
      <c r="R9" s="743"/>
      <c r="S9" s="743"/>
      <c r="T9" s="743"/>
      <c r="U9" s="743"/>
      <c r="V9" s="744"/>
      <c r="W9" s="169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</row>
    <row r="10" spans="1:43" ht="14.25" customHeight="1" outlineLevel="2" thickBot="1" x14ac:dyDescent="0.2">
      <c r="A10" s="229" t="s">
        <v>20</v>
      </c>
      <c r="B10" s="240" t="s">
        <v>20</v>
      </c>
      <c r="C10" s="643" t="s">
        <v>94</v>
      </c>
      <c r="D10" s="644"/>
      <c r="E10" s="644"/>
      <c r="F10" s="644"/>
      <c r="G10" s="644"/>
      <c r="H10" s="644"/>
      <c r="I10" s="644"/>
      <c r="J10" s="644"/>
      <c r="K10" s="644"/>
      <c r="L10" s="644"/>
      <c r="M10" s="644"/>
      <c r="N10" s="644"/>
      <c r="O10" s="644"/>
      <c r="P10" s="644"/>
      <c r="Q10" s="644"/>
      <c r="R10" s="644"/>
      <c r="S10" s="644"/>
      <c r="T10" s="644"/>
      <c r="U10" s="644"/>
      <c r="V10" s="645"/>
      <c r="W10" s="169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</row>
    <row r="11" spans="1:43" ht="12.75" customHeight="1" outlineLevel="3" thickBot="1" x14ac:dyDescent="0.2">
      <c r="A11" s="229" t="s">
        <v>20</v>
      </c>
      <c r="B11" s="170" t="s">
        <v>20</v>
      </c>
      <c r="C11" s="171" t="s">
        <v>128</v>
      </c>
      <c r="D11" s="607" t="s">
        <v>95</v>
      </c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9"/>
      <c r="W11" s="169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</row>
    <row r="12" spans="1:43" ht="11.25" customHeight="1" outlineLevel="4" thickBot="1" x14ac:dyDescent="0.2">
      <c r="A12" s="230" t="s">
        <v>20</v>
      </c>
      <c r="B12" s="172" t="s">
        <v>20</v>
      </c>
      <c r="C12" s="173" t="s">
        <v>128</v>
      </c>
      <c r="D12" s="241" t="s">
        <v>603</v>
      </c>
      <c r="E12" s="578" t="s">
        <v>182</v>
      </c>
      <c r="F12" s="579"/>
      <c r="G12" s="579"/>
      <c r="H12" s="579"/>
      <c r="I12" s="579"/>
      <c r="J12" s="579"/>
      <c r="K12" s="579"/>
      <c r="L12" s="579"/>
      <c r="M12" s="579"/>
      <c r="N12" s="579"/>
      <c r="O12" s="579"/>
      <c r="P12" s="579"/>
      <c r="Q12" s="579"/>
      <c r="R12" s="579"/>
      <c r="S12" s="579"/>
      <c r="T12" s="579"/>
      <c r="U12" s="579"/>
      <c r="V12" s="580"/>
      <c r="W12" s="169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</row>
    <row r="13" spans="1:43" ht="14.25" customHeight="1" outlineLevel="4" x14ac:dyDescent="0.15">
      <c r="A13" s="507" t="s">
        <v>20</v>
      </c>
      <c r="B13" s="534" t="s">
        <v>20</v>
      </c>
      <c r="C13" s="531" t="s">
        <v>128</v>
      </c>
      <c r="D13" s="544" t="s">
        <v>603</v>
      </c>
      <c r="E13" s="548" t="s">
        <v>20</v>
      </c>
      <c r="F13" s="732" t="s">
        <v>481</v>
      </c>
      <c r="G13" s="552" t="s">
        <v>444</v>
      </c>
      <c r="H13" s="510" t="s">
        <v>602</v>
      </c>
      <c r="I13" s="745" t="s">
        <v>482</v>
      </c>
      <c r="J13" s="174" t="s">
        <v>156</v>
      </c>
      <c r="K13" s="175">
        <v>79746.8</v>
      </c>
      <c r="L13" s="176">
        <v>0</v>
      </c>
      <c r="M13" s="177"/>
      <c r="N13" s="177"/>
      <c r="O13" s="177"/>
      <c r="P13" s="177"/>
      <c r="Q13" s="278"/>
      <c r="R13" s="278">
        <v>379746.66</v>
      </c>
      <c r="S13" s="748" t="s">
        <v>556</v>
      </c>
      <c r="T13" s="662">
        <v>0</v>
      </c>
      <c r="U13" s="516">
        <v>0</v>
      </c>
      <c r="V13" s="664">
        <v>12</v>
      </c>
      <c r="W13" s="169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</row>
    <row r="14" spans="1:43" ht="15.75" customHeight="1" outlineLevel="4" x14ac:dyDescent="0.15">
      <c r="A14" s="541"/>
      <c r="B14" s="542"/>
      <c r="C14" s="543"/>
      <c r="D14" s="545"/>
      <c r="E14" s="548"/>
      <c r="F14" s="732"/>
      <c r="G14" s="552"/>
      <c r="H14" s="511"/>
      <c r="I14" s="745"/>
      <c r="J14" s="174" t="s">
        <v>572</v>
      </c>
      <c r="K14" s="175"/>
      <c r="L14" s="176"/>
      <c r="M14" s="177"/>
      <c r="N14" s="177"/>
      <c r="O14" s="177"/>
      <c r="P14" s="177"/>
      <c r="Q14" s="175"/>
      <c r="R14" s="175">
        <f>-(R15+R16+R17)</f>
        <v>-299999.86</v>
      </c>
      <c r="S14" s="736"/>
      <c r="T14" s="749"/>
      <c r="U14" s="517"/>
      <c r="V14" s="669"/>
      <c r="W14" s="169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</row>
    <row r="15" spans="1:43" ht="16.5" customHeight="1" outlineLevel="4" x14ac:dyDescent="0.15">
      <c r="A15" s="541"/>
      <c r="B15" s="542"/>
      <c r="C15" s="543"/>
      <c r="D15" s="545"/>
      <c r="E15" s="548"/>
      <c r="F15" s="732"/>
      <c r="G15" s="552"/>
      <c r="H15" s="511"/>
      <c r="I15" s="745"/>
      <c r="J15" s="174" t="s">
        <v>157</v>
      </c>
      <c r="K15" s="175"/>
      <c r="L15" s="176"/>
      <c r="M15" s="177"/>
      <c r="N15" s="177"/>
      <c r="O15" s="177"/>
      <c r="P15" s="177"/>
      <c r="Q15" s="278"/>
      <c r="R15" s="278"/>
      <c r="S15" s="732"/>
      <c r="T15" s="663"/>
      <c r="U15" s="614"/>
      <c r="V15" s="665"/>
      <c r="W15" s="169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</row>
    <row r="16" spans="1:43" ht="15.75" customHeight="1" outlineLevel="4" x14ac:dyDescent="0.15">
      <c r="A16" s="541"/>
      <c r="B16" s="542"/>
      <c r="C16" s="543"/>
      <c r="D16" s="545"/>
      <c r="E16" s="548"/>
      <c r="F16" s="732"/>
      <c r="G16" s="552"/>
      <c r="H16" s="511"/>
      <c r="I16" s="745"/>
      <c r="J16" s="174" t="s">
        <v>158</v>
      </c>
      <c r="K16" s="175">
        <v>299999.86</v>
      </c>
      <c r="L16" s="176"/>
      <c r="M16" s="177"/>
      <c r="N16" s="177"/>
      <c r="O16" s="177"/>
      <c r="P16" s="177"/>
      <c r="Q16" s="278"/>
      <c r="R16" s="278">
        <v>299999.86</v>
      </c>
      <c r="S16" s="735" t="s">
        <v>573</v>
      </c>
      <c r="T16" s="738">
        <v>0</v>
      </c>
      <c r="U16" s="741">
        <v>0</v>
      </c>
      <c r="V16" s="605">
        <v>11.3</v>
      </c>
      <c r="W16" s="169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</row>
    <row r="17" spans="1:115" ht="13.5" customHeight="1" outlineLevel="4" x14ac:dyDescent="0.15">
      <c r="A17" s="508"/>
      <c r="B17" s="535"/>
      <c r="C17" s="532"/>
      <c r="D17" s="546"/>
      <c r="E17" s="526"/>
      <c r="F17" s="733"/>
      <c r="G17" s="553"/>
      <c r="H17" s="511"/>
      <c r="I17" s="746"/>
      <c r="J17" s="179" t="s">
        <v>159</v>
      </c>
      <c r="K17" s="180"/>
      <c r="L17" s="181"/>
      <c r="M17" s="181"/>
      <c r="N17" s="181"/>
      <c r="O17" s="181"/>
      <c r="P17" s="181"/>
      <c r="Q17" s="181"/>
      <c r="R17" s="181"/>
      <c r="S17" s="736"/>
      <c r="T17" s="739"/>
      <c r="U17" s="741"/>
      <c r="V17" s="605"/>
      <c r="W17" s="169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</row>
    <row r="18" spans="1:115" ht="17.25" customHeight="1" outlineLevel="4" thickBot="1" x14ac:dyDescent="0.2">
      <c r="A18" s="509"/>
      <c r="B18" s="536"/>
      <c r="C18" s="533"/>
      <c r="D18" s="547"/>
      <c r="E18" s="527"/>
      <c r="F18" s="734"/>
      <c r="G18" s="554"/>
      <c r="H18" s="512"/>
      <c r="I18" s="747"/>
      <c r="J18" s="182" t="s">
        <v>385</v>
      </c>
      <c r="K18" s="183">
        <f>SUM(K13:K17)</f>
        <v>379746.66</v>
      </c>
      <c r="L18" s="183">
        <f t="shared" ref="L18:R18" si="0">SUM(L13:L17)</f>
        <v>0</v>
      </c>
      <c r="M18" s="183">
        <f t="shared" si="0"/>
        <v>0</v>
      </c>
      <c r="N18" s="183">
        <f t="shared" si="0"/>
        <v>0</v>
      </c>
      <c r="O18" s="183">
        <f t="shared" si="0"/>
        <v>0</v>
      </c>
      <c r="P18" s="183">
        <f t="shared" si="0"/>
        <v>0</v>
      </c>
      <c r="Q18" s="183">
        <f t="shared" si="0"/>
        <v>0</v>
      </c>
      <c r="R18" s="183">
        <f t="shared" si="0"/>
        <v>379746.66</v>
      </c>
      <c r="S18" s="737"/>
      <c r="T18" s="740"/>
      <c r="U18" s="742"/>
      <c r="V18" s="606"/>
      <c r="W18" s="169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</row>
    <row r="19" spans="1:115" ht="9.75" customHeight="1" outlineLevel="3" thickBot="1" x14ac:dyDescent="0.2">
      <c r="A19" s="231" t="s">
        <v>20</v>
      </c>
      <c r="B19" s="184" t="s">
        <v>20</v>
      </c>
      <c r="C19" s="185" t="s">
        <v>128</v>
      </c>
      <c r="D19" s="242" t="s">
        <v>603</v>
      </c>
      <c r="E19" s="560" t="s">
        <v>46</v>
      </c>
      <c r="F19" s="561"/>
      <c r="G19" s="561"/>
      <c r="H19" s="561"/>
      <c r="I19" s="561"/>
      <c r="J19" s="562"/>
      <c r="K19" s="186">
        <f>K18</f>
        <v>379746.66</v>
      </c>
      <c r="L19" s="186">
        <f t="shared" ref="L19:R21" si="1">L18</f>
        <v>0</v>
      </c>
      <c r="M19" s="186">
        <f t="shared" si="1"/>
        <v>0</v>
      </c>
      <c r="N19" s="186">
        <f t="shared" si="1"/>
        <v>0</v>
      </c>
      <c r="O19" s="186">
        <f t="shared" si="1"/>
        <v>0</v>
      </c>
      <c r="P19" s="186">
        <f t="shared" si="1"/>
        <v>0</v>
      </c>
      <c r="Q19" s="186">
        <f t="shared" si="1"/>
        <v>0</v>
      </c>
      <c r="R19" s="186">
        <f t="shared" si="1"/>
        <v>379746.66</v>
      </c>
      <c r="S19" s="187"/>
      <c r="T19" s="188"/>
      <c r="U19" s="189"/>
      <c r="V19" s="190"/>
      <c r="W19" s="169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</row>
    <row r="20" spans="1:115" ht="9.75" customHeight="1" outlineLevel="2" thickBot="1" x14ac:dyDescent="0.25">
      <c r="A20" s="232" t="s">
        <v>20</v>
      </c>
      <c r="B20" s="191" t="s">
        <v>20</v>
      </c>
      <c r="C20" s="171" t="s">
        <v>128</v>
      </c>
      <c r="D20" s="637" t="s">
        <v>21</v>
      </c>
      <c r="E20" s="638"/>
      <c r="F20" s="638"/>
      <c r="G20" s="638"/>
      <c r="H20" s="638"/>
      <c r="I20" s="638"/>
      <c r="J20" s="638"/>
      <c r="K20" s="192">
        <f>K19</f>
        <v>379746.66</v>
      </c>
      <c r="L20" s="192">
        <f t="shared" si="1"/>
        <v>0</v>
      </c>
      <c r="M20" s="192">
        <f t="shared" si="1"/>
        <v>0</v>
      </c>
      <c r="N20" s="192">
        <f t="shared" si="1"/>
        <v>0</v>
      </c>
      <c r="O20" s="192">
        <f t="shared" si="1"/>
        <v>0</v>
      </c>
      <c r="P20" s="192">
        <f t="shared" si="1"/>
        <v>0</v>
      </c>
      <c r="Q20" s="192">
        <f t="shared" si="1"/>
        <v>0</v>
      </c>
      <c r="R20" s="192">
        <f t="shared" si="1"/>
        <v>379746.66</v>
      </c>
      <c r="S20" s="193"/>
      <c r="T20" s="194"/>
      <c r="U20" s="195"/>
      <c r="V20" s="196"/>
      <c r="W20" s="169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</row>
    <row r="21" spans="1:115" ht="9.75" customHeight="1" outlineLevel="1" thickBot="1" x14ac:dyDescent="0.25">
      <c r="A21" s="232" t="s">
        <v>20</v>
      </c>
      <c r="B21" s="191" t="s">
        <v>20</v>
      </c>
      <c r="C21" s="640" t="s">
        <v>15</v>
      </c>
      <c r="D21" s="641"/>
      <c r="E21" s="641"/>
      <c r="F21" s="641"/>
      <c r="G21" s="641"/>
      <c r="H21" s="641"/>
      <c r="I21" s="641"/>
      <c r="J21" s="641"/>
      <c r="K21" s="197">
        <f>K20</f>
        <v>379746.66</v>
      </c>
      <c r="L21" s="197">
        <f t="shared" si="1"/>
        <v>0</v>
      </c>
      <c r="M21" s="197">
        <f t="shared" si="1"/>
        <v>0</v>
      </c>
      <c r="N21" s="197">
        <f t="shared" si="1"/>
        <v>0</v>
      </c>
      <c r="O21" s="197">
        <f t="shared" si="1"/>
        <v>0</v>
      </c>
      <c r="P21" s="197">
        <f t="shared" si="1"/>
        <v>0</v>
      </c>
      <c r="Q21" s="197">
        <f t="shared" si="1"/>
        <v>0</v>
      </c>
      <c r="R21" s="197">
        <f t="shared" si="1"/>
        <v>379746.66</v>
      </c>
      <c r="S21" s="198"/>
      <c r="T21" s="199"/>
      <c r="U21" s="200"/>
      <c r="V21" s="201"/>
      <c r="W21" s="169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</row>
    <row r="22" spans="1:115" ht="10.5" customHeight="1" outlineLevel="2" thickBot="1" x14ac:dyDescent="0.2">
      <c r="A22" s="229" t="s">
        <v>20</v>
      </c>
      <c r="B22" s="240" t="s">
        <v>73</v>
      </c>
      <c r="C22" s="643" t="s">
        <v>186</v>
      </c>
      <c r="D22" s="644"/>
      <c r="E22" s="644"/>
      <c r="F22" s="644"/>
      <c r="G22" s="644"/>
      <c r="H22" s="644"/>
      <c r="I22" s="644"/>
      <c r="J22" s="644"/>
      <c r="K22" s="644"/>
      <c r="L22" s="644"/>
      <c r="M22" s="644"/>
      <c r="N22" s="644"/>
      <c r="O22" s="644"/>
      <c r="P22" s="644"/>
      <c r="Q22" s="644"/>
      <c r="R22" s="644"/>
      <c r="S22" s="644"/>
      <c r="T22" s="644"/>
      <c r="U22" s="644"/>
      <c r="V22" s="645"/>
      <c r="W22" s="169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</row>
    <row r="23" spans="1:115" ht="11.25" customHeight="1" outlineLevel="3" thickBot="1" x14ac:dyDescent="0.2">
      <c r="A23" s="229" t="s">
        <v>20</v>
      </c>
      <c r="B23" s="170" t="s">
        <v>73</v>
      </c>
      <c r="C23" s="171" t="s">
        <v>20</v>
      </c>
      <c r="D23" s="607" t="s">
        <v>187</v>
      </c>
      <c r="E23" s="608"/>
      <c r="F23" s="608"/>
      <c r="G23" s="608"/>
      <c r="H23" s="608"/>
      <c r="I23" s="608"/>
      <c r="J23" s="608"/>
      <c r="K23" s="608"/>
      <c r="L23" s="608"/>
      <c r="M23" s="608"/>
      <c r="N23" s="608"/>
      <c r="O23" s="608"/>
      <c r="P23" s="608"/>
      <c r="Q23" s="608"/>
      <c r="R23" s="608"/>
      <c r="S23" s="608"/>
      <c r="T23" s="608"/>
      <c r="U23" s="608"/>
      <c r="V23" s="609"/>
      <c r="W23" s="169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</row>
    <row r="24" spans="1:115" ht="14.25" customHeight="1" outlineLevel="4" thickBot="1" x14ac:dyDescent="0.2">
      <c r="A24" s="230" t="s">
        <v>20</v>
      </c>
      <c r="B24" s="172" t="s">
        <v>73</v>
      </c>
      <c r="C24" s="173" t="s">
        <v>20</v>
      </c>
      <c r="D24" s="241" t="s">
        <v>73</v>
      </c>
      <c r="E24" s="691" t="s">
        <v>189</v>
      </c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80"/>
      <c r="W24" s="169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</row>
    <row r="25" spans="1:115" ht="9.75" customHeight="1" outlineLevel="4" x14ac:dyDescent="0.15">
      <c r="A25" s="507" t="s">
        <v>20</v>
      </c>
      <c r="B25" s="534" t="s">
        <v>73</v>
      </c>
      <c r="C25" s="531" t="s">
        <v>20</v>
      </c>
      <c r="D25" s="544" t="s">
        <v>73</v>
      </c>
      <c r="E25" s="548" t="s">
        <v>20</v>
      </c>
      <c r="F25" s="549" t="s">
        <v>500</v>
      </c>
      <c r="G25" s="552" t="s">
        <v>444</v>
      </c>
      <c r="H25" s="510" t="s">
        <v>574</v>
      </c>
      <c r="I25" s="552" t="s">
        <v>476</v>
      </c>
      <c r="J25" s="174" t="s">
        <v>156</v>
      </c>
      <c r="K25" s="175">
        <v>7301.34</v>
      </c>
      <c r="L25" s="359">
        <v>7301.34</v>
      </c>
      <c r="M25" s="415">
        <f>N25+P25</f>
        <v>2022.83</v>
      </c>
      <c r="N25" s="415">
        <v>2022.83</v>
      </c>
      <c r="O25" s="177"/>
      <c r="P25" s="177"/>
      <c r="Q25" s="308">
        <v>301.33999999999997</v>
      </c>
      <c r="R25" s="308"/>
      <c r="S25" s="655" t="s">
        <v>643</v>
      </c>
      <c r="T25" s="517">
        <v>0</v>
      </c>
      <c r="U25" s="517">
        <v>0</v>
      </c>
      <c r="V25" s="669">
        <v>504</v>
      </c>
      <c r="W25" s="169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</row>
    <row r="26" spans="1:115" ht="9.75" customHeight="1" outlineLevel="4" x14ac:dyDescent="0.15">
      <c r="A26" s="541"/>
      <c r="B26" s="542"/>
      <c r="C26" s="543"/>
      <c r="D26" s="545"/>
      <c r="E26" s="548"/>
      <c r="F26" s="549"/>
      <c r="G26" s="552"/>
      <c r="H26" s="511"/>
      <c r="I26" s="552"/>
      <c r="J26" s="174" t="s">
        <v>572</v>
      </c>
      <c r="K26" s="175"/>
      <c r="L26" s="176"/>
      <c r="M26" s="177"/>
      <c r="N26" s="177"/>
      <c r="O26" s="177"/>
      <c r="P26" s="177"/>
      <c r="Q26" s="175"/>
      <c r="R26" s="175"/>
      <c r="S26" s="655"/>
      <c r="T26" s="517"/>
      <c r="U26" s="517"/>
      <c r="V26" s="669"/>
      <c r="W26" s="169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</row>
    <row r="27" spans="1:115" ht="9.75" customHeight="1" outlineLevel="4" x14ac:dyDescent="0.15">
      <c r="A27" s="541"/>
      <c r="B27" s="542"/>
      <c r="C27" s="543"/>
      <c r="D27" s="545"/>
      <c r="E27" s="548"/>
      <c r="F27" s="549"/>
      <c r="G27" s="552"/>
      <c r="H27" s="511"/>
      <c r="I27" s="552"/>
      <c r="J27" s="174" t="s">
        <v>157</v>
      </c>
      <c r="K27" s="175"/>
      <c r="L27" s="176">
        <v>0</v>
      </c>
      <c r="M27" s="177"/>
      <c r="N27" s="177"/>
      <c r="O27" s="177"/>
      <c r="P27" s="177"/>
      <c r="Q27" s="278"/>
      <c r="R27" s="278"/>
      <c r="S27" s="655"/>
      <c r="T27" s="517"/>
      <c r="U27" s="517"/>
      <c r="V27" s="669"/>
      <c r="W27" s="169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</row>
    <row r="28" spans="1:115" ht="9.75" customHeight="1" outlineLevel="4" x14ac:dyDescent="0.15">
      <c r="A28" s="541"/>
      <c r="B28" s="542"/>
      <c r="C28" s="543"/>
      <c r="D28" s="545"/>
      <c r="E28" s="548"/>
      <c r="F28" s="549"/>
      <c r="G28" s="552"/>
      <c r="H28" s="511"/>
      <c r="I28" s="552"/>
      <c r="J28" s="174" t="s">
        <v>158</v>
      </c>
      <c r="K28" s="175">
        <v>41374.25</v>
      </c>
      <c r="L28" s="176"/>
      <c r="M28" s="177"/>
      <c r="N28" s="177"/>
      <c r="O28" s="177"/>
      <c r="P28" s="177"/>
      <c r="Q28" s="278">
        <v>20687.150000000001</v>
      </c>
      <c r="R28" s="278">
        <v>20687.099999999999</v>
      </c>
      <c r="S28" s="655"/>
      <c r="T28" s="517"/>
      <c r="U28" s="517"/>
      <c r="V28" s="669"/>
      <c r="W28" s="169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</row>
    <row r="29" spans="1:115" ht="9.75" customHeight="1" outlineLevel="4" x14ac:dyDescent="0.15">
      <c r="A29" s="508"/>
      <c r="B29" s="535"/>
      <c r="C29" s="532"/>
      <c r="D29" s="546"/>
      <c r="E29" s="526"/>
      <c r="F29" s="550"/>
      <c r="G29" s="553"/>
      <c r="H29" s="511"/>
      <c r="I29" s="553"/>
      <c r="J29" s="179" t="s">
        <v>159</v>
      </c>
      <c r="K29" s="180"/>
      <c r="L29" s="181"/>
      <c r="M29" s="181"/>
      <c r="N29" s="181"/>
      <c r="O29" s="181"/>
      <c r="P29" s="181"/>
      <c r="Q29" s="181"/>
      <c r="R29" s="181"/>
      <c r="S29" s="656"/>
      <c r="T29" s="517"/>
      <c r="U29" s="517"/>
      <c r="V29" s="669"/>
      <c r="W29" s="169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</row>
    <row r="30" spans="1:115" ht="9.75" customHeight="1" outlineLevel="4" thickBot="1" x14ac:dyDescent="0.2">
      <c r="A30" s="509"/>
      <c r="B30" s="536"/>
      <c r="C30" s="533"/>
      <c r="D30" s="547"/>
      <c r="E30" s="527"/>
      <c r="F30" s="551"/>
      <c r="G30" s="554"/>
      <c r="H30" s="512"/>
      <c r="I30" s="554"/>
      <c r="J30" s="182" t="s">
        <v>385</v>
      </c>
      <c r="K30" s="183">
        <f>SUM(K25:K29)</f>
        <v>48675.59</v>
      </c>
      <c r="L30" s="183">
        <f t="shared" ref="L30:R30" si="2">SUM(L25:L29)</f>
        <v>7301.34</v>
      </c>
      <c r="M30" s="183">
        <f t="shared" si="2"/>
        <v>2022.83</v>
      </c>
      <c r="N30" s="183">
        <f t="shared" si="2"/>
        <v>2022.83</v>
      </c>
      <c r="O30" s="183">
        <f t="shared" si="2"/>
        <v>0</v>
      </c>
      <c r="P30" s="183">
        <f t="shared" si="2"/>
        <v>0</v>
      </c>
      <c r="Q30" s="183">
        <f t="shared" si="2"/>
        <v>20988.49</v>
      </c>
      <c r="R30" s="183">
        <f t="shared" si="2"/>
        <v>20687.099999999999</v>
      </c>
      <c r="S30" s="657"/>
      <c r="T30" s="518"/>
      <c r="U30" s="518"/>
      <c r="V30" s="750"/>
      <c r="W30" s="169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</row>
    <row r="31" spans="1:115" ht="9.75" customHeight="1" outlineLevel="3" thickBot="1" x14ac:dyDescent="0.2">
      <c r="A31" s="231" t="s">
        <v>20</v>
      </c>
      <c r="B31" s="184" t="s">
        <v>73</v>
      </c>
      <c r="C31" s="185" t="s">
        <v>20</v>
      </c>
      <c r="D31" s="242" t="s">
        <v>73</v>
      </c>
      <c r="E31" s="560" t="s">
        <v>46</v>
      </c>
      <c r="F31" s="561"/>
      <c r="G31" s="561"/>
      <c r="H31" s="561"/>
      <c r="I31" s="561"/>
      <c r="J31" s="562"/>
      <c r="K31" s="186">
        <f>K30</f>
        <v>48675.59</v>
      </c>
      <c r="L31" s="186">
        <f t="shared" ref="L31:R31" si="3">L30</f>
        <v>7301.34</v>
      </c>
      <c r="M31" s="186">
        <f t="shared" si="3"/>
        <v>2022.83</v>
      </c>
      <c r="N31" s="186">
        <f t="shared" si="3"/>
        <v>2022.83</v>
      </c>
      <c r="O31" s="186">
        <f t="shared" si="3"/>
        <v>0</v>
      </c>
      <c r="P31" s="186">
        <f t="shared" si="3"/>
        <v>0</v>
      </c>
      <c r="Q31" s="186">
        <f t="shared" si="3"/>
        <v>20988.49</v>
      </c>
      <c r="R31" s="186">
        <f t="shared" si="3"/>
        <v>20687.099999999999</v>
      </c>
      <c r="S31" s="187"/>
      <c r="T31" s="188"/>
      <c r="U31" s="189"/>
      <c r="V31" s="190"/>
      <c r="W31" s="169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</row>
    <row r="32" spans="1:115" ht="9.75" customHeight="1" outlineLevel="2" thickBot="1" x14ac:dyDescent="0.25">
      <c r="A32" s="232" t="s">
        <v>20</v>
      </c>
      <c r="B32" s="191" t="s">
        <v>73</v>
      </c>
      <c r="C32" s="171" t="s">
        <v>20</v>
      </c>
      <c r="D32" s="637" t="s">
        <v>21</v>
      </c>
      <c r="E32" s="638"/>
      <c r="F32" s="638"/>
      <c r="G32" s="638"/>
      <c r="H32" s="638"/>
      <c r="I32" s="638"/>
      <c r="J32" s="638"/>
      <c r="K32" s="192">
        <f>+K31</f>
        <v>48675.59</v>
      </c>
      <c r="L32" s="192">
        <f t="shared" ref="L32:R32" si="4">+L31</f>
        <v>7301.34</v>
      </c>
      <c r="M32" s="192">
        <f t="shared" si="4"/>
        <v>2022.83</v>
      </c>
      <c r="N32" s="192">
        <f t="shared" si="4"/>
        <v>2022.83</v>
      </c>
      <c r="O32" s="192">
        <f t="shared" si="4"/>
        <v>0</v>
      </c>
      <c r="P32" s="192">
        <f t="shared" si="4"/>
        <v>0</v>
      </c>
      <c r="Q32" s="192">
        <f t="shared" si="4"/>
        <v>20988.49</v>
      </c>
      <c r="R32" s="192">
        <f t="shared" si="4"/>
        <v>20687.099999999999</v>
      </c>
      <c r="S32" s="193"/>
      <c r="T32" s="194"/>
      <c r="U32" s="195"/>
      <c r="V32" s="196"/>
      <c r="W32" s="169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</row>
    <row r="33" spans="1:43" ht="9.75" customHeight="1" outlineLevel="3" thickBot="1" x14ac:dyDescent="0.2">
      <c r="A33" s="229" t="s">
        <v>20</v>
      </c>
      <c r="B33" s="170" t="s">
        <v>73</v>
      </c>
      <c r="C33" s="171" t="s">
        <v>73</v>
      </c>
      <c r="D33" s="607" t="s">
        <v>291</v>
      </c>
      <c r="E33" s="608"/>
      <c r="F33" s="608"/>
      <c r="G33" s="608"/>
      <c r="H33" s="608"/>
      <c r="I33" s="608"/>
      <c r="J33" s="608"/>
      <c r="K33" s="608"/>
      <c r="L33" s="608"/>
      <c r="M33" s="608"/>
      <c r="N33" s="608"/>
      <c r="O33" s="608"/>
      <c r="P33" s="608"/>
      <c r="Q33" s="608"/>
      <c r="R33" s="608"/>
      <c r="S33" s="608"/>
      <c r="T33" s="608"/>
      <c r="U33" s="608"/>
      <c r="V33" s="609"/>
      <c r="W33" s="169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</row>
    <row r="34" spans="1:43" ht="11.25" customHeight="1" outlineLevel="4" thickBot="1" x14ac:dyDescent="0.2">
      <c r="A34" s="230" t="s">
        <v>20</v>
      </c>
      <c r="B34" s="172" t="s">
        <v>73</v>
      </c>
      <c r="C34" s="173" t="s">
        <v>73</v>
      </c>
      <c r="D34" s="241" t="s">
        <v>36</v>
      </c>
      <c r="E34" s="691" t="s">
        <v>198</v>
      </c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79"/>
      <c r="Q34" s="579"/>
      <c r="R34" s="579"/>
      <c r="S34" s="579"/>
      <c r="T34" s="579"/>
      <c r="U34" s="579"/>
      <c r="V34" s="580"/>
      <c r="W34" s="169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</row>
    <row r="35" spans="1:43" ht="9.75" customHeight="1" outlineLevel="4" x14ac:dyDescent="0.15">
      <c r="A35" s="507" t="s">
        <v>20</v>
      </c>
      <c r="B35" s="534" t="s">
        <v>73</v>
      </c>
      <c r="C35" s="531" t="s">
        <v>73</v>
      </c>
      <c r="D35" s="544" t="s">
        <v>36</v>
      </c>
      <c r="E35" s="548" t="s">
        <v>20</v>
      </c>
      <c r="F35" s="549" t="s">
        <v>295</v>
      </c>
      <c r="G35" s="552" t="s">
        <v>444</v>
      </c>
      <c r="H35" s="510" t="s">
        <v>575</v>
      </c>
      <c r="I35" s="552" t="s">
        <v>443</v>
      </c>
      <c r="J35" s="174" t="s">
        <v>156</v>
      </c>
      <c r="K35" s="175">
        <v>882520.22</v>
      </c>
      <c r="L35" s="359">
        <v>709211</v>
      </c>
      <c r="M35" s="415">
        <f>N35+P35</f>
        <v>592823.05000000005</v>
      </c>
      <c r="N35" s="415"/>
      <c r="O35" s="415"/>
      <c r="P35" s="415">
        <v>592823.05000000005</v>
      </c>
      <c r="Q35" s="308"/>
      <c r="R35" s="308"/>
      <c r="S35" s="686" t="s">
        <v>394</v>
      </c>
      <c r="T35" s="662">
        <v>0</v>
      </c>
      <c r="U35" s="664">
        <v>1</v>
      </c>
      <c r="V35" s="664">
        <v>0</v>
      </c>
      <c r="W35" s="169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</row>
    <row r="36" spans="1:43" ht="9.75" customHeight="1" outlineLevel="4" x14ac:dyDescent="0.15">
      <c r="A36" s="541"/>
      <c r="B36" s="542"/>
      <c r="C36" s="543"/>
      <c r="D36" s="545"/>
      <c r="E36" s="548"/>
      <c r="F36" s="549"/>
      <c r="G36" s="552"/>
      <c r="H36" s="511"/>
      <c r="I36" s="552"/>
      <c r="J36" s="174" t="s">
        <v>572</v>
      </c>
      <c r="K36" s="175"/>
      <c r="L36" s="176"/>
      <c r="M36" s="415"/>
      <c r="N36" s="415"/>
      <c r="O36" s="415"/>
      <c r="P36" s="415"/>
      <c r="Q36" s="308">
        <f>-(Q37+Q38+Q39)</f>
        <v>-161771.03</v>
      </c>
      <c r="R36" s="308">
        <f>-(R37+R38+R39)</f>
        <v>-129621.97</v>
      </c>
      <c r="S36" s="649"/>
      <c r="T36" s="749"/>
      <c r="U36" s="669"/>
      <c r="V36" s="669"/>
      <c r="W36" s="169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</row>
    <row r="37" spans="1:43" ht="9.75" customHeight="1" outlineLevel="4" x14ac:dyDescent="0.15">
      <c r="A37" s="541"/>
      <c r="B37" s="542"/>
      <c r="C37" s="543"/>
      <c r="D37" s="545"/>
      <c r="E37" s="548"/>
      <c r="F37" s="549"/>
      <c r="G37" s="552"/>
      <c r="H37" s="511"/>
      <c r="I37" s="552"/>
      <c r="J37" s="174" t="s">
        <v>157</v>
      </c>
      <c r="K37" s="175"/>
      <c r="L37" s="176">
        <v>0</v>
      </c>
      <c r="M37" s="177"/>
      <c r="N37" s="177"/>
      <c r="O37" s="177"/>
      <c r="P37" s="177"/>
      <c r="Q37" s="278"/>
      <c r="R37" s="278"/>
      <c r="S37" s="649"/>
      <c r="T37" s="749"/>
      <c r="U37" s="669"/>
      <c r="V37" s="669"/>
      <c r="W37" s="169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</row>
    <row r="38" spans="1:43" ht="12" customHeight="1" outlineLevel="4" x14ac:dyDescent="0.15">
      <c r="A38" s="541"/>
      <c r="B38" s="542"/>
      <c r="C38" s="543"/>
      <c r="D38" s="545"/>
      <c r="E38" s="548"/>
      <c r="F38" s="549"/>
      <c r="G38" s="552"/>
      <c r="H38" s="511"/>
      <c r="I38" s="552"/>
      <c r="J38" s="174" t="s">
        <v>158</v>
      </c>
      <c r="K38" s="175">
        <v>291393</v>
      </c>
      <c r="L38" s="176"/>
      <c r="M38" s="177"/>
      <c r="N38" s="177"/>
      <c r="O38" s="177"/>
      <c r="P38" s="177"/>
      <c r="Q38" s="278">
        <f>(ROUND(Q35*22.81/100,2)+ROUND(L35*22.81/100,2))</f>
        <v>161771.03</v>
      </c>
      <c r="R38" s="278">
        <f>(K38-Q38)</f>
        <v>129621.97</v>
      </c>
      <c r="S38" s="650"/>
      <c r="T38" s="749"/>
      <c r="U38" s="669"/>
      <c r="V38" s="669"/>
      <c r="W38" s="169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</row>
    <row r="39" spans="1:43" ht="24" customHeight="1" outlineLevel="4" x14ac:dyDescent="0.15">
      <c r="A39" s="508"/>
      <c r="B39" s="535"/>
      <c r="C39" s="532"/>
      <c r="D39" s="546"/>
      <c r="E39" s="526"/>
      <c r="F39" s="550"/>
      <c r="G39" s="553"/>
      <c r="H39" s="511"/>
      <c r="I39" s="553"/>
      <c r="J39" s="179" t="s">
        <v>159</v>
      </c>
      <c r="K39" s="180"/>
      <c r="L39" s="181"/>
      <c r="M39" s="181"/>
      <c r="N39" s="181"/>
      <c r="O39" s="181"/>
      <c r="P39" s="181"/>
      <c r="Q39" s="181"/>
      <c r="R39" s="181"/>
      <c r="S39" s="666" t="s">
        <v>648</v>
      </c>
      <c r="T39" s="761">
        <v>0</v>
      </c>
      <c r="U39" s="763">
        <v>7300</v>
      </c>
      <c r="V39" s="763">
        <v>0</v>
      </c>
      <c r="W39" s="169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</row>
    <row r="40" spans="1:43" ht="27.75" customHeight="1" outlineLevel="4" thickBot="1" x14ac:dyDescent="0.2">
      <c r="A40" s="509"/>
      <c r="B40" s="536"/>
      <c r="C40" s="533"/>
      <c r="D40" s="547"/>
      <c r="E40" s="527"/>
      <c r="F40" s="551"/>
      <c r="G40" s="554"/>
      <c r="H40" s="512"/>
      <c r="I40" s="554"/>
      <c r="J40" s="182" t="s">
        <v>385</v>
      </c>
      <c r="K40" s="183">
        <f t="shared" ref="K40:R40" si="5">SUM(K35:K39)</f>
        <v>1173913.22</v>
      </c>
      <c r="L40" s="183">
        <f t="shared" si="5"/>
        <v>709211</v>
      </c>
      <c r="M40" s="183">
        <f t="shared" si="5"/>
        <v>592823.05000000005</v>
      </c>
      <c r="N40" s="183">
        <f t="shared" si="5"/>
        <v>0</v>
      </c>
      <c r="O40" s="183">
        <f t="shared" si="5"/>
        <v>0</v>
      </c>
      <c r="P40" s="183">
        <f t="shared" si="5"/>
        <v>592823.05000000005</v>
      </c>
      <c r="Q40" s="183">
        <f t="shared" si="5"/>
        <v>0</v>
      </c>
      <c r="R40" s="183">
        <f t="shared" si="5"/>
        <v>0</v>
      </c>
      <c r="S40" s="667"/>
      <c r="T40" s="762"/>
      <c r="U40" s="750"/>
      <c r="V40" s="750"/>
      <c r="W40" s="169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</row>
    <row r="41" spans="1:43" ht="9.75" customHeight="1" outlineLevel="4" x14ac:dyDescent="0.15">
      <c r="A41" s="541" t="s">
        <v>20</v>
      </c>
      <c r="B41" s="534" t="s">
        <v>73</v>
      </c>
      <c r="C41" s="543" t="s">
        <v>73</v>
      </c>
      <c r="D41" s="545" t="s">
        <v>36</v>
      </c>
      <c r="E41" s="548" t="s">
        <v>73</v>
      </c>
      <c r="F41" s="755" t="s">
        <v>604</v>
      </c>
      <c r="G41" s="552" t="s">
        <v>444</v>
      </c>
      <c r="H41" s="510" t="s">
        <v>576</v>
      </c>
      <c r="I41" s="552" t="s">
        <v>479</v>
      </c>
      <c r="J41" s="202" t="s">
        <v>156</v>
      </c>
      <c r="K41" s="175">
        <v>27050.75</v>
      </c>
      <c r="L41" s="415">
        <v>6000</v>
      </c>
      <c r="M41" s="415">
        <f>N41+P41</f>
        <v>70.760000000000005</v>
      </c>
      <c r="N41" s="415">
        <v>70.760000000000005</v>
      </c>
      <c r="O41" s="177"/>
      <c r="P41" s="177"/>
      <c r="Q41" s="415">
        <v>0</v>
      </c>
      <c r="R41" s="415"/>
      <c r="S41" s="758" t="s">
        <v>589</v>
      </c>
      <c r="T41" s="516">
        <v>1</v>
      </c>
      <c r="U41" s="516">
        <v>0</v>
      </c>
      <c r="V41" s="664">
        <v>0</v>
      </c>
      <c r="W41" s="169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</row>
    <row r="42" spans="1:43" ht="9.75" customHeight="1" outlineLevel="4" x14ac:dyDescent="0.15">
      <c r="A42" s="541"/>
      <c r="B42" s="542"/>
      <c r="C42" s="543"/>
      <c r="D42" s="545"/>
      <c r="E42" s="548"/>
      <c r="F42" s="755"/>
      <c r="G42" s="552"/>
      <c r="H42" s="511"/>
      <c r="I42" s="552"/>
      <c r="J42" s="174" t="s">
        <v>572</v>
      </c>
      <c r="K42" s="175"/>
      <c r="L42" s="415"/>
      <c r="M42" s="415"/>
      <c r="N42" s="415"/>
      <c r="O42" s="177"/>
      <c r="P42" s="177"/>
      <c r="Q42" s="175"/>
      <c r="R42" s="175"/>
      <c r="S42" s="758"/>
      <c r="T42" s="517"/>
      <c r="U42" s="517"/>
      <c r="V42" s="669"/>
      <c r="W42" s="169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</row>
    <row r="43" spans="1:43" ht="9.75" customHeight="1" outlineLevel="4" x14ac:dyDescent="0.15">
      <c r="A43" s="541"/>
      <c r="B43" s="542"/>
      <c r="C43" s="543"/>
      <c r="D43" s="545"/>
      <c r="E43" s="548"/>
      <c r="F43" s="755"/>
      <c r="G43" s="552"/>
      <c r="H43" s="511"/>
      <c r="I43" s="552"/>
      <c r="J43" s="174" t="s">
        <v>157</v>
      </c>
      <c r="K43" s="175"/>
      <c r="L43" s="175">
        <v>0</v>
      </c>
      <c r="M43" s="177"/>
      <c r="N43" s="177"/>
      <c r="O43" s="177"/>
      <c r="P43" s="177"/>
      <c r="Q43" s="278"/>
      <c r="R43" s="278"/>
      <c r="S43" s="758"/>
      <c r="T43" s="517"/>
      <c r="U43" s="517"/>
      <c r="V43" s="669"/>
      <c r="W43" s="169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</row>
    <row r="44" spans="1:43" ht="9.75" customHeight="1" outlineLevel="4" x14ac:dyDescent="0.15">
      <c r="A44" s="541"/>
      <c r="B44" s="542"/>
      <c r="C44" s="543"/>
      <c r="D44" s="545"/>
      <c r="E44" s="548"/>
      <c r="F44" s="755"/>
      <c r="G44" s="552"/>
      <c r="H44" s="511"/>
      <c r="I44" s="552"/>
      <c r="J44" s="174" t="s">
        <v>158</v>
      </c>
      <c r="K44" s="175">
        <v>149887.57999999999</v>
      </c>
      <c r="L44" s="175"/>
      <c r="M44" s="177"/>
      <c r="N44" s="177"/>
      <c r="O44" s="177"/>
      <c r="P44" s="177"/>
      <c r="Q44" s="278">
        <v>0</v>
      </c>
      <c r="R44" s="278">
        <v>0</v>
      </c>
      <c r="S44" s="758"/>
      <c r="T44" s="517"/>
      <c r="U44" s="517"/>
      <c r="V44" s="669"/>
      <c r="W44" s="169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</row>
    <row r="45" spans="1:43" ht="9.75" customHeight="1" outlineLevel="4" x14ac:dyDescent="0.15">
      <c r="A45" s="508"/>
      <c r="B45" s="535"/>
      <c r="C45" s="532"/>
      <c r="D45" s="546"/>
      <c r="E45" s="526"/>
      <c r="F45" s="756"/>
      <c r="G45" s="553"/>
      <c r="H45" s="511"/>
      <c r="I45" s="553"/>
      <c r="J45" s="179" t="s">
        <v>159</v>
      </c>
      <c r="K45" s="180"/>
      <c r="L45" s="180"/>
      <c r="M45" s="203"/>
      <c r="N45" s="203"/>
      <c r="O45" s="203"/>
      <c r="P45" s="203"/>
      <c r="Q45" s="181"/>
      <c r="R45" s="181"/>
      <c r="S45" s="759"/>
      <c r="T45" s="517"/>
      <c r="U45" s="517"/>
      <c r="V45" s="669"/>
      <c r="W45" s="169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</row>
    <row r="46" spans="1:43" ht="17.25" customHeight="1" outlineLevel="4" thickBot="1" x14ac:dyDescent="0.2">
      <c r="A46" s="751"/>
      <c r="B46" s="536"/>
      <c r="C46" s="752"/>
      <c r="D46" s="753"/>
      <c r="E46" s="754"/>
      <c r="F46" s="757"/>
      <c r="G46" s="658"/>
      <c r="H46" s="512"/>
      <c r="I46" s="658"/>
      <c r="J46" s="204" t="s">
        <v>385</v>
      </c>
      <c r="K46" s="183">
        <f>SUM(K41:K45)</f>
        <v>176938.33</v>
      </c>
      <c r="L46" s="183">
        <f>SUM(L41:L45)</f>
        <v>6000</v>
      </c>
      <c r="M46" s="205">
        <f t="shared" ref="M46:R46" si="6">SUM(M41:M45)</f>
        <v>70.760000000000005</v>
      </c>
      <c r="N46" s="205">
        <f t="shared" si="6"/>
        <v>70.760000000000005</v>
      </c>
      <c r="O46" s="205">
        <f t="shared" si="6"/>
        <v>0</v>
      </c>
      <c r="P46" s="205">
        <f t="shared" si="6"/>
        <v>0</v>
      </c>
      <c r="Q46" s="183">
        <f t="shared" si="6"/>
        <v>0</v>
      </c>
      <c r="R46" s="183">
        <f t="shared" si="6"/>
        <v>0</v>
      </c>
      <c r="S46" s="760"/>
      <c r="T46" s="517"/>
      <c r="U46" s="517"/>
      <c r="V46" s="669"/>
      <c r="W46" s="169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</row>
    <row r="47" spans="1:43" ht="17.25" customHeight="1" outlineLevel="4" x14ac:dyDescent="0.15">
      <c r="A47" s="566" t="s">
        <v>20</v>
      </c>
      <c r="B47" s="534" t="s">
        <v>73</v>
      </c>
      <c r="C47" s="590" t="s">
        <v>73</v>
      </c>
      <c r="D47" s="683" t="s">
        <v>36</v>
      </c>
      <c r="E47" s="584" t="s">
        <v>128</v>
      </c>
      <c r="F47" s="603" t="s">
        <v>622</v>
      </c>
      <c r="G47" s="604" t="s">
        <v>444</v>
      </c>
      <c r="H47" s="510" t="s">
        <v>577</v>
      </c>
      <c r="I47" s="604" t="s">
        <v>634</v>
      </c>
      <c r="J47" s="202" t="s">
        <v>156</v>
      </c>
      <c r="K47" s="178">
        <v>7353.79</v>
      </c>
      <c r="L47" s="415">
        <v>9000</v>
      </c>
      <c r="M47" s="206">
        <f>N47+P47</f>
        <v>0</v>
      </c>
      <c r="N47" s="206"/>
      <c r="O47" s="206"/>
      <c r="P47" s="206"/>
      <c r="Q47" s="206"/>
      <c r="R47" s="206"/>
      <c r="S47" s="686" t="s">
        <v>568</v>
      </c>
      <c r="T47" s="516">
        <v>15</v>
      </c>
      <c r="U47" s="662">
        <v>0</v>
      </c>
      <c r="V47" s="664">
        <v>0</v>
      </c>
      <c r="W47" s="169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</row>
    <row r="48" spans="1:43" ht="15" customHeight="1" outlineLevel="4" x14ac:dyDescent="0.15">
      <c r="A48" s="567"/>
      <c r="B48" s="542"/>
      <c r="C48" s="591"/>
      <c r="D48" s="684"/>
      <c r="E48" s="585"/>
      <c r="F48" s="549"/>
      <c r="G48" s="552"/>
      <c r="H48" s="511"/>
      <c r="I48" s="552"/>
      <c r="J48" s="174" t="s">
        <v>572</v>
      </c>
      <c r="K48" s="176"/>
      <c r="L48" s="308"/>
      <c r="M48" s="308"/>
      <c r="N48" s="308"/>
      <c r="O48" s="308"/>
      <c r="P48" s="308"/>
      <c r="Q48" s="308">
        <f>-(Q49+Q50+Q52)</f>
        <v>0</v>
      </c>
      <c r="R48" s="308">
        <f>-(R49+R50+R52)</f>
        <v>0</v>
      </c>
      <c r="S48" s="650"/>
      <c r="T48" s="614"/>
      <c r="U48" s="663"/>
      <c r="V48" s="665"/>
      <c r="W48" s="169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</row>
    <row r="49" spans="1:115" ht="20.25" customHeight="1" outlineLevel="4" x14ac:dyDescent="0.15">
      <c r="A49" s="567"/>
      <c r="B49" s="542"/>
      <c r="C49" s="591"/>
      <c r="D49" s="684"/>
      <c r="E49" s="585"/>
      <c r="F49" s="549"/>
      <c r="G49" s="552"/>
      <c r="H49" s="511"/>
      <c r="I49" s="552"/>
      <c r="J49" s="174" t="s">
        <v>157</v>
      </c>
      <c r="K49" s="176"/>
      <c r="L49" s="176"/>
      <c r="M49" s="176"/>
      <c r="N49" s="176"/>
      <c r="O49" s="176"/>
      <c r="P49" s="176"/>
      <c r="Q49" s="278"/>
      <c r="R49" s="278"/>
      <c r="S49" s="207" t="s">
        <v>560</v>
      </c>
      <c r="T49" s="375">
        <v>6</v>
      </c>
      <c r="U49" s="376">
        <v>0</v>
      </c>
      <c r="V49" s="377">
        <v>0</v>
      </c>
      <c r="W49" s="169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</row>
    <row r="50" spans="1:115" ht="24" customHeight="1" outlineLevel="4" x14ac:dyDescent="0.15">
      <c r="A50" s="567"/>
      <c r="B50" s="542"/>
      <c r="C50" s="591"/>
      <c r="D50" s="684"/>
      <c r="E50" s="585"/>
      <c r="F50" s="549"/>
      <c r="G50" s="552"/>
      <c r="H50" s="511"/>
      <c r="I50" s="552"/>
      <c r="J50" s="174" t="s">
        <v>158</v>
      </c>
      <c r="K50" s="275">
        <v>34857</v>
      </c>
      <c r="L50" s="176"/>
      <c r="M50" s="176"/>
      <c r="N50" s="176"/>
      <c r="O50" s="176"/>
      <c r="P50" s="176"/>
      <c r="Q50" s="278">
        <f>M47*90/100</f>
        <v>0</v>
      </c>
      <c r="R50" s="278">
        <f>(R47*85/100)</f>
        <v>0</v>
      </c>
      <c r="S50" s="207" t="s">
        <v>561</v>
      </c>
      <c r="T50" s="375">
        <v>135</v>
      </c>
      <c r="U50" s="376">
        <v>0</v>
      </c>
      <c r="V50" s="377">
        <v>0</v>
      </c>
      <c r="W50" s="169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</row>
    <row r="51" spans="1:115" ht="36.75" customHeight="1" outlineLevel="4" x14ac:dyDescent="0.15">
      <c r="A51" s="567"/>
      <c r="B51" s="542"/>
      <c r="C51" s="591"/>
      <c r="D51" s="684"/>
      <c r="E51" s="585"/>
      <c r="F51" s="549"/>
      <c r="G51" s="552"/>
      <c r="H51" s="511"/>
      <c r="I51" s="552"/>
      <c r="J51" s="679" t="s">
        <v>159</v>
      </c>
      <c r="K51" s="681"/>
      <c r="L51" s="681"/>
      <c r="M51" s="681"/>
      <c r="N51" s="681"/>
      <c r="O51" s="681"/>
      <c r="P51" s="681"/>
      <c r="Q51" s="681"/>
      <c r="R51" s="681"/>
      <c r="S51" s="207" t="s">
        <v>562</v>
      </c>
      <c r="T51" s="375">
        <v>10</v>
      </c>
      <c r="U51" s="376">
        <v>0</v>
      </c>
      <c r="V51" s="377">
        <v>0</v>
      </c>
      <c r="W51" s="169"/>
      <c r="X51" s="249"/>
      <c r="Y51" s="250"/>
      <c r="Z51" s="250"/>
      <c r="AA51" s="251"/>
      <c r="AB51" s="252"/>
      <c r="AC51" s="252"/>
      <c r="AD51" s="252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</row>
    <row r="52" spans="1:115" ht="34.5" customHeight="1" outlineLevel="4" thickBot="1" x14ac:dyDescent="0.2">
      <c r="A52" s="567"/>
      <c r="B52" s="535"/>
      <c r="C52" s="591"/>
      <c r="D52" s="684"/>
      <c r="E52" s="585"/>
      <c r="F52" s="550"/>
      <c r="G52" s="553"/>
      <c r="H52" s="511"/>
      <c r="I52" s="553"/>
      <c r="J52" s="680"/>
      <c r="K52" s="682"/>
      <c r="L52" s="682"/>
      <c r="M52" s="682"/>
      <c r="N52" s="682"/>
      <c r="O52" s="682"/>
      <c r="P52" s="682"/>
      <c r="Q52" s="682"/>
      <c r="R52" s="682"/>
      <c r="S52" s="279" t="s">
        <v>569</v>
      </c>
      <c r="T52" s="363">
        <v>9043</v>
      </c>
      <c r="U52" s="378">
        <v>0</v>
      </c>
      <c r="V52" s="379">
        <v>0</v>
      </c>
      <c r="W52" s="169"/>
      <c r="X52" s="252"/>
      <c r="Y52" s="252"/>
      <c r="Z52" s="252"/>
      <c r="AA52" s="252"/>
      <c r="AB52" s="252"/>
      <c r="AC52" s="252"/>
      <c r="AD52" s="252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</row>
    <row r="53" spans="1:115" ht="48.75" customHeight="1" outlineLevel="4" thickBot="1" x14ac:dyDescent="0.2">
      <c r="A53" s="568"/>
      <c r="B53" s="536"/>
      <c r="C53" s="592"/>
      <c r="D53" s="685"/>
      <c r="E53" s="586"/>
      <c r="F53" s="551"/>
      <c r="G53" s="554"/>
      <c r="H53" s="512"/>
      <c r="I53" s="554"/>
      <c r="J53" s="182" t="s">
        <v>385</v>
      </c>
      <c r="K53" s="183">
        <f>SUM(K47:K52)</f>
        <v>42210.79</v>
      </c>
      <c r="L53" s="183">
        <f>SUM(L47:L52)</f>
        <v>9000</v>
      </c>
      <c r="M53" s="183">
        <f t="shared" ref="M53:R53" si="7">SUM(M47:M52)</f>
        <v>0</v>
      </c>
      <c r="N53" s="183">
        <f t="shared" si="7"/>
        <v>0</v>
      </c>
      <c r="O53" s="183">
        <f t="shared" si="7"/>
        <v>0</v>
      </c>
      <c r="P53" s="183">
        <f t="shared" si="7"/>
        <v>0</v>
      </c>
      <c r="Q53" s="183">
        <f t="shared" si="7"/>
        <v>0</v>
      </c>
      <c r="R53" s="183">
        <f t="shared" si="7"/>
        <v>0</v>
      </c>
      <c r="S53" s="207" t="s">
        <v>623</v>
      </c>
      <c r="T53" s="375">
        <v>2</v>
      </c>
      <c r="U53" s="376">
        <v>0</v>
      </c>
      <c r="V53" s="377">
        <v>0</v>
      </c>
      <c r="W53" s="169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</row>
    <row r="54" spans="1:115" ht="18.75" customHeight="1" outlineLevel="3" thickBot="1" x14ac:dyDescent="0.2">
      <c r="A54" s="231" t="s">
        <v>20</v>
      </c>
      <c r="B54" s="184" t="s">
        <v>73</v>
      </c>
      <c r="C54" s="185" t="s">
        <v>73</v>
      </c>
      <c r="D54" s="242" t="s">
        <v>36</v>
      </c>
      <c r="E54" s="560" t="s">
        <v>46</v>
      </c>
      <c r="F54" s="561"/>
      <c r="G54" s="561"/>
      <c r="H54" s="561"/>
      <c r="I54" s="561"/>
      <c r="J54" s="562"/>
      <c r="K54" s="246">
        <f>K40+K46+K53</f>
        <v>1393062.34</v>
      </c>
      <c r="L54" s="246">
        <f t="shared" ref="L54:R54" si="8">L40+L46+L53</f>
        <v>724211</v>
      </c>
      <c r="M54" s="246">
        <f t="shared" si="8"/>
        <v>592893.81000000006</v>
      </c>
      <c r="N54" s="246">
        <f t="shared" si="8"/>
        <v>70.760000000000005</v>
      </c>
      <c r="O54" s="246">
        <f t="shared" si="8"/>
        <v>0</v>
      </c>
      <c r="P54" s="246">
        <f t="shared" si="8"/>
        <v>592823.05000000005</v>
      </c>
      <c r="Q54" s="246">
        <f t="shared" si="8"/>
        <v>0</v>
      </c>
      <c r="R54" s="246">
        <f t="shared" si="8"/>
        <v>0</v>
      </c>
      <c r="S54" s="187"/>
      <c r="T54" s="188"/>
      <c r="U54" s="189"/>
      <c r="V54" s="190"/>
      <c r="W54" s="169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</row>
    <row r="55" spans="1:115" ht="14.25" customHeight="1" outlineLevel="2" thickBot="1" x14ac:dyDescent="0.25">
      <c r="A55" s="232" t="s">
        <v>20</v>
      </c>
      <c r="B55" s="191" t="s">
        <v>73</v>
      </c>
      <c r="C55" s="171" t="s">
        <v>73</v>
      </c>
      <c r="D55" s="637" t="s">
        <v>21</v>
      </c>
      <c r="E55" s="638"/>
      <c r="F55" s="638"/>
      <c r="G55" s="638"/>
      <c r="H55" s="638"/>
      <c r="I55" s="638"/>
      <c r="J55" s="638"/>
      <c r="K55" s="247">
        <f>K54</f>
        <v>1393062.34</v>
      </c>
      <c r="L55" s="247">
        <f t="shared" ref="L55:R55" si="9">L54</f>
        <v>724211</v>
      </c>
      <c r="M55" s="247">
        <f t="shared" si="9"/>
        <v>592893.81000000006</v>
      </c>
      <c r="N55" s="247">
        <f t="shared" si="9"/>
        <v>70.760000000000005</v>
      </c>
      <c r="O55" s="247">
        <f t="shared" si="9"/>
        <v>0</v>
      </c>
      <c r="P55" s="247">
        <f t="shared" si="9"/>
        <v>592823.05000000005</v>
      </c>
      <c r="Q55" s="247">
        <f t="shared" si="9"/>
        <v>0</v>
      </c>
      <c r="R55" s="247">
        <f t="shared" si="9"/>
        <v>0</v>
      </c>
      <c r="S55" s="193"/>
      <c r="T55" s="194"/>
      <c r="U55" s="195"/>
      <c r="V55" s="196"/>
      <c r="W55" s="169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</row>
    <row r="56" spans="1:115" ht="16.5" customHeight="1" outlineLevel="1" thickBot="1" x14ac:dyDescent="0.25">
      <c r="A56" s="232" t="s">
        <v>20</v>
      </c>
      <c r="B56" s="191" t="s">
        <v>73</v>
      </c>
      <c r="C56" s="640" t="s">
        <v>15</v>
      </c>
      <c r="D56" s="641"/>
      <c r="E56" s="641"/>
      <c r="F56" s="641"/>
      <c r="G56" s="641"/>
      <c r="H56" s="641"/>
      <c r="I56" s="641"/>
      <c r="J56" s="641"/>
      <c r="K56" s="248">
        <f t="shared" ref="K56:R56" si="10">K55+K32</f>
        <v>1441737.9300000002</v>
      </c>
      <c r="L56" s="248">
        <f t="shared" si="10"/>
        <v>731512.34</v>
      </c>
      <c r="M56" s="248">
        <f t="shared" si="10"/>
        <v>594916.64</v>
      </c>
      <c r="N56" s="248">
        <f t="shared" si="10"/>
        <v>2093.59</v>
      </c>
      <c r="O56" s="248">
        <f t="shared" si="10"/>
        <v>0</v>
      </c>
      <c r="P56" s="248">
        <f t="shared" si="10"/>
        <v>592823.05000000005</v>
      </c>
      <c r="Q56" s="248">
        <f t="shared" si="10"/>
        <v>20988.49</v>
      </c>
      <c r="R56" s="248">
        <f t="shared" si="10"/>
        <v>20687.099999999999</v>
      </c>
      <c r="S56" s="198"/>
      <c r="T56" s="199"/>
      <c r="U56" s="200"/>
      <c r="V56" s="201"/>
      <c r="W56" s="169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</row>
    <row r="57" spans="1:115" ht="12" customHeight="1" outlineLevel="2" thickBot="1" x14ac:dyDescent="0.2">
      <c r="A57" s="229" t="s">
        <v>20</v>
      </c>
      <c r="B57" s="240" t="s">
        <v>128</v>
      </c>
      <c r="C57" s="643" t="s">
        <v>96</v>
      </c>
      <c r="D57" s="644"/>
      <c r="E57" s="644"/>
      <c r="F57" s="644"/>
      <c r="G57" s="644"/>
      <c r="H57" s="644"/>
      <c r="I57" s="644"/>
      <c r="J57" s="644"/>
      <c r="K57" s="644"/>
      <c r="L57" s="644"/>
      <c r="M57" s="644"/>
      <c r="N57" s="644"/>
      <c r="O57" s="644"/>
      <c r="P57" s="644"/>
      <c r="Q57" s="644"/>
      <c r="R57" s="644"/>
      <c r="S57" s="644"/>
      <c r="T57" s="644"/>
      <c r="U57" s="644"/>
      <c r="V57" s="645"/>
      <c r="W57" s="169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</row>
    <row r="58" spans="1:115" ht="9.75" customHeight="1" outlineLevel="3" thickBot="1" x14ac:dyDescent="0.2">
      <c r="A58" s="229" t="s">
        <v>20</v>
      </c>
      <c r="B58" s="170" t="s">
        <v>128</v>
      </c>
      <c r="C58" s="171" t="s">
        <v>20</v>
      </c>
      <c r="D58" s="607" t="s">
        <v>97</v>
      </c>
      <c r="E58" s="608"/>
      <c r="F58" s="608"/>
      <c r="G58" s="608"/>
      <c r="H58" s="608"/>
      <c r="I58" s="608"/>
      <c r="J58" s="608"/>
      <c r="K58" s="608"/>
      <c r="L58" s="608"/>
      <c r="M58" s="608"/>
      <c r="N58" s="608"/>
      <c r="O58" s="608"/>
      <c r="P58" s="608"/>
      <c r="Q58" s="608"/>
      <c r="R58" s="608"/>
      <c r="S58" s="608"/>
      <c r="T58" s="608"/>
      <c r="U58" s="608"/>
      <c r="V58" s="609"/>
      <c r="W58" s="169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</row>
    <row r="59" spans="1:115" ht="11.25" customHeight="1" outlineLevel="4" thickBot="1" x14ac:dyDescent="0.2">
      <c r="A59" s="230" t="s">
        <v>20</v>
      </c>
      <c r="B59" s="172" t="s">
        <v>128</v>
      </c>
      <c r="C59" s="173" t="s">
        <v>20</v>
      </c>
      <c r="D59" s="241" t="s">
        <v>20</v>
      </c>
      <c r="E59" s="578" t="s">
        <v>199</v>
      </c>
      <c r="F59" s="579"/>
      <c r="G59" s="579"/>
      <c r="H59" s="579"/>
      <c r="I59" s="579"/>
      <c r="J59" s="579"/>
      <c r="K59" s="579"/>
      <c r="L59" s="579"/>
      <c r="M59" s="579"/>
      <c r="N59" s="579"/>
      <c r="O59" s="579"/>
      <c r="P59" s="579"/>
      <c r="Q59" s="579"/>
      <c r="R59" s="579"/>
      <c r="S59" s="579"/>
      <c r="T59" s="579"/>
      <c r="U59" s="579"/>
      <c r="V59" s="580"/>
      <c r="W59" s="169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</row>
    <row r="60" spans="1:115" ht="11.25" customHeight="1" outlineLevel="4" x14ac:dyDescent="0.15">
      <c r="A60" s="507" t="s">
        <v>20</v>
      </c>
      <c r="B60" s="534" t="s">
        <v>128</v>
      </c>
      <c r="C60" s="531" t="s">
        <v>20</v>
      </c>
      <c r="D60" s="575" t="s">
        <v>20</v>
      </c>
      <c r="E60" s="525" t="s">
        <v>20</v>
      </c>
      <c r="F60" s="603" t="s">
        <v>298</v>
      </c>
      <c r="G60" s="604" t="s">
        <v>444</v>
      </c>
      <c r="H60" s="510" t="s">
        <v>578</v>
      </c>
      <c r="I60" s="510" t="s">
        <v>445</v>
      </c>
      <c r="J60" s="202" t="s">
        <v>156</v>
      </c>
      <c r="K60" s="175">
        <v>58465</v>
      </c>
      <c r="L60" s="415">
        <v>225</v>
      </c>
      <c r="M60" s="206">
        <f>N60+P60</f>
        <v>478.51</v>
      </c>
      <c r="N60" s="206">
        <v>478.51</v>
      </c>
      <c r="O60" s="206">
        <v>471.67</v>
      </c>
      <c r="P60" s="313"/>
      <c r="Q60" s="206"/>
      <c r="R60" s="206">
        <v>0</v>
      </c>
      <c r="S60" s="764" t="s">
        <v>400</v>
      </c>
      <c r="T60" s="675">
        <v>5317</v>
      </c>
      <c r="U60" s="675">
        <v>0</v>
      </c>
      <c r="V60" s="678">
        <v>0</v>
      </c>
      <c r="W60" s="169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</row>
    <row r="61" spans="1:115" ht="15" customHeight="1" outlineLevel="4" x14ac:dyDescent="0.15">
      <c r="A61" s="541"/>
      <c r="B61" s="542"/>
      <c r="C61" s="543"/>
      <c r="D61" s="576"/>
      <c r="E61" s="548"/>
      <c r="F61" s="549"/>
      <c r="G61" s="552"/>
      <c r="H61" s="511"/>
      <c r="I61" s="511"/>
      <c r="J61" s="174" t="s">
        <v>572</v>
      </c>
      <c r="K61" s="175"/>
      <c r="L61" s="267"/>
      <c r="M61" s="268"/>
      <c r="N61" s="265"/>
      <c r="O61" s="265"/>
      <c r="P61" s="265"/>
      <c r="Q61" s="175"/>
      <c r="R61" s="175">
        <f>-(R62+R63+R64)</f>
        <v>0</v>
      </c>
      <c r="S61" s="652"/>
      <c r="T61" s="676"/>
      <c r="U61" s="676"/>
      <c r="V61" s="673"/>
      <c r="W61" s="169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</row>
    <row r="62" spans="1:115" ht="14.25" customHeight="1" outlineLevel="4" x14ac:dyDescent="0.15">
      <c r="A62" s="541"/>
      <c r="B62" s="542"/>
      <c r="C62" s="543"/>
      <c r="D62" s="576"/>
      <c r="E62" s="548"/>
      <c r="F62" s="549"/>
      <c r="G62" s="552"/>
      <c r="H62" s="511"/>
      <c r="I62" s="511"/>
      <c r="J62" s="174" t="s">
        <v>157</v>
      </c>
      <c r="K62" s="175">
        <v>58465</v>
      </c>
      <c r="L62" s="267">
        <v>0</v>
      </c>
      <c r="M62" s="268"/>
      <c r="N62" s="265"/>
      <c r="O62" s="265"/>
      <c r="P62" s="265"/>
      <c r="Q62" s="180"/>
      <c r="R62" s="180"/>
      <c r="S62" s="652"/>
      <c r="T62" s="676"/>
      <c r="U62" s="676"/>
      <c r="V62" s="673"/>
      <c r="W62" s="169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</row>
    <row r="63" spans="1:115" ht="12" customHeight="1" outlineLevel="4" x14ac:dyDescent="0.15">
      <c r="A63" s="541"/>
      <c r="B63" s="542"/>
      <c r="C63" s="543"/>
      <c r="D63" s="576"/>
      <c r="E63" s="548"/>
      <c r="F63" s="549"/>
      <c r="G63" s="552"/>
      <c r="H63" s="511"/>
      <c r="I63" s="511"/>
      <c r="J63" s="174" t="s">
        <v>158</v>
      </c>
      <c r="K63" s="175">
        <v>662600</v>
      </c>
      <c r="L63" s="267"/>
      <c r="M63" s="221"/>
      <c r="N63" s="265"/>
      <c r="O63" s="265"/>
      <c r="P63" s="265"/>
      <c r="Q63" s="180"/>
      <c r="R63" s="180"/>
      <c r="S63" s="652"/>
      <c r="T63" s="676"/>
      <c r="U63" s="676"/>
      <c r="V63" s="673"/>
      <c r="W63" s="169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</row>
    <row r="64" spans="1:115" ht="9.75" customHeight="1" outlineLevel="4" x14ac:dyDescent="0.15">
      <c r="A64" s="508"/>
      <c r="B64" s="535"/>
      <c r="C64" s="532"/>
      <c r="D64" s="576"/>
      <c r="E64" s="526"/>
      <c r="F64" s="550"/>
      <c r="G64" s="553"/>
      <c r="H64" s="511"/>
      <c r="I64" s="511"/>
      <c r="J64" s="179" t="s">
        <v>159</v>
      </c>
      <c r="K64" s="180"/>
      <c r="L64" s="175"/>
      <c r="M64" s="175"/>
      <c r="N64" s="175"/>
      <c r="O64" s="175"/>
      <c r="P64" s="175"/>
      <c r="Q64" s="175"/>
      <c r="R64" s="175"/>
      <c r="S64" s="653"/>
      <c r="T64" s="676"/>
      <c r="U64" s="676"/>
      <c r="V64" s="673"/>
      <c r="W64" s="169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</row>
    <row r="65" spans="1:115" ht="15" customHeight="1" outlineLevel="4" thickBot="1" x14ac:dyDescent="0.2">
      <c r="A65" s="751"/>
      <c r="B65" s="768"/>
      <c r="C65" s="752"/>
      <c r="D65" s="576"/>
      <c r="E65" s="754"/>
      <c r="F65" s="648"/>
      <c r="G65" s="658"/>
      <c r="H65" s="511"/>
      <c r="I65" s="511"/>
      <c r="J65" s="204" t="s">
        <v>385</v>
      </c>
      <c r="K65" s="205">
        <f>SUM(K60:K64)</f>
        <v>779530</v>
      </c>
      <c r="L65" s="205">
        <f>SUM(L60:L64)</f>
        <v>225</v>
      </c>
      <c r="M65" s="205">
        <f t="shared" ref="M65:R65" si="11">SUM(M60:M64)</f>
        <v>478.51</v>
      </c>
      <c r="N65" s="205">
        <f t="shared" si="11"/>
        <v>478.51</v>
      </c>
      <c r="O65" s="205">
        <f t="shared" si="11"/>
        <v>471.67</v>
      </c>
      <c r="P65" s="205">
        <f t="shared" si="11"/>
        <v>0</v>
      </c>
      <c r="Q65" s="205">
        <f t="shared" si="11"/>
        <v>0</v>
      </c>
      <c r="R65" s="205">
        <f t="shared" si="11"/>
        <v>0</v>
      </c>
      <c r="S65" s="765"/>
      <c r="T65" s="676"/>
      <c r="U65" s="676"/>
      <c r="V65" s="673"/>
      <c r="W65" s="169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</row>
    <row r="66" spans="1:115" ht="9.75" customHeight="1" outlineLevel="4" x14ac:dyDescent="0.15">
      <c r="A66" s="507" t="s">
        <v>20</v>
      </c>
      <c r="B66" s="772" t="s">
        <v>128</v>
      </c>
      <c r="C66" s="531" t="s">
        <v>20</v>
      </c>
      <c r="D66" s="575" t="s">
        <v>20</v>
      </c>
      <c r="E66" s="584" t="s">
        <v>73</v>
      </c>
      <c r="F66" s="776" t="s">
        <v>663</v>
      </c>
      <c r="G66" s="604" t="s">
        <v>444</v>
      </c>
      <c r="H66" s="510" t="s">
        <v>578</v>
      </c>
      <c r="I66" s="510" t="s">
        <v>688</v>
      </c>
      <c r="J66" s="202" t="s">
        <v>156</v>
      </c>
      <c r="K66" s="411">
        <v>76025.8</v>
      </c>
      <c r="L66" s="206">
        <v>32000</v>
      </c>
      <c r="M66" s="206">
        <f>N66+P66</f>
        <v>46600.81</v>
      </c>
      <c r="N66" s="206"/>
      <c r="O66" s="206"/>
      <c r="P66" s="417">
        <v>46600.81</v>
      </c>
      <c r="Q66" s="206">
        <v>60000</v>
      </c>
      <c r="R66" s="206">
        <f>K71-L66-Q66</f>
        <v>921669.8</v>
      </c>
      <c r="S66" s="769" t="s">
        <v>644</v>
      </c>
      <c r="T66" s="675">
        <v>0</v>
      </c>
      <c r="U66" s="675">
        <v>0</v>
      </c>
      <c r="V66" s="678">
        <v>6600</v>
      </c>
      <c r="W66" s="169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</row>
    <row r="67" spans="1:115" ht="16.5" customHeight="1" outlineLevel="4" x14ac:dyDescent="0.15">
      <c r="A67" s="508"/>
      <c r="B67" s="773"/>
      <c r="C67" s="543"/>
      <c r="D67" s="576"/>
      <c r="E67" s="585"/>
      <c r="F67" s="766"/>
      <c r="G67" s="552"/>
      <c r="H67" s="511"/>
      <c r="I67" s="511"/>
      <c r="J67" s="277" t="s">
        <v>572</v>
      </c>
      <c r="K67" s="175"/>
      <c r="L67" s="308"/>
      <c r="M67" s="308"/>
      <c r="N67" s="308"/>
      <c r="O67" s="308"/>
      <c r="P67" s="312"/>
      <c r="Q67" s="308">
        <f>-(Q68+Q69+Q70)</f>
        <v>-29600</v>
      </c>
      <c r="R67" s="308">
        <f>-(R68+R69+R70)</f>
        <v>-908044</v>
      </c>
      <c r="S67" s="770"/>
      <c r="T67" s="676"/>
      <c r="U67" s="676"/>
      <c r="V67" s="673"/>
      <c r="W67" s="169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</row>
    <row r="68" spans="1:115" ht="12" customHeight="1" outlineLevel="4" x14ac:dyDescent="0.15">
      <c r="A68" s="508"/>
      <c r="B68" s="773"/>
      <c r="C68" s="543"/>
      <c r="D68" s="576"/>
      <c r="E68" s="585"/>
      <c r="F68" s="766"/>
      <c r="G68" s="552"/>
      <c r="H68" s="511"/>
      <c r="I68" s="511"/>
      <c r="J68" s="277" t="s">
        <v>157</v>
      </c>
      <c r="K68" s="175">
        <v>76025</v>
      </c>
      <c r="L68" s="175">
        <v>0</v>
      </c>
      <c r="M68" s="175"/>
      <c r="N68" s="175"/>
      <c r="O68" s="175"/>
      <c r="P68" s="266"/>
      <c r="Q68" s="180">
        <f>L66*7.5/100</f>
        <v>2400</v>
      </c>
      <c r="R68" s="180">
        <f>K68-Q68</f>
        <v>73625</v>
      </c>
      <c r="S68" s="770"/>
      <c r="T68" s="676"/>
      <c r="U68" s="676"/>
      <c r="V68" s="673"/>
      <c r="W68" s="169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</row>
    <row r="69" spans="1:115" ht="15" customHeight="1" outlineLevel="4" x14ac:dyDescent="0.15">
      <c r="A69" s="508"/>
      <c r="B69" s="773"/>
      <c r="C69" s="543"/>
      <c r="D69" s="576"/>
      <c r="E69" s="585"/>
      <c r="F69" s="766"/>
      <c r="G69" s="552"/>
      <c r="H69" s="511"/>
      <c r="I69" s="511"/>
      <c r="J69" s="277" t="s">
        <v>158</v>
      </c>
      <c r="K69" s="175">
        <v>861619</v>
      </c>
      <c r="L69" s="175"/>
      <c r="M69" s="175"/>
      <c r="N69" s="175"/>
      <c r="O69" s="175"/>
      <c r="P69" s="266"/>
      <c r="Q69" s="180">
        <f>L66*85/100</f>
        <v>27200</v>
      </c>
      <c r="R69" s="180">
        <f>K69-Q69</f>
        <v>834419</v>
      </c>
      <c r="S69" s="770"/>
      <c r="T69" s="676"/>
      <c r="U69" s="676"/>
      <c r="V69" s="673"/>
      <c r="W69" s="169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</row>
    <row r="70" spans="1:115" ht="9.75" customHeight="1" outlineLevel="4" x14ac:dyDescent="0.15">
      <c r="A70" s="508"/>
      <c r="B70" s="774"/>
      <c r="C70" s="532"/>
      <c r="D70" s="576"/>
      <c r="E70" s="585"/>
      <c r="F70" s="766"/>
      <c r="G70" s="553"/>
      <c r="H70" s="511"/>
      <c r="I70" s="511"/>
      <c r="J70" s="179" t="s">
        <v>159</v>
      </c>
      <c r="K70" s="180"/>
      <c r="L70" s="175"/>
      <c r="M70" s="175"/>
      <c r="N70" s="175"/>
      <c r="O70" s="175"/>
      <c r="P70" s="266"/>
      <c r="Q70" s="180"/>
      <c r="R70" s="180"/>
      <c r="S70" s="771"/>
      <c r="T70" s="676"/>
      <c r="U70" s="676"/>
      <c r="V70" s="673"/>
      <c r="W70" s="169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</row>
    <row r="71" spans="1:115" ht="9.75" customHeight="1" outlineLevel="4" thickBot="1" x14ac:dyDescent="0.2">
      <c r="A71" s="509"/>
      <c r="B71" s="775"/>
      <c r="C71" s="533"/>
      <c r="D71" s="577"/>
      <c r="E71" s="586"/>
      <c r="F71" s="767"/>
      <c r="G71" s="554"/>
      <c r="H71" s="512"/>
      <c r="I71" s="512"/>
      <c r="J71" s="182" t="s">
        <v>385</v>
      </c>
      <c r="K71" s="183">
        <f>SUM(K66:K70)</f>
        <v>1013669.8</v>
      </c>
      <c r="L71" s="183">
        <f>SUM(L66:L70)</f>
        <v>32000</v>
      </c>
      <c r="M71" s="183">
        <f t="shared" ref="M71:R71" si="12">SUM(M66:M70)</f>
        <v>46600.81</v>
      </c>
      <c r="N71" s="183">
        <f t="shared" si="12"/>
        <v>0</v>
      </c>
      <c r="O71" s="183">
        <f t="shared" si="12"/>
        <v>0</v>
      </c>
      <c r="P71" s="183">
        <f t="shared" si="12"/>
        <v>46600.81</v>
      </c>
      <c r="Q71" s="183">
        <f t="shared" si="12"/>
        <v>60000</v>
      </c>
      <c r="R71" s="183">
        <f t="shared" si="12"/>
        <v>921669.8</v>
      </c>
      <c r="S71" s="654"/>
      <c r="T71" s="677"/>
      <c r="U71" s="677"/>
      <c r="V71" s="674"/>
      <c r="W71" s="169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</row>
    <row r="72" spans="1:115" ht="13.5" customHeight="1" outlineLevel="4" x14ac:dyDescent="0.15">
      <c r="A72" s="541" t="s">
        <v>20</v>
      </c>
      <c r="B72" s="542" t="s">
        <v>128</v>
      </c>
      <c r="C72" s="543" t="s">
        <v>20</v>
      </c>
      <c r="D72" s="576" t="s">
        <v>20</v>
      </c>
      <c r="E72" s="585" t="s">
        <v>128</v>
      </c>
      <c r="F72" s="766" t="s">
        <v>605</v>
      </c>
      <c r="G72" s="552" t="s">
        <v>444</v>
      </c>
      <c r="H72" s="511" t="s">
        <v>578</v>
      </c>
      <c r="I72" s="511" t="s">
        <v>447</v>
      </c>
      <c r="J72" s="277" t="s">
        <v>156</v>
      </c>
      <c r="K72" s="175">
        <v>2065886</v>
      </c>
      <c r="L72" s="206">
        <v>1200000</v>
      </c>
      <c r="M72" s="206">
        <f>N72+P72</f>
        <v>776435.68</v>
      </c>
      <c r="N72" s="415"/>
      <c r="O72" s="415"/>
      <c r="P72" s="415">
        <v>776435.68</v>
      </c>
      <c r="Q72" s="308">
        <v>734317.36</v>
      </c>
      <c r="R72" s="308"/>
      <c r="S72" s="687" t="s">
        <v>644</v>
      </c>
      <c r="T72" s="676">
        <v>0</v>
      </c>
      <c r="U72" s="673">
        <v>18560</v>
      </c>
      <c r="V72" s="673">
        <v>0</v>
      </c>
      <c r="W72" s="169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</row>
    <row r="73" spans="1:115" ht="14.25" customHeight="1" outlineLevel="4" x14ac:dyDescent="0.15">
      <c r="A73" s="541"/>
      <c r="B73" s="542"/>
      <c r="C73" s="543"/>
      <c r="D73" s="576"/>
      <c r="E73" s="585"/>
      <c r="F73" s="766"/>
      <c r="G73" s="552"/>
      <c r="H73" s="511"/>
      <c r="I73" s="511"/>
      <c r="J73" s="277" t="s">
        <v>572</v>
      </c>
      <c r="K73" s="175"/>
      <c r="L73" s="308"/>
      <c r="M73" s="308"/>
      <c r="N73" s="308"/>
      <c r="O73" s="308"/>
      <c r="P73" s="308"/>
      <c r="Q73" s="308">
        <f>-(Q74+Q75+Q76)</f>
        <v>-1110000</v>
      </c>
      <c r="R73" s="308">
        <f>-(R74+R75+R76)</f>
        <v>-1124114</v>
      </c>
      <c r="S73" s="687"/>
      <c r="T73" s="676"/>
      <c r="U73" s="673"/>
      <c r="V73" s="673"/>
      <c r="W73" s="169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</row>
    <row r="74" spans="1:115" ht="12.75" customHeight="1" outlineLevel="4" x14ac:dyDescent="0.15">
      <c r="A74" s="541"/>
      <c r="B74" s="542"/>
      <c r="C74" s="543"/>
      <c r="D74" s="576"/>
      <c r="E74" s="585"/>
      <c r="F74" s="766"/>
      <c r="G74" s="552"/>
      <c r="H74" s="511"/>
      <c r="I74" s="511"/>
      <c r="J74" s="277" t="s">
        <v>157</v>
      </c>
      <c r="K74" s="175">
        <v>181144.38</v>
      </c>
      <c r="L74" s="175">
        <v>0</v>
      </c>
      <c r="M74" s="175"/>
      <c r="N74" s="175"/>
      <c r="O74" s="175"/>
      <c r="P74" s="175"/>
      <c r="Q74" s="180">
        <f>L72*7.5/100</f>
        <v>90000</v>
      </c>
      <c r="R74" s="180">
        <f>K74-Q74</f>
        <v>91144.38</v>
      </c>
      <c r="S74" s="687"/>
      <c r="T74" s="676"/>
      <c r="U74" s="673"/>
      <c r="V74" s="673"/>
      <c r="W74" s="169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</row>
    <row r="75" spans="1:115" ht="14.25" customHeight="1" outlineLevel="4" x14ac:dyDescent="0.15">
      <c r="A75" s="541"/>
      <c r="B75" s="542"/>
      <c r="C75" s="543"/>
      <c r="D75" s="576"/>
      <c r="E75" s="585"/>
      <c r="F75" s="766"/>
      <c r="G75" s="552"/>
      <c r="H75" s="511"/>
      <c r="I75" s="511"/>
      <c r="J75" s="277" t="s">
        <v>158</v>
      </c>
      <c r="K75" s="175">
        <v>2052969.62</v>
      </c>
      <c r="L75" s="175"/>
      <c r="M75" s="175"/>
      <c r="N75" s="175"/>
      <c r="O75" s="175"/>
      <c r="P75" s="175"/>
      <c r="Q75" s="180">
        <f>L72*85/100</f>
        <v>1020000</v>
      </c>
      <c r="R75" s="180">
        <f>K75-Q75</f>
        <v>1032969.6200000001</v>
      </c>
      <c r="S75" s="687"/>
      <c r="T75" s="676"/>
      <c r="U75" s="673"/>
      <c r="V75" s="673"/>
      <c r="W75" s="169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</row>
    <row r="76" spans="1:115" ht="9.75" customHeight="1" outlineLevel="4" x14ac:dyDescent="0.15">
      <c r="A76" s="508"/>
      <c r="B76" s="535"/>
      <c r="C76" s="532"/>
      <c r="D76" s="576"/>
      <c r="E76" s="585"/>
      <c r="F76" s="766"/>
      <c r="G76" s="553"/>
      <c r="H76" s="511"/>
      <c r="I76" s="511"/>
      <c r="J76" s="179" t="s">
        <v>159</v>
      </c>
      <c r="K76" s="180"/>
      <c r="L76" s="175"/>
      <c r="M76" s="175"/>
      <c r="N76" s="175"/>
      <c r="O76" s="175"/>
      <c r="P76" s="175"/>
      <c r="Q76" s="175"/>
      <c r="R76" s="175"/>
      <c r="S76" s="687"/>
      <c r="T76" s="676"/>
      <c r="U76" s="673"/>
      <c r="V76" s="673"/>
      <c r="W76" s="169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</row>
    <row r="77" spans="1:115" ht="9.75" customHeight="1" outlineLevel="4" thickBot="1" x14ac:dyDescent="0.2">
      <c r="A77" s="509"/>
      <c r="B77" s="536"/>
      <c r="C77" s="533"/>
      <c r="D77" s="577"/>
      <c r="E77" s="586"/>
      <c r="F77" s="767"/>
      <c r="G77" s="554"/>
      <c r="H77" s="512"/>
      <c r="I77" s="512"/>
      <c r="J77" s="182" t="s">
        <v>385</v>
      </c>
      <c r="K77" s="183">
        <f>SUM(K72:K76)</f>
        <v>4300000</v>
      </c>
      <c r="L77" s="183">
        <f>SUM(L72:L76)</f>
        <v>1200000</v>
      </c>
      <c r="M77" s="183">
        <f t="shared" ref="M77:R77" si="13">SUM(M72:M76)</f>
        <v>776435.68</v>
      </c>
      <c r="N77" s="183">
        <f t="shared" si="13"/>
        <v>0</v>
      </c>
      <c r="O77" s="183">
        <f t="shared" si="13"/>
        <v>0</v>
      </c>
      <c r="P77" s="183">
        <f t="shared" si="13"/>
        <v>776435.68</v>
      </c>
      <c r="Q77" s="183">
        <f t="shared" si="13"/>
        <v>734317.36</v>
      </c>
      <c r="R77" s="183">
        <f t="shared" si="13"/>
        <v>0</v>
      </c>
      <c r="S77" s="688"/>
      <c r="T77" s="677"/>
      <c r="U77" s="674"/>
      <c r="V77" s="674"/>
      <c r="W77" s="169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</row>
    <row r="78" spans="1:115" ht="10.5" customHeight="1" outlineLevel="4" x14ac:dyDescent="0.15">
      <c r="A78" s="507" t="s">
        <v>20</v>
      </c>
      <c r="B78" s="534" t="s">
        <v>128</v>
      </c>
      <c r="C78" s="531" t="s">
        <v>20</v>
      </c>
      <c r="D78" s="575" t="s">
        <v>20</v>
      </c>
      <c r="E78" s="584" t="s">
        <v>36</v>
      </c>
      <c r="F78" s="776" t="s">
        <v>357</v>
      </c>
      <c r="G78" s="552" t="s">
        <v>444</v>
      </c>
      <c r="H78" s="510" t="s">
        <v>578</v>
      </c>
      <c r="I78" s="511" t="s">
        <v>448</v>
      </c>
      <c r="J78" s="174" t="s">
        <v>156</v>
      </c>
      <c r="K78" s="175">
        <v>149903.26999999999</v>
      </c>
      <c r="L78" s="359">
        <v>114000</v>
      </c>
      <c r="M78" s="206">
        <f>N78+P78</f>
        <v>201905.69</v>
      </c>
      <c r="N78" s="415"/>
      <c r="O78" s="415"/>
      <c r="P78" s="415">
        <v>201905.69</v>
      </c>
      <c r="Q78" s="308"/>
      <c r="R78" s="308"/>
      <c r="S78" s="652" t="s">
        <v>644</v>
      </c>
      <c r="T78" s="670">
        <v>0</v>
      </c>
      <c r="U78" s="675">
        <v>19981</v>
      </c>
      <c r="V78" s="678">
        <v>0</v>
      </c>
      <c r="W78" s="169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</row>
    <row r="79" spans="1:115" ht="10.5" customHeight="1" outlineLevel="4" x14ac:dyDescent="0.15">
      <c r="A79" s="541"/>
      <c r="B79" s="542"/>
      <c r="C79" s="543"/>
      <c r="D79" s="576"/>
      <c r="E79" s="585"/>
      <c r="F79" s="766"/>
      <c r="G79" s="552"/>
      <c r="H79" s="511"/>
      <c r="I79" s="511"/>
      <c r="J79" s="174" t="s">
        <v>572</v>
      </c>
      <c r="K79" s="175"/>
      <c r="L79" s="308"/>
      <c r="M79" s="308"/>
      <c r="N79" s="308"/>
      <c r="O79" s="308"/>
      <c r="P79" s="308"/>
      <c r="Q79" s="308">
        <f>-(Q80+Q81+Q82)</f>
        <v>-105450</v>
      </c>
      <c r="R79" s="308">
        <f>-(R80+R81+R82)</f>
        <v>-559058</v>
      </c>
      <c r="S79" s="652"/>
      <c r="T79" s="671"/>
      <c r="U79" s="676"/>
      <c r="V79" s="673"/>
      <c r="W79" s="169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</row>
    <row r="80" spans="1:115" ht="11.25" customHeight="1" outlineLevel="4" x14ac:dyDescent="0.15">
      <c r="A80" s="541"/>
      <c r="B80" s="542"/>
      <c r="C80" s="543"/>
      <c r="D80" s="576"/>
      <c r="E80" s="585"/>
      <c r="F80" s="766"/>
      <c r="G80" s="552"/>
      <c r="H80" s="511"/>
      <c r="I80" s="511"/>
      <c r="J80" s="174" t="s">
        <v>157</v>
      </c>
      <c r="K80" s="175">
        <v>53879</v>
      </c>
      <c r="L80" s="308">
        <v>0</v>
      </c>
      <c r="M80" s="308"/>
      <c r="N80" s="308"/>
      <c r="O80" s="308"/>
      <c r="P80" s="308"/>
      <c r="Q80" s="203">
        <f>L78*7.5/100</f>
        <v>8550</v>
      </c>
      <c r="R80" s="203">
        <f>K80-Q80</f>
        <v>45329</v>
      </c>
      <c r="S80" s="652"/>
      <c r="T80" s="671"/>
      <c r="U80" s="676"/>
      <c r="V80" s="673"/>
      <c r="W80" s="169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</row>
    <row r="81" spans="1:43" ht="9.75" customHeight="1" outlineLevel="4" x14ac:dyDescent="0.15">
      <c r="A81" s="541"/>
      <c r="B81" s="542"/>
      <c r="C81" s="543"/>
      <c r="D81" s="576"/>
      <c r="E81" s="585"/>
      <c r="F81" s="766"/>
      <c r="G81" s="552"/>
      <c r="H81" s="511"/>
      <c r="I81" s="511"/>
      <c r="J81" s="174" t="s">
        <v>158</v>
      </c>
      <c r="K81" s="175">
        <v>610629</v>
      </c>
      <c r="L81" s="175"/>
      <c r="M81" s="175"/>
      <c r="N81" s="175"/>
      <c r="O81" s="175"/>
      <c r="P81" s="175"/>
      <c r="Q81" s="180">
        <f>L78*85/100</f>
        <v>96900</v>
      </c>
      <c r="R81" s="180">
        <f>K81-Q81</f>
        <v>513729</v>
      </c>
      <c r="S81" s="652"/>
      <c r="T81" s="671"/>
      <c r="U81" s="676"/>
      <c r="V81" s="673"/>
      <c r="W81" s="169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</row>
    <row r="82" spans="1:43" ht="9.75" customHeight="1" outlineLevel="4" x14ac:dyDescent="0.15">
      <c r="A82" s="508"/>
      <c r="B82" s="535"/>
      <c r="C82" s="532"/>
      <c r="D82" s="576"/>
      <c r="E82" s="585"/>
      <c r="F82" s="766"/>
      <c r="G82" s="553"/>
      <c r="H82" s="511"/>
      <c r="I82" s="511"/>
      <c r="J82" s="179" t="s">
        <v>159</v>
      </c>
      <c r="K82" s="180"/>
      <c r="L82" s="175"/>
      <c r="M82" s="175"/>
      <c r="N82" s="175"/>
      <c r="O82" s="175"/>
      <c r="P82" s="175"/>
      <c r="Q82" s="175"/>
      <c r="R82" s="175"/>
      <c r="S82" s="653"/>
      <c r="T82" s="671"/>
      <c r="U82" s="676"/>
      <c r="V82" s="673"/>
      <c r="W82" s="169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</row>
    <row r="83" spans="1:43" ht="9.75" customHeight="1" outlineLevel="4" thickBot="1" x14ac:dyDescent="0.2">
      <c r="A83" s="509"/>
      <c r="B83" s="536"/>
      <c r="C83" s="533"/>
      <c r="D83" s="577"/>
      <c r="E83" s="586"/>
      <c r="F83" s="767"/>
      <c r="G83" s="554"/>
      <c r="H83" s="512"/>
      <c r="I83" s="512"/>
      <c r="J83" s="182" t="s">
        <v>385</v>
      </c>
      <c r="K83" s="183">
        <f>SUM(K78:K82)</f>
        <v>814411.27</v>
      </c>
      <c r="L83" s="183">
        <f>SUM(L78:L82)</f>
        <v>114000</v>
      </c>
      <c r="M83" s="183">
        <f t="shared" ref="M83:R83" si="14">SUM(M78:M82)</f>
        <v>201905.69</v>
      </c>
      <c r="N83" s="183">
        <f t="shared" si="14"/>
        <v>0</v>
      </c>
      <c r="O83" s="183">
        <f t="shared" si="14"/>
        <v>0</v>
      </c>
      <c r="P83" s="183">
        <f t="shared" si="14"/>
        <v>201905.69</v>
      </c>
      <c r="Q83" s="183">
        <f t="shared" si="14"/>
        <v>0</v>
      </c>
      <c r="R83" s="183">
        <f t="shared" si="14"/>
        <v>0</v>
      </c>
      <c r="S83" s="654"/>
      <c r="T83" s="672"/>
      <c r="U83" s="677"/>
      <c r="V83" s="674"/>
      <c r="W83" s="169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</row>
    <row r="84" spans="1:43" ht="15.75" customHeight="1" outlineLevel="4" x14ac:dyDescent="0.15">
      <c r="A84" s="507" t="s">
        <v>20</v>
      </c>
      <c r="B84" s="534" t="s">
        <v>128</v>
      </c>
      <c r="C84" s="531" t="s">
        <v>20</v>
      </c>
      <c r="D84" s="575" t="s">
        <v>20</v>
      </c>
      <c r="E84" s="584" t="s">
        <v>603</v>
      </c>
      <c r="F84" s="581" t="s">
        <v>358</v>
      </c>
      <c r="G84" s="552" t="s">
        <v>444</v>
      </c>
      <c r="H84" s="510" t="s">
        <v>578</v>
      </c>
      <c r="I84" s="689" t="s">
        <v>483</v>
      </c>
      <c r="J84" s="202" t="s">
        <v>156</v>
      </c>
      <c r="K84" s="175">
        <v>45238</v>
      </c>
      <c r="L84" s="359">
        <v>45238</v>
      </c>
      <c r="M84" s="206">
        <f>N84+P84</f>
        <v>16227.31</v>
      </c>
      <c r="N84" s="415">
        <v>605</v>
      </c>
      <c r="O84" s="415"/>
      <c r="P84" s="415">
        <v>15622.31</v>
      </c>
      <c r="Q84" s="308">
        <v>44829.63</v>
      </c>
      <c r="R84" s="308">
        <v>400000</v>
      </c>
      <c r="S84" s="652" t="s">
        <v>644</v>
      </c>
      <c r="T84" s="670">
        <v>0</v>
      </c>
      <c r="U84" s="675">
        <v>0</v>
      </c>
      <c r="V84" s="678">
        <v>14514</v>
      </c>
      <c r="W84" s="169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</row>
    <row r="85" spans="1:43" ht="15.75" customHeight="1" outlineLevel="4" x14ac:dyDescent="0.15">
      <c r="A85" s="541"/>
      <c r="B85" s="542"/>
      <c r="C85" s="543"/>
      <c r="D85" s="576"/>
      <c r="E85" s="585"/>
      <c r="F85" s="582"/>
      <c r="G85" s="552"/>
      <c r="H85" s="511"/>
      <c r="I85" s="689"/>
      <c r="J85" s="174" t="s">
        <v>572</v>
      </c>
      <c r="K85" s="175"/>
      <c r="L85" s="175"/>
      <c r="M85" s="175"/>
      <c r="N85" s="175"/>
      <c r="O85" s="175"/>
      <c r="P85" s="175"/>
      <c r="Q85" s="175">
        <f>-(Q86+Q87+Q88)</f>
        <v>0</v>
      </c>
      <c r="R85" s="175">
        <f>-(R86+R87+R88)</f>
        <v>-557944</v>
      </c>
      <c r="S85" s="652"/>
      <c r="T85" s="671"/>
      <c r="U85" s="676"/>
      <c r="V85" s="673"/>
      <c r="W85" s="169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</row>
    <row r="86" spans="1:43" ht="16.5" customHeight="1" outlineLevel="4" x14ac:dyDescent="0.15">
      <c r="A86" s="541"/>
      <c r="B86" s="542"/>
      <c r="C86" s="543"/>
      <c r="D86" s="576"/>
      <c r="E86" s="585"/>
      <c r="F86" s="582"/>
      <c r="G86" s="552"/>
      <c r="H86" s="511"/>
      <c r="I86" s="689"/>
      <c r="J86" s="174" t="s">
        <v>157</v>
      </c>
      <c r="K86" s="175">
        <v>45238</v>
      </c>
      <c r="L86" s="175">
        <v>0</v>
      </c>
      <c r="M86" s="175"/>
      <c r="N86" s="175"/>
      <c r="O86" s="175"/>
      <c r="P86" s="175"/>
      <c r="Q86" s="175"/>
      <c r="R86" s="175">
        <v>45238</v>
      </c>
      <c r="S86" s="652"/>
      <c r="T86" s="671"/>
      <c r="U86" s="676"/>
      <c r="V86" s="673"/>
      <c r="W86" s="169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</row>
    <row r="87" spans="1:43" ht="12.75" customHeight="1" outlineLevel="4" x14ac:dyDescent="0.15">
      <c r="A87" s="541"/>
      <c r="B87" s="542"/>
      <c r="C87" s="543"/>
      <c r="D87" s="576"/>
      <c r="E87" s="585"/>
      <c r="F87" s="582"/>
      <c r="G87" s="552"/>
      <c r="H87" s="511"/>
      <c r="I87" s="689"/>
      <c r="J87" s="174" t="s">
        <v>158</v>
      </c>
      <c r="K87" s="175">
        <v>512706</v>
      </c>
      <c r="L87" s="175"/>
      <c r="M87" s="175"/>
      <c r="N87" s="175"/>
      <c r="O87" s="175"/>
      <c r="P87" s="175"/>
      <c r="Q87" s="175"/>
      <c r="R87" s="175">
        <v>512706</v>
      </c>
      <c r="S87" s="652"/>
      <c r="T87" s="671"/>
      <c r="U87" s="676"/>
      <c r="V87" s="673"/>
      <c r="W87" s="169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</row>
    <row r="88" spans="1:43" ht="12.75" customHeight="1" outlineLevel="4" x14ac:dyDescent="0.15">
      <c r="A88" s="508"/>
      <c r="B88" s="535"/>
      <c r="C88" s="532"/>
      <c r="D88" s="576"/>
      <c r="E88" s="585"/>
      <c r="F88" s="582"/>
      <c r="G88" s="553"/>
      <c r="H88" s="511"/>
      <c r="I88" s="689"/>
      <c r="J88" s="179" t="s">
        <v>159</v>
      </c>
      <c r="K88" s="180"/>
      <c r="L88" s="175"/>
      <c r="M88" s="175"/>
      <c r="N88" s="175"/>
      <c r="O88" s="175"/>
      <c r="P88" s="175"/>
      <c r="Q88" s="175"/>
      <c r="R88" s="175"/>
      <c r="S88" s="653"/>
      <c r="T88" s="671"/>
      <c r="U88" s="676"/>
      <c r="V88" s="673"/>
      <c r="W88" s="169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</row>
    <row r="89" spans="1:43" ht="9.75" customHeight="1" outlineLevel="4" thickBot="1" x14ac:dyDescent="0.2">
      <c r="A89" s="509"/>
      <c r="B89" s="536"/>
      <c r="C89" s="533"/>
      <c r="D89" s="577"/>
      <c r="E89" s="586"/>
      <c r="F89" s="583"/>
      <c r="G89" s="554"/>
      <c r="H89" s="512"/>
      <c r="I89" s="690"/>
      <c r="J89" s="182" t="s">
        <v>385</v>
      </c>
      <c r="K89" s="183">
        <f>SUM(K84:K88)</f>
        <v>603182</v>
      </c>
      <c r="L89" s="183">
        <f>SUM(L84:L88)</f>
        <v>45238</v>
      </c>
      <c r="M89" s="183">
        <f t="shared" ref="M89:R89" si="15">SUM(M84:M88)</f>
        <v>16227.31</v>
      </c>
      <c r="N89" s="183">
        <f t="shared" si="15"/>
        <v>605</v>
      </c>
      <c r="O89" s="183">
        <f t="shared" si="15"/>
        <v>0</v>
      </c>
      <c r="P89" s="183">
        <f t="shared" si="15"/>
        <v>15622.31</v>
      </c>
      <c r="Q89" s="183">
        <f t="shared" si="15"/>
        <v>44829.63</v>
      </c>
      <c r="R89" s="183">
        <f t="shared" si="15"/>
        <v>400000</v>
      </c>
      <c r="S89" s="654"/>
      <c r="T89" s="672"/>
      <c r="U89" s="677"/>
      <c r="V89" s="674"/>
      <c r="W89" s="169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</row>
    <row r="90" spans="1:43" ht="17.25" customHeight="1" outlineLevel="3" thickBot="1" x14ac:dyDescent="0.2">
      <c r="A90" s="232" t="s">
        <v>20</v>
      </c>
      <c r="B90" s="191" t="s">
        <v>128</v>
      </c>
      <c r="C90" s="171" t="s">
        <v>20</v>
      </c>
      <c r="D90" s="242" t="s">
        <v>20</v>
      </c>
      <c r="E90" s="560" t="s">
        <v>46</v>
      </c>
      <c r="F90" s="561"/>
      <c r="G90" s="561"/>
      <c r="H90" s="561"/>
      <c r="I90" s="561"/>
      <c r="J90" s="561"/>
      <c r="K90" s="186">
        <f>K65+K71+K77+K83+K89</f>
        <v>7510793.0700000003</v>
      </c>
      <c r="L90" s="186">
        <f t="shared" ref="L90:R90" si="16">L65+L71+L77+L83+L89</f>
        <v>1391463</v>
      </c>
      <c r="M90" s="186">
        <f t="shared" si="16"/>
        <v>1041648</v>
      </c>
      <c r="N90" s="186">
        <f t="shared" si="16"/>
        <v>1083.51</v>
      </c>
      <c r="O90" s="186">
        <f t="shared" si="16"/>
        <v>471.67</v>
      </c>
      <c r="P90" s="186">
        <f t="shared" si="16"/>
        <v>1040564.49</v>
      </c>
      <c r="Q90" s="186">
        <f t="shared" si="16"/>
        <v>839146.99</v>
      </c>
      <c r="R90" s="186">
        <f t="shared" si="16"/>
        <v>1321669.8</v>
      </c>
      <c r="S90" s="208"/>
      <c r="T90" s="209"/>
      <c r="U90" s="210"/>
      <c r="V90" s="211"/>
      <c r="W90" s="169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</row>
    <row r="91" spans="1:43" ht="17.25" customHeight="1" outlineLevel="4" thickBot="1" x14ac:dyDescent="0.2">
      <c r="A91" s="230" t="s">
        <v>20</v>
      </c>
      <c r="B91" s="172" t="s">
        <v>128</v>
      </c>
      <c r="C91" s="173" t="s">
        <v>20</v>
      </c>
      <c r="D91" s="241" t="s">
        <v>73</v>
      </c>
      <c r="E91" s="691" t="s">
        <v>200</v>
      </c>
      <c r="F91" s="579"/>
      <c r="G91" s="579"/>
      <c r="H91" s="579"/>
      <c r="I91" s="579"/>
      <c r="J91" s="579"/>
      <c r="K91" s="579"/>
      <c r="L91" s="579"/>
      <c r="M91" s="579"/>
      <c r="N91" s="579"/>
      <c r="O91" s="579"/>
      <c r="P91" s="579"/>
      <c r="Q91" s="579"/>
      <c r="R91" s="579"/>
      <c r="S91" s="579"/>
      <c r="T91" s="579"/>
      <c r="U91" s="579"/>
      <c r="V91" s="580"/>
      <c r="W91" s="169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</row>
    <row r="92" spans="1:43" ht="9.75" customHeight="1" outlineLevel="4" x14ac:dyDescent="0.15">
      <c r="A92" s="507" t="s">
        <v>20</v>
      </c>
      <c r="B92" s="534" t="s">
        <v>128</v>
      </c>
      <c r="C92" s="531" t="s">
        <v>20</v>
      </c>
      <c r="D92" s="575" t="s">
        <v>73</v>
      </c>
      <c r="E92" s="548" t="s">
        <v>20</v>
      </c>
      <c r="F92" s="549" t="s">
        <v>606</v>
      </c>
      <c r="G92" s="552" t="s">
        <v>444</v>
      </c>
      <c r="H92" s="510" t="s">
        <v>579</v>
      </c>
      <c r="I92" s="511" t="s">
        <v>450</v>
      </c>
      <c r="J92" s="176" t="s">
        <v>156</v>
      </c>
      <c r="K92" s="175">
        <v>199610.6</v>
      </c>
      <c r="L92" s="359">
        <v>200000</v>
      </c>
      <c r="M92" s="206">
        <f>N92+P92</f>
        <v>3496.9</v>
      </c>
      <c r="N92" s="415"/>
      <c r="O92" s="415"/>
      <c r="P92" s="415">
        <v>3496.9</v>
      </c>
      <c r="Q92" s="308">
        <v>55761.31</v>
      </c>
      <c r="R92" s="308"/>
      <c r="S92" s="655" t="s">
        <v>645</v>
      </c>
      <c r="T92" s="675">
        <v>0</v>
      </c>
      <c r="U92" s="675">
        <v>0</v>
      </c>
      <c r="V92" s="673">
        <v>7732</v>
      </c>
      <c r="W92" s="169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</row>
    <row r="93" spans="1:43" ht="9.75" customHeight="1" outlineLevel="4" x14ac:dyDescent="0.15">
      <c r="A93" s="541"/>
      <c r="B93" s="542"/>
      <c r="C93" s="543"/>
      <c r="D93" s="576"/>
      <c r="E93" s="548"/>
      <c r="F93" s="549"/>
      <c r="G93" s="552"/>
      <c r="H93" s="511"/>
      <c r="I93" s="511"/>
      <c r="J93" s="174" t="s">
        <v>572</v>
      </c>
      <c r="K93" s="175"/>
      <c r="L93" s="175"/>
      <c r="M93" s="175"/>
      <c r="N93" s="175"/>
      <c r="O93" s="175"/>
      <c r="P93" s="175"/>
      <c r="Q93" s="175">
        <f>-(Q94+Q95+Q96)</f>
        <v>-185000</v>
      </c>
      <c r="R93" s="175">
        <f>-(R94+R95+R96)</f>
        <v>-130588.24</v>
      </c>
      <c r="S93" s="655"/>
      <c r="T93" s="676"/>
      <c r="U93" s="676"/>
      <c r="V93" s="673"/>
      <c r="W93" s="169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</row>
    <row r="94" spans="1:43" ht="9.75" customHeight="1" outlineLevel="4" x14ac:dyDescent="0.15">
      <c r="A94" s="541"/>
      <c r="B94" s="542"/>
      <c r="C94" s="543"/>
      <c r="D94" s="576"/>
      <c r="E94" s="548"/>
      <c r="F94" s="549"/>
      <c r="G94" s="552"/>
      <c r="H94" s="511"/>
      <c r="I94" s="511"/>
      <c r="J94" s="176" t="s">
        <v>157</v>
      </c>
      <c r="K94" s="175">
        <v>25588.240000000002</v>
      </c>
      <c r="L94" s="175">
        <v>0</v>
      </c>
      <c r="M94" s="175"/>
      <c r="N94" s="175"/>
      <c r="O94" s="175"/>
      <c r="P94" s="175"/>
      <c r="Q94" s="180">
        <f>L92*7.5/100</f>
        <v>15000</v>
      </c>
      <c r="R94" s="180">
        <f>K94-Q94</f>
        <v>10588.240000000002</v>
      </c>
      <c r="S94" s="655"/>
      <c r="T94" s="676"/>
      <c r="U94" s="676"/>
      <c r="V94" s="673"/>
      <c r="W94" s="169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</row>
    <row r="95" spans="1:43" ht="9.75" customHeight="1" outlineLevel="4" x14ac:dyDescent="0.15">
      <c r="A95" s="541"/>
      <c r="B95" s="542"/>
      <c r="C95" s="543"/>
      <c r="D95" s="576"/>
      <c r="E95" s="548"/>
      <c r="F95" s="549"/>
      <c r="G95" s="552"/>
      <c r="H95" s="511"/>
      <c r="I95" s="511"/>
      <c r="J95" s="176" t="s">
        <v>158</v>
      </c>
      <c r="K95" s="175">
        <v>290000</v>
      </c>
      <c r="L95" s="175"/>
      <c r="M95" s="175"/>
      <c r="N95" s="175"/>
      <c r="O95" s="175"/>
      <c r="P95" s="175"/>
      <c r="Q95" s="180">
        <f>L92*85/100</f>
        <v>170000</v>
      </c>
      <c r="R95" s="180">
        <f>K95-Q95</f>
        <v>120000</v>
      </c>
      <c r="S95" s="655"/>
      <c r="T95" s="676"/>
      <c r="U95" s="676"/>
      <c r="V95" s="673"/>
      <c r="W95" s="169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</row>
    <row r="96" spans="1:43" ht="9.75" customHeight="1" outlineLevel="4" x14ac:dyDescent="0.15">
      <c r="A96" s="508"/>
      <c r="B96" s="535"/>
      <c r="C96" s="532"/>
      <c r="D96" s="576"/>
      <c r="E96" s="526"/>
      <c r="F96" s="550"/>
      <c r="G96" s="553"/>
      <c r="H96" s="511"/>
      <c r="I96" s="511"/>
      <c r="J96" s="181" t="s">
        <v>159</v>
      </c>
      <c r="K96" s="180"/>
      <c r="L96" s="175"/>
      <c r="M96" s="175"/>
      <c r="N96" s="175"/>
      <c r="O96" s="175"/>
      <c r="P96" s="175"/>
      <c r="Q96" s="175"/>
      <c r="R96" s="175"/>
      <c r="S96" s="656"/>
      <c r="T96" s="676"/>
      <c r="U96" s="676"/>
      <c r="V96" s="673"/>
      <c r="W96" s="169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</row>
    <row r="97" spans="1:115" ht="9.75" customHeight="1" outlineLevel="4" thickBot="1" x14ac:dyDescent="0.2">
      <c r="A97" s="509"/>
      <c r="B97" s="536"/>
      <c r="C97" s="533"/>
      <c r="D97" s="577"/>
      <c r="E97" s="527"/>
      <c r="F97" s="551"/>
      <c r="G97" s="554"/>
      <c r="H97" s="512"/>
      <c r="I97" s="512"/>
      <c r="J97" s="183" t="s">
        <v>385</v>
      </c>
      <c r="K97" s="183">
        <f>SUM(K92:K96)</f>
        <v>515198.83999999997</v>
      </c>
      <c r="L97" s="183">
        <f>SUM(L92:L96)</f>
        <v>200000</v>
      </c>
      <c r="M97" s="183">
        <f t="shared" ref="M97:R97" si="17">SUM(M92:M96)</f>
        <v>3496.9</v>
      </c>
      <c r="N97" s="183">
        <f t="shared" si="17"/>
        <v>0</v>
      </c>
      <c r="O97" s="183">
        <f t="shared" si="17"/>
        <v>0</v>
      </c>
      <c r="P97" s="183">
        <v>38208.07</v>
      </c>
      <c r="Q97" s="314">
        <f t="shared" si="17"/>
        <v>55761.31</v>
      </c>
      <c r="R97" s="314">
        <f t="shared" si="17"/>
        <v>0</v>
      </c>
      <c r="S97" s="657"/>
      <c r="T97" s="677"/>
      <c r="U97" s="677"/>
      <c r="V97" s="674"/>
      <c r="W97" s="169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</row>
    <row r="98" spans="1:115" ht="9.75" customHeight="1" outlineLevel="4" x14ac:dyDescent="0.15">
      <c r="A98" s="507" t="s">
        <v>20</v>
      </c>
      <c r="B98" s="534" t="s">
        <v>128</v>
      </c>
      <c r="C98" s="531" t="s">
        <v>20</v>
      </c>
      <c r="D98" s="575" t="s">
        <v>73</v>
      </c>
      <c r="E98" s="584" t="s">
        <v>73</v>
      </c>
      <c r="F98" s="776" t="s">
        <v>607</v>
      </c>
      <c r="G98" s="552" t="s">
        <v>444</v>
      </c>
      <c r="H98" s="510" t="s">
        <v>580</v>
      </c>
      <c r="I98" s="689" t="s">
        <v>451</v>
      </c>
      <c r="J98" s="178" t="s">
        <v>156</v>
      </c>
      <c r="K98" s="175">
        <v>99795.33</v>
      </c>
      <c r="L98" s="380">
        <v>77650</v>
      </c>
      <c r="M98" s="206">
        <f>N98+P98</f>
        <v>163254.46</v>
      </c>
      <c r="N98" s="415"/>
      <c r="O98" s="415"/>
      <c r="P98" s="415">
        <v>163254.46</v>
      </c>
      <c r="Q98" s="308">
        <v>19152.79</v>
      </c>
      <c r="R98" s="308"/>
      <c r="S98" s="655" t="s">
        <v>645</v>
      </c>
      <c r="T98" s="675">
        <v>0</v>
      </c>
      <c r="U98" s="678">
        <v>13058.4</v>
      </c>
      <c r="V98" s="678">
        <v>0</v>
      </c>
      <c r="W98" s="169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</row>
    <row r="99" spans="1:115" ht="9.75" customHeight="1" outlineLevel="4" x14ac:dyDescent="0.15">
      <c r="A99" s="541"/>
      <c r="B99" s="542"/>
      <c r="C99" s="543"/>
      <c r="D99" s="576"/>
      <c r="E99" s="585"/>
      <c r="F99" s="766"/>
      <c r="G99" s="552"/>
      <c r="H99" s="511"/>
      <c r="I99" s="689"/>
      <c r="J99" s="174" t="s">
        <v>572</v>
      </c>
      <c r="K99" s="175"/>
      <c r="L99" s="380"/>
      <c r="M99" s="380"/>
      <c r="N99" s="380"/>
      <c r="O99" s="380"/>
      <c r="P99" s="380"/>
      <c r="Q99" s="175">
        <f>-(Q100+Q101+Q102)</f>
        <v>-71826.25</v>
      </c>
      <c r="R99" s="175">
        <f>-(R100+R101+R102)</f>
        <v>-717144.34</v>
      </c>
      <c r="S99" s="655"/>
      <c r="T99" s="676"/>
      <c r="U99" s="673"/>
      <c r="V99" s="673"/>
      <c r="W99" s="169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</row>
    <row r="100" spans="1:115" ht="9.75" customHeight="1" outlineLevel="4" x14ac:dyDescent="0.15">
      <c r="A100" s="541"/>
      <c r="B100" s="542"/>
      <c r="C100" s="543"/>
      <c r="D100" s="576"/>
      <c r="E100" s="585"/>
      <c r="F100" s="766"/>
      <c r="G100" s="552"/>
      <c r="H100" s="511"/>
      <c r="I100" s="689"/>
      <c r="J100" s="176" t="s">
        <v>157</v>
      </c>
      <c r="K100" s="175">
        <v>63970.59</v>
      </c>
      <c r="L100" s="380">
        <v>0</v>
      </c>
      <c r="M100" s="380"/>
      <c r="N100" s="380"/>
      <c r="O100" s="380"/>
      <c r="P100" s="380"/>
      <c r="Q100" s="180">
        <f>L98*7.5/100</f>
        <v>5823.75</v>
      </c>
      <c r="R100" s="180">
        <f>K100-Q100</f>
        <v>58146.84</v>
      </c>
      <c r="S100" s="655"/>
      <c r="T100" s="676"/>
      <c r="U100" s="673"/>
      <c r="V100" s="673"/>
      <c r="W100" s="169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</row>
    <row r="101" spans="1:115" ht="9.75" customHeight="1" outlineLevel="4" x14ac:dyDescent="0.15">
      <c r="A101" s="541"/>
      <c r="B101" s="542"/>
      <c r="C101" s="543"/>
      <c r="D101" s="576"/>
      <c r="E101" s="585"/>
      <c r="F101" s="766"/>
      <c r="G101" s="552"/>
      <c r="H101" s="511"/>
      <c r="I101" s="689"/>
      <c r="J101" s="176" t="s">
        <v>158</v>
      </c>
      <c r="K101" s="175">
        <v>725000</v>
      </c>
      <c r="L101" s="175"/>
      <c r="M101" s="175"/>
      <c r="N101" s="175"/>
      <c r="O101" s="175"/>
      <c r="P101" s="175"/>
      <c r="Q101" s="180">
        <f>L98*85/100</f>
        <v>66002.5</v>
      </c>
      <c r="R101" s="180">
        <f>K101-Q101</f>
        <v>658997.5</v>
      </c>
      <c r="S101" s="655"/>
      <c r="T101" s="676"/>
      <c r="U101" s="673"/>
      <c r="V101" s="673"/>
      <c r="W101" s="169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</row>
    <row r="102" spans="1:115" ht="9.75" customHeight="1" outlineLevel="4" x14ac:dyDescent="0.15">
      <c r="A102" s="508"/>
      <c r="B102" s="535"/>
      <c r="C102" s="532"/>
      <c r="D102" s="576"/>
      <c r="E102" s="585"/>
      <c r="F102" s="766"/>
      <c r="G102" s="553"/>
      <c r="H102" s="511"/>
      <c r="I102" s="689"/>
      <c r="J102" s="181" t="s">
        <v>159</v>
      </c>
      <c r="K102" s="180"/>
      <c r="L102" s="175"/>
      <c r="M102" s="175"/>
      <c r="N102" s="175"/>
      <c r="O102" s="175"/>
      <c r="P102" s="175"/>
      <c r="Q102" s="175"/>
      <c r="R102" s="175"/>
      <c r="S102" s="656"/>
      <c r="T102" s="676"/>
      <c r="U102" s="673"/>
      <c r="V102" s="673"/>
      <c r="W102" s="169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</row>
    <row r="103" spans="1:115" ht="9.75" customHeight="1" outlineLevel="4" thickBot="1" x14ac:dyDescent="0.2">
      <c r="A103" s="509"/>
      <c r="B103" s="536"/>
      <c r="C103" s="533"/>
      <c r="D103" s="577"/>
      <c r="E103" s="586"/>
      <c r="F103" s="767"/>
      <c r="G103" s="554"/>
      <c r="H103" s="512"/>
      <c r="I103" s="690"/>
      <c r="J103" s="183" t="s">
        <v>385</v>
      </c>
      <c r="K103" s="183">
        <f>SUM(K98:K102)</f>
        <v>888765.91999999993</v>
      </c>
      <c r="L103" s="183">
        <f>SUM(L98:L102)</f>
        <v>77650</v>
      </c>
      <c r="M103" s="183">
        <f t="shared" ref="M103:R103" si="18">SUM(M98:M102)</f>
        <v>163254.46</v>
      </c>
      <c r="N103" s="183">
        <f t="shared" si="18"/>
        <v>0</v>
      </c>
      <c r="O103" s="183">
        <f t="shared" si="18"/>
        <v>0</v>
      </c>
      <c r="P103" s="183">
        <f t="shared" si="18"/>
        <v>163254.46</v>
      </c>
      <c r="Q103" s="183">
        <f t="shared" si="18"/>
        <v>19152.79</v>
      </c>
      <c r="R103" s="183">
        <f t="shared" si="18"/>
        <v>0</v>
      </c>
      <c r="S103" s="657"/>
      <c r="T103" s="677"/>
      <c r="U103" s="674"/>
      <c r="V103" s="674"/>
      <c r="W103" s="169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</row>
    <row r="104" spans="1:115" ht="9.75" customHeight="1" outlineLevel="4" x14ac:dyDescent="0.15">
      <c r="A104" s="507" t="s">
        <v>20</v>
      </c>
      <c r="B104" s="534" t="s">
        <v>128</v>
      </c>
      <c r="C104" s="531" t="s">
        <v>20</v>
      </c>
      <c r="D104" s="575" t="s">
        <v>73</v>
      </c>
      <c r="E104" s="584" t="s">
        <v>128</v>
      </c>
      <c r="F104" s="776" t="s">
        <v>608</v>
      </c>
      <c r="G104" s="552" t="s">
        <v>444</v>
      </c>
      <c r="H104" s="510" t="s">
        <v>581</v>
      </c>
      <c r="I104" s="689" t="s">
        <v>452</v>
      </c>
      <c r="J104" s="178" t="s">
        <v>156</v>
      </c>
      <c r="K104" s="175">
        <v>124151</v>
      </c>
      <c r="L104" s="380">
        <v>170000</v>
      </c>
      <c r="M104" s="206">
        <f>N104+P104</f>
        <v>176238.12999999998</v>
      </c>
      <c r="N104" s="415">
        <v>229.9</v>
      </c>
      <c r="O104" s="415"/>
      <c r="P104" s="415">
        <f>112127.09+63881.14</f>
        <v>176008.22999999998</v>
      </c>
      <c r="Q104" s="308">
        <v>27917.759999999998</v>
      </c>
      <c r="R104" s="308"/>
      <c r="S104" s="655" t="s">
        <v>645</v>
      </c>
      <c r="T104" s="675">
        <v>0</v>
      </c>
      <c r="U104" s="675">
        <v>62597</v>
      </c>
      <c r="V104" s="678">
        <v>0</v>
      </c>
      <c r="W104" s="169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</row>
    <row r="105" spans="1:115" ht="9.75" customHeight="1" outlineLevel="4" x14ac:dyDescent="0.15">
      <c r="A105" s="541"/>
      <c r="B105" s="542"/>
      <c r="C105" s="543"/>
      <c r="D105" s="576"/>
      <c r="E105" s="585"/>
      <c r="F105" s="766"/>
      <c r="G105" s="552"/>
      <c r="H105" s="511"/>
      <c r="I105" s="689"/>
      <c r="J105" s="174" t="s">
        <v>572</v>
      </c>
      <c r="K105" s="175"/>
      <c r="L105" s="380">
        <v>0</v>
      </c>
      <c r="M105" s="380"/>
      <c r="N105" s="380"/>
      <c r="O105" s="380"/>
      <c r="P105" s="380"/>
      <c r="Q105" s="308">
        <f>-(Q106+Q107+Q108)</f>
        <v>-157250</v>
      </c>
      <c r="R105" s="308">
        <f>-(R106+R107+R108)</f>
        <v>-631720.59</v>
      </c>
      <c r="S105" s="655"/>
      <c r="T105" s="676"/>
      <c r="U105" s="676"/>
      <c r="V105" s="673"/>
      <c r="W105" s="169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</row>
    <row r="106" spans="1:115" ht="9.75" customHeight="1" outlineLevel="4" x14ac:dyDescent="0.15">
      <c r="A106" s="541"/>
      <c r="B106" s="542"/>
      <c r="C106" s="543"/>
      <c r="D106" s="576"/>
      <c r="E106" s="585"/>
      <c r="F106" s="766"/>
      <c r="G106" s="552"/>
      <c r="H106" s="511"/>
      <c r="I106" s="689"/>
      <c r="J106" s="176" t="s">
        <v>157</v>
      </c>
      <c r="K106" s="175">
        <v>63970.59</v>
      </c>
      <c r="L106" s="175"/>
      <c r="M106" s="175"/>
      <c r="N106" s="175"/>
      <c r="O106" s="175"/>
      <c r="P106" s="175"/>
      <c r="Q106" s="180">
        <f>L104*7.5/100</f>
        <v>12750</v>
      </c>
      <c r="R106" s="180">
        <f>K106-Q106</f>
        <v>51220.59</v>
      </c>
      <c r="S106" s="655"/>
      <c r="T106" s="676"/>
      <c r="U106" s="676"/>
      <c r="V106" s="673"/>
      <c r="W106" s="169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</row>
    <row r="107" spans="1:115" ht="10.5" customHeight="1" outlineLevel="4" x14ac:dyDescent="0.15">
      <c r="A107" s="541"/>
      <c r="B107" s="542"/>
      <c r="C107" s="543"/>
      <c r="D107" s="576"/>
      <c r="E107" s="585"/>
      <c r="F107" s="766"/>
      <c r="G107" s="552"/>
      <c r="H107" s="511"/>
      <c r="I107" s="689"/>
      <c r="J107" s="176" t="s">
        <v>158</v>
      </c>
      <c r="K107" s="175">
        <v>725000</v>
      </c>
      <c r="L107" s="175"/>
      <c r="M107" s="175"/>
      <c r="N107" s="175"/>
      <c r="O107" s="175"/>
      <c r="P107" s="175"/>
      <c r="Q107" s="180">
        <f>L104*85/100</f>
        <v>144500</v>
      </c>
      <c r="R107" s="180">
        <f>K107-Q107</f>
        <v>580500</v>
      </c>
      <c r="S107" s="655"/>
      <c r="T107" s="676"/>
      <c r="U107" s="676"/>
      <c r="V107" s="673"/>
      <c r="W107" s="169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</row>
    <row r="108" spans="1:115" ht="10.5" customHeight="1" outlineLevel="4" x14ac:dyDescent="0.15">
      <c r="A108" s="508"/>
      <c r="B108" s="535"/>
      <c r="C108" s="532"/>
      <c r="D108" s="576"/>
      <c r="E108" s="585"/>
      <c r="F108" s="766"/>
      <c r="G108" s="553"/>
      <c r="H108" s="511"/>
      <c r="I108" s="689"/>
      <c r="J108" s="181" t="s">
        <v>159</v>
      </c>
      <c r="K108" s="180"/>
      <c r="L108" s="175"/>
      <c r="M108" s="175"/>
      <c r="N108" s="175"/>
      <c r="O108" s="175"/>
      <c r="P108" s="175"/>
      <c r="Q108" s="175"/>
      <c r="R108" s="175"/>
      <c r="S108" s="656"/>
      <c r="T108" s="676"/>
      <c r="U108" s="676"/>
      <c r="V108" s="673"/>
      <c r="W108" s="169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</row>
    <row r="109" spans="1:115" ht="9.75" customHeight="1" outlineLevel="4" thickBot="1" x14ac:dyDescent="0.2">
      <c r="A109" s="509"/>
      <c r="B109" s="536"/>
      <c r="C109" s="533"/>
      <c r="D109" s="577"/>
      <c r="E109" s="586"/>
      <c r="F109" s="767"/>
      <c r="G109" s="554"/>
      <c r="H109" s="512"/>
      <c r="I109" s="690"/>
      <c r="J109" s="183" t="s">
        <v>385</v>
      </c>
      <c r="K109" s="183">
        <f>SUM(K104:K108)</f>
        <v>913121.59</v>
      </c>
      <c r="L109" s="183">
        <f>SUM(L104:L108)</f>
        <v>170000</v>
      </c>
      <c r="M109" s="183">
        <f t="shared" ref="M109:R109" si="19">SUM(M104:M108)</f>
        <v>176238.12999999998</v>
      </c>
      <c r="N109" s="183">
        <f t="shared" si="19"/>
        <v>229.9</v>
      </c>
      <c r="O109" s="183">
        <f t="shared" si="19"/>
        <v>0</v>
      </c>
      <c r="P109" s="183">
        <f t="shared" si="19"/>
        <v>176008.22999999998</v>
      </c>
      <c r="Q109" s="183">
        <f t="shared" si="19"/>
        <v>27917.759999999995</v>
      </c>
      <c r="R109" s="183">
        <f t="shared" si="19"/>
        <v>0</v>
      </c>
      <c r="S109" s="657"/>
      <c r="T109" s="677"/>
      <c r="U109" s="677"/>
      <c r="V109" s="674"/>
      <c r="W109" s="169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</row>
    <row r="110" spans="1:115" ht="11.25" customHeight="1" outlineLevel="3" thickBot="1" x14ac:dyDescent="0.2">
      <c r="A110" s="232" t="s">
        <v>20</v>
      </c>
      <c r="B110" s="191" t="s">
        <v>128</v>
      </c>
      <c r="C110" s="171" t="s">
        <v>20</v>
      </c>
      <c r="D110" s="242" t="s">
        <v>73</v>
      </c>
      <c r="E110" s="560" t="s">
        <v>46</v>
      </c>
      <c r="F110" s="561"/>
      <c r="G110" s="561"/>
      <c r="H110" s="561"/>
      <c r="I110" s="561"/>
      <c r="J110" s="561"/>
      <c r="K110" s="186">
        <f>K97+K103+K109</f>
        <v>2317086.3499999996</v>
      </c>
      <c r="L110" s="186">
        <f t="shared" ref="L110:R110" si="20">L97+L103+L109</f>
        <v>447650</v>
      </c>
      <c r="M110" s="186">
        <f t="shared" si="20"/>
        <v>342989.49</v>
      </c>
      <c r="N110" s="186">
        <f t="shared" si="20"/>
        <v>229.9</v>
      </c>
      <c r="O110" s="186">
        <f t="shared" si="20"/>
        <v>0</v>
      </c>
      <c r="P110" s="186">
        <f t="shared" si="20"/>
        <v>377470.76</v>
      </c>
      <c r="Q110" s="186">
        <f t="shared" si="20"/>
        <v>102831.86</v>
      </c>
      <c r="R110" s="186">
        <f t="shared" si="20"/>
        <v>0</v>
      </c>
      <c r="S110" s="208"/>
      <c r="T110" s="209"/>
      <c r="U110" s="210"/>
      <c r="V110" s="211"/>
      <c r="W110" s="169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</row>
    <row r="111" spans="1:115" ht="12" customHeight="1" outlineLevel="2" thickBot="1" x14ac:dyDescent="0.2">
      <c r="A111" s="232" t="s">
        <v>20</v>
      </c>
      <c r="B111" s="191" t="s">
        <v>128</v>
      </c>
      <c r="C111" s="171" t="s">
        <v>20</v>
      </c>
      <c r="D111" s="637" t="s">
        <v>21</v>
      </c>
      <c r="E111" s="638"/>
      <c r="F111" s="638"/>
      <c r="G111" s="638"/>
      <c r="H111" s="638"/>
      <c r="I111" s="638"/>
      <c r="J111" s="638"/>
      <c r="K111" s="192">
        <f>K110+K90</f>
        <v>9827879.4199999999</v>
      </c>
      <c r="L111" s="192">
        <f t="shared" ref="L111:R111" si="21">L110+L90</f>
        <v>1839113</v>
      </c>
      <c r="M111" s="192">
        <f t="shared" si="21"/>
        <v>1384637.49</v>
      </c>
      <c r="N111" s="192">
        <f t="shared" si="21"/>
        <v>1313.41</v>
      </c>
      <c r="O111" s="192">
        <f t="shared" si="21"/>
        <v>471.67</v>
      </c>
      <c r="P111" s="192">
        <f t="shared" si="21"/>
        <v>1418035.25</v>
      </c>
      <c r="Q111" s="192">
        <f t="shared" si="21"/>
        <v>941978.85</v>
      </c>
      <c r="R111" s="192">
        <f t="shared" si="21"/>
        <v>1321669.8</v>
      </c>
      <c r="S111" s="193"/>
      <c r="T111" s="194"/>
      <c r="U111" s="195"/>
      <c r="V111" s="196"/>
      <c r="W111" s="169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</row>
    <row r="112" spans="1:115" ht="11.25" customHeight="1" outlineLevel="3" thickBot="1" x14ac:dyDescent="0.2">
      <c r="A112" s="229" t="s">
        <v>20</v>
      </c>
      <c r="B112" s="170" t="s">
        <v>128</v>
      </c>
      <c r="C112" s="171" t="s">
        <v>73</v>
      </c>
      <c r="D112" s="607" t="s">
        <v>102</v>
      </c>
      <c r="E112" s="608"/>
      <c r="F112" s="608"/>
      <c r="G112" s="608"/>
      <c r="H112" s="608"/>
      <c r="I112" s="608"/>
      <c r="J112" s="608"/>
      <c r="K112" s="608"/>
      <c r="L112" s="608"/>
      <c r="M112" s="608"/>
      <c r="N112" s="608"/>
      <c r="O112" s="608"/>
      <c r="P112" s="608"/>
      <c r="Q112" s="608"/>
      <c r="R112" s="608"/>
      <c r="S112" s="608"/>
      <c r="T112" s="608"/>
      <c r="U112" s="608"/>
      <c r="V112" s="609"/>
      <c r="W112" s="169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</row>
    <row r="113" spans="1:115" ht="13.5" customHeight="1" outlineLevel="4" thickBot="1" x14ac:dyDescent="0.2">
      <c r="A113" s="230" t="s">
        <v>20</v>
      </c>
      <c r="B113" s="172" t="s">
        <v>128</v>
      </c>
      <c r="C113" s="173" t="s">
        <v>73</v>
      </c>
      <c r="D113" s="241" t="s">
        <v>20</v>
      </c>
      <c r="E113" s="691" t="s">
        <v>201</v>
      </c>
      <c r="F113" s="579"/>
      <c r="G113" s="579"/>
      <c r="H113" s="579"/>
      <c r="I113" s="579"/>
      <c r="J113" s="579"/>
      <c r="K113" s="579"/>
      <c r="L113" s="579"/>
      <c r="M113" s="579"/>
      <c r="N113" s="579"/>
      <c r="O113" s="579"/>
      <c r="P113" s="579"/>
      <c r="Q113" s="579"/>
      <c r="R113" s="579"/>
      <c r="S113" s="579"/>
      <c r="T113" s="579"/>
      <c r="U113" s="579"/>
      <c r="V113" s="580"/>
      <c r="W113" s="169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</row>
    <row r="114" spans="1:115" outlineLevel="4" x14ac:dyDescent="0.15">
      <c r="A114" s="507" t="s">
        <v>20</v>
      </c>
      <c r="B114" s="534" t="s">
        <v>128</v>
      </c>
      <c r="C114" s="531" t="s">
        <v>73</v>
      </c>
      <c r="D114" s="575" t="s">
        <v>20</v>
      </c>
      <c r="E114" s="548" t="s">
        <v>20</v>
      </c>
      <c r="F114" s="549" t="s">
        <v>303</v>
      </c>
      <c r="G114" s="552" t="s">
        <v>444</v>
      </c>
      <c r="H114" s="510" t="s">
        <v>582</v>
      </c>
      <c r="I114" s="511" t="s">
        <v>453</v>
      </c>
      <c r="J114" s="261" t="s">
        <v>156</v>
      </c>
      <c r="K114" s="415">
        <f>53386.1+980+8265.11+6050</f>
        <v>68681.209999999992</v>
      </c>
      <c r="L114" s="415">
        <v>34182</v>
      </c>
      <c r="M114" s="206">
        <f>N114+P114</f>
        <v>204766.77000000002</v>
      </c>
      <c r="N114" s="415"/>
      <c r="O114" s="415"/>
      <c r="P114" s="415">
        <f>28993.83+46236.56+85536.38+44000</f>
        <v>204766.77000000002</v>
      </c>
      <c r="Q114" s="359">
        <v>30000</v>
      </c>
      <c r="R114" s="308"/>
      <c r="S114" s="581" t="s">
        <v>635</v>
      </c>
      <c r="T114" s="516">
        <v>0</v>
      </c>
      <c r="U114" s="646">
        <v>2</v>
      </c>
      <c r="V114" s="646">
        <v>0</v>
      </c>
      <c r="W114" s="169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</row>
    <row r="115" spans="1:115" ht="23.25" customHeight="1" outlineLevel="4" x14ac:dyDescent="0.15">
      <c r="A115" s="541"/>
      <c r="B115" s="542"/>
      <c r="C115" s="543"/>
      <c r="D115" s="576"/>
      <c r="E115" s="548"/>
      <c r="F115" s="549"/>
      <c r="G115" s="552"/>
      <c r="H115" s="511"/>
      <c r="I115" s="511"/>
      <c r="J115" s="260" t="s">
        <v>572</v>
      </c>
      <c r="K115" s="415"/>
      <c r="L115" s="415"/>
      <c r="M115" s="415"/>
      <c r="N115" s="415"/>
      <c r="O115" s="415"/>
      <c r="P115" s="415"/>
      <c r="Q115" s="175">
        <f>-(Q116+Q117+Q118)</f>
        <v>-29054.7</v>
      </c>
      <c r="R115" s="175">
        <f>-(R116+R117+R118)</f>
        <v>-87164.1</v>
      </c>
      <c r="S115" s="582"/>
      <c r="T115" s="517"/>
      <c r="U115" s="647"/>
      <c r="V115" s="647"/>
      <c r="W115" s="169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</row>
    <row r="116" spans="1:115" ht="16.5" customHeight="1" outlineLevel="4" x14ac:dyDescent="0.15">
      <c r="A116" s="541"/>
      <c r="B116" s="542"/>
      <c r="C116" s="543"/>
      <c r="D116" s="576"/>
      <c r="E116" s="548"/>
      <c r="F116" s="549"/>
      <c r="G116" s="552"/>
      <c r="H116" s="511"/>
      <c r="I116" s="511"/>
      <c r="J116" s="261" t="s">
        <v>157</v>
      </c>
      <c r="K116" s="415">
        <v>20509.2</v>
      </c>
      <c r="L116" s="415">
        <v>0</v>
      </c>
      <c r="M116" s="415"/>
      <c r="N116" s="415"/>
      <c r="O116" s="415"/>
      <c r="P116" s="415"/>
      <c r="Q116" s="180"/>
      <c r="R116" s="180"/>
      <c r="S116" s="648" t="s">
        <v>636</v>
      </c>
      <c r="T116" s="647">
        <v>0</v>
      </c>
      <c r="U116" s="647">
        <v>275</v>
      </c>
      <c r="V116" s="647">
        <v>0</v>
      </c>
      <c r="W116" s="169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</row>
    <row r="117" spans="1:115" ht="16.5" customHeight="1" outlineLevel="4" x14ac:dyDescent="0.15">
      <c r="A117" s="541"/>
      <c r="B117" s="542"/>
      <c r="C117" s="543"/>
      <c r="D117" s="576"/>
      <c r="E117" s="548"/>
      <c r="F117" s="549"/>
      <c r="G117" s="552"/>
      <c r="H117" s="511"/>
      <c r="I117" s="511"/>
      <c r="J117" s="261" t="s">
        <v>158</v>
      </c>
      <c r="K117" s="415">
        <v>116218.8</v>
      </c>
      <c r="L117" s="415"/>
      <c r="M117" s="415"/>
      <c r="N117" s="415"/>
      <c r="O117" s="415"/>
      <c r="P117" s="415"/>
      <c r="Q117" s="180">
        <f>L114*85/100</f>
        <v>29054.7</v>
      </c>
      <c r="R117" s="180">
        <f>K117-Q117</f>
        <v>87164.1</v>
      </c>
      <c r="S117" s="549"/>
      <c r="T117" s="647"/>
      <c r="U117" s="647"/>
      <c r="V117" s="647"/>
      <c r="W117" s="169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</row>
    <row r="118" spans="1:115" ht="15.75" customHeight="1" outlineLevel="4" x14ac:dyDescent="0.15">
      <c r="A118" s="508"/>
      <c r="B118" s="535"/>
      <c r="C118" s="532"/>
      <c r="D118" s="576"/>
      <c r="E118" s="526"/>
      <c r="F118" s="550"/>
      <c r="G118" s="553"/>
      <c r="H118" s="511"/>
      <c r="I118" s="511"/>
      <c r="J118" s="262" t="s">
        <v>159</v>
      </c>
      <c r="K118" s="180"/>
      <c r="L118" s="175"/>
      <c r="M118" s="175"/>
      <c r="N118" s="175"/>
      <c r="O118" s="175"/>
      <c r="P118" s="175"/>
      <c r="Q118" s="175"/>
      <c r="R118" s="175"/>
      <c r="S118" s="648" t="s">
        <v>637</v>
      </c>
      <c r="T118" s="517">
        <v>0</v>
      </c>
      <c r="U118" s="647">
        <v>1</v>
      </c>
      <c r="V118" s="647">
        <v>0</v>
      </c>
      <c r="W118" s="169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</row>
    <row r="119" spans="1:115" ht="18.75" customHeight="1" outlineLevel="4" thickBot="1" x14ac:dyDescent="0.2">
      <c r="A119" s="509"/>
      <c r="B119" s="536"/>
      <c r="C119" s="533"/>
      <c r="D119" s="577"/>
      <c r="E119" s="527"/>
      <c r="F119" s="551"/>
      <c r="G119" s="554"/>
      <c r="H119" s="512"/>
      <c r="I119" s="512"/>
      <c r="J119" s="263" t="s">
        <v>385</v>
      </c>
      <c r="K119" s="183">
        <f>SUM(K114:K118)</f>
        <v>205409.21</v>
      </c>
      <c r="L119" s="183">
        <f>SUM(L114:L118)</f>
        <v>34182</v>
      </c>
      <c r="M119" s="183">
        <f t="shared" ref="M119:R119" si="22">SUM(M114:M118)</f>
        <v>204766.77000000002</v>
      </c>
      <c r="N119" s="183">
        <f t="shared" si="22"/>
        <v>0</v>
      </c>
      <c r="O119" s="183">
        <f t="shared" si="22"/>
        <v>0</v>
      </c>
      <c r="P119" s="183">
        <f t="shared" si="22"/>
        <v>204766.77000000002</v>
      </c>
      <c r="Q119" s="183">
        <f t="shared" si="22"/>
        <v>30000</v>
      </c>
      <c r="R119" s="183">
        <f t="shared" si="22"/>
        <v>0</v>
      </c>
      <c r="S119" s="583"/>
      <c r="T119" s="518"/>
      <c r="U119" s="659"/>
      <c r="V119" s="659"/>
      <c r="W119" s="169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</row>
    <row r="120" spans="1:115" ht="18" customHeight="1" outlineLevel="4" x14ac:dyDescent="0.15">
      <c r="A120" s="507" t="s">
        <v>20</v>
      </c>
      <c r="B120" s="534" t="s">
        <v>128</v>
      </c>
      <c r="C120" s="531" t="s">
        <v>73</v>
      </c>
      <c r="D120" s="575" t="s">
        <v>20</v>
      </c>
      <c r="E120" s="584" t="s">
        <v>73</v>
      </c>
      <c r="F120" s="581" t="s">
        <v>304</v>
      </c>
      <c r="G120" s="552" t="s">
        <v>444</v>
      </c>
      <c r="H120" s="510" t="s">
        <v>584</v>
      </c>
      <c r="I120" s="511" t="s">
        <v>454</v>
      </c>
      <c r="J120" s="264" t="s">
        <v>156</v>
      </c>
      <c r="K120" s="175">
        <v>25470</v>
      </c>
      <c r="L120" s="415">
        <v>11309</v>
      </c>
      <c r="M120" s="206">
        <f>N120+P120</f>
        <v>17551.52</v>
      </c>
      <c r="N120" s="415"/>
      <c r="O120" s="415"/>
      <c r="P120" s="415">
        <v>17551.52</v>
      </c>
      <c r="Q120" s="308"/>
      <c r="R120" s="308"/>
      <c r="S120" s="581" t="s">
        <v>635</v>
      </c>
      <c r="T120" s="516">
        <v>1</v>
      </c>
      <c r="U120" s="646">
        <v>0</v>
      </c>
      <c r="V120" s="646">
        <v>0</v>
      </c>
      <c r="W120" s="169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</row>
    <row r="121" spans="1:115" ht="16.5" customHeight="1" outlineLevel="4" x14ac:dyDescent="0.15">
      <c r="A121" s="541"/>
      <c r="B121" s="542"/>
      <c r="C121" s="543"/>
      <c r="D121" s="576"/>
      <c r="E121" s="585"/>
      <c r="F121" s="582"/>
      <c r="G121" s="552"/>
      <c r="H121" s="511"/>
      <c r="I121" s="511"/>
      <c r="J121" s="260" t="s">
        <v>572</v>
      </c>
      <c r="K121" s="175"/>
      <c r="L121" s="175"/>
      <c r="M121" s="175"/>
      <c r="N121" s="175"/>
      <c r="O121" s="175"/>
      <c r="P121" s="175"/>
      <c r="Q121" s="175">
        <f>-(Q122+Q123+Q124)</f>
        <v>-9612.65</v>
      </c>
      <c r="R121" s="175">
        <f>-(R122+R123+R124)</f>
        <v>-76982.8</v>
      </c>
      <c r="S121" s="582"/>
      <c r="T121" s="517"/>
      <c r="U121" s="647"/>
      <c r="V121" s="647"/>
      <c r="W121" s="169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</row>
    <row r="122" spans="1:115" ht="18" customHeight="1" outlineLevel="4" x14ac:dyDescent="0.15">
      <c r="A122" s="541"/>
      <c r="B122" s="542"/>
      <c r="C122" s="543"/>
      <c r="D122" s="576"/>
      <c r="E122" s="585"/>
      <c r="F122" s="582"/>
      <c r="G122" s="552"/>
      <c r="H122" s="511"/>
      <c r="I122" s="511"/>
      <c r="J122" s="261" t="s">
        <v>157</v>
      </c>
      <c r="K122" s="175">
        <v>15281.55</v>
      </c>
      <c r="L122" s="175">
        <v>0</v>
      </c>
      <c r="M122" s="175"/>
      <c r="N122" s="175"/>
      <c r="O122" s="175"/>
      <c r="P122" s="175"/>
      <c r="Q122" s="180"/>
      <c r="R122" s="180"/>
      <c r="S122" s="648" t="s">
        <v>636</v>
      </c>
      <c r="T122" s="647">
        <v>512</v>
      </c>
      <c r="U122" s="647">
        <v>0</v>
      </c>
      <c r="V122" s="647">
        <v>0</v>
      </c>
      <c r="W122" s="169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</row>
    <row r="123" spans="1:115" ht="20.25" customHeight="1" outlineLevel="4" x14ac:dyDescent="0.15">
      <c r="A123" s="541"/>
      <c r="B123" s="542"/>
      <c r="C123" s="543"/>
      <c r="D123" s="576"/>
      <c r="E123" s="585"/>
      <c r="F123" s="582"/>
      <c r="G123" s="552"/>
      <c r="H123" s="511"/>
      <c r="I123" s="511"/>
      <c r="J123" s="261" t="s">
        <v>158</v>
      </c>
      <c r="K123" s="175">
        <v>86595.45</v>
      </c>
      <c r="L123" s="175"/>
      <c r="M123" s="175"/>
      <c r="N123" s="175"/>
      <c r="O123" s="175"/>
      <c r="P123" s="175"/>
      <c r="Q123" s="180">
        <f>L120*85/100</f>
        <v>9612.65</v>
      </c>
      <c r="R123" s="180">
        <f>K123-Q123</f>
        <v>76982.8</v>
      </c>
      <c r="S123" s="549"/>
      <c r="T123" s="647"/>
      <c r="U123" s="647"/>
      <c r="V123" s="647"/>
      <c r="W123" s="169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</row>
    <row r="124" spans="1:115" outlineLevel="4" x14ac:dyDescent="0.15">
      <c r="A124" s="508"/>
      <c r="B124" s="535"/>
      <c r="C124" s="532"/>
      <c r="D124" s="576"/>
      <c r="E124" s="585"/>
      <c r="F124" s="582"/>
      <c r="G124" s="553"/>
      <c r="H124" s="511"/>
      <c r="I124" s="511"/>
      <c r="J124" s="262" t="s">
        <v>159</v>
      </c>
      <c r="K124" s="180"/>
      <c r="L124" s="175"/>
      <c r="M124" s="175"/>
      <c r="N124" s="175"/>
      <c r="O124" s="175"/>
      <c r="P124" s="175"/>
      <c r="Q124" s="175"/>
      <c r="R124" s="175"/>
      <c r="S124" s="648" t="s">
        <v>637</v>
      </c>
      <c r="T124" s="517">
        <v>1</v>
      </c>
      <c r="U124" s="647">
        <v>0</v>
      </c>
      <c r="V124" s="647">
        <v>0</v>
      </c>
      <c r="W124" s="169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</row>
    <row r="125" spans="1:115" ht="28.5" customHeight="1" outlineLevel="4" thickBot="1" x14ac:dyDescent="0.2">
      <c r="A125" s="509"/>
      <c r="B125" s="536"/>
      <c r="C125" s="533"/>
      <c r="D125" s="577"/>
      <c r="E125" s="586"/>
      <c r="F125" s="583"/>
      <c r="G125" s="554"/>
      <c r="H125" s="512"/>
      <c r="I125" s="512"/>
      <c r="J125" s="263" t="s">
        <v>385</v>
      </c>
      <c r="K125" s="183">
        <f>SUM(K120:K124)</f>
        <v>127347</v>
      </c>
      <c r="L125" s="183">
        <f>SUM(L120:L124)</f>
        <v>11309</v>
      </c>
      <c r="M125" s="183">
        <f t="shared" ref="M125:R125" si="23">SUM(M120:M124)</f>
        <v>17551.52</v>
      </c>
      <c r="N125" s="183">
        <f t="shared" si="23"/>
        <v>0</v>
      </c>
      <c r="O125" s="183">
        <f t="shared" si="23"/>
        <v>0</v>
      </c>
      <c r="P125" s="183">
        <f t="shared" si="23"/>
        <v>17551.52</v>
      </c>
      <c r="Q125" s="183">
        <f t="shared" si="23"/>
        <v>0</v>
      </c>
      <c r="R125" s="183">
        <f t="shared" si="23"/>
        <v>0</v>
      </c>
      <c r="S125" s="583"/>
      <c r="T125" s="518"/>
      <c r="U125" s="659"/>
      <c r="V125" s="659"/>
      <c r="W125" s="169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</row>
    <row r="126" spans="1:115" ht="18" customHeight="1" outlineLevel="4" x14ac:dyDescent="0.15">
      <c r="A126" s="507" t="s">
        <v>20</v>
      </c>
      <c r="B126" s="534" t="s">
        <v>128</v>
      </c>
      <c r="C126" s="531" t="s">
        <v>73</v>
      </c>
      <c r="D126" s="575" t="s">
        <v>20</v>
      </c>
      <c r="E126" s="584" t="s">
        <v>128</v>
      </c>
      <c r="F126" s="581" t="s">
        <v>305</v>
      </c>
      <c r="G126" s="552" t="s">
        <v>444</v>
      </c>
      <c r="H126" s="510" t="s">
        <v>584</v>
      </c>
      <c r="I126" s="511" t="s">
        <v>455</v>
      </c>
      <c r="J126" s="264" t="s">
        <v>156</v>
      </c>
      <c r="K126" s="175">
        <v>15008</v>
      </c>
      <c r="L126" s="415">
        <v>15008</v>
      </c>
      <c r="M126" s="206">
        <f>N126+P126</f>
        <v>62664.06</v>
      </c>
      <c r="N126" s="415"/>
      <c r="O126" s="415"/>
      <c r="P126" s="415">
        <v>62664.06</v>
      </c>
      <c r="Q126" s="308"/>
      <c r="R126" s="308"/>
      <c r="S126" s="581" t="s">
        <v>635</v>
      </c>
      <c r="T126" s="516">
        <v>2</v>
      </c>
      <c r="U126" s="646">
        <v>0</v>
      </c>
      <c r="V126" s="646">
        <v>0</v>
      </c>
      <c r="W126" s="169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</row>
    <row r="127" spans="1:115" ht="15.75" customHeight="1" outlineLevel="4" x14ac:dyDescent="0.15">
      <c r="A127" s="541"/>
      <c r="B127" s="542"/>
      <c r="C127" s="543"/>
      <c r="D127" s="576"/>
      <c r="E127" s="585"/>
      <c r="F127" s="582"/>
      <c r="G127" s="552"/>
      <c r="H127" s="511"/>
      <c r="I127" s="511"/>
      <c r="J127" s="260" t="s">
        <v>572</v>
      </c>
      <c r="K127" s="175"/>
      <c r="L127" s="175"/>
      <c r="M127" s="175"/>
      <c r="N127" s="175"/>
      <c r="O127" s="175"/>
      <c r="P127" s="175"/>
      <c r="Q127" s="175">
        <v>-60030</v>
      </c>
      <c r="R127" s="175"/>
      <c r="S127" s="582"/>
      <c r="T127" s="614"/>
      <c r="U127" s="647"/>
      <c r="V127" s="647"/>
      <c r="W127" s="169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</row>
    <row r="128" spans="1:115" ht="16.5" customHeight="1" outlineLevel="4" x14ac:dyDescent="0.15">
      <c r="A128" s="541"/>
      <c r="B128" s="542"/>
      <c r="C128" s="543"/>
      <c r="D128" s="576"/>
      <c r="E128" s="585"/>
      <c r="F128" s="582"/>
      <c r="G128" s="552"/>
      <c r="H128" s="511"/>
      <c r="I128" s="511"/>
      <c r="J128" s="261" t="s">
        <v>157</v>
      </c>
      <c r="K128" s="175">
        <v>9004.5</v>
      </c>
      <c r="L128" s="175">
        <v>0</v>
      </c>
      <c r="M128" s="175"/>
      <c r="N128" s="175"/>
      <c r="O128" s="175"/>
      <c r="P128" s="175"/>
      <c r="Q128" s="180"/>
      <c r="R128" s="180"/>
      <c r="S128" s="648" t="s">
        <v>636</v>
      </c>
      <c r="T128" s="613">
        <v>228</v>
      </c>
      <c r="U128" s="647">
        <v>0</v>
      </c>
      <c r="V128" s="647">
        <v>0</v>
      </c>
      <c r="W128" s="169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</row>
    <row r="129" spans="1:115" ht="18" customHeight="1" outlineLevel="4" x14ac:dyDescent="0.15">
      <c r="A129" s="541"/>
      <c r="B129" s="542"/>
      <c r="C129" s="543"/>
      <c r="D129" s="576"/>
      <c r="E129" s="585"/>
      <c r="F129" s="582"/>
      <c r="G129" s="552"/>
      <c r="H129" s="511"/>
      <c r="I129" s="511"/>
      <c r="J129" s="261" t="s">
        <v>158</v>
      </c>
      <c r="K129" s="175">
        <v>51025.5</v>
      </c>
      <c r="L129" s="175"/>
      <c r="M129" s="175"/>
      <c r="N129" s="175"/>
      <c r="O129" s="175"/>
      <c r="P129" s="175"/>
      <c r="Q129" s="180">
        <v>60030</v>
      </c>
      <c r="R129" s="180"/>
      <c r="S129" s="549"/>
      <c r="T129" s="614"/>
      <c r="U129" s="647"/>
      <c r="V129" s="647"/>
      <c r="W129" s="169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</row>
    <row r="130" spans="1:115" ht="18.75" customHeight="1" outlineLevel="4" x14ac:dyDescent="0.15">
      <c r="A130" s="508"/>
      <c r="B130" s="535"/>
      <c r="C130" s="532"/>
      <c r="D130" s="576"/>
      <c r="E130" s="585"/>
      <c r="F130" s="582"/>
      <c r="G130" s="553"/>
      <c r="H130" s="511"/>
      <c r="I130" s="511"/>
      <c r="J130" s="262" t="s">
        <v>159</v>
      </c>
      <c r="K130" s="180"/>
      <c r="L130" s="175"/>
      <c r="M130" s="175"/>
      <c r="N130" s="175"/>
      <c r="O130" s="175"/>
      <c r="P130" s="175"/>
      <c r="Q130" s="175"/>
      <c r="R130" s="175"/>
      <c r="S130" s="648" t="s">
        <v>637</v>
      </c>
      <c r="T130" s="613">
        <v>1</v>
      </c>
      <c r="U130" s="647">
        <v>0</v>
      </c>
      <c r="V130" s="647">
        <v>0</v>
      </c>
      <c r="W130" s="169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</row>
    <row r="131" spans="1:115" ht="16.5" customHeight="1" outlineLevel="4" thickBot="1" x14ac:dyDescent="0.2">
      <c r="A131" s="509"/>
      <c r="B131" s="536"/>
      <c r="C131" s="533"/>
      <c r="D131" s="577"/>
      <c r="E131" s="586"/>
      <c r="F131" s="583"/>
      <c r="G131" s="554"/>
      <c r="H131" s="512"/>
      <c r="I131" s="512"/>
      <c r="J131" s="263" t="s">
        <v>385</v>
      </c>
      <c r="K131" s="183">
        <f>SUM(K126:K130)</f>
        <v>75038</v>
      </c>
      <c r="L131" s="183">
        <f>SUM(L126:L130)</f>
        <v>15008</v>
      </c>
      <c r="M131" s="183">
        <f t="shared" ref="M131:R131" si="24">SUM(M126:M130)</f>
        <v>62664.06</v>
      </c>
      <c r="N131" s="183">
        <f t="shared" si="24"/>
        <v>0</v>
      </c>
      <c r="O131" s="183">
        <f t="shared" si="24"/>
        <v>0</v>
      </c>
      <c r="P131" s="183">
        <f t="shared" si="24"/>
        <v>62664.06</v>
      </c>
      <c r="Q131" s="183">
        <f t="shared" si="24"/>
        <v>0</v>
      </c>
      <c r="R131" s="183">
        <f t="shared" si="24"/>
        <v>0</v>
      </c>
      <c r="S131" s="583"/>
      <c r="T131" s="518"/>
      <c r="U131" s="659"/>
      <c r="V131" s="659"/>
      <c r="W131" s="169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</row>
    <row r="132" spans="1:115" ht="17.25" customHeight="1" outlineLevel="4" x14ac:dyDescent="0.15">
      <c r="A132" s="507" t="s">
        <v>20</v>
      </c>
      <c r="B132" s="534" t="s">
        <v>128</v>
      </c>
      <c r="C132" s="531" t="s">
        <v>73</v>
      </c>
      <c r="D132" s="575" t="s">
        <v>20</v>
      </c>
      <c r="E132" s="584" t="s">
        <v>36</v>
      </c>
      <c r="F132" s="581" t="s">
        <v>306</v>
      </c>
      <c r="G132" s="552" t="s">
        <v>444</v>
      </c>
      <c r="H132" s="510" t="s">
        <v>580</v>
      </c>
      <c r="I132" s="511" t="s">
        <v>456</v>
      </c>
      <c r="J132" s="261" t="s">
        <v>156</v>
      </c>
      <c r="K132" s="175">
        <v>42399</v>
      </c>
      <c r="L132" s="415">
        <v>44000</v>
      </c>
      <c r="M132" s="206">
        <f>N132+P132</f>
        <v>140944.29</v>
      </c>
      <c r="N132" s="415"/>
      <c r="O132" s="415"/>
      <c r="P132" s="415">
        <f>115492.08+25312.36+63.28+76.57</f>
        <v>140944.29</v>
      </c>
      <c r="Q132" s="308"/>
      <c r="R132" s="308"/>
      <c r="S132" s="581" t="s">
        <v>635</v>
      </c>
      <c r="T132" s="516">
        <v>2</v>
      </c>
      <c r="U132" s="646">
        <v>1</v>
      </c>
      <c r="V132" s="646">
        <v>0</v>
      </c>
      <c r="W132" s="169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</row>
    <row r="133" spans="1:115" ht="18.75" customHeight="1" outlineLevel="4" x14ac:dyDescent="0.15">
      <c r="A133" s="541"/>
      <c r="B133" s="542"/>
      <c r="C133" s="543"/>
      <c r="D133" s="576"/>
      <c r="E133" s="585"/>
      <c r="F133" s="582"/>
      <c r="G133" s="552"/>
      <c r="H133" s="511"/>
      <c r="I133" s="511"/>
      <c r="J133" s="260" t="s">
        <v>572</v>
      </c>
      <c r="K133" s="175"/>
      <c r="L133" s="175"/>
      <c r="M133" s="175"/>
      <c r="N133" s="175"/>
      <c r="O133" s="175"/>
      <c r="P133" s="175"/>
      <c r="Q133" s="175">
        <f>-(Q134+Q135+Q136)</f>
        <v>-37400</v>
      </c>
      <c r="R133" s="175">
        <f>-(R134+R135+R136)</f>
        <v>-106755.75</v>
      </c>
      <c r="S133" s="582"/>
      <c r="T133" s="614"/>
      <c r="U133" s="647"/>
      <c r="V133" s="647"/>
      <c r="W133" s="169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</row>
    <row r="134" spans="1:115" ht="18.75" customHeight="1" outlineLevel="4" x14ac:dyDescent="0.15">
      <c r="A134" s="541"/>
      <c r="B134" s="542"/>
      <c r="C134" s="543"/>
      <c r="D134" s="576"/>
      <c r="E134" s="585"/>
      <c r="F134" s="582"/>
      <c r="G134" s="552"/>
      <c r="H134" s="511"/>
      <c r="I134" s="511"/>
      <c r="J134" s="261" t="s">
        <v>157</v>
      </c>
      <c r="K134" s="175">
        <v>25439.25</v>
      </c>
      <c r="L134" s="175">
        <v>0</v>
      </c>
      <c r="M134" s="175"/>
      <c r="N134" s="175"/>
      <c r="O134" s="175"/>
      <c r="P134" s="175"/>
      <c r="Q134" s="180"/>
      <c r="R134" s="180"/>
      <c r="S134" s="648" t="s">
        <v>636</v>
      </c>
      <c r="T134" s="613">
        <v>299</v>
      </c>
      <c r="U134" s="647">
        <v>299</v>
      </c>
      <c r="V134" s="647">
        <v>0</v>
      </c>
      <c r="W134" s="169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</row>
    <row r="135" spans="1:115" ht="18.75" customHeight="1" outlineLevel="4" x14ac:dyDescent="0.15">
      <c r="A135" s="541"/>
      <c r="B135" s="542"/>
      <c r="C135" s="543"/>
      <c r="D135" s="576"/>
      <c r="E135" s="585"/>
      <c r="F135" s="582"/>
      <c r="G135" s="552"/>
      <c r="H135" s="511"/>
      <c r="I135" s="511"/>
      <c r="J135" s="261" t="s">
        <v>158</v>
      </c>
      <c r="K135" s="175">
        <v>144155.75</v>
      </c>
      <c r="L135" s="175"/>
      <c r="M135" s="175"/>
      <c r="N135" s="175"/>
      <c r="O135" s="175"/>
      <c r="P135" s="175"/>
      <c r="Q135" s="180">
        <f>L132*85/100</f>
        <v>37400</v>
      </c>
      <c r="R135" s="180">
        <f>K135-Q135</f>
        <v>106755.75</v>
      </c>
      <c r="S135" s="549"/>
      <c r="T135" s="614"/>
      <c r="U135" s="647"/>
      <c r="V135" s="647"/>
      <c r="W135" s="169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</row>
    <row r="136" spans="1:115" ht="18.75" customHeight="1" outlineLevel="4" x14ac:dyDescent="0.15">
      <c r="A136" s="508"/>
      <c r="B136" s="535"/>
      <c r="C136" s="532"/>
      <c r="D136" s="576"/>
      <c r="E136" s="585"/>
      <c r="F136" s="582"/>
      <c r="G136" s="553"/>
      <c r="H136" s="511"/>
      <c r="I136" s="511"/>
      <c r="J136" s="262" t="s">
        <v>159</v>
      </c>
      <c r="K136" s="180"/>
      <c r="L136" s="175"/>
      <c r="M136" s="175"/>
      <c r="N136" s="175"/>
      <c r="O136" s="175"/>
      <c r="P136" s="175"/>
      <c r="Q136" s="175"/>
      <c r="R136" s="175"/>
      <c r="S136" s="648" t="s">
        <v>637</v>
      </c>
      <c r="T136" s="613">
        <v>1</v>
      </c>
      <c r="U136" s="647">
        <v>1</v>
      </c>
      <c r="V136" s="647">
        <v>0</v>
      </c>
      <c r="W136" s="169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</row>
    <row r="137" spans="1:115" ht="18.75" customHeight="1" outlineLevel="4" thickBot="1" x14ac:dyDescent="0.2">
      <c r="A137" s="509"/>
      <c r="B137" s="536"/>
      <c r="C137" s="533"/>
      <c r="D137" s="577"/>
      <c r="E137" s="586"/>
      <c r="F137" s="583"/>
      <c r="G137" s="554"/>
      <c r="H137" s="512"/>
      <c r="I137" s="512"/>
      <c r="J137" s="263" t="s">
        <v>385</v>
      </c>
      <c r="K137" s="183">
        <f>SUM(K132:K136)</f>
        <v>211994</v>
      </c>
      <c r="L137" s="183">
        <f>SUM(L132:L136)</f>
        <v>44000</v>
      </c>
      <c r="M137" s="183">
        <f t="shared" ref="M137:R137" si="25">SUM(M132:M136)</f>
        <v>140944.29</v>
      </c>
      <c r="N137" s="183">
        <f t="shared" si="25"/>
        <v>0</v>
      </c>
      <c r="O137" s="183">
        <f t="shared" si="25"/>
        <v>0</v>
      </c>
      <c r="P137" s="183">
        <f t="shared" si="25"/>
        <v>140944.29</v>
      </c>
      <c r="Q137" s="183">
        <f t="shared" si="25"/>
        <v>0</v>
      </c>
      <c r="R137" s="183">
        <f t="shared" si="25"/>
        <v>0</v>
      </c>
      <c r="S137" s="583"/>
      <c r="T137" s="518"/>
      <c r="U137" s="659"/>
      <c r="V137" s="659"/>
      <c r="W137" s="169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</row>
    <row r="138" spans="1:115" ht="16.5" customHeight="1" outlineLevel="4" x14ac:dyDescent="0.15">
      <c r="A138" s="507" t="s">
        <v>20</v>
      </c>
      <c r="B138" s="534" t="s">
        <v>128</v>
      </c>
      <c r="C138" s="531" t="s">
        <v>73</v>
      </c>
      <c r="D138" s="575" t="s">
        <v>20</v>
      </c>
      <c r="E138" s="584" t="s">
        <v>603</v>
      </c>
      <c r="F138" s="581" t="s">
        <v>307</v>
      </c>
      <c r="G138" s="552" t="s">
        <v>444</v>
      </c>
      <c r="H138" s="510" t="s">
        <v>585</v>
      </c>
      <c r="I138" s="511" t="s">
        <v>457</v>
      </c>
      <c r="J138" s="264" t="s">
        <v>156</v>
      </c>
      <c r="K138" s="175">
        <v>21564</v>
      </c>
      <c r="L138" s="415">
        <v>1232</v>
      </c>
      <c r="M138" s="206">
        <f>N138+P138</f>
        <v>48.4</v>
      </c>
      <c r="N138" s="415"/>
      <c r="O138" s="415"/>
      <c r="P138" s="415">
        <v>48.4</v>
      </c>
      <c r="Q138" s="308"/>
      <c r="R138" s="308"/>
      <c r="S138" s="581" t="s">
        <v>635</v>
      </c>
      <c r="T138" s="516">
        <v>2</v>
      </c>
      <c r="U138" s="646">
        <v>0</v>
      </c>
      <c r="V138" s="646">
        <v>0</v>
      </c>
      <c r="W138" s="169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</row>
    <row r="139" spans="1:115" ht="17.25" customHeight="1" outlineLevel="4" x14ac:dyDescent="0.15">
      <c r="A139" s="541"/>
      <c r="B139" s="542"/>
      <c r="C139" s="543"/>
      <c r="D139" s="576"/>
      <c r="E139" s="585"/>
      <c r="F139" s="582"/>
      <c r="G139" s="552"/>
      <c r="H139" s="511"/>
      <c r="I139" s="511"/>
      <c r="J139" s="260" t="s">
        <v>572</v>
      </c>
      <c r="K139" s="175"/>
      <c r="L139" s="175"/>
      <c r="M139" s="175"/>
      <c r="N139" s="175"/>
      <c r="O139" s="175"/>
      <c r="P139" s="175"/>
      <c r="Q139" s="175">
        <v>-86253</v>
      </c>
      <c r="R139" s="175"/>
      <c r="S139" s="582"/>
      <c r="T139" s="614"/>
      <c r="U139" s="647"/>
      <c r="V139" s="647"/>
      <c r="W139" s="169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</row>
    <row r="140" spans="1:115" ht="16.5" customHeight="1" outlineLevel="4" x14ac:dyDescent="0.15">
      <c r="A140" s="541"/>
      <c r="B140" s="542"/>
      <c r="C140" s="543"/>
      <c r="D140" s="576"/>
      <c r="E140" s="585"/>
      <c r="F140" s="582"/>
      <c r="G140" s="552"/>
      <c r="H140" s="511"/>
      <c r="I140" s="511"/>
      <c r="J140" s="261" t="s">
        <v>157</v>
      </c>
      <c r="K140" s="175">
        <v>12937.95</v>
      </c>
      <c r="L140" s="175">
        <v>0</v>
      </c>
      <c r="M140" s="175"/>
      <c r="N140" s="175"/>
      <c r="O140" s="175"/>
      <c r="P140" s="175"/>
      <c r="Q140" s="180"/>
      <c r="R140" s="180"/>
      <c r="S140" s="648" t="s">
        <v>636</v>
      </c>
      <c r="T140" s="613">
        <v>220</v>
      </c>
      <c r="U140" s="647">
        <v>0</v>
      </c>
      <c r="V140" s="647">
        <v>0</v>
      </c>
      <c r="W140" s="169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</row>
    <row r="141" spans="1:115" ht="18" customHeight="1" outlineLevel="4" x14ac:dyDescent="0.15">
      <c r="A141" s="541"/>
      <c r="B141" s="542"/>
      <c r="C141" s="543"/>
      <c r="D141" s="576"/>
      <c r="E141" s="585"/>
      <c r="F141" s="582"/>
      <c r="G141" s="552"/>
      <c r="H141" s="511"/>
      <c r="I141" s="511"/>
      <c r="J141" s="261" t="s">
        <v>158</v>
      </c>
      <c r="K141" s="175">
        <v>73315.05</v>
      </c>
      <c r="L141" s="175"/>
      <c r="M141" s="175"/>
      <c r="N141" s="175"/>
      <c r="O141" s="175"/>
      <c r="P141" s="175"/>
      <c r="Q141" s="180">
        <v>86253</v>
      </c>
      <c r="R141" s="180"/>
      <c r="S141" s="549"/>
      <c r="T141" s="614"/>
      <c r="U141" s="647"/>
      <c r="V141" s="647"/>
      <c r="W141" s="169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</row>
    <row r="142" spans="1:115" ht="16.5" customHeight="1" outlineLevel="4" x14ac:dyDescent="0.15">
      <c r="A142" s="508"/>
      <c r="B142" s="535"/>
      <c r="C142" s="532"/>
      <c r="D142" s="576"/>
      <c r="E142" s="585"/>
      <c r="F142" s="582"/>
      <c r="G142" s="553"/>
      <c r="H142" s="511"/>
      <c r="I142" s="511"/>
      <c r="J142" s="262" t="s">
        <v>159</v>
      </c>
      <c r="K142" s="180"/>
      <c r="L142" s="175"/>
      <c r="M142" s="175"/>
      <c r="N142" s="175"/>
      <c r="O142" s="175"/>
      <c r="P142" s="175"/>
      <c r="Q142" s="175"/>
      <c r="R142" s="175"/>
      <c r="S142" s="648" t="s">
        <v>637</v>
      </c>
      <c r="T142" s="613">
        <v>1</v>
      </c>
      <c r="U142" s="647">
        <v>0</v>
      </c>
      <c r="V142" s="647">
        <v>0</v>
      </c>
      <c r="W142" s="169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</row>
    <row r="143" spans="1:115" ht="24.75" customHeight="1" outlineLevel="4" thickBot="1" x14ac:dyDescent="0.2">
      <c r="A143" s="509"/>
      <c r="B143" s="536"/>
      <c r="C143" s="533"/>
      <c r="D143" s="577"/>
      <c r="E143" s="586"/>
      <c r="F143" s="583"/>
      <c r="G143" s="554"/>
      <c r="H143" s="512"/>
      <c r="I143" s="512"/>
      <c r="J143" s="263" t="s">
        <v>385</v>
      </c>
      <c r="K143" s="183">
        <f>SUM(K138:K142)</f>
        <v>107817</v>
      </c>
      <c r="L143" s="183">
        <f>SUM(L138:L142)</f>
        <v>1232</v>
      </c>
      <c r="M143" s="183">
        <f t="shared" ref="M143:R143" si="26">SUM(M138:M142)</f>
        <v>48.4</v>
      </c>
      <c r="N143" s="183">
        <f t="shared" si="26"/>
        <v>0</v>
      </c>
      <c r="O143" s="183">
        <f t="shared" si="26"/>
        <v>0</v>
      </c>
      <c r="P143" s="183">
        <f t="shared" si="26"/>
        <v>48.4</v>
      </c>
      <c r="Q143" s="183">
        <f t="shared" si="26"/>
        <v>0</v>
      </c>
      <c r="R143" s="183">
        <f t="shared" si="26"/>
        <v>0</v>
      </c>
      <c r="S143" s="583"/>
      <c r="T143" s="518"/>
      <c r="U143" s="659"/>
      <c r="V143" s="659"/>
      <c r="W143" s="169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</row>
    <row r="144" spans="1:115" ht="19.5" customHeight="1" outlineLevel="4" x14ac:dyDescent="0.15">
      <c r="A144" s="507" t="s">
        <v>20</v>
      </c>
      <c r="B144" s="534" t="s">
        <v>128</v>
      </c>
      <c r="C144" s="531" t="s">
        <v>73</v>
      </c>
      <c r="D144" s="575" t="s">
        <v>20</v>
      </c>
      <c r="E144" s="584" t="s">
        <v>440</v>
      </c>
      <c r="F144" s="581" t="s">
        <v>308</v>
      </c>
      <c r="G144" s="552" t="s">
        <v>444</v>
      </c>
      <c r="H144" s="510" t="s">
        <v>586</v>
      </c>
      <c r="I144" s="511" t="s">
        <v>458</v>
      </c>
      <c r="J144" s="264" t="s">
        <v>156</v>
      </c>
      <c r="K144" s="175">
        <v>45975</v>
      </c>
      <c r="L144" s="415">
        <f>M144</f>
        <v>0</v>
      </c>
      <c r="M144" s="206">
        <f>N144+P144</f>
        <v>0</v>
      </c>
      <c r="N144" s="415"/>
      <c r="O144" s="415"/>
      <c r="P144" s="415"/>
      <c r="Q144" s="308"/>
      <c r="R144" s="308">
        <f>K149-Q144</f>
        <v>221790</v>
      </c>
      <c r="S144" s="581" t="s">
        <v>635</v>
      </c>
      <c r="T144" s="516">
        <v>0</v>
      </c>
      <c r="U144" s="516">
        <v>0</v>
      </c>
      <c r="V144" s="516">
        <v>1</v>
      </c>
      <c r="W144" s="169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</row>
    <row r="145" spans="1:115" ht="19.5" customHeight="1" outlineLevel="4" x14ac:dyDescent="0.15">
      <c r="A145" s="541"/>
      <c r="B145" s="542"/>
      <c r="C145" s="543"/>
      <c r="D145" s="576"/>
      <c r="E145" s="585"/>
      <c r="F145" s="582"/>
      <c r="G145" s="552"/>
      <c r="H145" s="511"/>
      <c r="I145" s="511"/>
      <c r="J145" s="260" t="s">
        <v>572</v>
      </c>
      <c r="K145" s="175"/>
      <c r="L145" s="175"/>
      <c r="M145" s="175"/>
      <c r="N145" s="175"/>
      <c r="O145" s="175"/>
      <c r="P145" s="175"/>
      <c r="Q145" s="175"/>
      <c r="R145" s="175">
        <f>-(R146+R147+R148)</f>
        <v>-149442.75</v>
      </c>
      <c r="S145" s="582"/>
      <c r="T145" s="517"/>
      <c r="U145" s="517"/>
      <c r="V145" s="517"/>
      <c r="W145" s="169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</row>
    <row r="146" spans="1:115" ht="18.75" customHeight="1" outlineLevel="4" x14ac:dyDescent="0.15">
      <c r="A146" s="541"/>
      <c r="B146" s="542"/>
      <c r="C146" s="543"/>
      <c r="D146" s="576"/>
      <c r="E146" s="585"/>
      <c r="F146" s="582"/>
      <c r="G146" s="552"/>
      <c r="H146" s="511"/>
      <c r="I146" s="511"/>
      <c r="J146" s="261" t="s">
        <v>157</v>
      </c>
      <c r="K146" s="175">
        <v>26372.25</v>
      </c>
      <c r="L146" s="175">
        <v>0</v>
      </c>
      <c r="M146" s="175"/>
      <c r="N146" s="175"/>
      <c r="O146" s="175"/>
      <c r="P146" s="175"/>
      <c r="Q146" s="180"/>
      <c r="R146" s="180"/>
      <c r="S146" s="648" t="s">
        <v>636</v>
      </c>
      <c r="T146" s="647">
        <v>0</v>
      </c>
      <c r="U146" s="647">
        <v>0</v>
      </c>
      <c r="V146" s="647">
        <v>390</v>
      </c>
      <c r="W146" s="169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</row>
    <row r="147" spans="1:115" ht="18.75" customHeight="1" outlineLevel="4" x14ac:dyDescent="0.15">
      <c r="A147" s="541"/>
      <c r="B147" s="542"/>
      <c r="C147" s="543"/>
      <c r="D147" s="576"/>
      <c r="E147" s="585"/>
      <c r="F147" s="582"/>
      <c r="G147" s="552"/>
      <c r="H147" s="511"/>
      <c r="I147" s="511"/>
      <c r="J147" s="261" t="s">
        <v>158</v>
      </c>
      <c r="K147" s="175">
        <v>149442.75</v>
      </c>
      <c r="L147" s="175"/>
      <c r="M147" s="175"/>
      <c r="N147" s="175"/>
      <c r="O147" s="175"/>
      <c r="P147" s="175"/>
      <c r="Q147" s="180"/>
      <c r="R147" s="180">
        <f>K147-Q147</f>
        <v>149442.75</v>
      </c>
      <c r="S147" s="549"/>
      <c r="T147" s="647"/>
      <c r="U147" s="647"/>
      <c r="V147" s="647"/>
      <c r="W147" s="169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</row>
    <row r="148" spans="1:115" ht="18.75" customHeight="1" outlineLevel="4" x14ac:dyDescent="0.15">
      <c r="A148" s="508"/>
      <c r="B148" s="535"/>
      <c r="C148" s="532"/>
      <c r="D148" s="576"/>
      <c r="E148" s="585"/>
      <c r="F148" s="582"/>
      <c r="G148" s="553"/>
      <c r="H148" s="511"/>
      <c r="I148" s="511"/>
      <c r="J148" s="262" t="s">
        <v>159</v>
      </c>
      <c r="K148" s="180"/>
      <c r="L148" s="175"/>
      <c r="M148" s="175"/>
      <c r="N148" s="175"/>
      <c r="O148" s="175"/>
      <c r="P148" s="175"/>
      <c r="Q148" s="175"/>
      <c r="R148" s="175"/>
      <c r="S148" s="648" t="s">
        <v>637</v>
      </c>
      <c r="T148" s="517">
        <v>0</v>
      </c>
      <c r="U148" s="517">
        <v>0</v>
      </c>
      <c r="V148" s="517">
        <v>1</v>
      </c>
      <c r="W148" s="169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</row>
    <row r="149" spans="1:115" ht="18.75" customHeight="1" outlineLevel="4" thickBot="1" x14ac:dyDescent="0.2">
      <c r="A149" s="509"/>
      <c r="B149" s="536"/>
      <c r="C149" s="533"/>
      <c r="D149" s="577"/>
      <c r="E149" s="586"/>
      <c r="F149" s="583"/>
      <c r="G149" s="554"/>
      <c r="H149" s="512"/>
      <c r="I149" s="512"/>
      <c r="J149" s="263" t="s">
        <v>385</v>
      </c>
      <c r="K149" s="183">
        <f>SUM(K144:K148)</f>
        <v>221790</v>
      </c>
      <c r="L149" s="183">
        <f>SUM(L144:L148)</f>
        <v>0</v>
      </c>
      <c r="M149" s="183">
        <f t="shared" ref="M149:R149" si="27">SUM(M144:M148)</f>
        <v>0</v>
      </c>
      <c r="N149" s="183">
        <f t="shared" si="27"/>
        <v>0</v>
      </c>
      <c r="O149" s="183">
        <f t="shared" si="27"/>
        <v>0</v>
      </c>
      <c r="P149" s="183">
        <f t="shared" si="27"/>
        <v>0</v>
      </c>
      <c r="Q149" s="183">
        <f t="shared" si="27"/>
        <v>0</v>
      </c>
      <c r="R149" s="183">
        <f t="shared" si="27"/>
        <v>221790</v>
      </c>
      <c r="S149" s="583"/>
      <c r="T149" s="518"/>
      <c r="U149" s="518"/>
      <c r="V149" s="518"/>
      <c r="W149" s="169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</row>
    <row r="150" spans="1:115" ht="17.25" customHeight="1" outlineLevel="4" x14ac:dyDescent="0.15">
      <c r="A150" s="507" t="s">
        <v>20</v>
      </c>
      <c r="B150" s="534" t="s">
        <v>128</v>
      </c>
      <c r="C150" s="531" t="s">
        <v>73</v>
      </c>
      <c r="D150" s="575" t="s">
        <v>20</v>
      </c>
      <c r="E150" s="584" t="s">
        <v>615</v>
      </c>
      <c r="F150" s="581" t="s">
        <v>309</v>
      </c>
      <c r="G150" s="552" t="s">
        <v>444</v>
      </c>
      <c r="H150" s="510" t="s">
        <v>583</v>
      </c>
      <c r="I150" s="511" t="s">
        <v>459</v>
      </c>
      <c r="J150" s="261" t="s">
        <v>156</v>
      </c>
      <c r="K150" s="175">
        <v>60373</v>
      </c>
      <c r="L150" s="415">
        <v>29391</v>
      </c>
      <c r="M150" s="206">
        <f>N150+P150</f>
        <v>4921.55</v>
      </c>
      <c r="N150" s="415">
        <v>282</v>
      </c>
      <c r="O150" s="415"/>
      <c r="P150" s="415">
        <v>4639.55</v>
      </c>
      <c r="Q150" s="308"/>
      <c r="R150" s="308"/>
      <c r="S150" s="581" t="s">
        <v>635</v>
      </c>
      <c r="T150" s="516">
        <v>3</v>
      </c>
      <c r="U150" s="646">
        <v>0</v>
      </c>
      <c r="V150" s="646">
        <v>0</v>
      </c>
      <c r="W150" s="169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</row>
    <row r="151" spans="1:115" ht="17.25" customHeight="1" outlineLevel="4" x14ac:dyDescent="0.15">
      <c r="A151" s="541"/>
      <c r="B151" s="542"/>
      <c r="C151" s="543"/>
      <c r="D151" s="576"/>
      <c r="E151" s="585"/>
      <c r="F151" s="582"/>
      <c r="G151" s="552"/>
      <c r="H151" s="511"/>
      <c r="I151" s="511"/>
      <c r="J151" s="260" t="s">
        <v>572</v>
      </c>
      <c r="K151" s="175"/>
      <c r="L151" s="175"/>
      <c r="M151" s="175"/>
      <c r="N151" s="175"/>
      <c r="O151" s="175"/>
      <c r="P151" s="175"/>
      <c r="Q151" s="175">
        <v>-89065</v>
      </c>
      <c r="R151" s="175"/>
      <c r="S151" s="582"/>
      <c r="T151" s="614"/>
      <c r="U151" s="647"/>
      <c r="V151" s="647"/>
      <c r="W151" s="169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</row>
    <row r="152" spans="1:115" ht="17.25" customHeight="1" outlineLevel="4" x14ac:dyDescent="0.15">
      <c r="A152" s="541"/>
      <c r="B152" s="542"/>
      <c r="C152" s="543"/>
      <c r="D152" s="576"/>
      <c r="E152" s="585"/>
      <c r="F152" s="582"/>
      <c r="G152" s="552"/>
      <c r="H152" s="511"/>
      <c r="I152" s="511"/>
      <c r="J152" s="261" t="s">
        <v>157</v>
      </c>
      <c r="K152" s="175">
        <v>13359.75</v>
      </c>
      <c r="L152" s="175">
        <v>0</v>
      </c>
      <c r="M152" s="175"/>
      <c r="N152" s="175"/>
      <c r="O152" s="175"/>
      <c r="P152" s="175"/>
      <c r="Q152" s="180"/>
      <c r="R152" s="180"/>
      <c r="S152" s="648" t="s">
        <v>636</v>
      </c>
      <c r="T152" s="613">
        <v>98</v>
      </c>
      <c r="U152" s="647">
        <v>0</v>
      </c>
      <c r="V152" s="647">
        <v>0</v>
      </c>
      <c r="W152" s="169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</row>
    <row r="153" spans="1:115" ht="17.25" customHeight="1" outlineLevel="4" x14ac:dyDescent="0.15">
      <c r="A153" s="541"/>
      <c r="B153" s="542"/>
      <c r="C153" s="543"/>
      <c r="D153" s="576"/>
      <c r="E153" s="585"/>
      <c r="F153" s="582"/>
      <c r="G153" s="552"/>
      <c r="H153" s="511"/>
      <c r="I153" s="511"/>
      <c r="J153" s="261" t="s">
        <v>158</v>
      </c>
      <c r="K153" s="175">
        <v>75705.25</v>
      </c>
      <c r="L153" s="175"/>
      <c r="M153" s="175"/>
      <c r="N153" s="175"/>
      <c r="O153" s="175"/>
      <c r="P153" s="175"/>
      <c r="Q153" s="180">
        <v>89065</v>
      </c>
      <c r="R153" s="180"/>
      <c r="S153" s="549"/>
      <c r="T153" s="614"/>
      <c r="U153" s="647"/>
      <c r="V153" s="647"/>
      <c r="W153" s="169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</row>
    <row r="154" spans="1:115" ht="17.25" customHeight="1" outlineLevel="4" x14ac:dyDescent="0.15">
      <c r="A154" s="508"/>
      <c r="B154" s="535"/>
      <c r="C154" s="532"/>
      <c r="D154" s="576"/>
      <c r="E154" s="585"/>
      <c r="F154" s="582"/>
      <c r="G154" s="553"/>
      <c r="H154" s="511"/>
      <c r="I154" s="511"/>
      <c r="J154" s="262" t="s">
        <v>159</v>
      </c>
      <c r="K154" s="180"/>
      <c r="L154" s="175"/>
      <c r="M154" s="175"/>
      <c r="N154" s="175"/>
      <c r="O154" s="175"/>
      <c r="P154" s="175"/>
      <c r="Q154" s="175"/>
      <c r="R154" s="175"/>
      <c r="S154" s="648" t="s">
        <v>637</v>
      </c>
      <c r="T154" s="613">
        <v>1</v>
      </c>
      <c r="U154" s="647">
        <v>0</v>
      </c>
      <c r="V154" s="647">
        <v>0</v>
      </c>
      <c r="W154" s="169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</row>
    <row r="155" spans="1:115" ht="20.25" customHeight="1" outlineLevel="4" thickBot="1" x14ac:dyDescent="0.2">
      <c r="A155" s="509"/>
      <c r="B155" s="536"/>
      <c r="C155" s="533"/>
      <c r="D155" s="577"/>
      <c r="E155" s="586"/>
      <c r="F155" s="583"/>
      <c r="G155" s="554"/>
      <c r="H155" s="512"/>
      <c r="I155" s="512"/>
      <c r="J155" s="263" t="s">
        <v>385</v>
      </c>
      <c r="K155" s="183">
        <f>SUM(K150:K154)</f>
        <v>149438</v>
      </c>
      <c r="L155" s="183">
        <f>SUM(L150:L154)</f>
        <v>29391</v>
      </c>
      <c r="M155" s="183">
        <f t="shared" ref="M155:R155" si="28">SUM(M150:M154)</f>
        <v>4921.55</v>
      </c>
      <c r="N155" s="183">
        <f t="shared" si="28"/>
        <v>282</v>
      </c>
      <c r="O155" s="183">
        <f t="shared" si="28"/>
        <v>0</v>
      </c>
      <c r="P155" s="183">
        <f t="shared" si="28"/>
        <v>4639.55</v>
      </c>
      <c r="Q155" s="183">
        <f t="shared" si="28"/>
        <v>0</v>
      </c>
      <c r="R155" s="183">
        <f t="shared" si="28"/>
        <v>0</v>
      </c>
      <c r="S155" s="583"/>
      <c r="T155" s="518"/>
      <c r="U155" s="659"/>
      <c r="V155" s="659"/>
      <c r="W155" s="169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</row>
    <row r="156" spans="1:115" ht="17.25" customHeight="1" outlineLevel="4" x14ac:dyDescent="0.15">
      <c r="A156" s="507" t="s">
        <v>20</v>
      </c>
      <c r="B156" s="534" t="s">
        <v>128</v>
      </c>
      <c r="C156" s="531" t="s">
        <v>73</v>
      </c>
      <c r="D156" s="575" t="s">
        <v>20</v>
      </c>
      <c r="E156" s="584" t="s">
        <v>616</v>
      </c>
      <c r="F156" s="581" t="s">
        <v>310</v>
      </c>
      <c r="G156" s="552" t="s">
        <v>444</v>
      </c>
      <c r="H156" s="510" t="s">
        <v>581</v>
      </c>
      <c r="I156" s="511" t="s">
        <v>460</v>
      </c>
      <c r="J156" s="264" t="s">
        <v>156</v>
      </c>
      <c r="K156" s="175">
        <v>25000</v>
      </c>
      <c r="L156" s="415">
        <v>3750</v>
      </c>
      <c r="M156" s="206">
        <f>N156+P156</f>
        <v>0</v>
      </c>
      <c r="N156" s="415"/>
      <c r="O156" s="415"/>
      <c r="P156" s="415"/>
      <c r="Q156" s="308"/>
      <c r="R156" s="308"/>
      <c r="S156" s="581" t="s">
        <v>635</v>
      </c>
      <c r="T156" s="516">
        <v>1</v>
      </c>
      <c r="U156" s="646">
        <v>0</v>
      </c>
      <c r="V156" s="646">
        <v>0</v>
      </c>
      <c r="W156" s="169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</row>
    <row r="157" spans="1:115" ht="17.25" customHeight="1" outlineLevel="4" x14ac:dyDescent="0.15">
      <c r="A157" s="541"/>
      <c r="B157" s="542"/>
      <c r="C157" s="543"/>
      <c r="D157" s="576"/>
      <c r="E157" s="585"/>
      <c r="F157" s="582"/>
      <c r="G157" s="552"/>
      <c r="H157" s="511"/>
      <c r="I157" s="511"/>
      <c r="J157" s="260" t="s">
        <v>572</v>
      </c>
      <c r="K157" s="175"/>
      <c r="L157" s="415"/>
      <c r="M157" s="415"/>
      <c r="N157" s="415"/>
      <c r="O157" s="175"/>
      <c r="P157" s="175"/>
      <c r="Q157" s="175">
        <f>-(Q158+Q159+Q160)</f>
        <v>-3187.5</v>
      </c>
      <c r="R157" s="175">
        <f>-(R158+R159+R160)</f>
        <v>-81812.5</v>
      </c>
      <c r="S157" s="582"/>
      <c r="T157" s="614"/>
      <c r="U157" s="647"/>
      <c r="V157" s="647"/>
      <c r="W157" s="169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</row>
    <row r="158" spans="1:115" ht="17.25" customHeight="1" outlineLevel="4" x14ac:dyDescent="0.15">
      <c r="A158" s="541"/>
      <c r="B158" s="542"/>
      <c r="C158" s="543"/>
      <c r="D158" s="576"/>
      <c r="E158" s="585"/>
      <c r="F158" s="582"/>
      <c r="G158" s="552"/>
      <c r="H158" s="511"/>
      <c r="I158" s="511"/>
      <c r="J158" s="261" t="s">
        <v>157</v>
      </c>
      <c r="K158" s="175">
        <v>15000</v>
      </c>
      <c r="L158" s="415">
        <v>0</v>
      </c>
      <c r="M158" s="415"/>
      <c r="N158" s="415"/>
      <c r="O158" s="175"/>
      <c r="P158" s="175"/>
      <c r="Q158" s="180"/>
      <c r="R158" s="180"/>
      <c r="S158" s="648" t="s">
        <v>636</v>
      </c>
      <c r="T158" s="613">
        <v>539</v>
      </c>
      <c r="U158" s="647">
        <v>0</v>
      </c>
      <c r="V158" s="647">
        <v>0</v>
      </c>
      <c r="W158" s="169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</row>
    <row r="159" spans="1:115" ht="17.25" customHeight="1" outlineLevel="4" x14ac:dyDescent="0.15">
      <c r="A159" s="541"/>
      <c r="B159" s="542"/>
      <c r="C159" s="543"/>
      <c r="D159" s="576"/>
      <c r="E159" s="585"/>
      <c r="F159" s="582"/>
      <c r="G159" s="552"/>
      <c r="H159" s="511"/>
      <c r="I159" s="511"/>
      <c r="J159" s="261" t="s">
        <v>158</v>
      </c>
      <c r="K159" s="175">
        <v>85000</v>
      </c>
      <c r="L159" s="415"/>
      <c r="M159" s="415"/>
      <c r="N159" s="415"/>
      <c r="O159" s="175"/>
      <c r="P159" s="175"/>
      <c r="Q159" s="180">
        <f>L156*85/100</f>
        <v>3187.5</v>
      </c>
      <c r="R159" s="180">
        <f>K159-Q159</f>
        <v>81812.5</v>
      </c>
      <c r="S159" s="549"/>
      <c r="T159" s="614"/>
      <c r="U159" s="647"/>
      <c r="V159" s="647"/>
      <c r="W159" s="169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</row>
    <row r="160" spans="1:115" ht="17.25" customHeight="1" outlineLevel="4" x14ac:dyDescent="0.15">
      <c r="A160" s="508"/>
      <c r="B160" s="535"/>
      <c r="C160" s="532"/>
      <c r="D160" s="576"/>
      <c r="E160" s="585"/>
      <c r="F160" s="582"/>
      <c r="G160" s="553"/>
      <c r="H160" s="511"/>
      <c r="I160" s="511"/>
      <c r="J160" s="262" t="s">
        <v>159</v>
      </c>
      <c r="K160" s="180"/>
      <c r="L160" s="415"/>
      <c r="M160" s="415"/>
      <c r="N160" s="415"/>
      <c r="O160" s="175"/>
      <c r="P160" s="175"/>
      <c r="Q160" s="175"/>
      <c r="R160" s="175"/>
      <c r="S160" s="648" t="s">
        <v>637</v>
      </c>
      <c r="T160" s="613">
        <v>1</v>
      </c>
      <c r="U160" s="647">
        <v>0</v>
      </c>
      <c r="V160" s="647">
        <v>0</v>
      </c>
      <c r="W160" s="169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</row>
    <row r="161" spans="1:43" ht="21.75" customHeight="1" outlineLevel="4" thickBot="1" x14ac:dyDescent="0.2">
      <c r="A161" s="751"/>
      <c r="B161" s="768"/>
      <c r="C161" s="752"/>
      <c r="D161" s="576"/>
      <c r="E161" s="585"/>
      <c r="F161" s="582"/>
      <c r="G161" s="658"/>
      <c r="H161" s="511"/>
      <c r="I161" s="511"/>
      <c r="J161" s="386" t="s">
        <v>385</v>
      </c>
      <c r="K161" s="205">
        <f>SUM(K156:K160)</f>
        <v>125000</v>
      </c>
      <c r="L161" s="205">
        <f>SUM(L156:L160)</f>
        <v>3750</v>
      </c>
      <c r="M161" s="205">
        <f t="shared" ref="M161:R161" si="29">SUM(M156:M160)</f>
        <v>0</v>
      </c>
      <c r="N161" s="205">
        <f t="shared" si="29"/>
        <v>0</v>
      </c>
      <c r="O161" s="205">
        <f t="shared" si="29"/>
        <v>0</v>
      </c>
      <c r="P161" s="205">
        <f t="shared" si="29"/>
        <v>0</v>
      </c>
      <c r="Q161" s="205">
        <f t="shared" si="29"/>
        <v>0</v>
      </c>
      <c r="R161" s="205">
        <f t="shared" si="29"/>
        <v>0</v>
      </c>
      <c r="S161" s="582"/>
      <c r="T161" s="517"/>
      <c r="U161" s="613"/>
      <c r="V161" s="613"/>
      <c r="W161" s="169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</row>
    <row r="162" spans="1:43" ht="15" customHeight="1" outlineLevel="4" x14ac:dyDescent="0.15">
      <c r="A162" s="507" t="s">
        <v>20</v>
      </c>
      <c r="B162" s="534" t="s">
        <v>128</v>
      </c>
      <c r="C162" s="531" t="s">
        <v>73</v>
      </c>
      <c r="D162" s="540" t="s">
        <v>20</v>
      </c>
      <c r="E162" s="525" t="s">
        <v>430</v>
      </c>
      <c r="F162" s="537" t="s">
        <v>683</v>
      </c>
      <c r="G162" s="510" t="s">
        <v>444</v>
      </c>
      <c r="H162" s="510"/>
      <c r="I162" s="510" t="s">
        <v>689</v>
      </c>
      <c r="J162" s="264" t="s">
        <v>156</v>
      </c>
      <c r="K162" s="393">
        <v>63880.36</v>
      </c>
      <c r="L162" s="206">
        <f>M162</f>
        <v>14.5</v>
      </c>
      <c r="M162" s="206">
        <f>N162+P167</f>
        <v>14.5</v>
      </c>
      <c r="N162" s="206">
        <v>14.5</v>
      </c>
      <c r="O162" s="393"/>
      <c r="P162" s="393"/>
      <c r="Q162" s="393"/>
      <c r="R162" s="393"/>
      <c r="S162" s="513" t="s">
        <v>684</v>
      </c>
      <c r="T162" s="516">
        <v>0</v>
      </c>
      <c r="U162" s="516">
        <v>0</v>
      </c>
      <c r="V162" s="519">
        <v>520</v>
      </c>
      <c r="W162" s="169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</row>
    <row r="163" spans="1:43" ht="15" customHeight="1" outlineLevel="4" x14ac:dyDescent="0.15">
      <c r="A163" s="508"/>
      <c r="B163" s="535"/>
      <c r="C163" s="532"/>
      <c r="D163" s="529"/>
      <c r="E163" s="526"/>
      <c r="F163" s="538"/>
      <c r="G163" s="511"/>
      <c r="H163" s="511"/>
      <c r="I163" s="511"/>
      <c r="J163" s="277" t="s">
        <v>572</v>
      </c>
      <c r="K163" s="392"/>
      <c r="L163" s="392"/>
      <c r="M163" s="392"/>
      <c r="N163" s="392"/>
      <c r="O163" s="392"/>
      <c r="P163" s="392"/>
      <c r="Q163" s="392"/>
      <c r="R163" s="392"/>
      <c r="S163" s="514"/>
      <c r="T163" s="517"/>
      <c r="U163" s="517"/>
      <c r="V163" s="520"/>
      <c r="W163" s="169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</row>
    <row r="164" spans="1:43" ht="15" customHeight="1" outlineLevel="4" x14ac:dyDescent="0.15">
      <c r="A164" s="508"/>
      <c r="B164" s="535"/>
      <c r="C164" s="532"/>
      <c r="D164" s="529"/>
      <c r="E164" s="526"/>
      <c r="F164" s="538"/>
      <c r="G164" s="511"/>
      <c r="H164" s="511"/>
      <c r="I164" s="511"/>
      <c r="J164" s="261" t="s">
        <v>157</v>
      </c>
      <c r="K164" s="392"/>
      <c r="L164" s="392"/>
      <c r="M164" s="392"/>
      <c r="N164" s="392"/>
      <c r="O164" s="392"/>
      <c r="P164" s="392"/>
      <c r="Q164" s="392"/>
      <c r="R164" s="392"/>
      <c r="S164" s="514"/>
      <c r="T164" s="517"/>
      <c r="U164" s="517"/>
      <c r="V164" s="520"/>
      <c r="W164" s="169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</row>
    <row r="165" spans="1:43" ht="15" customHeight="1" outlineLevel="4" x14ac:dyDescent="0.15">
      <c r="A165" s="508"/>
      <c r="B165" s="535"/>
      <c r="C165" s="532"/>
      <c r="D165" s="529"/>
      <c r="E165" s="526"/>
      <c r="F165" s="538"/>
      <c r="G165" s="511"/>
      <c r="H165" s="511"/>
      <c r="I165" s="511"/>
      <c r="J165" s="261" t="s">
        <v>158</v>
      </c>
      <c r="K165" s="392">
        <v>200000</v>
      </c>
      <c r="L165" s="392"/>
      <c r="M165" s="392"/>
      <c r="N165" s="392"/>
      <c r="O165" s="392"/>
      <c r="P165" s="392"/>
      <c r="Q165" s="392"/>
      <c r="R165" s="392"/>
      <c r="S165" s="514"/>
      <c r="T165" s="517"/>
      <c r="U165" s="517"/>
      <c r="V165" s="520"/>
      <c r="W165" s="169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</row>
    <row r="166" spans="1:43" ht="15" customHeight="1" outlineLevel="4" x14ac:dyDescent="0.15">
      <c r="A166" s="508"/>
      <c r="B166" s="535"/>
      <c r="C166" s="532"/>
      <c r="D166" s="529"/>
      <c r="E166" s="526"/>
      <c r="F166" s="538"/>
      <c r="G166" s="511"/>
      <c r="H166" s="511"/>
      <c r="I166" s="511"/>
      <c r="J166" s="262" t="s">
        <v>159</v>
      </c>
      <c r="K166" s="392"/>
      <c r="L166" s="392"/>
      <c r="M166" s="392"/>
      <c r="N166" s="392"/>
      <c r="O166" s="392"/>
      <c r="P166" s="392"/>
      <c r="Q166" s="392"/>
      <c r="R166" s="392"/>
      <c r="S166" s="514"/>
      <c r="T166" s="517"/>
      <c r="U166" s="517"/>
      <c r="V166" s="520"/>
      <c r="W166" s="169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</row>
    <row r="167" spans="1:43" ht="15" customHeight="1" outlineLevel="4" thickBot="1" x14ac:dyDescent="0.2">
      <c r="A167" s="509"/>
      <c r="B167" s="536"/>
      <c r="C167" s="533"/>
      <c r="D167" s="530"/>
      <c r="E167" s="527"/>
      <c r="F167" s="539"/>
      <c r="G167" s="512"/>
      <c r="H167" s="512"/>
      <c r="I167" s="512"/>
      <c r="J167" s="263" t="s">
        <v>385</v>
      </c>
      <c r="K167" s="314">
        <f>SUM(K162:K166)</f>
        <v>263880.36</v>
      </c>
      <c r="L167" s="314">
        <f t="shared" ref="L167:R167" si="30">SUM(L162:L166)</f>
        <v>14.5</v>
      </c>
      <c r="M167" s="314">
        <f t="shared" si="30"/>
        <v>14.5</v>
      </c>
      <c r="N167" s="314">
        <f t="shared" si="30"/>
        <v>14.5</v>
      </c>
      <c r="O167" s="314">
        <f t="shared" si="30"/>
        <v>0</v>
      </c>
      <c r="P167" s="314">
        <f t="shared" si="30"/>
        <v>0</v>
      </c>
      <c r="Q167" s="314">
        <f t="shared" si="30"/>
        <v>0</v>
      </c>
      <c r="R167" s="314">
        <f t="shared" si="30"/>
        <v>0</v>
      </c>
      <c r="S167" s="515"/>
      <c r="T167" s="518"/>
      <c r="U167" s="518"/>
      <c r="V167" s="521"/>
      <c r="W167" s="169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</row>
    <row r="168" spans="1:43" ht="12.75" customHeight="1" outlineLevel="3" thickBot="1" x14ac:dyDescent="0.2">
      <c r="A168" s="391" t="s">
        <v>20</v>
      </c>
      <c r="B168" s="184" t="s">
        <v>128</v>
      </c>
      <c r="C168" s="388" t="s">
        <v>73</v>
      </c>
      <c r="D168" s="242" t="s">
        <v>20</v>
      </c>
      <c r="E168" s="555" t="s">
        <v>46</v>
      </c>
      <c r="F168" s="556"/>
      <c r="G168" s="556"/>
      <c r="H168" s="556"/>
      <c r="I168" s="556"/>
      <c r="J168" s="557"/>
      <c r="K168" s="186">
        <f>K119+K125+K131+K137+K143+K149+K155+K161+K167</f>
        <v>1487713.5699999998</v>
      </c>
      <c r="L168" s="186">
        <f t="shared" ref="L168:R168" si="31">L119+L125+L131+L137+L143+L149+L155+L161+L167</f>
        <v>138886.5</v>
      </c>
      <c r="M168" s="186">
        <f t="shared" si="31"/>
        <v>430911.09</v>
      </c>
      <c r="N168" s="186">
        <f t="shared" si="31"/>
        <v>296.5</v>
      </c>
      <c r="O168" s="186">
        <f t="shared" si="31"/>
        <v>0</v>
      </c>
      <c r="P168" s="186">
        <f t="shared" si="31"/>
        <v>430614.59</v>
      </c>
      <c r="Q168" s="186">
        <f t="shared" si="31"/>
        <v>30000</v>
      </c>
      <c r="R168" s="186">
        <f t="shared" si="31"/>
        <v>221790</v>
      </c>
      <c r="S168" s="187"/>
      <c r="T168" s="188"/>
      <c r="U168" s="189"/>
      <c r="V168" s="190"/>
      <c r="W168" s="169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</row>
    <row r="169" spans="1:43" ht="11.25" customHeight="1" outlineLevel="2" thickBot="1" x14ac:dyDescent="0.2">
      <c r="A169" s="233" t="s">
        <v>20</v>
      </c>
      <c r="B169" s="191" t="s">
        <v>128</v>
      </c>
      <c r="C169" s="171" t="s">
        <v>73</v>
      </c>
      <c r="D169" s="637" t="s">
        <v>21</v>
      </c>
      <c r="E169" s="638"/>
      <c r="F169" s="638"/>
      <c r="G169" s="638"/>
      <c r="H169" s="638"/>
      <c r="I169" s="638"/>
      <c r="J169" s="638"/>
      <c r="K169" s="192">
        <f>K168</f>
        <v>1487713.5699999998</v>
      </c>
      <c r="L169" s="192">
        <f t="shared" ref="L169:R169" si="32">L168</f>
        <v>138886.5</v>
      </c>
      <c r="M169" s="192">
        <f t="shared" si="32"/>
        <v>430911.09</v>
      </c>
      <c r="N169" s="192">
        <f t="shared" si="32"/>
        <v>296.5</v>
      </c>
      <c r="O169" s="192">
        <f t="shared" si="32"/>
        <v>0</v>
      </c>
      <c r="P169" s="192">
        <f t="shared" si="32"/>
        <v>430614.59</v>
      </c>
      <c r="Q169" s="192">
        <f t="shared" si="32"/>
        <v>30000</v>
      </c>
      <c r="R169" s="192">
        <f t="shared" si="32"/>
        <v>221790</v>
      </c>
      <c r="S169" s="193"/>
      <c r="T169" s="194"/>
      <c r="U169" s="195"/>
      <c r="V169" s="196"/>
      <c r="W169" s="169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</row>
    <row r="170" spans="1:43" ht="12" customHeight="1" outlineLevel="1" thickBot="1" x14ac:dyDescent="0.2">
      <c r="A170" s="233" t="s">
        <v>20</v>
      </c>
      <c r="B170" s="191" t="s">
        <v>128</v>
      </c>
      <c r="C170" s="640" t="s">
        <v>15</v>
      </c>
      <c r="D170" s="641"/>
      <c r="E170" s="641"/>
      <c r="F170" s="641"/>
      <c r="G170" s="641"/>
      <c r="H170" s="641"/>
      <c r="I170" s="641"/>
      <c r="J170" s="641"/>
      <c r="K170" s="197">
        <f t="shared" ref="K170:R170" si="33">K169+K111</f>
        <v>11315592.99</v>
      </c>
      <c r="L170" s="197">
        <f t="shared" si="33"/>
        <v>1977999.5</v>
      </c>
      <c r="M170" s="197">
        <f t="shared" si="33"/>
        <v>1815548.58</v>
      </c>
      <c r="N170" s="197">
        <f t="shared" si="33"/>
        <v>1609.91</v>
      </c>
      <c r="O170" s="197">
        <f t="shared" si="33"/>
        <v>471.67</v>
      </c>
      <c r="P170" s="197">
        <f t="shared" si="33"/>
        <v>1848649.84</v>
      </c>
      <c r="Q170" s="197">
        <f t="shared" si="33"/>
        <v>971978.85</v>
      </c>
      <c r="R170" s="197">
        <f t="shared" si="33"/>
        <v>1543459.8</v>
      </c>
      <c r="S170" s="198"/>
      <c r="T170" s="199"/>
      <c r="U170" s="200"/>
      <c r="V170" s="201"/>
      <c r="W170" s="169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</row>
    <row r="171" spans="1:43" ht="13.5" customHeight="1" thickBot="1" x14ac:dyDescent="0.2">
      <c r="A171" s="233" t="s">
        <v>20</v>
      </c>
      <c r="B171" s="777" t="s">
        <v>29</v>
      </c>
      <c r="C171" s="778"/>
      <c r="D171" s="778"/>
      <c r="E171" s="778"/>
      <c r="F171" s="778"/>
      <c r="G171" s="778"/>
      <c r="H171" s="778"/>
      <c r="I171" s="778"/>
      <c r="J171" s="778"/>
      <c r="K171" s="212">
        <f t="shared" ref="K171:R171" si="34">K170+K56+K21</f>
        <v>13137077.58</v>
      </c>
      <c r="L171" s="212">
        <f t="shared" si="34"/>
        <v>2709511.84</v>
      </c>
      <c r="M171" s="212">
        <f t="shared" si="34"/>
        <v>2410465.2200000002</v>
      </c>
      <c r="N171" s="212">
        <f t="shared" si="34"/>
        <v>3703.5</v>
      </c>
      <c r="O171" s="212">
        <f t="shared" si="34"/>
        <v>471.67</v>
      </c>
      <c r="P171" s="212">
        <f t="shared" si="34"/>
        <v>2441472.89</v>
      </c>
      <c r="Q171" s="212">
        <f t="shared" si="34"/>
        <v>992967.34</v>
      </c>
      <c r="R171" s="212">
        <f t="shared" si="34"/>
        <v>1943893.56</v>
      </c>
      <c r="S171" s="213"/>
      <c r="T171" s="214"/>
      <c r="U171" s="215"/>
      <c r="V171" s="216"/>
      <c r="W171" s="169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</row>
    <row r="172" spans="1:43" ht="9.75" customHeight="1" thickBot="1" x14ac:dyDescent="0.2">
      <c r="A172" s="217"/>
      <c r="B172" s="217"/>
      <c r="C172" s="217"/>
      <c r="D172" s="217"/>
      <c r="E172" s="217"/>
      <c r="F172" s="218"/>
      <c r="G172" s="218"/>
      <c r="H172" s="218"/>
      <c r="I172" s="218"/>
      <c r="J172" s="218"/>
      <c r="K172" s="219"/>
      <c r="L172" s="219"/>
      <c r="M172" s="219"/>
      <c r="N172" s="219"/>
      <c r="O172" s="219"/>
      <c r="P172" s="219"/>
      <c r="Q172" s="219"/>
      <c r="R172" s="219"/>
      <c r="S172" s="218"/>
      <c r="T172" s="218"/>
      <c r="U172" s="218"/>
      <c r="V172" s="220"/>
      <c r="W172" s="169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</row>
    <row r="173" spans="1:43" ht="13.5" customHeight="1" outlineLevel="1" thickBot="1" x14ac:dyDescent="0.2">
      <c r="A173" s="229" t="s">
        <v>73</v>
      </c>
      <c r="B173" s="743" t="s">
        <v>617</v>
      </c>
      <c r="C173" s="743"/>
      <c r="D173" s="743"/>
      <c r="E173" s="743"/>
      <c r="F173" s="743"/>
      <c r="G173" s="743"/>
      <c r="H173" s="743"/>
      <c r="I173" s="743"/>
      <c r="J173" s="743"/>
      <c r="K173" s="743"/>
      <c r="L173" s="743"/>
      <c r="M173" s="743"/>
      <c r="N173" s="743"/>
      <c r="O173" s="743"/>
      <c r="P173" s="743"/>
      <c r="Q173" s="743"/>
      <c r="R173" s="743"/>
      <c r="S173" s="743"/>
      <c r="T173" s="743"/>
      <c r="U173" s="743"/>
      <c r="V173" s="744"/>
      <c r="W173" s="169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</row>
    <row r="174" spans="1:43" ht="13.5" customHeight="1" outlineLevel="2" thickBot="1" x14ac:dyDescent="0.2">
      <c r="A174" s="229" t="s">
        <v>73</v>
      </c>
      <c r="B174" s="240" t="s">
        <v>20</v>
      </c>
      <c r="C174" s="643" t="s">
        <v>106</v>
      </c>
      <c r="D174" s="644"/>
      <c r="E174" s="644"/>
      <c r="F174" s="644"/>
      <c r="G174" s="644"/>
      <c r="H174" s="644"/>
      <c r="I174" s="644"/>
      <c r="J174" s="644"/>
      <c r="K174" s="644"/>
      <c r="L174" s="644"/>
      <c r="M174" s="644"/>
      <c r="N174" s="644"/>
      <c r="O174" s="644"/>
      <c r="P174" s="644"/>
      <c r="Q174" s="644"/>
      <c r="R174" s="644"/>
      <c r="S174" s="644"/>
      <c r="T174" s="644"/>
      <c r="U174" s="644"/>
      <c r="V174" s="645"/>
      <c r="W174" s="169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</row>
    <row r="175" spans="1:43" ht="12" customHeight="1" outlineLevel="3" thickBot="1" x14ac:dyDescent="0.2">
      <c r="A175" s="229" t="s">
        <v>73</v>
      </c>
      <c r="B175" s="170" t="s">
        <v>20</v>
      </c>
      <c r="C175" s="171" t="s">
        <v>20</v>
      </c>
      <c r="D175" s="607" t="s">
        <v>206</v>
      </c>
      <c r="E175" s="608"/>
      <c r="F175" s="608"/>
      <c r="G175" s="608"/>
      <c r="H175" s="608"/>
      <c r="I175" s="608"/>
      <c r="J175" s="608"/>
      <c r="K175" s="608"/>
      <c r="L175" s="608"/>
      <c r="M175" s="608"/>
      <c r="N175" s="608"/>
      <c r="O175" s="608"/>
      <c r="P175" s="608"/>
      <c r="Q175" s="608"/>
      <c r="R175" s="608"/>
      <c r="S175" s="608"/>
      <c r="T175" s="608"/>
      <c r="U175" s="608"/>
      <c r="V175" s="609"/>
      <c r="W175" s="169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</row>
    <row r="176" spans="1:43" ht="13.5" customHeight="1" outlineLevel="4" thickBot="1" x14ac:dyDescent="0.2">
      <c r="A176" s="230" t="s">
        <v>73</v>
      </c>
      <c r="B176" s="172" t="s">
        <v>20</v>
      </c>
      <c r="C176" s="173" t="s">
        <v>20</v>
      </c>
      <c r="D176" s="241" t="s">
        <v>20</v>
      </c>
      <c r="E176" s="578" t="s">
        <v>207</v>
      </c>
      <c r="F176" s="579"/>
      <c r="G176" s="579"/>
      <c r="H176" s="579"/>
      <c r="I176" s="579"/>
      <c r="J176" s="579"/>
      <c r="K176" s="579"/>
      <c r="L176" s="579"/>
      <c r="M176" s="579"/>
      <c r="N176" s="579"/>
      <c r="O176" s="579"/>
      <c r="P176" s="579"/>
      <c r="Q176" s="579"/>
      <c r="R176" s="579"/>
      <c r="S176" s="579"/>
      <c r="T176" s="579"/>
      <c r="U176" s="579"/>
      <c r="V176" s="580"/>
      <c r="W176" s="169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</row>
    <row r="177" spans="1:115" ht="11.25" customHeight="1" outlineLevel="4" x14ac:dyDescent="0.15">
      <c r="A177" s="507" t="s">
        <v>73</v>
      </c>
      <c r="B177" s="534" t="s">
        <v>20</v>
      </c>
      <c r="C177" s="531" t="s">
        <v>20</v>
      </c>
      <c r="D177" s="544" t="s">
        <v>20</v>
      </c>
      <c r="E177" s="548" t="s">
        <v>20</v>
      </c>
      <c r="F177" s="549" t="s">
        <v>662</v>
      </c>
      <c r="G177" s="552" t="s">
        <v>444</v>
      </c>
      <c r="H177" s="511" t="s">
        <v>587</v>
      </c>
      <c r="I177" s="745" t="s">
        <v>484</v>
      </c>
      <c r="J177" s="269" t="s">
        <v>156</v>
      </c>
      <c r="K177" s="304">
        <v>27640.5</v>
      </c>
      <c r="L177" s="359">
        <v>27640</v>
      </c>
      <c r="M177" s="206">
        <f>N177+P177</f>
        <v>42942.82</v>
      </c>
      <c r="N177" s="415">
        <f>296.32+690</f>
        <v>986.31999999999994</v>
      </c>
      <c r="O177" s="415"/>
      <c r="P177" s="415">
        <f>9474.11+29649.39+484+2349</f>
        <v>41956.5</v>
      </c>
      <c r="Q177" s="308">
        <v>16514.330000000002</v>
      </c>
      <c r="R177" s="308"/>
      <c r="S177" s="649" t="s">
        <v>625</v>
      </c>
      <c r="T177" s="517">
        <v>0</v>
      </c>
      <c r="U177" s="517">
        <v>1</v>
      </c>
      <c r="V177" s="669">
        <v>0</v>
      </c>
      <c r="W177" s="169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</row>
    <row r="178" spans="1:115" outlineLevel="4" x14ac:dyDescent="0.15">
      <c r="A178" s="541"/>
      <c r="B178" s="542"/>
      <c r="C178" s="543"/>
      <c r="D178" s="545"/>
      <c r="E178" s="548"/>
      <c r="F178" s="549"/>
      <c r="G178" s="552"/>
      <c r="H178" s="511"/>
      <c r="I178" s="745"/>
      <c r="J178" s="174" t="s">
        <v>572</v>
      </c>
      <c r="K178" s="175"/>
      <c r="L178" s="308"/>
      <c r="M178" s="415"/>
      <c r="N178" s="415"/>
      <c r="O178" s="415"/>
      <c r="P178" s="415"/>
      <c r="Q178" s="308">
        <f>-(Q179+Q180+Q181)</f>
        <v>-25567</v>
      </c>
      <c r="R178" s="308">
        <f>-(R179+R180+R181)</f>
        <v>-315332.5</v>
      </c>
      <c r="S178" s="649"/>
      <c r="T178" s="517"/>
      <c r="U178" s="517"/>
      <c r="V178" s="669"/>
      <c r="W178" s="169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</row>
    <row r="179" spans="1:115" outlineLevel="4" x14ac:dyDescent="0.15">
      <c r="A179" s="541"/>
      <c r="B179" s="542"/>
      <c r="C179" s="543"/>
      <c r="D179" s="545"/>
      <c r="E179" s="548"/>
      <c r="F179" s="549"/>
      <c r="G179" s="552"/>
      <c r="H179" s="511"/>
      <c r="I179" s="745"/>
      <c r="J179" s="174" t="s">
        <v>157</v>
      </c>
      <c r="K179" s="175">
        <v>27640.5</v>
      </c>
      <c r="L179" s="176">
        <v>0</v>
      </c>
      <c r="M179" s="176"/>
      <c r="N179" s="176"/>
      <c r="O179" s="176"/>
      <c r="P179" s="176"/>
      <c r="Q179" s="180">
        <f>L177*7.5/100</f>
        <v>2073</v>
      </c>
      <c r="R179" s="180">
        <f>K179-Q179</f>
        <v>25567.5</v>
      </c>
      <c r="S179" s="650"/>
      <c r="T179" s="614"/>
      <c r="U179" s="614"/>
      <c r="V179" s="665"/>
      <c r="W179" s="169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</row>
    <row r="180" spans="1:115" ht="15" customHeight="1" outlineLevel="4" x14ac:dyDescent="0.15">
      <c r="A180" s="541"/>
      <c r="B180" s="542"/>
      <c r="C180" s="543"/>
      <c r="D180" s="545"/>
      <c r="E180" s="548"/>
      <c r="F180" s="549"/>
      <c r="G180" s="552"/>
      <c r="H180" s="511"/>
      <c r="I180" s="745"/>
      <c r="J180" s="174" t="s">
        <v>158</v>
      </c>
      <c r="K180" s="175">
        <v>313259</v>
      </c>
      <c r="L180" s="176"/>
      <c r="M180" s="176"/>
      <c r="N180" s="176"/>
      <c r="O180" s="176"/>
      <c r="P180" s="176"/>
      <c r="Q180" s="180">
        <f>L177*85/100</f>
        <v>23494</v>
      </c>
      <c r="R180" s="180">
        <f>K180-Q180</f>
        <v>289765</v>
      </c>
      <c r="S180" s="666" t="s">
        <v>624</v>
      </c>
      <c r="T180" s="613">
        <v>0</v>
      </c>
      <c r="U180" s="613">
        <v>430</v>
      </c>
      <c r="V180" s="668">
        <v>0</v>
      </c>
      <c r="W180" s="169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</row>
    <row r="181" spans="1:115" ht="12.75" customHeight="1" outlineLevel="4" x14ac:dyDescent="0.15">
      <c r="A181" s="508"/>
      <c r="B181" s="535"/>
      <c r="C181" s="532"/>
      <c r="D181" s="546"/>
      <c r="E181" s="526"/>
      <c r="F181" s="550"/>
      <c r="G181" s="553"/>
      <c r="H181" s="511"/>
      <c r="I181" s="746"/>
      <c r="J181" s="179" t="s">
        <v>159</v>
      </c>
      <c r="K181" s="180"/>
      <c r="L181" s="181"/>
      <c r="M181" s="181"/>
      <c r="N181" s="181"/>
      <c r="O181" s="181"/>
      <c r="P181" s="181"/>
      <c r="Q181" s="181"/>
      <c r="R181" s="181"/>
      <c r="S181" s="649"/>
      <c r="T181" s="517"/>
      <c r="U181" s="517"/>
      <c r="V181" s="520"/>
      <c r="W181" s="169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</row>
    <row r="182" spans="1:115" ht="14.25" customHeight="1" outlineLevel="4" thickBot="1" x14ac:dyDescent="0.2">
      <c r="A182" s="509"/>
      <c r="B182" s="536"/>
      <c r="C182" s="533"/>
      <c r="D182" s="547"/>
      <c r="E182" s="527"/>
      <c r="F182" s="551"/>
      <c r="G182" s="554"/>
      <c r="H182" s="512"/>
      <c r="I182" s="747"/>
      <c r="J182" s="182" t="s">
        <v>385</v>
      </c>
      <c r="K182" s="183">
        <f>SUM(K177:K181)</f>
        <v>368540</v>
      </c>
      <c r="L182" s="183">
        <f>SUM(L177:L181)</f>
        <v>27640</v>
      </c>
      <c r="M182" s="183">
        <f t="shared" ref="M182:R182" si="35">SUM(M177:M181)</f>
        <v>42942.82</v>
      </c>
      <c r="N182" s="183">
        <f t="shared" si="35"/>
        <v>986.31999999999994</v>
      </c>
      <c r="O182" s="183">
        <f t="shared" si="35"/>
        <v>0</v>
      </c>
      <c r="P182" s="183">
        <f t="shared" si="35"/>
        <v>41956.5</v>
      </c>
      <c r="Q182" s="183">
        <f t="shared" si="35"/>
        <v>16514.330000000002</v>
      </c>
      <c r="R182" s="183">
        <f t="shared" si="35"/>
        <v>0</v>
      </c>
      <c r="S182" s="667"/>
      <c r="T182" s="518"/>
      <c r="U182" s="518"/>
      <c r="V182" s="521"/>
      <c r="W182" s="169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</row>
    <row r="183" spans="1:115" outlineLevel="4" x14ac:dyDescent="0.15">
      <c r="A183" s="566" t="s">
        <v>73</v>
      </c>
      <c r="B183" s="593" t="s">
        <v>20</v>
      </c>
      <c r="C183" s="590" t="s">
        <v>20</v>
      </c>
      <c r="D183" s="683" t="s">
        <v>20</v>
      </c>
      <c r="E183" s="584" t="s">
        <v>73</v>
      </c>
      <c r="F183" s="603" t="s">
        <v>546</v>
      </c>
      <c r="G183" s="604" t="s">
        <v>444</v>
      </c>
      <c r="H183" s="510" t="s">
        <v>587</v>
      </c>
      <c r="I183" s="604" t="s">
        <v>461</v>
      </c>
      <c r="J183" s="202" t="s">
        <v>156</v>
      </c>
      <c r="K183" s="175">
        <v>619935.4</v>
      </c>
      <c r="L183" s="359">
        <v>2000</v>
      </c>
      <c r="M183" s="206">
        <f>N183+P183</f>
        <v>1120</v>
      </c>
      <c r="N183" s="206">
        <v>1120</v>
      </c>
      <c r="O183" s="206"/>
      <c r="P183" s="206"/>
      <c r="Q183" s="206">
        <v>3000</v>
      </c>
      <c r="R183" s="206">
        <v>0</v>
      </c>
      <c r="S183" s="804" t="s">
        <v>590</v>
      </c>
      <c r="T183" s="516">
        <v>1</v>
      </c>
      <c r="U183" s="516">
        <v>0</v>
      </c>
      <c r="V183" s="664">
        <v>0</v>
      </c>
      <c r="W183" s="169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</row>
    <row r="184" spans="1:115" outlineLevel="4" x14ac:dyDescent="0.15">
      <c r="A184" s="567"/>
      <c r="B184" s="594"/>
      <c r="C184" s="591"/>
      <c r="D184" s="684"/>
      <c r="E184" s="585"/>
      <c r="F184" s="549"/>
      <c r="G184" s="552"/>
      <c r="H184" s="511"/>
      <c r="I184" s="552"/>
      <c r="J184" s="174" t="s">
        <v>572</v>
      </c>
      <c r="K184" s="175"/>
      <c r="L184" s="308">
        <f>M184</f>
        <v>0</v>
      </c>
      <c r="M184" s="308">
        <f>N184+P184</f>
        <v>0</v>
      </c>
      <c r="N184" s="308"/>
      <c r="O184" s="308"/>
      <c r="P184" s="308"/>
      <c r="Q184" s="308">
        <f>-(Q185+Q186+Q187)</f>
        <v>-70680</v>
      </c>
      <c r="R184" s="308">
        <f>-(R185+R186+R187)</f>
        <v>0</v>
      </c>
      <c r="S184" s="805"/>
      <c r="T184" s="517"/>
      <c r="U184" s="517"/>
      <c r="V184" s="669"/>
      <c r="W184" s="169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</row>
    <row r="185" spans="1:115" outlineLevel="4" x14ac:dyDescent="0.15">
      <c r="A185" s="567"/>
      <c r="B185" s="594"/>
      <c r="C185" s="591"/>
      <c r="D185" s="684"/>
      <c r="E185" s="585"/>
      <c r="F185" s="549"/>
      <c r="G185" s="552"/>
      <c r="H185" s="511"/>
      <c r="I185" s="552"/>
      <c r="J185" s="174" t="s">
        <v>157</v>
      </c>
      <c r="K185" s="175">
        <v>506400.6</v>
      </c>
      <c r="L185" s="176">
        <v>0</v>
      </c>
      <c r="M185" s="176">
        <f>N185+P185</f>
        <v>0</v>
      </c>
      <c r="N185" s="177"/>
      <c r="O185" s="177"/>
      <c r="P185" s="176"/>
      <c r="Q185" s="176">
        <v>70680</v>
      </c>
      <c r="R185" s="278"/>
      <c r="S185" s="805"/>
      <c r="T185" s="517"/>
      <c r="U185" s="517"/>
      <c r="V185" s="669"/>
      <c r="W185" s="169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</row>
    <row r="186" spans="1:115" outlineLevel="4" x14ac:dyDescent="0.15">
      <c r="A186" s="567"/>
      <c r="B186" s="594"/>
      <c r="C186" s="591"/>
      <c r="D186" s="684"/>
      <c r="E186" s="585"/>
      <c r="F186" s="549"/>
      <c r="G186" s="552"/>
      <c r="H186" s="511"/>
      <c r="I186" s="552"/>
      <c r="J186" s="174" t="s">
        <v>158</v>
      </c>
      <c r="K186" s="175"/>
      <c r="L186" s="175"/>
      <c r="M186" s="177"/>
      <c r="N186" s="177"/>
      <c r="O186" s="177"/>
      <c r="P186" s="177"/>
      <c r="Q186" s="221"/>
      <c r="R186" s="221"/>
      <c r="S186" s="805"/>
      <c r="T186" s="517"/>
      <c r="U186" s="517"/>
      <c r="V186" s="669"/>
      <c r="W186" s="169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</row>
    <row r="187" spans="1:115" outlineLevel="4" x14ac:dyDescent="0.15">
      <c r="A187" s="567"/>
      <c r="B187" s="594"/>
      <c r="C187" s="591"/>
      <c r="D187" s="684"/>
      <c r="E187" s="585"/>
      <c r="F187" s="550"/>
      <c r="G187" s="553"/>
      <c r="H187" s="511"/>
      <c r="I187" s="553"/>
      <c r="J187" s="179" t="s">
        <v>159</v>
      </c>
      <c r="K187" s="180"/>
      <c r="L187" s="180"/>
      <c r="M187" s="203"/>
      <c r="N187" s="203"/>
      <c r="O187" s="203"/>
      <c r="P187" s="203"/>
      <c r="Q187" s="181"/>
      <c r="R187" s="181"/>
      <c r="S187" s="805"/>
      <c r="T187" s="517"/>
      <c r="U187" s="517"/>
      <c r="V187" s="669"/>
      <c r="W187" s="169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</row>
    <row r="188" spans="1:115" ht="12" outlineLevel="4" thickBot="1" x14ac:dyDescent="0.2">
      <c r="A188" s="568"/>
      <c r="B188" s="595"/>
      <c r="C188" s="592"/>
      <c r="D188" s="685"/>
      <c r="E188" s="586"/>
      <c r="F188" s="551"/>
      <c r="G188" s="554"/>
      <c r="H188" s="512"/>
      <c r="I188" s="554"/>
      <c r="J188" s="182" t="s">
        <v>385</v>
      </c>
      <c r="K188" s="183">
        <f>SUM(K183:K187)</f>
        <v>1126336</v>
      </c>
      <c r="L188" s="183">
        <f>SUM(L183:L187)</f>
        <v>2000</v>
      </c>
      <c r="M188" s="183">
        <f t="shared" ref="M188:R188" si="36">SUM(M183:M187)</f>
        <v>1120</v>
      </c>
      <c r="N188" s="183">
        <f t="shared" si="36"/>
        <v>1120</v>
      </c>
      <c r="O188" s="183">
        <f t="shared" si="36"/>
        <v>0</v>
      </c>
      <c r="P188" s="183">
        <f t="shared" si="36"/>
        <v>0</v>
      </c>
      <c r="Q188" s="183">
        <f t="shared" si="36"/>
        <v>3000</v>
      </c>
      <c r="R188" s="183">
        <f t="shared" si="36"/>
        <v>0</v>
      </c>
      <c r="S188" s="806"/>
      <c r="T188" s="518"/>
      <c r="U188" s="518"/>
      <c r="V188" s="750"/>
      <c r="W188" s="169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</row>
    <row r="189" spans="1:115" ht="12" outlineLevel="3" thickBot="1" x14ac:dyDescent="0.2">
      <c r="A189" s="231" t="s">
        <v>73</v>
      </c>
      <c r="B189" s="184" t="s">
        <v>20</v>
      </c>
      <c r="C189" s="185" t="s">
        <v>20</v>
      </c>
      <c r="D189" s="242" t="s">
        <v>20</v>
      </c>
      <c r="E189" s="560" t="s">
        <v>46</v>
      </c>
      <c r="F189" s="561"/>
      <c r="G189" s="561"/>
      <c r="H189" s="561"/>
      <c r="I189" s="561"/>
      <c r="J189" s="562"/>
      <c r="K189" s="186">
        <f>K182+K188</f>
        <v>1494876</v>
      </c>
      <c r="L189" s="186">
        <f t="shared" ref="L189:R189" si="37">L182+L188</f>
        <v>29640</v>
      </c>
      <c r="M189" s="186">
        <f t="shared" si="37"/>
        <v>44062.82</v>
      </c>
      <c r="N189" s="186">
        <f t="shared" si="37"/>
        <v>2106.3199999999997</v>
      </c>
      <c r="O189" s="186">
        <f t="shared" si="37"/>
        <v>0</v>
      </c>
      <c r="P189" s="186">
        <f t="shared" si="37"/>
        <v>41956.5</v>
      </c>
      <c r="Q189" s="186">
        <f t="shared" si="37"/>
        <v>19514.330000000002</v>
      </c>
      <c r="R189" s="186">
        <f t="shared" si="37"/>
        <v>0</v>
      </c>
      <c r="S189" s="187"/>
      <c r="T189" s="188"/>
      <c r="U189" s="189"/>
      <c r="V189" s="190"/>
      <c r="W189" s="169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</row>
    <row r="190" spans="1:115" ht="12" outlineLevel="4" thickBot="1" x14ac:dyDescent="0.2">
      <c r="A190" s="230" t="s">
        <v>73</v>
      </c>
      <c r="B190" s="172" t="s">
        <v>20</v>
      </c>
      <c r="C190" s="173" t="s">
        <v>20</v>
      </c>
      <c r="D190" s="241" t="s">
        <v>73</v>
      </c>
      <c r="E190" s="578" t="s">
        <v>208</v>
      </c>
      <c r="F190" s="579"/>
      <c r="G190" s="579"/>
      <c r="H190" s="579"/>
      <c r="I190" s="579"/>
      <c r="J190" s="579"/>
      <c r="K190" s="579"/>
      <c r="L190" s="579"/>
      <c r="M190" s="579"/>
      <c r="N190" s="579"/>
      <c r="O190" s="579"/>
      <c r="P190" s="579"/>
      <c r="Q190" s="579"/>
      <c r="R190" s="579"/>
      <c r="S190" s="579"/>
      <c r="T190" s="579"/>
      <c r="U190" s="579"/>
      <c r="V190" s="580"/>
      <c r="W190" s="169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</row>
    <row r="191" spans="1:115" ht="9.75" customHeight="1" outlineLevel="4" x14ac:dyDescent="0.15">
      <c r="A191" s="779" t="s">
        <v>73</v>
      </c>
      <c r="B191" s="783" t="s">
        <v>20</v>
      </c>
      <c r="C191" s="787" t="s">
        <v>20</v>
      </c>
      <c r="D191" s="791" t="s">
        <v>73</v>
      </c>
      <c r="E191" s="795" t="s">
        <v>20</v>
      </c>
      <c r="F191" s="798" t="s">
        <v>609</v>
      </c>
      <c r="G191" s="801" t="s">
        <v>444</v>
      </c>
      <c r="H191" s="600" t="s">
        <v>587</v>
      </c>
      <c r="I191" s="801" t="s">
        <v>462</v>
      </c>
      <c r="J191" s="253" t="s">
        <v>156</v>
      </c>
      <c r="K191" s="175">
        <v>60297.47</v>
      </c>
      <c r="L191" s="380">
        <v>66447.070000000007</v>
      </c>
      <c r="M191" s="337">
        <f>N191+P191</f>
        <v>94494.91</v>
      </c>
      <c r="N191" s="381">
        <v>731.17</v>
      </c>
      <c r="O191" s="381"/>
      <c r="P191" s="381">
        <v>93763.74</v>
      </c>
      <c r="Q191" s="255">
        <v>17508.48</v>
      </c>
      <c r="R191" s="255"/>
      <c r="S191" s="597" t="s">
        <v>646</v>
      </c>
      <c r="T191" s="626">
        <v>1</v>
      </c>
      <c r="U191" s="629">
        <v>0</v>
      </c>
      <c r="V191" s="629">
        <v>0</v>
      </c>
      <c r="W191" s="169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</row>
    <row r="192" spans="1:115" ht="9.75" customHeight="1" outlineLevel="4" x14ac:dyDescent="0.15">
      <c r="A192" s="780"/>
      <c r="B192" s="784"/>
      <c r="C192" s="788"/>
      <c r="D192" s="792"/>
      <c r="E192" s="795"/>
      <c r="F192" s="798"/>
      <c r="G192" s="801"/>
      <c r="H192" s="600"/>
      <c r="I192" s="801"/>
      <c r="J192" s="253" t="s">
        <v>572</v>
      </c>
      <c r="K192" s="175"/>
      <c r="L192" s="381"/>
      <c r="M192" s="381"/>
      <c r="N192" s="381"/>
      <c r="O192" s="381"/>
      <c r="P192" s="381"/>
      <c r="Q192" s="308">
        <v>-18027.52</v>
      </c>
      <c r="R192" s="308">
        <f>-(R193+R194+R195)</f>
        <v>-4431.3704999999973</v>
      </c>
      <c r="S192" s="597"/>
      <c r="T192" s="626"/>
      <c r="U192" s="629"/>
      <c r="V192" s="629"/>
      <c r="W192" s="169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</row>
    <row r="193" spans="1:43" ht="9.75" customHeight="1" outlineLevel="4" x14ac:dyDescent="0.15">
      <c r="A193" s="780"/>
      <c r="B193" s="784"/>
      <c r="C193" s="788"/>
      <c r="D193" s="792"/>
      <c r="E193" s="795"/>
      <c r="F193" s="798"/>
      <c r="G193" s="801"/>
      <c r="H193" s="600"/>
      <c r="I193" s="801"/>
      <c r="J193" s="253" t="s">
        <v>157</v>
      </c>
      <c r="K193" s="175"/>
      <c r="L193" s="254"/>
      <c r="M193" s="255"/>
      <c r="N193" s="255"/>
      <c r="O193" s="255"/>
      <c r="P193" s="255"/>
      <c r="Q193" s="180"/>
      <c r="R193" s="180"/>
      <c r="S193" s="597"/>
      <c r="T193" s="626"/>
      <c r="U193" s="629"/>
      <c r="V193" s="629"/>
      <c r="W193" s="169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</row>
    <row r="194" spans="1:43" ht="9.75" customHeight="1" outlineLevel="4" x14ac:dyDescent="0.15">
      <c r="A194" s="780"/>
      <c r="B194" s="784"/>
      <c r="C194" s="788"/>
      <c r="D194" s="792"/>
      <c r="E194" s="795"/>
      <c r="F194" s="798"/>
      <c r="G194" s="801"/>
      <c r="H194" s="600"/>
      <c r="I194" s="801"/>
      <c r="J194" s="253" t="s">
        <v>158</v>
      </c>
      <c r="K194" s="175">
        <v>60911.38</v>
      </c>
      <c r="L194" s="254"/>
      <c r="M194" s="255"/>
      <c r="N194" s="255"/>
      <c r="O194" s="255"/>
      <c r="P194" s="255"/>
      <c r="Q194" s="180">
        <f>L191*85/100</f>
        <v>56480.0095</v>
      </c>
      <c r="R194" s="180">
        <f>K194-Q194</f>
        <v>4431.3704999999973</v>
      </c>
      <c r="S194" s="798"/>
      <c r="T194" s="808"/>
      <c r="U194" s="809"/>
      <c r="V194" s="809"/>
      <c r="W194" s="169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</row>
    <row r="195" spans="1:43" ht="18" customHeight="1" outlineLevel="4" x14ac:dyDescent="0.15">
      <c r="A195" s="781"/>
      <c r="B195" s="785"/>
      <c r="C195" s="789"/>
      <c r="D195" s="793"/>
      <c r="E195" s="796"/>
      <c r="F195" s="799"/>
      <c r="G195" s="802"/>
      <c r="H195" s="600"/>
      <c r="I195" s="802"/>
      <c r="J195" s="256" t="s">
        <v>159</v>
      </c>
      <c r="K195" s="180"/>
      <c r="L195" s="257"/>
      <c r="M195" s="257"/>
      <c r="N195" s="257"/>
      <c r="O195" s="257"/>
      <c r="P195" s="257"/>
      <c r="Q195" s="257"/>
      <c r="R195" s="257"/>
      <c r="S195" s="807" t="s">
        <v>626</v>
      </c>
      <c r="T195" s="626">
        <v>250</v>
      </c>
      <c r="U195" s="629">
        <v>0</v>
      </c>
      <c r="V195" s="629">
        <v>0</v>
      </c>
      <c r="W195" s="169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</row>
    <row r="196" spans="1:43" ht="18" customHeight="1" outlineLevel="4" thickBot="1" x14ac:dyDescent="0.2">
      <c r="A196" s="782"/>
      <c r="B196" s="786"/>
      <c r="C196" s="790"/>
      <c r="D196" s="794"/>
      <c r="E196" s="797"/>
      <c r="F196" s="800"/>
      <c r="G196" s="803"/>
      <c r="H196" s="601"/>
      <c r="I196" s="803"/>
      <c r="J196" s="258" t="s">
        <v>385</v>
      </c>
      <c r="K196" s="259">
        <f t="shared" ref="K196:R196" si="38">SUM(K191:K195)</f>
        <v>121208.85</v>
      </c>
      <c r="L196" s="259">
        <f t="shared" si="38"/>
        <v>66447.070000000007</v>
      </c>
      <c r="M196" s="259">
        <f t="shared" si="38"/>
        <v>94494.91</v>
      </c>
      <c r="N196" s="259">
        <f t="shared" si="38"/>
        <v>731.17</v>
      </c>
      <c r="O196" s="259">
        <f t="shared" si="38"/>
        <v>0</v>
      </c>
      <c r="P196" s="259">
        <f t="shared" si="38"/>
        <v>93763.74</v>
      </c>
      <c r="Q196" s="259">
        <f t="shared" si="38"/>
        <v>55960.969499999999</v>
      </c>
      <c r="R196" s="259">
        <f t="shared" si="38"/>
        <v>0</v>
      </c>
      <c r="S196" s="598"/>
      <c r="T196" s="627"/>
      <c r="U196" s="630"/>
      <c r="V196" s="630"/>
      <c r="W196" s="169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</row>
    <row r="197" spans="1:43" ht="11.25" customHeight="1" outlineLevel="3" thickBot="1" x14ac:dyDescent="0.2">
      <c r="A197" s="231" t="s">
        <v>73</v>
      </c>
      <c r="B197" s="184" t="s">
        <v>20</v>
      </c>
      <c r="C197" s="185" t="s">
        <v>20</v>
      </c>
      <c r="D197" s="242" t="s">
        <v>73</v>
      </c>
      <c r="E197" s="560" t="s">
        <v>46</v>
      </c>
      <c r="F197" s="561"/>
      <c r="G197" s="561"/>
      <c r="H197" s="561"/>
      <c r="I197" s="561"/>
      <c r="J197" s="562"/>
      <c r="K197" s="186">
        <f>K196</f>
        <v>121208.85</v>
      </c>
      <c r="L197" s="186">
        <f t="shared" ref="L197:R197" si="39">L196</f>
        <v>66447.070000000007</v>
      </c>
      <c r="M197" s="186">
        <f t="shared" si="39"/>
        <v>94494.91</v>
      </c>
      <c r="N197" s="186">
        <f t="shared" si="39"/>
        <v>731.17</v>
      </c>
      <c r="O197" s="186">
        <f t="shared" si="39"/>
        <v>0</v>
      </c>
      <c r="P197" s="186">
        <f t="shared" si="39"/>
        <v>93763.74</v>
      </c>
      <c r="Q197" s="186">
        <f t="shared" si="39"/>
        <v>55960.969499999999</v>
      </c>
      <c r="R197" s="186">
        <f t="shared" si="39"/>
        <v>0</v>
      </c>
      <c r="S197" s="187"/>
      <c r="T197" s="188"/>
      <c r="U197" s="189"/>
      <c r="V197" s="190"/>
      <c r="W197" s="169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</row>
    <row r="198" spans="1:43" ht="13.5" customHeight="1" outlineLevel="4" thickBot="1" x14ac:dyDescent="0.2">
      <c r="A198" s="230" t="s">
        <v>73</v>
      </c>
      <c r="B198" s="172" t="s">
        <v>20</v>
      </c>
      <c r="C198" s="173" t="s">
        <v>20</v>
      </c>
      <c r="D198" s="241" t="s">
        <v>128</v>
      </c>
      <c r="E198" s="691" t="s">
        <v>209</v>
      </c>
      <c r="F198" s="579"/>
      <c r="G198" s="579"/>
      <c r="H198" s="579"/>
      <c r="I198" s="579"/>
      <c r="J198" s="579"/>
      <c r="K198" s="579"/>
      <c r="L198" s="579"/>
      <c r="M198" s="579"/>
      <c r="N198" s="579"/>
      <c r="O198" s="579"/>
      <c r="P198" s="579"/>
      <c r="Q198" s="579"/>
      <c r="R198" s="579"/>
      <c r="S198" s="579"/>
      <c r="T198" s="579"/>
      <c r="U198" s="579"/>
      <c r="V198" s="580"/>
      <c r="W198" s="169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</row>
    <row r="199" spans="1:43" ht="25.5" customHeight="1" outlineLevel="4" x14ac:dyDescent="0.15">
      <c r="A199" s="507" t="s">
        <v>73</v>
      </c>
      <c r="B199" s="534" t="s">
        <v>20</v>
      </c>
      <c r="C199" s="531" t="s">
        <v>20</v>
      </c>
      <c r="D199" s="544" t="s">
        <v>128</v>
      </c>
      <c r="E199" s="525" t="s">
        <v>20</v>
      </c>
      <c r="F199" s="603" t="s">
        <v>315</v>
      </c>
      <c r="G199" s="604" t="s">
        <v>444</v>
      </c>
      <c r="H199" s="510" t="s">
        <v>587</v>
      </c>
      <c r="I199" s="810" t="s">
        <v>632</v>
      </c>
      <c r="J199" s="202" t="s">
        <v>156</v>
      </c>
      <c r="K199" s="175">
        <v>710709.81</v>
      </c>
      <c r="L199" s="415">
        <v>26985.34</v>
      </c>
      <c r="M199" s="206">
        <f>N199+P199</f>
        <v>29616.92</v>
      </c>
      <c r="N199" s="206"/>
      <c r="O199" s="206"/>
      <c r="P199" s="206">
        <v>29616.92</v>
      </c>
      <c r="Q199" s="206">
        <v>1250000</v>
      </c>
      <c r="R199" s="206">
        <v>300000</v>
      </c>
      <c r="S199" s="581" t="s">
        <v>647</v>
      </c>
      <c r="T199" s="516">
        <v>0</v>
      </c>
      <c r="U199" s="516">
        <v>0</v>
      </c>
      <c r="V199" s="519">
        <v>1</v>
      </c>
      <c r="W199" s="169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</row>
    <row r="200" spans="1:43" ht="20.25" customHeight="1" outlineLevel="4" x14ac:dyDescent="0.15">
      <c r="A200" s="541"/>
      <c r="B200" s="542"/>
      <c r="C200" s="543"/>
      <c r="D200" s="545"/>
      <c r="E200" s="548"/>
      <c r="F200" s="549"/>
      <c r="G200" s="552"/>
      <c r="H200" s="511"/>
      <c r="I200" s="745"/>
      <c r="J200" s="174" t="s">
        <v>572</v>
      </c>
      <c r="K200" s="175"/>
      <c r="L200" s="308"/>
      <c r="M200" s="308"/>
      <c r="N200" s="308"/>
      <c r="O200" s="308"/>
      <c r="P200" s="308"/>
      <c r="Q200" s="308">
        <f>-(Q201+Q202+Q203)</f>
        <v>-24961.4395</v>
      </c>
      <c r="R200" s="308">
        <f>-(R201+R202+R203)</f>
        <v>-326941.96049999999</v>
      </c>
      <c r="S200" s="549"/>
      <c r="T200" s="614"/>
      <c r="U200" s="614"/>
      <c r="V200" s="651"/>
      <c r="W200" s="169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</row>
    <row r="201" spans="1:43" ht="18" customHeight="1" outlineLevel="4" x14ac:dyDescent="0.15">
      <c r="A201" s="541"/>
      <c r="B201" s="542"/>
      <c r="C201" s="543"/>
      <c r="D201" s="545"/>
      <c r="E201" s="548"/>
      <c r="F201" s="549"/>
      <c r="G201" s="552"/>
      <c r="H201" s="511"/>
      <c r="I201" s="745"/>
      <c r="J201" s="174" t="s">
        <v>157</v>
      </c>
      <c r="K201" s="175">
        <v>28532.71</v>
      </c>
      <c r="L201" s="176"/>
      <c r="M201" s="177"/>
      <c r="N201" s="177"/>
      <c r="O201" s="177"/>
      <c r="P201" s="177"/>
      <c r="Q201" s="180">
        <f>L199*7.5/100</f>
        <v>2023.9005</v>
      </c>
      <c r="R201" s="180">
        <f>K201-Q201</f>
        <v>26508.809499999999</v>
      </c>
      <c r="S201" s="582" t="s">
        <v>638</v>
      </c>
      <c r="T201" s="613">
        <v>0</v>
      </c>
      <c r="U201" s="613">
        <v>0</v>
      </c>
      <c r="V201" s="668">
        <v>113</v>
      </c>
      <c r="W201" s="169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</row>
    <row r="202" spans="1:43" ht="19.5" customHeight="1" outlineLevel="4" x14ac:dyDescent="0.15">
      <c r="A202" s="541"/>
      <c r="B202" s="542"/>
      <c r="C202" s="543"/>
      <c r="D202" s="545"/>
      <c r="E202" s="548"/>
      <c r="F202" s="549"/>
      <c r="G202" s="552"/>
      <c r="H202" s="511"/>
      <c r="I202" s="745"/>
      <c r="J202" s="174" t="s">
        <v>158</v>
      </c>
      <c r="K202" s="175">
        <v>323370.69</v>
      </c>
      <c r="L202" s="176"/>
      <c r="M202" s="177"/>
      <c r="N202" s="177"/>
      <c r="O202" s="177"/>
      <c r="P202" s="177"/>
      <c r="Q202" s="180">
        <f>L199*85/100</f>
        <v>22937.539000000001</v>
      </c>
      <c r="R202" s="180">
        <f>K202-Q202</f>
        <v>300433.15100000001</v>
      </c>
      <c r="S202" s="549"/>
      <c r="T202" s="614"/>
      <c r="U202" s="614"/>
      <c r="V202" s="651"/>
      <c r="W202" s="169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</row>
    <row r="203" spans="1:43" ht="32.25" customHeight="1" outlineLevel="4" x14ac:dyDescent="0.15">
      <c r="A203" s="508"/>
      <c r="B203" s="535"/>
      <c r="C203" s="532"/>
      <c r="D203" s="546"/>
      <c r="E203" s="526"/>
      <c r="F203" s="550"/>
      <c r="G203" s="553"/>
      <c r="H203" s="511"/>
      <c r="I203" s="746"/>
      <c r="J203" s="179" t="s">
        <v>159</v>
      </c>
      <c r="K203" s="180"/>
      <c r="L203" s="181"/>
      <c r="M203" s="181"/>
      <c r="N203" s="181"/>
      <c r="O203" s="181"/>
      <c r="P203" s="181"/>
      <c r="Q203" s="181"/>
      <c r="R203" s="181"/>
      <c r="S203" s="648" t="s">
        <v>639</v>
      </c>
      <c r="T203" s="613">
        <v>0</v>
      </c>
      <c r="U203" s="613">
        <v>0</v>
      </c>
      <c r="V203" s="668">
        <v>38</v>
      </c>
      <c r="W203" s="169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</row>
    <row r="204" spans="1:43" ht="14.25" customHeight="1" outlineLevel="4" thickBot="1" x14ac:dyDescent="0.2">
      <c r="A204" s="509"/>
      <c r="B204" s="536"/>
      <c r="C204" s="533"/>
      <c r="D204" s="547"/>
      <c r="E204" s="527"/>
      <c r="F204" s="551"/>
      <c r="G204" s="554"/>
      <c r="H204" s="512"/>
      <c r="I204" s="747"/>
      <c r="J204" s="182" t="s">
        <v>385</v>
      </c>
      <c r="K204" s="183">
        <f>SUM(K199:K203)</f>
        <v>1062613.21</v>
      </c>
      <c r="L204" s="183">
        <f>SUM(L199:L203)</f>
        <v>26985.34</v>
      </c>
      <c r="M204" s="183">
        <f t="shared" ref="M204:R204" si="40">SUM(M199:M203)</f>
        <v>29616.92</v>
      </c>
      <c r="N204" s="183">
        <f t="shared" si="40"/>
        <v>0</v>
      </c>
      <c r="O204" s="183">
        <f t="shared" si="40"/>
        <v>0</v>
      </c>
      <c r="P204" s="183">
        <f t="shared" si="40"/>
        <v>29616.92</v>
      </c>
      <c r="Q204" s="183">
        <f t="shared" si="40"/>
        <v>1250000</v>
      </c>
      <c r="R204" s="183">
        <f t="shared" si="40"/>
        <v>300000</v>
      </c>
      <c r="S204" s="583"/>
      <c r="T204" s="518"/>
      <c r="U204" s="518"/>
      <c r="V204" s="521"/>
      <c r="W204" s="169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</row>
    <row r="205" spans="1:43" ht="11.25" customHeight="1" outlineLevel="3" thickBot="1" x14ac:dyDescent="0.2">
      <c r="A205" s="231" t="s">
        <v>73</v>
      </c>
      <c r="B205" s="184" t="s">
        <v>20</v>
      </c>
      <c r="C205" s="185" t="s">
        <v>20</v>
      </c>
      <c r="D205" s="242" t="s">
        <v>128</v>
      </c>
      <c r="E205" s="560" t="s">
        <v>46</v>
      </c>
      <c r="F205" s="561"/>
      <c r="G205" s="561"/>
      <c r="H205" s="561"/>
      <c r="I205" s="561"/>
      <c r="J205" s="562"/>
      <c r="K205" s="186">
        <f>K204</f>
        <v>1062613.21</v>
      </c>
      <c r="L205" s="186">
        <f t="shared" ref="L205:R205" si="41">L204</f>
        <v>26985.34</v>
      </c>
      <c r="M205" s="186">
        <f t="shared" si="41"/>
        <v>29616.92</v>
      </c>
      <c r="N205" s="186">
        <f t="shared" si="41"/>
        <v>0</v>
      </c>
      <c r="O205" s="186">
        <f t="shared" si="41"/>
        <v>0</v>
      </c>
      <c r="P205" s="186">
        <f t="shared" si="41"/>
        <v>29616.92</v>
      </c>
      <c r="Q205" s="186">
        <f t="shared" si="41"/>
        <v>1250000</v>
      </c>
      <c r="R205" s="186">
        <f t="shared" si="41"/>
        <v>300000</v>
      </c>
      <c r="S205" s="187"/>
      <c r="T205" s="188"/>
      <c r="U205" s="189"/>
      <c r="V205" s="190"/>
      <c r="W205" s="169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</row>
    <row r="206" spans="1:43" ht="11.25" customHeight="1" outlineLevel="2" thickBot="1" x14ac:dyDescent="0.2">
      <c r="A206" s="232" t="s">
        <v>73</v>
      </c>
      <c r="B206" s="191" t="s">
        <v>20</v>
      </c>
      <c r="C206" s="171" t="s">
        <v>20</v>
      </c>
      <c r="D206" s="637" t="s">
        <v>21</v>
      </c>
      <c r="E206" s="638"/>
      <c r="F206" s="638"/>
      <c r="G206" s="638"/>
      <c r="H206" s="638"/>
      <c r="I206" s="638"/>
      <c r="J206" s="638"/>
      <c r="K206" s="192">
        <f t="shared" ref="K206:R206" si="42">K205+K197+K189</f>
        <v>2678698.06</v>
      </c>
      <c r="L206" s="192">
        <f t="shared" si="42"/>
        <v>123072.41</v>
      </c>
      <c r="M206" s="192">
        <f t="shared" si="42"/>
        <v>168174.65</v>
      </c>
      <c r="N206" s="192">
        <f t="shared" si="42"/>
        <v>2837.49</v>
      </c>
      <c r="O206" s="192">
        <f t="shared" si="42"/>
        <v>0</v>
      </c>
      <c r="P206" s="192">
        <f t="shared" si="42"/>
        <v>165337.16</v>
      </c>
      <c r="Q206" s="192">
        <f t="shared" si="42"/>
        <v>1325475.2995</v>
      </c>
      <c r="R206" s="192">
        <f t="shared" si="42"/>
        <v>300000</v>
      </c>
      <c r="S206" s="193"/>
      <c r="T206" s="194"/>
      <c r="U206" s="195"/>
      <c r="V206" s="196"/>
      <c r="W206" s="169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</row>
    <row r="207" spans="1:43" ht="15" customHeight="1" outlineLevel="3" thickBot="1" x14ac:dyDescent="0.2">
      <c r="A207" s="229" t="s">
        <v>73</v>
      </c>
      <c r="B207" s="170" t="s">
        <v>20</v>
      </c>
      <c r="C207" s="171" t="s">
        <v>73</v>
      </c>
      <c r="D207" s="826" t="s">
        <v>660</v>
      </c>
      <c r="E207" s="827"/>
      <c r="F207" s="827"/>
      <c r="G207" s="827"/>
      <c r="H207" s="827"/>
      <c r="I207" s="827"/>
      <c r="J207" s="827"/>
      <c r="K207" s="827"/>
      <c r="L207" s="827"/>
      <c r="M207" s="827"/>
      <c r="N207" s="827"/>
      <c r="O207" s="827"/>
      <c r="P207" s="827"/>
      <c r="Q207" s="827"/>
      <c r="R207" s="827"/>
      <c r="S207" s="827"/>
      <c r="T207" s="827"/>
      <c r="U207" s="827"/>
      <c r="V207" s="828"/>
      <c r="W207" s="169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</row>
    <row r="208" spans="1:43" ht="19.5" customHeight="1" outlineLevel="4" thickBot="1" x14ac:dyDescent="0.2">
      <c r="A208" s="270" t="s">
        <v>73</v>
      </c>
      <c r="B208" s="172" t="s">
        <v>20</v>
      </c>
      <c r="C208" s="272" t="s">
        <v>73</v>
      </c>
      <c r="D208" s="280" t="s">
        <v>60</v>
      </c>
      <c r="E208" s="862" t="s">
        <v>225</v>
      </c>
      <c r="F208" s="830"/>
      <c r="G208" s="830"/>
      <c r="H208" s="830"/>
      <c r="I208" s="830"/>
      <c r="J208" s="830"/>
      <c r="K208" s="830"/>
      <c r="L208" s="830"/>
      <c r="M208" s="830"/>
      <c r="N208" s="830"/>
      <c r="O208" s="830"/>
      <c r="P208" s="830"/>
      <c r="Q208" s="830"/>
      <c r="R208" s="830"/>
      <c r="S208" s="830"/>
      <c r="T208" s="830"/>
      <c r="U208" s="830"/>
      <c r="V208" s="831"/>
      <c r="W208" s="169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</row>
    <row r="209" spans="1:43" outlineLevel="4" x14ac:dyDescent="0.2">
      <c r="A209" s="566" t="s">
        <v>73</v>
      </c>
      <c r="B209" s="593" t="s">
        <v>20</v>
      </c>
      <c r="C209" s="590" t="s">
        <v>73</v>
      </c>
      <c r="D209" s="587" t="s">
        <v>60</v>
      </c>
      <c r="E209" s="584" t="s">
        <v>20</v>
      </c>
      <c r="F209" s="603" t="s">
        <v>649</v>
      </c>
      <c r="G209" s="604" t="s">
        <v>444</v>
      </c>
      <c r="H209" s="510" t="s">
        <v>657</v>
      </c>
      <c r="I209" s="604" t="s">
        <v>650</v>
      </c>
      <c r="J209" s="202" t="s">
        <v>156</v>
      </c>
      <c r="K209" s="175">
        <v>2194.59</v>
      </c>
      <c r="L209" s="415">
        <v>38000</v>
      </c>
      <c r="M209" s="206">
        <f>N209+P209</f>
        <v>10602.509999999998</v>
      </c>
      <c r="N209" s="206">
        <f>10547.05+54.63+0.83</f>
        <v>10602.509999999998</v>
      </c>
      <c r="O209" s="206">
        <v>54.63</v>
      </c>
      <c r="P209" s="315"/>
      <c r="Q209" s="206">
        <v>38000</v>
      </c>
      <c r="R209" s="206"/>
      <c r="S209" s="866" t="s">
        <v>658</v>
      </c>
      <c r="T209" s="516">
        <v>0</v>
      </c>
      <c r="U209" s="519">
        <v>70</v>
      </c>
      <c r="V209" s="519">
        <v>0</v>
      </c>
      <c r="W209" s="169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</row>
    <row r="210" spans="1:43" outlineLevel="4" x14ac:dyDescent="0.15">
      <c r="A210" s="567"/>
      <c r="B210" s="594"/>
      <c r="C210" s="591"/>
      <c r="D210" s="588"/>
      <c r="E210" s="585"/>
      <c r="F210" s="549"/>
      <c r="G210" s="552"/>
      <c r="H210" s="511"/>
      <c r="I210" s="552"/>
      <c r="J210" s="274" t="s">
        <v>572</v>
      </c>
      <c r="K210" s="175"/>
      <c r="L210" s="308"/>
      <c r="M210" s="308"/>
      <c r="N210" s="308"/>
      <c r="O210" s="308"/>
      <c r="P210" s="308"/>
      <c r="Q210" s="308">
        <f>-(Q211+Q212+Q213)</f>
        <v>-37164</v>
      </c>
      <c r="R210" s="308">
        <f>-(R211+R212+R213)</f>
        <v>-70370.61</v>
      </c>
      <c r="S210" s="867"/>
      <c r="T210" s="517"/>
      <c r="U210" s="520"/>
      <c r="V210" s="520"/>
      <c r="W210" s="169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</row>
    <row r="211" spans="1:43" outlineLevel="4" x14ac:dyDescent="0.15">
      <c r="A211" s="567"/>
      <c r="B211" s="594"/>
      <c r="C211" s="591"/>
      <c r="D211" s="588"/>
      <c r="E211" s="585"/>
      <c r="F211" s="549"/>
      <c r="G211" s="552"/>
      <c r="H211" s="511"/>
      <c r="I211" s="552"/>
      <c r="J211" s="274" t="s">
        <v>157</v>
      </c>
      <c r="K211" s="180"/>
      <c r="L211" s="308"/>
      <c r="M211" s="308"/>
      <c r="N211" s="308"/>
      <c r="O211" s="308"/>
      <c r="P211" s="308"/>
      <c r="Q211" s="203"/>
      <c r="R211" s="203"/>
      <c r="S211" s="867"/>
      <c r="T211" s="517"/>
      <c r="U211" s="520"/>
      <c r="V211" s="520"/>
      <c r="W211" s="169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</row>
    <row r="212" spans="1:43" outlineLevel="4" x14ac:dyDescent="0.15">
      <c r="A212" s="567"/>
      <c r="B212" s="594"/>
      <c r="C212" s="591"/>
      <c r="D212" s="588"/>
      <c r="E212" s="585"/>
      <c r="F212" s="549"/>
      <c r="G212" s="552"/>
      <c r="H212" s="511"/>
      <c r="I212" s="552"/>
      <c r="J212" s="274" t="s">
        <v>158</v>
      </c>
      <c r="K212" s="177">
        <v>107534.61</v>
      </c>
      <c r="L212" s="175"/>
      <c r="M212" s="177"/>
      <c r="N212" s="177"/>
      <c r="O212" s="177"/>
      <c r="P212" s="177"/>
      <c r="Q212" s="180">
        <f>L209*97.8/100</f>
        <v>37164</v>
      </c>
      <c r="R212" s="180">
        <f>K212-Q212</f>
        <v>70370.61</v>
      </c>
      <c r="S212" s="867"/>
      <c r="T212" s="517"/>
      <c r="U212" s="520"/>
      <c r="V212" s="520"/>
      <c r="W212" s="169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</row>
    <row r="213" spans="1:43" outlineLevel="4" x14ac:dyDescent="0.15">
      <c r="A213" s="567"/>
      <c r="B213" s="594"/>
      <c r="C213" s="591"/>
      <c r="D213" s="588"/>
      <c r="E213" s="585"/>
      <c r="F213" s="550"/>
      <c r="G213" s="553"/>
      <c r="H213" s="511"/>
      <c r="I213" s="553"/>
      <c r="J213" s="179" t="s">
        <v>159</v>
      </c>
      <c r="K213" s="180"/>
      <c r="L213" s="180"/>
      <c r="M213" s="203"/>
      <c r="N213" s="203"/>
      <c r="O213" s="203"/>
      <c r="P213" s="203"/>
      <c r="Q213" s="181"/>
      <c r="R213" s="181"/>
      <c r="S213" s="867"/>
      <c r="T213" s="517"/>
      <c r="U213" s="520"/>
      <c r="V213" s="520"/>
      <c r="W213" s="169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</row>
    <row r="214" spans="1:43" ht="12" outlineLevel="4" thickBot="1" x14ac:dyDescent="0.2">
      <c r="A214" s="568"/>
      <c r="B214" s="595"/>
      <c r="C214" s="592"/>
      <c r="D214" s="589"/>
      <c r="E214" s="586"/>
      <c r="F214" s="551"/>
      <c r="G214" s="554"/>
      <c r="H214" s="512"/>
      <c r="I214" s="554"/>
      <c r="J214" s="182" t="s">
        <v>385</v>
      </c>
      <c r="K214" s="183">
        <f>SUM(K209:K213)</f>
        <v>109729.2</v>
      </c>
      <c r="L214" s="183">
        <f>SUM(L209:L213)</f>
        <v>38000</v>
      </c>
      <c r="M214" s="183">
        <f t="shared" ref="M214:R214" si="43">SUM(M209:M213)</f>
        <v>10602.509999999998</v>
      </c>
      <c r="N214" s="183">
        <f t="shared" si="43"/>
        <v>10602.509999999998</v>
      </c>
      <c r="O214" s="183">
        <f t="shared" si="43"/>
        <v>54.63</v>
      </c>
      <c r="P214" s="183">
        <f t="shared" si="43"/>
        <v>0</v>
      </c>
      <c r="Q214" s="183">
        <f t="shared" si="43"/>
        <v>38000</v>
      </c>
      <c r="R214" s="183">
        <f t="shared" si="43"/>
        <v>0</v>
      </c>
      <c r="S214" s="868"/>
      <c r="T214" s="518"/>
      <c r="U214" s="521"/>
      <c r="V214" s="521"/>
      <c r="W214" s="169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</row>
    <row r="215" spans="1:43" ht="12" outlineLevel="3" thickBot="1" x14ac:dyDescent="0.2">
      <c r="A215" s="271" t="s">
        <v>73</v>
      </c>
      <c r="B215" s="184" t="s">
        <v>20</v>
      </c>
      <c r="C215" s="273" t="s">
        <v>73</v>
      </c>
      <c r="D215" s="281" t="s">
        <v>60</v>
      </c>
      <c r="E215" s="560" t="s">
        <v>46</v>
      </c>
      <c r="F215" s="561"/>
      <c r="G215" s="561"/>
      <c r="H215" s="561"/>
      <c r="I215" s="561"/>
      <c r="J215" s="562"/>
      <c r="K215" s="186">
        <f>K214</f>
        <v>109729.2</v>
      </c>
      <c r="L215" s="186">
        <f t="shared" ref="L215:R216" si="44">L214</f>
        <v>38000</v>
      </c>
      <c r="M215" s="186">
        <f t="shared" si="44"/>
        <v>10602.509999999998</v>
      </c>
      <c r="N215" s="186">
        <f t="shared" si="44"/>
        <v>10602.509999999998</v>
      </c>
      <c r="O215" s="186">
        <f t="shared" si="44"/>
        <v>54.63</v>
      </c>
      <c r="P215" s="186">
        <f t="shared" si="44"/>
        <v>0</v>
      </c>
      <c r="Q215" s="186">
        <f t="shared" si="44"/>
        <v>38000</v>
      </c>
      <c r="R215" s="186">
        <f t="shared" si="44"/>
        <v>0</v>
      </c>
      <c r="S215" s="187"/>
      <c r="T215" s="188"/>
      <c r="U215" s="189"/>
      <c r="V215" s="190"/>
      <c r="W215" s="169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</row>
    <row r="216" spans="1:43" ht="11.25" customHeight="1" outlineLevel="2" thickBot="1" x14ac:dyDescent="0.2">
      <c r="A216" s="310" t="s">
        <v>73</v>
      </c>
      <c r="B216" s="191" t="s">
        <v>20</v>
      </c>
      <c r="C216" s="171" t="s">
        <v>73</v>
      </c>
      <c r="D216" s="637" t="s">
        <v>21</v>
      </c>
      <c r="E216" s="638"/>
      <c r="F216" s="638"/>
      <c r="G216" s="638"/>
      <c r="H216" s="638"/>
      <c r="I216" s="638"/>
      <c r="J216" s="638"/>
      <c r="K216" s="192">
        <f>K215</f>
        <v>109729.2</v>
      </c>
      <c r="L216" s="192">
        <f t="shared" si="44"/>
        <v>38000</v>
      </c>
      <c r="M216" s="192">
        <f t="shared" si="44"/>
        <v>10602.509999999998</v>
      </c>
      <c r="N216" s="192">
        <f t="shared" si="44"/>
        <v>10602.509999999998</v>
      </c>
      <c r="O216" s="192">
        <f t="shared" si="44"/>
        <v>54.63</v>
      </c>
      <c r="P216" s="192">
        <f t="shared" si="44"/>
        <v>0</v>
      </c>
      <c r="Q216" s="192">
        <f t="shared" si="44"/>
        <v>38000</v>
      </c>
      <c r="R216" s="192">
        <f t="shared" si="44"/>
        <v>0</v>
      </c>
      <c r="S216" s="193"/>
      <c r="T216" s="194"/>
      <c r="U216" s="195"/>
      <c r="V216" s="196"/>
      <c r="W216" s="169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</row>
    <row r="217" spans="1:43" ht="15.75" customHeight="1" outlineLevel="1" thickBot="1" x14ac:dyDescent="0.2">
      <c r="A217" s="316" t="s">
        <v>73</v>
      </c>
      <c r="B217" s="317" t="s">
        <v>73</v>
      </c>
      <c r="C217" s="890" t="s">
        <v>111</v>
      </c>
      <c r="D217" s="891"/>
      <c r="E217" s="891"/>
      <c r="F217" s="891"/>
      <c r="G217" s="891"/>
      <c r="H217" s="891"/>
      <c r="I217" s="891"/>
      <c r="J217" s="891"/>
      <c r="K217" s="318"/>
      <c r="L217" s="318"/>
      <c r="M217" s="318"/>
      <c r="N217" s="318"/>
      <c r="O217" s="318"/>
      <c r="P217" s="318"/>
      <c r="Q217" s="318"/>
      <c r="R217" s="318"/>
      <c r="S217" s="319"/>
      <c r="T217" s="320"/>
      <c r="U217" s="321"/>
      <c r="V217" s="322"/>
      <c r="W217" s="169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</row>
    <row r="218" spans="1:43" ht="15.75" customHeight="1" outlineLevel="1" thickBot="1" x14ac:dyDescent="0.2">
      <c r="A218" s="316" t="s">
        <v>73</v>
      </c>
      <c r="B218" s="317" t="s">
        <v>73</v>
      </c>
      <c r="C218" s="323" t="s">
        <v>128</v>
      </c>
      <c r="D218" s="892" t="s">
        <v>235</v>
      </c>
      <c r="E218" s="893"/>
      <c r="F218" s="893"/>
      <c r="G218" s="893"/>
      <c r="H218" s="893"/>
      <c r="I218" s="893"/>
      <c r="J218" s="893"/>
      <c r="K218" s="324"/>
      <c r="L218" s="324"/>
      <c r="M218" s="324"/>
      <c r="N218" s="324"/>
      <c r="O218" s="324"/>
      <c r="P218" s="324"/>
      <c r="Q218" s="324"/>
      <c r="R218" s="324"/>
      <c r="S218" s="325"/>
      <c r="T218" s="326"/>
      <c r="U218" s="327"/>
      <c r="V218" s="328"/>
      <c r="W218" s="169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</row>
    <row r="219" spans="1:43" ht="15.75" customHeight="1" outlineLevel="1" thickBot="1" x14ac:dyDescent="0.2">
      <c r="A219" s="329" t="s">
        <v>73</v>
      </c>
      <c r="B219" s="317" t="s">
        <v>73</v>
      </c>
      <c r="C219" s="323" t="s">
        <v>128</v>
      </c>
      <c r="D219" s="330" t="s">
        <v>36</v>
      </c>
      <c r="E219" s="894" t="s">
        <v>244</v>
      </c>
      <c r="F219" s="894"/>
      <c r="G219" s="894"/>
      <c r="H219" s="894"/>
      <c r="I219" s="894"/>
      <c r="J219" s="894"/>
      <c r="K219" s="895"/>
      <c r="L219" s="331"/>
      <c r="M219" s="331"/>
      <c r="N219" s="331"/>
      <c r="O219" s="331"/>
      <c r="P219" s="331"/>
      <c r="Q219" s="331"/>
      <c r="R219" s="331"/>
      <c r="S219" s="332"/>
      <c r="T219" s="333"/>
      <c r="U219" s="334"/>
      <c r="V219" s="335"/>
      <c r="W219" s="169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</row>
    <row r="220" spans="1:43" outlineLevel="1" x14ac:dyDescent="0.15">
      <c r="A220" s="870" t="s">
        <v>73</v>
      </c>
      <c r="B220" s="873" t="s">
        <v>73</v>
      </c>
      <c r="C220" s="876" t="s">
        <v>128</v>
      </c>
      <c r="D220" s="818" t="s">
        <v>36</v>
      </c>
      <c r="E220" s="879" t="s">
        <v>20</v>
      </c>
      <c r="F220" s="597" t="s">
        <v>671</v>
      </c>
      <c r="G220" s="600" t="s">
        <v>444</v>
      </c>
      <c r="H220" s="600" t="s">
        <v>672</v>
      </c>
      <c r="I220" s="600" t="s">
        <v>670</v>
      </c>
      <c r="J220" s="253" t="s">
        <v>156</v>
      </c>
      <c r="K220" s="336">
        <v>718</v>
      </c>
      <c r="L220" s="381">
        <v>2045</v>
      </c>
      <c r="M220" s="337">
        <f>N220+P220</f>
        <v>393.69</v>
      </c>
      <c r="N220" s="381">
        <v>393.69</v>
      </c>
      <c r="O220" s="255"/>
      <c r="P220" s="255"/>
      <c r="Q220" s="255"/>
      <c r="R220" s="255"/>
      <c r="S220" s="660" t="s">
        <v>675</v>
      </c>
      <c r="T220" s="881">
        <v>1</v>
      </c>
      <c r="U220" s="881">
        <v>0</v>
      </c>
      <c r="V220" s="881">
        <v>0</v>
      </c>
      <c r="W220" s="169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</row>
    <row r="221" spans="1:43" outlineLevel="1" x14ac:dyDescent="0.15">
      <c r="A221" s="871"/>
      <c r="B221" s="874"/>
      <c r="C221" s="877"/>
      <c r="D221" s="818"/>
      <c r="E221" s="879"/>
      <c r="F221" s="597"/>
      <c r="G221" s="600"/>
      <c r="H221" s="600"/>
      <c r="I221" s="600"/>
      <c r="J221" s="277" t="s">
        <v>572</v>
      </c>
      <c r="K221" s="336"/>
      <c r="L221" s="381"/>
      <c r="M221" s="381"/>
      <c r="N221" s="381"/>
      <c r="O221" s="255"/>
      <c r="P221" s="255"/>
      <c r="Q221" s="255"/>
      <c r="R221" s="255"/>
      <c r="S221" s="660"/>
      <c r="T221" s="881"/>
      <c r="U221" s="881"/>
      <c r="V221" s="881"/>
      <c r="W221" s="169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</row>
    <row r="222" spans="1:43" ht="15" customHeight="1" outlineLevel="1" x14ac:dyDescent="0.15">
      <c r="A222" s="871"/>
      <c r="B222" s="874"/>
      <c r="C222" s="877"/>
      <c r="D222" s="818"/>
      <c r="E222" s="879"/>
      <c r="F222" s="597"/>
      <c r="G222" s="600"/>
      <c r="H222" s="600"/>
      <c r="I222" s="600"/>
      <c r="J222" s="253" t="s">
        <v>157</v>
      </c>
      <c r="K222" s="336"/>
      <c r="L222" s="255"/>
      <c r="M222" s="255"/>
      <c r="N222" s="255"/>
      <c r="O222" s="255"/>
      <c r="P222" s="255"/>
      <c r="Q222" s="255"/>
      <c r="R222" s="255"/>
      <c r="S222" s="660"/>
      <c r="T222" s="881"/>
      <c r="U222" s="881"/>
      <c r="V222" s="881"/>
      <c r="W222" s="169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</row>
    <row r="223" spans="1:43" ht="15" customHeight="1" outlineLevel="1" x14ac:dyDescent="0.15">
      <c r="A223" s="871"/>
      <c r="B223" s="874"/>
      <c r="C223" s="877"/>
      <c r="D223" s="818"/>
      <c r="E223" s="879"/>
      <c r="F223" s="597"/>
      <c r="G223" s="600"/>
      <c r="H223" s="600"/>
      <c r="I223" s="600"/>
      <c r="J223" s="253" t="s">
        <v>158</v>
      </c>
      <c r="K223" s="336">
        <v>13636</v>
      </c>
      <c r="L223" s="336"/>
      <c r="M223" s="255"/>
      <c r="N223" s="255"/>
      <c r="O223" s="255"/>
      <c r="P223" s="255"/>
      <c r="Q223" s="254"/>
      <c r="R223" s="254"/>
      <c r="S223" s="660"/>
      <c r="T223" s="881"/>
      <c r="U223" s="881"/>
      <c r="V223" s="881"/>
      <c r="W223" s="169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</row>
    <row r="224" spans="1:43" ht="15" customHeight="1" outlineLevel="1" x14ac:dyDescent="0.15">
      <c r="A224" s="871"/>
      <c r="B224" s="874"/>
      <c r="C224" s="877"/>
      <c r="D224" s="818"/>
      <c r="E224" s="879"/>
      <c r="F224" s="597"/>
      <c r="G224" s="600"/>
      <c r="H224" s="600"/>
      <c r="I224" s="600"/>
      <c r="J224" s="256" t="s">
        <v>159</v>
      </c>
      <c r="K224" s="338"/>
      <c r="L224" s="338"/>
      <c r="M224" s="339"/>
      <c r="N224" s="339"/>
      <c r="O224" s="339"/>
      <c r="P224" s="339"/>
      <c r="Q224" s="257"/>
      <c r="R224" s="257"/>
      <c r="S224" s="660"/>
      <c r="T224" s="881"/>
      <c r="U224" s="881"/>
      <c r="V224" s="881"/>
      <c r="W224" s="169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</row>
    <row r="225" spans="1:43" ht="15.75" customHeight="1" outlineLevel="1" thickBot="1" x14ac:dyDescent="0.2">
      <c r="A225" s="872"/>
      <c r="B225" s="875"/>
      <c r="C225" s="878"/>
      <c r="D225" s="819"/>
      <c r="E225" s="880"/>
      <c r="F225" s="598"/>
      <c r="G225" s="601"/>
      <c r="H225" s="601"/>
      <c r="I225" s="601"/>
      <c r="J225" s="258" t="s">
        <v>385</v>
      </c>
      <c r="K225" s="259">
        <f>SUM(K220:K224)</f>
        <v>14354</v>
      </c>
      <c r="L225" s="259">
        <f t="shared" ref="L225:R225" si="45">SUM(L220:L224)</f>
        <v>2045</v>
      </c>
      <c r="M225" s="259">
        <f t="shared" si="45"/>
        <v>393.69</v>
      </c>
      <c r="N225" s="259">
        <f t="shared" si="45"/>
        <v>393.69</v>
      </c>
      <c r="O225" s="259">
        <f t="shared" si="45"/>
        <v>0</v>
      </c>
      <c r="P225" s="259">
        <f t="shared" si="45"/>
        <v>0</v>
      </c>
      <c r="Q225" s="259">
        <f t="shared" si="45"/>
        <v>0</v>
      </c>
      <c r="R225" s="259">
        <f t="shared" si="45"/>
        <v>0</v>
      </c>
      <c r="S225" s="661"/>
      <c r="T225" s="882"/>
      <c r="U225" s="882"/>
      <c r="V225" s="882"/>
      <c r="W225" s="169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</row>
    <row r="226" spans="1:43" ht="15.75" customHeight="1" outlineLevel="1" thickBot="1" x14ac:dyDescent="0.2">
      <c r="A226" s="340" t="s">
        <v>73</v>
      </c>
      <c r="B226" s="341" t="s">
        <v>73</v>
      </c>
      <c r="C226" s="342" t="s">
        <v>73</v>
      </c>
      <c r="D226" s="281" t="s">
        <v>60</v>
      </c>
      <c r="E226" s="631" t="s">
        <v>46</v>
      </c>
      <c r="F226" s="632"/>
      <c r="G226" s="632"/>
      <c r="H226" s="632"/>
      <c r="I226" s="632"/>
      <c r="J226" s="633"/>
      <c r="K226" s="343">
        <f>K225</f>
        <v>14354</v>
      </c>
      <c r="L226" s="343">
        <f t="shared" ref="L226:R227" si="46">L225</f>
        <v>2045</v>
      </c>
      <c r="M226" s="343">
        <f t="shared" si="46"/>
        <v>393.69</v>
      </c>
      <c r="N226" s="343">
        <f t="shared" si="46"/>
        <v>393.69</v>
      </c>
      <c r="O226" s="343">
        <f t="shared" si="46"/>
        <v>0</v>
      </c>
      <c r="P226" s="343">
        <f t="shared" si="46"/>
        <v>0</v>
      </c>
      <c r="Q226" s="343">
        <f t="shared" si="46"/>
        <v>0</v>
      </c>
      <c r="R226" s="343">
        <f t="shared" si="46"/>
        <v>0</v>
      </c>
      <c r="S226" s="344"/>
      <c r="T226" s="344"/>
      <c r="U226" s="344"/>
      <c r="V226" s="344"/>
      <c r="W226" s="169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</row>
    <row r="227" spans="1:43" ht="15.75" customHeight="1" outlineLevel="1" thickBot="1" x14ac:dyDescent="0.2">
      <c r="A227" s="311" t="s">
        <v>73</v>
      </c>
      <c r="B227" s="345" t="s">
        <v>73</v>
      </c>
      <c r="C227" s="346" t="s">
        <v>73</v>
      </c>
      <c r="D227" s="634" t="s">
        <v>21</v>
      </c>
      <c r="E227" s="635"/>
      <c r="F227" s="635"/>
      <c r="G227" s="635"/>
      <c r="H227" s="635"/>
      <c r="I227" s="635"/>
      <c r="J227" s="635"/>
      <c r="K227" s="347">
        <f>K226</f>
        <v>14354</v>
      </c>
      <c r="L227" s="347">
        <f t="shared" si="46"/>
        <v>2045</v>
      </c>
      <c r="M227" s="347">
        <f t="shared" si="46"/>
        <v>393.69</v>
      </c>
      <c r="N227" s="347">
        <f t="shared" si="46"/>
        <v>393.69</v>
      </c>
      <c r="O227" s="347">
        <f t="shared" si="46"/>
        <v>0</v>
      </c>
      <c r="P227" s="347">
        <f t="shared" si="46"/>
        <v>0</v>
      </c>
      <c r="Q227" s="347">
        <f t="shared" si="46"/>
        <v>0</v>
      </c>
      <c r="R227" s="347">
        <f t="shared" si="46"/>
        <v>0</v>
      </c>
      <c r="S227" s="348"/>
      <c r="T227" s="348"/>
      <c r="U227" s="348"/>
      <c r="V227" s="348"/>
      <c r="W227" s="169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</row>
    <row r="228" spans="1:43" ht="15.75" customHeight="1" outlineLevel="1" thickBot="1" x14ac:dyDescent="0.2">
      <c r="A228" s="311" t="s">
        <v>73</v>
      </c>
      <c r="B228" s="345" t="s">
        <v>73</v>
      </c>
      <c r="C228" s="896" t="s">
        <v>15</v>
      </c>
      <c r="D228" s="897"/>
      <c r="E228" s="897"/>
      <c r="F228" s="897"/>
      <c r="G228" s="897"/>
      <c r="H228" s="897"/>
      <c r="I228" s="897"/>
      <c r="J228" s="897"/>
      <c r="K228" s="349">
        <f>K227+K216+K206</f>
        <v>2802781.2600000002</v>
      </c>
      <c r="L228" s="349">
        <f t="shared" ref="L228:R228" si="47">L227+L216+L206</f>
        <v>163117.41</v>
      </c>
      <c r="M228" s="349">
        <f t="shared" si="47"/>
        <v>179170.85</v>
      </c>
      <c r="N228" s="349">
        <f t="shared" si="47"/>
        <v>13833.689999999999</v>
      </c>
      <c r="O228" s="349">
        <f t="shared" si="47"/>
        <v>54.63</v>
      </c>
      <c r="P228" s="349">
        <f t="shared" si="47"/>
        <v>165337.16</v>
      </c>
      <c r="Q228" s="349">
        <f t="shared" si="47"/>
        <v>1363475.2995</v>
      </c>
      <c r="R228" s="349">
        <f t="shared" si="47"/>
        <v>300000</v>
      </c>
      <c r="S228" s="319"/>
      <c r="T228" s="319"/>
      <c r="U228" s="319"/>
      <c r="V228" s="319"/>
      <c r="W228" s="169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</row>
    <row r="229" spans="1:43" ht="12" outlineLevel="2" thickBot="1" x14ac:dyDescent="0.2">
      <c r="A229" s="316" t="s">
        <v>73</v>
      </c>
      <c r="B229" s="350" t="s">
        <v>128</v>
      </c>
      <c r="C229" s="811" t="s">
        <v>116</v>
      </c>
      <c r="D229" s="812"/>
      <c r="E229" s="812"/>
      <c r="F229" s="812"/>
      <c r="G229" s="812"/>
      <c r="H229" s="812"/>
      <c r="I229" s="812"/>
      <c r="J229" s="812"/>
      <c r="K229" s="812"/>
      <c r="L229" s="812"/>
      <c r="M229" s="812"/>
      <c r="N229" s="812"/>
      <c r="O229" s="812"/>
      <c r="P229" s="812"/>
      <c r="Q229" s="812"/>
      <c r="R229" s="812"/>
      <c r="S229" s="812"/>
      <c r="T229" s="812"/>
      <c r="U229" s="812"/>
      <c r="V229" s="813"/>
      <c r="W229" s="169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</row>
    <row r="230" spans="1:43" ht="12" outlineLevel="3" thickBot="1" x14ac:dyDescent="0.2">
      <c r="A230" s="229" t="s">
        <v>73</v>
      </c>
      <c r="B230" s="170" t="s">
        <v>128</v>
      </c>
      <c r="C230" s="171" t="s">
        <v>20</v>
      </c>
      <c r="D230" s="607" t="s">
        <v>117</v>
      </c>
      <c r="E230" s="608"/>
      <c r="F230" s="608"/>
      <c r="G230" s="608"/>
      <c r="H230" s="608"/>
      <c r="I230" s="608"/>
      <c r="J230" s="608"/>
      <c r="K230" s="608"/>
      <c r="L230" s="608"/>
      <c r="M230" s="608"/>
      <c r="N230" s="608"/>
      <c r="O230" s="608"/>
      <c r="P230" s="608"/>
      <c r="Q230" s="608"/>
      <c r="R230" s="608"/>
      <c r="S230" s="608"/>
      <c r="T230" s="608"/>
      <c r="U230" s="608"/>
      <c r="V230" s="609"/>
      <c r="W230" s="169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</row>
    <row r="231" spans="1:43" ht="12" outlineLevel="4" thickBot="1" x14ac:dyDescent="0.2">
      <c r="A231" s="230" t="s">
        <v>73</v>
      </c>
      <c r="B231" s="172" t="s">
        <v>128</v>
      </c>
      <c r="C231" s="173" t="s">
        <v>20</v>
      </c>
      <c r="D231" s="241" t="s">
        <v>20</v>
      </c>
      <c r="E231" s="578" t="s">
        <v>251</v>
      </c>
      <c r="F231" s="579"/>
      <c r="G231" s="579"/>
      <c r="H231" s="579"/>
      <c r="I231" s="579"/>
      <c r="J231" s="579"/>
      <c r="K231" s="579"/>
      <c r="L231" s="579"/>
      <c r="M231" s="579"/>
      <c r="N231" s="579"/>
      <c r="O231" s="579"/>
      <c r="P231" s="579"/>
      <c r="Q231" s="579"/>
      <c r="R231" s="579"/>
      <c r="S231" s="579"/>
      <c r="T231" s="579"/>
      <c r="U231" s="579"/>
      <c r="V231" s="580"/>
      <c r="W231" s="169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</row>
    <row r="232" spans="1:43" ht="18.75" customHeight="1" outlineLevel="4" x14ac:dyDescent="0.15">
      <c r="A232" s="507" t="s">
        <v>73</v>
      </c>
      <c r="B232" s="534" t="s">
        <v>128</v>
      </c>
      <c r="C232" s="531" t="s">
        <v>20</v>
      </c>
      <c r="D232" s="575" t="s">
        <v>20</v>
      </c>
      <c r="E232" s="548" t="s">
        <v>20</v>
      </c>
      <c r="F232" s="549" t="s">
        <v>318</v>
      </c>
      <c r="G232" s="552" t="s">
        <v>444</v>
      </c>
      <c r="H232" s="511" t="s">
        <v>588</v>
      </c>
      <c r="I232" s="511" t="s">
        <v>464</v>
      </c>
      <c r="J232" s="277" t="s">
        <v>156</v>
      </c>
      <c r="K232" s="175">
        <v>211430.01</v>
      </c>
      <c r="L232" s="415">
        <v>138000</v>
      </c>
      <c r="M232" s="206">
        <f>N232+P232</f>
        <v>437526.91000000003</v>
      </c>
      <c r="N232" s="415">
        <v>3246.64</v>
      </c>
      <c r="O232" s="415"/>
      <c r="P232" s="415">
        <f>401764.36+12010.82+20505.09</f>
        <v>434280.27</v>
      </c>
      <c r="Q232" s="308">
        <v>95644.6</v>
      </c>
      <c r="R232" s="308"/>
      <c r="S232" s="649" t="s">
        <v>563</v>
      </c>
      <c r="T232" s="517">
        <v>1</v>
      </c>
      <c r="U232" s="520">
        <v>0</v>
      </c>
      <c r="V232" s="520">
        <v>0</v>
      </c>
      <c r="W232" s="169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</row>
    <row r="233" spans="1:43" ht="18.75" customHeight="1" outlineLevel="4" x14ac:dyDescent="0.15">
      <c r="A233" s="541"/>
      <c r="B233" s="542"/>
      <c r="C233" s="543"/>
      <c r="D233" s="576"/>
      <c r="E233" s="548"/>
      <c r="F233" s="549"/>
      <c r="G233" s="552"/>
      <c r="H233" s="511"/>
      <c r="I233" s="511"/>
      <c r="J233" s="174" t="s">
        <v>572</v>
      </c>
      <c r="K233" s="175"/>
      <c r="L233" s="308"/>
      <c r="M233" s="308"/>
      <c r="N233" s="308"/>
      <c r="O233" s="308"/>
      <c r="P233" s="308"/>
      <c r="Q233" s="308">
        <f>-(Q234+Q235+Q236)</f>
        <v>-117300</v>
      </c>
      <c r="R233" s="308">
        <f>-(R234+R235+R236)</f>
        <v>-143008.59</v>
      </c>
      <c r="S233" s="650"/>
      <c r="T233" s="614"/>
      <c r="U233" s="651"/>
      <c r="V233" s="651"/>
      <c r="W233" s="169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</row>
    <row r="234" spans="1:43" ht="24.75" customHeight="1" outlineLevel="4" x14ac:dyDescent="0.15">
      <c r="A234" s="541"/>
      <c r="B234" s="542"/>
      <c r="C234" s="543"/>
      <c r="D234" s="576"/>
      <c r="E234" s="548"/>
      <c r="F234" s="549"/>
      <c r="G234" s="552"/>
      <c r="H234" s="511"/>
      <c r="I234" s="511"/>
      <c r="J234" s="174" t="s">
        <v>157</v>
      </c>
      <c r="K234" s="175"/>
      <c r="L234" s="308"/>
      <c r="M234" s="308"/>
      <c r="N234" s="308"/>
      <c r="O234" s="308"/>
      <c r="P234" s="308"/>
      <c r="Q234" s="203"/>
      <c r="R234" s="203"/>
      <c r="S234" s="666" t="s">
        <v>570</v>
      </c>
      <c r="T234" s="647">
        <v>66</v>
      </c>
      <c r="U234" s="668">
        <v>0</v>
      </c>
      <c r="V234" s="668">
        <v>0</v>
      </c>
      <c r="W234" s="169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</row>
    <row r="235" spans="1:43" ht="24" customHeight="1" outlineLevel="4" x14ac:dyDescent="0.15">
      <c r="A235" s="541"/>
      <c r="B235" s="542"/>
      <c r="C235" s="543"/>
      <c r="D235" s="576"/>
      <c r="E235" s="548"/>
      <c r="F235" s="549"/>
      <c r="G235" s="552"/>
      <c r="H235" s="511"/>
      <c r="I235" s="511"/>
      <c r="J235" s="174" t="s">
        <v>158</v>
      </c>
      <c r="K235" s="175">
        <v>260308.59</v>
      </c>
      <c r="L235" s="176"/>
      <c r="M235" s="177"/>
      <c r="N235" s="177"/>
      <c r="O235" s="177"/>
      <c r="P235" s="177"/>
      <c r="Q235" s="180">
        <f>L232*85/100</f>
        <v>117300</v>
      </c>
      <c r="R235" s="180">
        <f>K235-Q235</f>
        <v>143008.59</v>
      </c>
      <c r="S235" s="650"/>
      <c r="T235" s="647"/>
      <c r="U235" s="651"/>
      <c r="V235" s="651"/>
      <c r="W235" s="169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</row>
    <row r="236" spans="1:43" ht="15.75" customHeight="1" outlineLevel="4" x14ac:dyDescent="0.15">
      <c r="A236" s="508"/>
      <c r="B236" s="535"/>
      <c r="C236" s="532"/>
      <c r="D236" s="576"/>
      <c r="E236" s="526"/>
      <c r="F236" s="550"/>
      <c r="G236" s="553"/>
      <c r="H236" s="511"/>
      <c r="I236" s="511"/>
      <c r="J236" s="179" t="s">
        <v>159</v>
      </c>
      <c r="K236" s="180"/>
      <c r="L236" s="181"/>
      <c r="M236" s="181"/>
      <c r="N236" s="181"/>
      <c r="O236" s="181"/>
      <c r="P236" s="181"/>
      <c r="Q236" s="181"/>
      <c r="R236" s="181"/>
      <c r="S236" s="666" t="s">
        <v>564</v>
      </c>
      <c r="T236" s="647">
        <v>40</v>
      </c>
      <c r="U236" s="668">
        <v>0</v>
      </c>
      <c r="V236" s="668">
        <v>0</v>
      </c>
      <c r="W236" s="169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</row>
    <row r="237" spans="1:43" ht="23.25" customHeight="1" outlineLevel="4" thickBot="1" x14ac:dyDescent="0.2">
      <c r="A237" s="751"/>
      <c r="B237" s="768"/>
      <c r="C237" s="752"/>
      <c r="D237" s="576"/>
      <c r="E237" s="754"/>
      <c r="F237" s="648"/>
      <c r="G237" s="658"/>
      <c r="H237" s="511"/>
      <c r="I237" s="511"/>
      <c r="J237" s="204" t="s">
        <v>385</v>
      </c>
      <c r="K237" s="205">
        <f>SUM(K232:K236)</f>
        <v>471738.6</v>
      </c>
      <c r="L237" s="205">
        <f>SUM(L232:L236)</f>
        <v>138000</v>
      </c>
      <c r="M237" s="205">
        <f t="shared" ref="M237:R237" si="48">SUM(M232:M236)</f>
        <v>437526.91000000003</v>
      </c>
      <c r="N237" s="205">
        <f t="shared" si="48"/>
        <v>3246.64</v>
      </c>
      <c r="O237" s="205">
        <f t="shared" si="48"/>
        <v>0</v>
      </c>
      <c r="P237" s="205">
        <f t="shared" si="48"/>
        <v>434280.27</v>
      </c>
      <c r="Q237" s="205">
        <f t="shared" si="48"/>
        <v>95644.6</v>
      </c>
      <c r="R237" s="205">
        <f t="shared" si="48"/>
        <v>0</v>
      </c>
      <c r="S237" s="649"/>
      <c r="T237" s="613"/>
      <c r="U237" s="520"/>
      <c r="V237" s="520"/>
      <c r="W237" s="169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</row>
    <row r="238" spans="1:43" ht="15" customHeight="1" outlineLevel="4" x14ac:dyDescent="0.15">
      <c r="A238" s="566" t="s">
        <v>73</v>
      </c>
      <c r="B238" s="534" t="s">
        <v>128</v>
      </c>
      <c r="C238" s="531" t="s">
        <v>20</v>
      </c>
      <c r="D238" s="528">
        <v>1</v>
      </c>
      <c r="E238" s="525" t="s">
        <v>73</v>
      </c>
      <c r="F238" s="522" t="s">
        <v>685</v>
      </c>
      <c r="G238" s="569" t="s">
        <v>444</v>
      </c>
      <c r="H238" s="569"/>
      <c r="I238" s="569" t="s">
        <v>687</v>
      </c>
      <c r="J238" s="418" t="s">
        <v>156</v>
      </c>
      <c r="K238" s="393">
        <v>500</v>
      </c>
      <c r="L238" s="206">
        <f>M238</f>
        <v>500</v>
      </c>
      <c r="M238" s="206">
        <f>N238+P243</f>
        <v>500</v>
      </c>
      <c r="N238" s="419">
        <v>500</v>
      </c>
      <c r="O238" s="393"/>
      <c r="P238" s="393"/>
      <c r="Q238" s="393"/>
      <c r="R238" s="393"/>
      <c r="S238" s="572" t="s">
        <v>686</v>
      </c>
      <c r="T238" s="516">
        <v>0</v>
      </c>
      <c r="U238" s="516">
        <v>0</v>
      </c>
      <c r="V238" s="519">
        <v>6</v>
      </c>
      <c r="W238" s="169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</row>
    <row r="239" spans="1:43" ht="15" customHeight="1" outlineLevel="4" x14ac:dyDescent="0.15">
      <c r="A239" s="567"/>
      <c r="B239" s="535"/>
      <c r="C239" s="532"/>
      <c r="D239" s="529"/>
      <c r="E239" s="526"/>
      <c r="F239" s="523"/>
      <c r="G239" s="570"/>
      <c r="H239" s="570"/>
      <c r="I239" s="570"/>
      <c r="J239" s="414" t="s">
        <v>572</v>
      </c>
      <c r="K239" s="392"/>
      <c r="L239" s="392"/>
      <c r="M239" s="392"/>
      <c r="N239" s="392"/>
      <c r="O239" s="392"/>
      <c r="P239" s="392"/>
      <c r="Q239" s="392"/>
      <c r="R239" s="392"/>
      <c r="S239" s="573"/>
      <c r="T239" s="517"/>
      <c r="U239" s="517"/>
      <c r="V239" s="520"/>
      <c r="W239" s="169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</row>
    <row r="240" spans="1:43" ht="15" customHeight="1" outlineLevel="4" x14ac:dyDescent="0.15">
      <c r="A240" s="567"/>
      <c r="B240" s="535"/>
      <c r="C240" s="532"/>
      <c r="D240" s="529"/>
      <c r="E240" s="526"/>
      <c r="F240" s="523"/>
      <c r="G240" s="570"/>
      <c r="H240" s="570"/>
      <c r="I240" s="570"/>
      <c r="J240" s="414" t="s">
        <v>157</v>
      </c>
      <c r="K240" s="392"/>
      <c r="L240" s="392"/>
      <c r="M240" s="392"/>
      <c r="N240" s="392"/>
      <c r="O240" s="392"/>
      <c r="P240" s="392"/>
      <c r="Q240" s="392"/>
      <c r="R240" s="392"/>
      <c r="S240" s="573"/>
      <c r="T240" s="517"/>
      <c r="U240" s="517"/>
      <c r="V240" s="520"/>
      <c r="W240" s="169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</row>
    <row r="241" spans="1:43" ht="15" customHeight="1" outlineLevel="4" x14ac:dyDescent="0.15">
      <c r="A241" s="567"/>
      <c r="B241" s="535"/>
      <c r="C241" s="532"/>
      <c r="D241" s="529"/>
      <c r="E241" s="526"/>
      <c r="F241" s="523"/>
      <c r="G241" s="570"/>
      <c r="H241" s="570"/>
      <c r="I241" s="570"/>
      <c r="J241" s="414" t="s">
        <v>158</v>
      </c>
      <c r="K241" s="392">
        <v>257418</v>
      </c>
      <c r="L241" s="392"/>
      <c r="M241" s="392"/>
      <c r="N241" s="392"/>
      <c r="O241" s="392"/>
      <c r="P241" s="392"/>
      <c r="Q241" s="392"/>
      <c r="R241" s="392"/>
      <c r="S241" s="573"/>
      <c r="T241" s="517"/>
      <c r="U241" s="517"/>
      <c r="V241" s="520"/>
      <c r="W241" s="169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</row>
    <row r="242" spans="1:43" ht="15" customHeight="1" outlineLevel="4" x14ac:dyDescent="0.15">
      <c r="A242" s="567"/>
      <c r="B242" s="535"/>
      <c r="C242" s="532"/>
      <c r="D242" s="529"/>
      <c r="E242" s="526"/>
      <c r="F242" s="523"/>
      <c r="G242" s="570"/>
      <c r="H242" s="570"/>
      <c r="I242" s="570"/>
      <c r="J242" s="373" t="s">
        <v>159</v>
      </c>
      <c r="K242" s="392"/>
      <c r="L242" s="392"/>
      <c r="M242" s="392"/>
      <c r="N242" s="392"/>
      <c r="O242" s="392"/>
      <c r="P242" s="392"/>
      <c r="Q242" s="392"/>
      <c r="R242" s="392"/>
      <c r="S242" s="573"/>
      <c r="T242" s="517"/>
      <c r="U242" s="517"/>
      <c r="V242" s="520"/>
      <c r="W242" s="169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</row>
    <row r="243" spans="1:43" ht="15" customHeight="1" outlineLevel="4" thickBot="1" x14ac:dyDescent="0.2">
      <c r="A243" s="568"/>
      <c r="B243" s="536"/>
      <c r="C243" s="533"/>
      <c r="D243" s="530"/>
      <c r="E243" s="527"/>
      <c r="F243" s="524"/>
      <c r="G243" s="571"/>
      <c r="H243" s="571"/>
      <c r="I243" s="571"/>
      <c r="J243" s="420" t="s">
        <v>385</v>
      </c>
      <c r="K243" s="421">
        <f>SUM(K238:K242)</f>
        <v>257918</v>
      </c>
      <c r="L243" s="421">
        <f t="shared" ref="L243:R243" si="49">SUM(L238:L242)</f>
        <v>500</v>
      </c>
      <c r="M243" s="421">
        <f t="shared" si="49"/>
        <v>500</v>
      </c>
      <c r="N243" s="421">
        <f t="shared" si="49"/>
        <v>500</v>
      </c>
      <c r="O243" s="394">
        <f t="shared" si="49"/>
        <v>0</v>
      </c>
      <c r="P243" s="394">
        <f t="shared" si="49"/>
        <v>0</v>
      </c>
      <c r="Q243" s="394">
        <f t="shared" si="49"/>
        <v>0</v>
      </c>
      <c r="R243" s="394">
        <f t="shared" si="49"/>
        <v>0</v>
      </c>
      <c r="S243" s="574"/>
      <c r="T243" s="518"/>
      <c r="U243" s="518"/>
      <c r="V243" s="521"/>
      <c r="W243" s="169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</row>
    <row r="244" spans="1:43" ht="9.75" customHeight="1" outlineLevel="3" thickBot="1" x14ac:dyDescent="0.2">
      <c r="A244" s="385" t="s">
        <v>73</v>
      </c>
      <c r="B244" s="184" t="s">
        <v>128</v>
      </c>
      <c r="C244" s="383" t="s">
        <v>20</v>
      </c>
      <c r="D244" s="242" t="s">
        <v>20</v>
      </c>
      <c r="E244" s="555" t="s">
        <v>46</v>
      </c>
      <c r="F244" s="556"/>
      <c r="G244" s="556"/>
      <c r="H244" s="556"/>
      <c r="I244" s="556"/>
      <c r="J244" s="557"/>
      <c r="K244" s="186">
        <f>K237+K243</f>
        <v>729656.6</v>
      </c>
      <c r="L244" s="186">
        <f t="shared" ref="L244:R244" si="50">L237+L243</f>
        <v>138500</v>
      </c>
      <c r="M244" s="186">
        <f t="shared" si="50"/>
        <v>438026.91000000003</v>
      </c>
      <c r="N244" s="186">
        <f t="shared" si="50"/>
        <v>3746.64</v>
      </c>
      <c r="O244" s="186">
        <f t="shared" si="50"/>
        <v>0</v>
      </c>
      <c r="P244" s="186">
        <f t="shared" si="50"/>
        <v>434280.27</v>
      </c>
      <c r="Q244" s="186">
        <f t="shared" si="50"/>
        <v>95644.6</v>
      </c>
      <c r="R244" s="186">
        <f t="shared" si="50"/>
        <v>0</v>
      </c>
      <c r="S244" s="187"/>
      <c r="T244" s="188"/>
      <c r="U244" s="189"/>
      <c r="V244" s="190"/>
      <c r="W244" s="169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</row>
    <row r="245" spans="1:43" ht="9.75" customHeight="1" outlineLevel="4" thickBot="1" x14ac:dyDescent="0.2">
      <c r="A245" s="384" t="s">
        <v>73</v>
      </c>
      <c r="B245" s="172" t="s">
        <v>128</v>
      </c>
      <c r="C245" s="382" t="s">
        <v>20</v>
      </c>
      <c r="D245" s="241" t="s">
        <v>440</v>
      </c>
      <c r="E245" s="578" t="s">
        <v>118</v>
      </c>
      <c r="F245" s="579"/>
      <c r="G245" s="579"/>
      <c r="H245" s="579"/>
      <c r="I245" s="579"/>
      <c r="J245" s="579"/>
      <c r="K245" s="579"/>
      <c r="L245" s="579"/>
      <c r="M245" s="579"/>
      <c r="N245" s="579"/>
      <c r="O245" s="579"/>
      <c r="P245" s="579"/>
      <c r="Q245" s="579"/>
      <c r="R245" s="579"/>
      <c r="S245" s="579"/>
      <c r="T245" s="579"/>
      <c r="U245" s="579"/>
      <c r="V245" s="580"/>
      <c r="W245" s="169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</row>
    <row r="246" spans="1:43" ht="9.75" customHeight="1" outlineLevel="4" x14ac:dyDescent="0.15">
      <c r="A246" s="507" t="s">
        <v>73</v>
      </c>
      <c r="B246" s="534" t="s">
        <v>128</v>
      </c>
      <c r="C246" s="531" t="s">
        <v>20</v>
      </c>
      <c r="D246" s="575" t="s">
        <v>440</v>
      </c>
      <c r="E246" s="548" t="s">
        <v>20</v>
      </c>
      <c r="F246" s="549" t="s">
        <v>319</v>
      </c>
      <c r="G246" s="552" t="s">
        <v>444</v>
      </c>
      <c r="H246" s="511" t="s">
        <v>591</v>
      </c>
      <c r="I246" s="511" t="s">
        <v>465</v>
      </c>
      <c r="J246" s="277" t="s">
        <v>156</v>
      </c>
      <c r="K246" s="175"/>
      <c r="L246" s="415"/>
      <c r="M246" s="415"/>
      <c r="N246" s="415"/>
      <c r="O246" s="415"/>
      <c r="P246" s="415"/>
      <c r="Q246" s="278"/>
      <c r="R246" s="278"/>
      <c r="S246" s="652" t="s">
        <v>419</v>
      </c>
      <c r="T246" s="749">
        <v>0</v>
      </c>
      <c r="U246" s="517">
        <v>0</v>
      </c>
      <c r="V246" s="517">
        <v>223</v>
      </c>
      <c r="W246" s="169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</row>
    <row r="247" spans="1:43" ht="9.75" customHeight="1" outlineLevel="4" x14ac:dyDescent="0.15">
      <c r="A247" s="541"/>
      <c r="B247" s="542"/>
      <c r="C247" s="543"/>
      <c r="D247" s="576"/>
      <c r="E247" s="548"/>
      <c r="F247" s="549"/>
      <c r="G247" s="552"/>
      <c r="H247" s="511"/>
      <c r="I247" s="511"/>
      <c r="J247" s="277" t="s">
        <v>572</v>
      </c>
      <c r="K247" s="175"/>
      <c r="L247" s="278"/>
      <c r="M247" s="415"/>
      <c r="N247" s="415"/>
      <c r="O247" s="415"/>
      <c r="P247" s="415"/>
      <c r="Q247" s="415"/>
      <c r="R247" s="415"/>
      <c r="S247" s="652"/>
      <c r="T247" s="749"/>
      <c r="U247" s="517"/>
      <c r="V247" s="517"/>
      <c r="W247" s="169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</row>
    <row r="248" spans="1:43" ht="9.75" customHeight="1" outlineLevel="4" x14ac:dyDescent="0.15">
      <c r="A248" s="541"/>
      <c r="B248" s="542"/>
      <c r="C248" s="543"/>
      <c r="D248" s="576"/>
      <c r="E248" s="548"/>
      <c r="F248" s="549"/>
      <c r="G248" s="552"/>
      <c r="H248" s="511"/>
      <c r="I248" s="511"/>
      <c r="J248" s="277" t="s">
        <v>157</v>
      </c>
      <c r="K248" s="175"/>
      <c r="L248" s="278"/>
      <c r="M248" s="415"/>
      <c r="N248" s="415"/>
      <c r="O248" s="415"/>
      <c r="P248" s="415"/>
      <c r="Q248" s="278"/>
      <c r="R248" s="278"/>
      <c r="S248" s="652"/>
      <c r="T248" s="749"/>
      <c r="U248" s="517"/>
      <c r="V248" s="517"/>
      <c r="W248" s="169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</row>
    <row r="249" spans="1:43" ht="9.75" customHeight="1" outlineLevel="4" x14ac:dyDescent="0.15">
      <c r="A249" s="541"/>
      <c r="B249" s="542"/>
      <c r="C249" s="543"/>
      <c r="D249" s="576"/>
      <c r="E249" s="548"/>
      <c r="F249" s="549"/>
      <c r="G249" s="552"/>
      <c r="H249" s="511"/>
      <c r="I249" s="511"/>
      <c r="J249" s="174" t="s">
        <v>158</v>
      </c>
      <c r="K249" s="422">
        <v>407471</v>
      </c>
      <c r="L249" s="278"/>
      <c r="M249" s="415"/>
      <c r="N249" s="415"/>
      <c r="O249" s="415"/>
      <c r="P249" s="415"/>
      <c r="Q249" s="278">
        <f>K249/2</f>
        <v>203735.5</v>
      </c>
      <c r="R249" s="278">
        <f>K249/2</f>
        <v>203735.5</v>
      </c>
      <c r="S249" s="652"/>
      <c r="T249" s="749"/>
      <c r="U249" s="517"/>
      <c r="V249" s="517"/>
      <c r="W249" s="169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</row>
    <row r="250" spans="1:43" ht="9.75" customHeight="1" outlineLevel="4" x14ac:dyDescent="0.15">
      <c r="A250" s="508"/>
      <c r="B250" s="535"/>
      <c r="C250" s="532"/>
      <c r="D250" s="576"/>
      <c r="E250" s="526"/>
      <c r="F250" s="550"/>
      <c r="G250" s="553"/>
      <c r="H250" s="511"/>
      <c r="I250" s="511"/>
      <c r="J250" s="179" t="s">
        <v>159</v>
      </c>
      <c r="K250" s="180"/>
      <c r="L250" s="181"/>
      <c r="M250" s="181"/>
      <c r="N250" s="181"/>
      <c r="O250" s="181"/>
      <c r="P250" s="181"/>
      <c r="Q250" s="181"/>
      <c r="R250" s="181"/>
      <c r="S250" s="653"/>
      <c r="T250" s="749"/>
      <c r="U250" s="517"/>
      <c r="V250" s="517"/>
      <c r="W250" s="169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</row>
    <row r="251" spans="1:43" ht="9.75" customHeight="1" outlineLevel="4" thickBot="1" x14ac:dyDescent="0.2">
      <c r="A251" s="509"/>
      <c r="B251" s="536"/>
      <c r="C251" s="533"/>
      <c r="D251" s="577"/>
      <c r="E251" s="527"/>
      <c r="F251" s="551"/>
      <c r="G251" s="554"/>
      <c r="H251" s="512"/>
      <c r="I251" s="512"/>
      <c r="J251" s="182" t="s">
        <v>385</v>
      </c>
      <c r="K251" s="183">
        <f>SUM(K246:K250)</f>
        <v>407471</v>
      </c>
      <c r="L251" s="183">
        <f>SUM(L246:L250)</f>
        <v>0</v>
      </c>
      <c r="M251" s="183">
        <f t="shared" ref="M251:R251" si="51">SUM(M246:M250)</f>
        <v>0</v>
      </c>
      <c r="N251" s="183">
        <f t="shared" si="51"/>
        <v>0</v>
      </c>
      <c r="O251" s="183">
        <f t="shared" si="51"/>
        <v>0</v>
      </c>
      <c r="P251" s="183">
        <f t="shared" si="51"/>
        <v>0</v>
      </c>
      <c r="Q251" s="183">
        <f t="shared" si="51"/>
        <v>203735.5</v>
      </c>
      <c r="R251" s="183">
        <f t="shared" si="51"/>
        <v>203735.5</v>
      </c>
      <c r="S251" s="654"/>
      <c r="T251" s="762"/>
      <c r="U251" s="518"/>
      <c r="V251" s="518"/>
      <c r="W251" s="169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</row>
    <row r="252" spans="1:43" ht="9.75" customHeight="1" outlineLevel="3" thickBot="1" x14ac:dyDescent="0.2">
      <c r="A252" s="232" t="s">
        <v>73</v>
      </c>
      <c r="B252" s="191" t="s">
        <v>128</v>
      </c>
      <c r="C252" s="171" t="s">
        <v>20</v>
      </c>
      <c r="D252" s="242" t="s">
        <v>440</v>
      </c>
      <c r="E252" s="898" t="s">
        <v>46</v>
      </c>
      <c r="F252" s="899"/>
      <c r="G252" s="899"/>
      <c r="H252" s="899"/>
      <c r="I252" s="899"/>
      <c r="J252" s="900"/>
      <c r="K252" s="186">
        <f>K251</f>
        <v>407471</v>
      </c>
      <c r="L252" s="186">
        <f t="shared" ref="L252:R252" si="52">L251</f>
        <v>0</v>
      </c>
      <c r="M252" s="186">
        <f t="shared" si="52"/>
        <v>0</v>
      </c>
      <c r="N252" s="186">
        <f t="shared" si="52"/>
        <v>0</v>
      </c>
      <c r="O252" s="186">
        <f t="shared" si="52"/>
        <v>0</v>
      </c>
      <c r="P252" s="186">
        <f t="shared" si="52"/>
        <v>0</v>
      </c>
      <c r="Q252" s="186">
        <f t="shared" si="52"/>
        <v>203735.5</v>
      </c>
      <c r="R252" s="186">
        <f t="shared" si="52"/>
        <v>203735.5</v>
      </c>
      <c r="S252" s="208"/>
      <c r="T252" s="209"/>
      <c r="U252" s="210"/>
      <c r="V252" s="211"/>
      <c r="W252" s="169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</row>
    <row r="253" spans="1:43" ht="9.75" customHeight="1" outlineLevel="4" thickBot="1" x14ac:dyDescent="0.2">
      <c r="A253" s="230" t="s">
        <v>73</v>
      </c>
      <c r="B253" s="172" t="s">
        <v>128</v>
      </c>
      <c r="C253" s="173" t="s">
        <v>20</v>
      </c>
      <c r="D253" s="241" t="s">
        <v>615</v>
      </c>
      <c r="E253" s="578" t="s">
        <v>255</v>
      </c>
      <c r="F253" s="579"/>
      <c r="G253" s="579"/>
      <c r="H253" s="579"/>
      <c r="I253" s="579"/>
      <c r="J253" s="579"/>
      <c r="K253" s="579"/>
      <c r="L253" s="579"/>
      <c r="M253" s="579"/>
      <c r="N253" s="579"/>
      <c r="O253" s="579"/>
      <c r="P253" s="579"/>
      <c r="Q253" s="579"/>
      <c r="R253" s="579"/>
      <c r="S253" s="579"/>
      <c r="T253" s="579"/>
      <c r="U253" s="579"/>
      <c r="V253" s="580"/>
      <c r="W253" s="169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</row>
    <row r="254" spans="1:43" ht="12" customHeight="1" outlineLevel="4" x14ac:dyDescent="0.15">
      <c r="A254" s="507" t="s">
        <v>73</v>
      </c>
      <c r="B254" s="534" t="s">
        <v>128</v>
      </c>
      <c r="C254" s="531" t="s">
        <v>20</v>
      </c>
      <c r="D254" s="575" t="s">
        <v>615</v>
      </c>
      <c r="E254" s="548" t="s">
        <v>20</v>
      </c>
      <c r="F254" s="549" t="s">
        <v>321</v>
      </c>
      <c r="G254" s="552" t="s">
        <v>444</v>
      </c>
      <c r="H254" s="511" t="s">
        <v>592</v>
      </c>
      <c r="I254" s="511" t="s">
        <v>466</v>
      </c>
      <c r="J254" s="277" t="s">
        <v>156</v>
      </c>
      <c r="K254" s="175">
        <v>66339</v>
      </c>
      <c r="L254" s="415">
        <v>169904</v>
      </c>
      <c r="M254" s="206">
        <f>N254+P254</f>
        <v>49202.5</v>
      </c>
      <c r="N254" s="415">
        <v>112.95</v>
      </c>
      <c r="O254" s="415"/>
      <c r="P254" s="415">
        <f>49089.55</f>
        <v>49089.55</v>
      </c>
      <c r="Q254" s="308">
        <v>90000</v>
      </c>
      <c r="R254" s="308"/>
      <c r="S254" s="652" t="s">
        <v>565</v>
      </c>
      <c r="T254" s="517">
        <v>28</v>
      </c>
      <c r="U254" s="517">
        <v>0</v>
      </c>
      <c r="V254" s="669">
        <v>0</v>
      </c>
      <c r="W254" s="169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</row>
    <row r="255" spans="1:43" ht="9.75" customHeight="1" outlineLevel="4" x14ac:dyDescent="0.15">
      <c r="A255" s="541"/>
      <c r="B255" s="542"/>
      <c r="C255" s="543"/>
      <c r="D255" s="576"/>
      <c r="E255" s="548"/>
      <c r="F255" s="549"/>
      <c r="G255" s="552"/>
      <c r="H255" s="511"/>
      <c r="I255" s="511"/>
      <c r="J255" s="174" t="s">
        <v>572</v>
      </c>
      <c r="K255" s="175"/>
      <c r="L255" s="415"/>
      <c r="M255" s="415"/>
      <c r="N255" s="415"/>
      <c r="O255" s="415"/>
      <c r="P255" s="415"/>
      <c r="Q255" s="308">
        <f>-(Q256+Q257+Q258)</f>
        <v>-144418.4</v>
      </c>
      <c r="R255" s="308">
        <f>-(R256+R257+R258)</f>
        <v>-231502.59</v>
      </c>
      <c r="S255" s="652"/>
      <c r="T255" s="517"/>
      <c r="U255" s="517"/>
      <c r="V255" s="669"/>
      <c r="W255" s="169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</row>
    <row r="256" spans="1:43" ht="9.75" customHeight="1" outlineLevel="4" x14ac:dyDescent="0.15">
      <c r="A256" s="541"/>
      <c r="B256" s="542"/>
      <c r="C256" s="543"/>
      <c r="D256" s="576"/>
      <c r="E256" s="548"/>
      <c r="F256" s="549"/>
      <c r="G256" s="552"/>
      <c r="H256" s="511"/>
      <c r="I256" s="511"/>
      <c r="J256" s="174" t="s">
        <v>157</v>
      </c>
      <c r="K256" s="175"/>
      <c r="L256" s="308"/>
      <c r="M256" s="308"/>
      <c r="N256" s="308"/>
      <c r="O256" s="308"/>
      <c r="P256" s="308"/>
      <c r="Q256" s="203"/>
      <c r="R256" s="203"/>
      <c r="S256" s="652"/>
      <c r="T256" s="517"/>
      <c r="U256" s="517"/>
      <c r="V256" s="669"/>
      <c r="W256" s="169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</row>
    <row r="257" spans="1:43" ht="9.75" customHeight="1" outlineLevel="4" x14ac:dyDescent="0.15">
      <c r="A257" s="541"/>
      <c r="B257" s="542"/>
      <c r="C257" s="543"/>
      <c r="D257" s="576"/>
      <c r="E257" s="548"/>
      <c r="F257" s="549"/>
      <c r="G257" s="552"/>
      <c r="H257" s="511"/>
      <c r="I257" s="511"/>
      <c r="J257" s="174" t="s">
        <v>158</v>
      </c>
      <c r="K257" s="175">
        <v>375920.99</v>
      </c>
      <c r="L257" s="176"/>
      <c r="M257" s="177"/>
      <c r="N257" s="177"/>
      <c r="O257" s="177"/>
      <c r="P257" s="177"/>
      <c r="Q257" s="180">
        <f>L254*85/100</f>
        <v>144418.4</v>
      </c>
      <c r="R257" s="180">
        <f>K257-Q257</f>
        <v>231502.59</v>
      </c>
      <c r="S257" s="652"/>
      <c r="T257" s="517"/>
      <c r="U257" s="517"/>
      <c r="V257" s="669"/>
      <c r="W257" s="169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</row>
    <row r="258" spans="1:43" ht="9.75" customHeight="1" outlineLevel="4" x14ac:dyDescent="0.15">
      <c r="A258" s="508"/>
      <c r="B258" s="535"/>
      <c r="C258" s="532"/>
      <c r="D258" s="576"/>
      <c r="E258" s="526"/>
      <c r="F258" s="550"/>
      <c r="G258" s="553"/>
      <c r="H258" s="511"/>
      <c r="I258" s="511"/>
      <c r="J258" s="179" t="s">
        <v>159</v>
      </c>
      <c r="K258" s="180"/>
      <c r="L258" s="181"/>
      <c r="M258" s="181"/>
      <c r="N258" s="181"/>
      <c r="O258" s="181"/>
      <c r="P258" s="181"/>
      <c r="Q258" s="181"/>
      <c r="R258" s="181"/>
      <c r="S258" s="653"/>
      <c r="T258" s="517"/>
      <c r="U258" s="517"/>
      <c r="V258" s="669"/>
      <c r="W258" s="169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</row>
    <row r="259" spans="1:43" ht="9.75" customHeight="1" outlineLevel="4" thickBot="1" x14ac:dyDescent="0.2">
      <c r="A259" s="509"/>
      <c r="B259" s="536"/>
      <c r="C259" s="533"/>
      <c r="D259" s="577"/>
      <c r="E259" s="527"/>
      <c r="F259" s="551"/>
      <c r="G259" s="554"/>
      <c r="H259" s="512"/>
      <c r="I259" s="512"/>
      <c r="J259" s="182" t="s">
        <v>385</v>
      </c>
      <c r="K259" s="183">
        <f>SUM(K254:K258)</f>
        <v>442259.99</v>
      </c>
      <c r="L259" s="183">
        <f>SUM(L254:L258)</f>
        <v>169904</v>
      </c>
      <c r="M259" s="183">
        <f t="shared" ref="M259:R259" si="53">SUM(M254:M258)</f>
        <v>49202.5</v>
      </c>
      <c r="N259" s="183">
        <f t="shared" si="53"/>
        <v>112.95</v>
      </c>
      <c r="O259" s="183">
        <f t="shared" si="53"/>
        <v>0</v>
      </c>
      <c r="P259" s="183">
        <f t="shared" si="53"/>
        <v>49089.55</v>
      </c>
      <c r="Q259" s="183">
        <f t="shared" si="53"/>
        <v>90000</v>
      </c>
      <c r="R259" s="183">
        <f t="shared" si="53"/>
        <v>0</v>
      </c>
      <c r="S259" s="654"/>
      <c r="T259" s="518"/>
      <c r="U259" s="518"/>
      <c r="V259" s="750"/>
      <c r="W259" s="169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</row>
    <row r="260" spans="1:43" ht="9.75" customHeight="1" outlineLevel="3" thickBot="1" x14ac:dyDescent="0.2">
      <c r="A260" s="232" t="s">
        <v>73</v>
      </c>
      <c r="B260" s="191" t="s">
        <v>128</v>
      </c>
      <c r="C260" s="171" t="s">
        <v>20</v>
      </c>
      <c r="D260" s="242" t="s">
        <v>615</v>
      </c>
      <c r="E260" s="560" t="s">
        <v>46</v>
      </c>
      <c r="F260" s="561"/>
      <c r="G260" s="561"/>
      <c r="H260" s="561"/>
      <c r="I260" s="561"/>
      <c r="J260" s="562"/>
      <c r="K260" s="186">
        <f>K259</f>
        <v>442259.99</v>
      </c>
      <c r="L260" s="186">
        <f t="shared" ref="L260:R260" si="54">L259</f>
        <v>169904</v>
      </c>
      <c r="M260" s="186">
        <f t="shared" si="54"/>
        <v>49202.5</v>
      </c>
      <c r="N260" s="186">
        <f t="shared" si="54"/>
        <v>112.95</v>
      </c>
      <c r="O260" s="186">
        <f t="shared" si="54"/>
        <v>0</v>
      </c>
      <c r="P260" s="186">
        <f t="shared" si="54"/>
        <v>49089.55</v>
      </c>
      <c r="Q260" s="186">
        <f t="shared" si="54"/>
        <v>90000</v>
      </c>
      <c r="R260" s="186">
        <f t="shared" si="54"/>
        <v>0</v>
      </c>
      <c r="S260" s="208"/>
      <c r="T260" s="209"/>
      <c r="U260" s="210"/>
      <c r="V260" s="211"/>
      <c r="W260" s="169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</row>
    <row r="261" spans="1:43" ht="15.75" customHeight="1" outlineLevel="2" thickBot="1" x14ac:dyDescent="0.2">
      <c r="A261" s="236" t="s">
        <v>73</v>
      </c>
      <c r="B261" s="191" t="s">
        <v>128</v>
      </c>
      <c r="C261" s="171" t="s">
        <v>20</v>
      </c>
      <c r="D261" s="637" t="s">
        <v>21</v>
      </c>
      <c r="E261" s="638"/>
      <c r="F261" s="638"/>
      <c r="G261" s="638"/>
      <c r="H261" s="638"/>
      <c r="I261" s="638"/>
      <c r="J261" s="639"/>
      <c r="K261" s="192">
        <f>K260+K252+K244</f>
        <v>1579387.5899999999</v>
      </c>
      <c r="L261" s="192">
        <f t="shared" ref="L261:R261" si="55">L260+L252+L244</f>
        <v>308404</v>
      </c>
      <c r="M261" s="192">
        <f t="shared" si="55"/>
        <v>487229.41000000003</v>
      </c>
      <c r="N261" s="192">
        <f t="shared" si="55"/>
        <v>3859.5899999999997</v>
      </c>
      <c r="O261" s="192">
        <f t="shared" si="55"/>
        <v>0</v>
      </c>
      <c r="P261" s="192">
        <f t="shared" si="55"/>
        <v>483369.82</v>
      </c>
      <c r="Q261" s="192">
        <f t="shared" si="55"/>
        <v>389380.1</v>
      </c>
      <c r="R261" s="192">
        <f t="shared" si="55"/>
        <v>203735.5</v>
      </c>
      <c r="S261" s="193"/>
      <c r="T261" s="194"/>
      <c r="U261" s="195"/>
      <c r="V261" s="196"/>
      <c r="W261" s="169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</row>
    <row r="262" spans="1:43" ht="12" customHeight="1" outlineLevel="3" thickBot="1" x14ac:dyDescent="0.2">
      <c r="A262" s="229" t="s">
        <v>73</v>
      </c>
      <c r="B262" s="170" t="s">
        <v>128</v>
      </c>
      <c r="C262" s="171" t="s">
        <v>73</v>
      </c>
      <c r="D262" s="607" t="s">
        <v>260</v>
      </c>
      <c r="E262" s="608"/>
      <c r="F262" s="608"/>
      <c r="G262" s="608"/>
      <c r="H262" s="608"/>
      <c r="I262" s="608"/>
      <c r="J262" s="608"/>
      <c r="K262" s="608"/>
      <c r="L262" s="608"/>
      <c r="M262" s="608"/>
      <c r="N262" s="608"/>
      <c r="O262" s="608"/>
      <c r="P262" s="608"/>
      <c r="Q262" s="608"/>
      <c r="R262" s="608"/>
      <c r="S262" s="608"/>
      <c r="T262" s="608"/>
      <c r="U262" s="608"/>
      <c r="V262" s="609"/>
      <c r="W262" s="169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</row>
    <row r="263" spans="1:43" ht="12" customHeight="1" outlineLevel="4" thickBot="1" x14ac:dyDescent="0.2">
      <c r="A263" s="230" t="s">
        <v>73</v>
      </c>
      <c r="B263" s="172" t="s">
        <v>128</v>
      </c>
      <c r="C263" s="173" t="s">
        <v>73</v>
      </c>
      <c r="D263" s="241" t="s">
        <v>20</v>
      </c>
      <c r="E263" s="578" t="s">
        <v>261</v>
      </c>
      <c r="F263" s="579"/>
      <c r="G263" s="579"/>
      <c r="H263" s="579"/>
      <c r="I263" s="579"/>
      <c r="J263" s="579"/>
      <c r="K263" s="579"/>
      <c r="L263" s="579"/>
      <c r="M263" s="579"/>
      <c r="N263" s="579"/>
      <c r="O263" s="579"/>
      <c r="P263" s="579"/>
      <c r="Q263" s="579"/>
      <c r="R263" s="579"/>
      <c r="S263" s="579"/>
      <c r="T263" s="579"/>
      <c r="U263" s="579"/>
      <c r="V263" s="580"/>
      <c r="W263" s="169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</row>
    <row r="264" spans="1:43" ht="11.25" customHeight="1" outlineLevel="4" x14ac:dyDescent="0.15">
      <c r="A264" s="507" t="s">
        <v>73</v>
      </c>
      <c r="B264" s="534" t="s">
        <v>128</v>
      </c>
      <c r="C264" s="531" t="s">
        <v>73</v>
      </c>
      <c r="D264" s="575" t="s">
        <v>20</v>
      </c>
      <c r="E264" s="548" t="s">
        <v>20</v>
      </c>
      <c r="F264" s="549" t="s">
        <v>681</v>
      </c>
      <c r="G264" s="563" t="s">
        <v>444</v>
      </c>
      <c r="H264" s="569" t="s">
        <v>593</v>
      </c>
      <c r="I264" s="570" t="s">
        <v>467</v>
      </c>
      <c r="J264" s="174" t="s">
        <v>156</v>
      </c>
      <c r="K264" s="175">
        <v>17182.88</v>
      </c>
      <c r="L264" s="380">
        <v>17182.88</v>
      </c>
      <c r="M264" s="206">
        <f>N264+P264</f>
        <v>17182.88</v>
      </c>
      <c r="N264" s="415">
        <v>17182.88</v>
      </c>
      <c r="O264" s="308"/>
      <c r="P264" s="308">
        <v>0</v>
      </c>
      <c r="Q264" s="308">
        <v>17182.88</v>
      </c>
      <c r="R264" s="308"/>
      <c r="S264" s="581" t="s">
        <v>627</v>
      </c>
      <c r="T264" s="516">
        <v>0</v>
      </c>
      <c r="U264" s="516">
        <v>23200</v>
      </c>
      <c r="V264" s="516">
        <v>0</v>
      </c>
      <c r="W264" s="169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</row>
    <row r="265" spans="1:43" outlineLevel="4" x14ac:dyDescent="0.15">
      <c r="A265" s="541"/>
      <c r="B265" s="542"/>
      <c r="C265" s="543"/>
      <c r="D265" s="576"/>
      <c r="E265" s="548"/>
      <c r="F265" s="549"/>
      <c r="G265" s="563"/>
      <c r="H265" s="570"/>
      <c r="I265" s="570"/>
      <c r="J265" s="174" t="s">
        <v>572</v>
      </c>
      <c r="K265" s="175"/>
      <c r="L265" s="308"/>
      <c r="M265" s="415"/>
      <c r="N265" s="415"/>
      <c r="O265" s="308"/>
      <c r="P265" s="308"/>
      <c r="Q265" s="308">
        <f>-(Q266+Q267+Q268)</f>
        <v>-15894.164000000001</v>
      </c>
      <c r="R265" s="308">
        <f>-(R266+R267+R268)</f>
        <v>-196028.02599999998</v>
      </c>
      <c r="S265" s="582"/>
      <c r="T265" s="517"/>
      <c r="U265" s="517"/>
      <c r="V265" s="517"/>
      <c r="W265" s="169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</row>
    <row r="266" spans="1:43" outlineLevel="4" x14ac:dyDescent="0.15">
      <c r="A266" s="541"/>
      <c r="B266" s="542"/>
      <c r="C266" s="543"/>
      <c r="D266" s="576"/>
      <c r="E266" s="548"/>
      <c r="F266" s="549"/>
      <c r="G266" s="563"/>
      <c r="H266" s="570"/>
      <c r="I266" s="570"/>
      <c r="J266" s="174" t="s">
        <v>157</v>
      </c>
      <c r="K266" s="175">
        <v>17182.88</v>
      </c>
      <c r="L266" s="308"/>
      <c r="M266" s="308"/>
      <c r="N266" s="308"/>
      <c r="O266" s="308"/>
      <c r="P266" s="308"/>
      <c r="Q266" s="203">
        <f>L264*7.5/100</f>
        <v>1288.7160000000001</v>
      </c>
      <c r="R266" s="203">
        <f>K266-Q266</f>
        <v>15894.164000000001</v>
      </c>
      <c r="S266" s="549"/>
      <c r="T266" s="614"/>
      <c r="U266" s="614"/>
      <c r="V266" s="614"/>
      <c r="W266" s="169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</row>
    <row r="267" spans="1:43" ht="17.25" customHeight="1" outlineLevel="4" x14ac:dyDescent="0.15">
      <c r="A267" s="541"/>
      <c r="B267" s="542"/>
      <c r="C267" s="543"/>
      <c r="D267" s="576"/>
      <c r="E267" s="548"/>
      <c r="F267" s="549"/>
      <c r="G267" s="563"/>
      <c r="H267" s="570"/>
      <c r="I267" s="570"/>
      <c r="J267" s="174" t="s">
        <v>158</v>
      </c>
      <c r="K267" s="175">
        <v>194739.31</v>
      </c>
      <c r="L267" s="308"/>
      <c r="M267" s="308"/>
      <c r="N267" s="308"/>
      <c r="O267" s="308"/>
      <c r="P267" s="308"/>
      <c r="Q267" s="203">
        <f>L264*85/100</f>
        <v>14605.448</v>
      </c>
      <c r="R267" s="203">
        <f>K267-Q267</f>
        <v>180133.86199999999</v>
      </c>
      <c r="S267" s="648" t="s">
        <v>628</v>
      </c>
      <c r="T267" s="613">
        <v>0</v>
      </c>
      <c r="U267" s="613">
        <v>2</v>
      </c>
      <c r="V267" s="613">
        <v>0</v>
      </c>
      <c r="W267" s="169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</row>
    <row r="268" spans="1:43" ht="21" customHeight="1" outlineLevel="4" x14ac:dyDescent="0.15">
      <c r="A268" s="508"/>
      <c r="B268" s="535"/>
      <c r="C268" s="532"/>
      <c r="D268" s="576"/>
      <c r="E268" s="526"/>
      <c r="F268" s="550"/>
      <c r="G268" s="564"/>
      <c r="H268" s="570"/>
      <c r="I268" s="570"/>
      <c r="J268" s="179" t="s">
        <v>159</v>
      </c>
      <c r="K268" s="180"/>
      <c r="L268" s="181"/>
      <c r="M268" s="181"/>
      <c r="N268" s="181"/>
      <c r="O268" s="181"/>
      <c r="P268" s="181"/>
      <c r="Q268" s="181"/>
      <c r="R268" s="181"/>
      <c r="S268" s="582"/>
      <c r="T268" s="517"/>
      <c r="U268" s="517"/>
      <c r="V268" s="517"/>
      <c r="W268" s="169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</row>
    <row r="269" spans="1:43" ht="21.75" customHeight="1" outlineLevel="4" thickBot="1" x14ac:dyDescent="0.2">
      <c r="A269" s="509"/>
      <c r="B269" s="536"/>
      <c r="C269" s="533"/>
      <c r="D269" s="577"/>
      <c r="E269" s="527"/>
      <c r="F269" s="551"/>
      <c r="G269" s="565"/>
      <c r="H269" s="571"/>
      <c r="I269" s="571"/>
      <c r="J269" s="182" t="s">
        <v>385</v>
      </c>
      <c r="K269" s="183">
        <f>SUM(K264:K268)</f>
        <v>229105.07</v>
      </c>
      <c r="L269" s="183">
        <f>SUM(L264:L268)</f>
        <v>17182.88</v>
      </c>
      <c r="M269" s="183">
        <f t="shared" ref="M269:R269" si="56">SUM(M264:M268)</f>
        <v>17182.88</v>
      </c>
      <c r="N269" s="183">
        <f t="shared" si="56"/>
        <v>17182.88</v>
      </c>
      <c r="O269" s="183">
        <f t="shared" si="56"/>
        <v>0</v>
      </c>
      <c r="P269" s="183">
        <f t="shared" si="56"/>
        <v>0</v>
      </c>
      <c r="Q269" s="183">
        <f t="shared" si="56"/>
        <v>17182.88</v>
      </c>
      <c r="R269" s="183">
        <f t="shared" si="56"/>
        <v>0</v>
      </c>
      <c r="S269" s="583"/>
      <c r="T269" s="518"/>
      <c r="U269" s="518"/>
      <c r="V269" s="518"/>
      <c r="W269" s="169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</row>
    <row r="270" spans="1:43" ht="12" customHeight="1" outlineLevel="3" thickBot="1" x14ac:dyDescent="0.2">
      <c r="A270" s="232" t="s">
        <v>73</v>
      </c>
      <c r="B270" s="191" t="s">
        <v>128</v>
      </c>
      <c r="C270" s="171" t="s">
        <v>73</v>
      </c>
      <c r="D270" s="242" t="s">
        <v>20</v>
      </c>
      <c r="E270" s="560" t="s">
        <v>46</v>
      </c>
      <c r="F270" s="561"/>
      <c r="G270" s="561"/>
      <c r="H270" s="561"/>
      <c r="I270" s="561"/>
      <c r="J270" s="562"/>
      <c r="K270" s="186">
        <f>K269</f>
        <v>229105.07</v>
      </c>
      <c r="L270" s="186">
        <f t="shared" ref="L270:R270" si="57">L269</f>
        <v>17182.88</v>
      </c>
      <c r="M270" s="186">
        <f t="shared" si="57"/>
        <v>17182.88</v>
      </c>
      <c r="N270" s="186">
        <f t="shared" si="57"/>
        <v>17182.88</v>
      </c>
      <c r="O270" s="186">
        <f t="shared" si="57"/>
        <v>0</v>
      </c>
      <c r="P270" s="186">
        <f t="shared" si="57"/>
        <v>0</v>
      </c>
      <c r="Q270" s="186">
        <f t="shared" si="57"/>
        <v>17182.88</v>
      </c>
      <c r="R270" s="186">
        <f t="shared" si="57"/>
        <v>0</v>
      </c>
      <c r="S270" s="208"/>
      <c r="T270" s="209"/>
      <c r="U270" s="210"/>
      <c r="V270" s="211"/>
      <c r="W270" s="169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</row>
    <row r="271" spans="1:43" ht="9.75" customHeight="1" outlineLevel="4" thickBot="1" x14ac:dyDescent="0.2">
      <c r="A271" s="230" t="s">
        <v>73</v>
      </c>
      <c r="B271" s="172" t="s">
        <v>128</v>
      </c>
      <c r="C271" s="173" t="s">
        <v>73</v>
      </c>
      <c r="D271" s="241" t="s">
        <v>73</v>
      </c>
      <c r="E271" s="578" t="s">
        <v>262</v>
      </c>
      <c r="F271" s="579"/>
      <c r="G271" s="579"/>
      <c r="H271" s="579"/>
      <c r="I271" s="579"/>
      <c r="J271" s="579"/>
      <c r="K271" s="579"/>
      <c r="L271" s="579"/>
      <c r="M271" s="579"/>
      <c r="N271" s="579"/>
      <c r="O271" s="579"/>
      <c r="P271" s="579"/>
      <c r="Q271" s="579"/>
      <c r="R271" s="579"/>
      <c r="S271" s="579"/>
      <c r="T271" s="579"/>
      <c r="U271" s="579"/>
      <c r="V271" s="580"/>
      <c r="W271" s="169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</row>
    <row r="272" spans="1:43" ht="9.75" customHeight="1" outlineLevel="4" x14ac:dyDescent="0.15">
      <c r="A272" s="507" t="s">
        <v>73</v>
      </c>
      <c r="B272" s="534" t="s">
        <v>128</v>
      </c>
      <c r="C272" s="531" t="s">
        <v>73</v>
      </c>
      <c r="D272" s="575" t="s">
        <v>73</v>
      </c>
      <c r="E272" s="548" t="s">
        <v>20</v>
      </c>
      <c r="F272" s="582" t="s">
        <v>633</v>
      </c>
      <c r="G272" s="552" t="s">
        <v>444</v>
      </c>
      <c r="H272" s="511" t="s">
        <v>594</v>
      </c>
      <c r="I272" s="511" t="s">
        <v>468</v>
      </c>
      <c r="J272" s="277" t="s">
        <v>156</v>
      </c>
      <c r="K272" s="175">
        <v>10381.43</v>
      </c>
      <c r="L272" s="359">
        <v>10381.43</v>
      </c>
      <c r="M272" s="313">
        <f>N272+P272</f>
        <v>0</v>
      </c>
      <c r="N272" s="387"/>
      <c r="O272" s="308"/>
      <c r="P272" s="308">
        <v>0</v>
      </c>
      <c r="Q272" s="308">
        <v>381.43</v>
      </c>
      <c r="R272" s="308"/>
      <c r="S272" s="582" t="s">
        <v>629</v>
      </c>
      <c r="T272" s="517">
        <v>0</v>
      </c>
      <c r="U272" s="520">
        <v>1146</v>
      </c>
      <c r="V272" s="517">
        <v>0</v>
      </c>
      <c r="W272" s="169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</row>
    <row r="273" spans="1:43" ht="19.5" customHeight="1" outlineLevel="4" x14ac:dyDescent="0.15">
      <c r="A273" s="541"/>
      <c r="B273" s="542"/>
      <c r="C273" s="543"/>
      <c r="D273" s="576"/>
      <c r="E273" s="548"/>
      <c r="F273" s="582"/>
      <c r="G273" s="552"/>
      <c r="H273" s="511"/>
      <c r="I273" s="511"/>
      <c r="J273" s="174" t="s">
        <v>572</v>
      </c>
      <c r="K273" s="175"/>
      <c r="L273" s="308"/>
      <c r="M273" s="308"/>
      <c r="N273" s="308"/>
      <c r="O273" s="308"/>
      <c r="P273" s="308"/>
      <c r="Q273" s="308">
        <f>-(Q274+Q275+Q276)</f>
        <v>-9602.8227499999994</v>
      </c>
      <c r="R273" s="308">
        <f>-(R274+R275+R276)</f>
        <v>-118434.72725</v>
      </c>
      <c r="S273" s="582"/>
      <c r="T273" s="517"/>
      <c r="U273" s="520"/>
      <c r="V273" s="517"/>
      <c r="W273" s="169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</row>
    <row r="274" spans="1:43" ht="18.75" customHeight="1" outlineLevel="4" x14ac:dyDescent="0.15">
      <c r="A274" s="541"/>
      <c r="B274" s="542"/>
      <c r="C274" s="543"/>
      <c r="D274" s="576"/>
      <c r="E274" s="548"/>
      <c r="F274" s="582"/>
      <c r="G274" s="552"/>
      <c r="H274" s="511"/>
      <c r="I274" s="511"/>
      <c r="J274" s="174" t="s">
        <v>157</v>
      </c>
      <c r="K274" s="175"/>
      <c r="L274" s="176"/>
      <c r="M274" s="177"/>
      <c r="N274" s="177"/>
      <c r="O274" s="177"/>
      <c r="P274" s="177"/>
      <c r="Q274" s="180">
        <f>L272*7.5/100</f>
        <v>778.60725000000002</v>
      </c>
      <c r="R274" s="180">
        <f>K274-Q274</f>
        <v>-778.60725000000002</v>
      </c>
      <c r="S274" s="582"/>
      <c r="T274" s="517"/>
      <c r="U274" s="520"/>
      <c r="V274" s="517"/>
      <c r="W274" s="169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</row>
    <row r="275" spans="1:43" ht="9.75" customHeight="1" outlineLevel="4" x14ac:dyDescent="0.15">
      <c r="A275" s="541"/>
      <c r="B275" s="542"/>
      <c r="C275" s="543"/>
      <c r="D275" s="576"/>
      <c r="E275" s="548"/>
      <c r="F275" s="582"/>
      <c r="G275" s="552"/>
      <c r="H275" s="511"/>
      <c r="I275" s="511"/>
      <c r="J275" s="174" t="s">
        <v>158</v>
      </c>
      <c r="K275" s="175">
        <v>128037.55</v>
      </c>
      <c r="L275" s="176"/>
      <c r="M275" s="177"/>
      <c r="N275" s="177"/>
      <c r="O275" s="177"/>
      <c r="P275" s="177"/>
      <c r="Q275" s="180">
        <f>L272*85/100</f>
        <v>8824.2155000000002</v>
      </c>
      <c r="R275" s="180">
        <f>K275-Q275</f>
        <v>119213.3345</v>
      </c>
      <c r="S275" s="582"/>
      <c r="T275" s="517"/>
      <c r="U275" s="520"/>
      <c r="V275" s="517"/>
      <c r="W275" s="169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</row>
    <row r="276" spans="1:43" ht="9.75" customHeight="1" outlineLevel="4" x14ac:dyDescent="0.15">
      <c r="A276" s="508"/>
      <c r="B276" s="535"/>
      <c r="C276" s="532"/>
      <c r="D276" s="576"/>
      <c r="E276" s="526"/>
      <c r="F276" s="582"/>
      <c r="G276" s="553"/>
      <c r="H276" s="511"/>
      <c r="I276" s="511"/>
      <c r="J276" s="179" t="s">
        <v>159</v>
      </c>
      <c r="K276" s="180"/>
      <c r="L276" s="181"/>
      <c r="M276" s="181"/>
      <c r="N276" s="181"/>
      <c r="O276" s="181"/>
      <c r="P276" s="181"/>
      <c r="Q276" s="181"/>
      <c r="R276" s="181"/>
      <c r="S276" s="582"/>
      <c r="T276" s="517"/>
      <c r="U276" s="520"/>
      <c r="V276" s="517"/>
      <c r="W276" s="169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</row>
    <row r="277" spans="1:43" ht="9.75" customHeight="1" outlineLevel="4" thickBot="1" x14ac:dyDescent="0.2">
      <c r="A277" s="509"/>
      <c r="B277" s="536"/>
      <c r="C277" s="533"/>
      <c r="D277" s="577"/>
      <c r="E277" s="527"/>
      <c r="F277" s="583"/>
      <c r="G277" s="554"/>
      <c r="H277" s="512"/>
      <c r="I277" s="512"/>
      <c r="J277" s="182" t="s">
        <v>385</v>
      </c>
      <c r="K277" s="183">
        <f>SUM(K272:K276)</f>
        <v>138418.98000000001</v>
      </c>
      <c r="L277" s="183">
        <f>SUM(L272:L276)</f>
        <v>10381.43</v>
      </c>
      <c r="M277" s="183">
        <f t="shared" ref="M277:R277" si="58">SUM(M272:M276)</f>
        <v>0</v>
      </c>
      <c r="N277" s="183">
        <f t="shared" si="58"/>
        <v>0</v>
      </c>
      <c r="O277" s="183">
        <f t="shared" si="58"/>
        <v>0</v>
      </c>
      <c r="P277" s="183">
        <f t="shared" si="58"/>
        <v>0</v>
      </c>
      <c r="Q277" s="183">
        <f t="shared" si="58"/>
        <v>381.43000000000211</v>
      </c>
      <c r="R277" s="183">
        <f t="shared" si="58"/>
        <v>0</v>
      </c>
      <c r="S277" s="583"/>
      <c r="T277" s="518"/>
      <c r="U277" s="521"/>
      <c r="V277" s="518"/>
      <c r="W277" s="169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</row>
    <row r="278" spans="1:43" ht="9.75" customHeight="1" outlineLevel="4" x14ac:dyDescent="0.15">
      <c r="A278" s="507" t="s">
        <v>73</v>
      </c>
      <c r="B278" s="534" t="s">
        <v>128</v>
      </c>
      <c r="C278" s="531" t="s">
        <v>73</v>
      </c>
      <c r="D278" s="575" t="s">
        <v>73</v>
      </c>
      <c r="E278" s="548" t="s">
        <v>73</v>
      </c>
      <c r="F278" s="582" t="s">
        <v>682</v>
      </c>
      <c r="G278" s="552" t="s">
        <v>444</v>
      </c>
      <c r="H278" s="511" t="s">
        <v>594</v>
      </c>
      <c r="I278" s="511" t="s">
        <v>475</v>
      </c>
      <c r="J278" s="277" t="s">
        <v>156</v>
      </c>
      <c r="K278" s="175">
        <v>1295.21</v>
      </c>
      <c r="L278" s="359">
        <v>1295.21</v>
      </c>
      <c r="M278" s="313">
        <f>N278+P278</f>
        <v>0</v>
      </c>
      <c r="N278" s="387"/>
      <c r="O278" s="308"/>
      <c r="P278" s="308"/>
      <c r="Q278" s="308">
        <v>1295.21</v>
      </c>
      <c r="R278" s="308"/>
      <c r="S278" s="582" t="s">
        <v>661</v>
      </c>
      <c r="T278" s="517">
        <v>0</v>
      </c>
      <c r="U278" s="519">
        <v>43</v>
      </c>
      <c r="V278" s="517">
        <v>0</v>
      </c>
      <c r="W278" s="169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</row>
    <row r="279" spans="1:43" ht="19.5" customHeight="1" outlineLevel="4" x14ac:dyDescent="0.15">
      <c r="A279" s="541"/>
      <c r="B279" s="542"/>
      <c r="C279" s="543"/>
      <c r="D279" s="576"/>
      <c r="E279" s="548"/>
      <c r="F279" s="582"/>
      <c r="G279" s="552"/>
      <c r="H279" s="511"/>
      <c r="I279" s="511"/>
      <c r="J279" s="277" t="s">
        <v>572</v>
      </c>
      <c r="K279" s="175"/>
      <c r="L279" s="308"/>
      <c r="M279" s="308"/>
      <c r="N279" s="308"/>
      <c r="O279" s="308"/>
      <c r="P279" s="308"/>
      <c r="Q279" s="308"/>
      <c r="R279" s="308">
        <v>-15974.4</v>
      </c>
      <c r="S279" s="582"/>
      <c r="T279" s="517"/>
      <c r="U279" s="520"/>
      <c r="V279" s="517"/>
      <c r="W279" s="169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</row>
    <row r="280" spans="1:43" ht="18.75" customHeight="1" outlineLevel="4" x14ac:dyDescent="0.15">
      <c r="A280" s="541"/>
      <c r="B280" s="542"/>
      <c r="C280" s="543"/>
      <c r="D280" s="576"/>
      <c r="E280" s="548"/>
      <c r="F280" s="582"/>
      <c r="G280" s="552"/>
      <c r="H280" s="511"/>
      <c r="I280" s="511"/>
      <c r="J280" s="277" t="s">
        <v>157</v>
      </c>
      <c r="K280" s="175">
        <v>1295.2</v>
      </c>
      <c r="L280" s="308"/>
      <c r="M280" s="308"/>
      <c r="N280" s="308"/>
      <c r="O280" s="308"/>
      <c r="P280" s="308"/>
      <c r="Q280" s="203"/>
      <c r="R280" s="203">
        <v>1295.2</v>
      </c>
      <c r="S280" s="582"/>
      <c r="T280" s="517"/>
      <c r="U280" s="520"/>
      <c r="V280" s="517"/>
      <c r="W280" s="169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</row>
    <row r="281" spans="1:43" ht="9.75" customHeight="1" outlineLevel="4" x14ac:dyDescent="0.15">
      <c r="A281" s="541"/>
      <c r="B281" s="542"/>
      <c r="C281" s="543"/>
      <c r="D281" s="576"/>
      <c r="E281" s="548"/>
      <c r="F281" s="582"/>
      <c r="G281" s="552"/>
      <c r="H281" s="511"/>
      <c r="I281" s="511"/>
      <c r="J281" s="277" t="s">
        <v>158</v>
      </c>
      <c r="K281" s="175">
        <v>14679.2</v>
      </c>
      <c r="L281" s="278"/>
      <c r="M281" s="177"/>
      <c r="N281" s="177"/>
      <c r="O281" s="177"/>
      <c r="P281" s="177"/>
      <c r="Q281" s="180"/>
      <c r="R281" s="180">
        <v>14679.2</v>
      </c>
      <c r="S281" s="582"/>
      <c r="T281" s="517"/>
      <c r="U281" s="520"/>
      <c r="V281" s="517"/>
      <c r="W281" s="169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</row>
    <row r="282" spans="1:43" ht="9.75" customHeight="1" outlineLevel="4" x14ac:dyDescent="0.15">
      <c r="A282" s="508"/>
      <c r="B282" s="535"/>
      <c r="C282" s="532"/>
      <c r="D282" s="576"/>
      <c r="E282" s="526"/>
      <c r="F282" s="582"/>
      <c r="G282" s="553"/>
      <c r="H282" s="511"/>
      <c r="I282" s="511"/>
      <c r="J282" s="179" t="s">
        <v>159</v>
      </c>
      <c r="K282" s="180"/>
      <c r="L282" s="181"/>
      <c r="M282" s="181"/>
      <c r="N282" s="181"/>
      <c r="O282" s="181"/>
      <c r="P282" s="181"/>
      <c r="Q282" s="181"/>
      <c r="R282" s="181"/>
      <c r="S282" s="582"/>
      <c r="T282" s="517"/>
      <c r="U282" s="520"/>
      <c r="V282" s="517"/>
      <c r="W282" s="169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</row>
    <row r="283" spans="1:43" ht="9.75" customHeight="1" outlineLevel="4" thickBot="1" x14ac:dyDescent="0.2">
      <c r="A283" s="509"/>
      <c r="B283" s="536"/>
      <c r="C283" s="533"/>
      <c r="D283" s="577"/>
      <c r="E283" s="527"/>
      <c r="F283" s="583"/>
      <c r="G283" s="554"/>
      <c r="H283" s="512"/>
      <c r="I283" s="512"/>
      <c r="J283" s="182" t="s">
        <v>385</v>
      </c>
      <c r="K283" s="183">
        <f>SUM(K278:K282)</f>
        <v>17269.61</v>
      </c>
      <c r="L283" s="183">
        <f>SUM(L278:L282)</f>
        <v>1295.21</v>
      </c>
      <c r="M283" s="183">
        <f t="shared" ref="M283:R283" si="59">SUM(M278:M282)</f>
        <v>0</v>
      </c>
      <c r="N283" s="183">
        <f t="shared" si="59"/>
        <v>0</v>
      </c>
      <c r="O283" s="183">
        <f t="shared" si="59"/>
        <v>0</v>
      </c>
      <c r="P283" s="183">
        <f t="shared" si="59"/>
        <v>0</v>
      </c>
      <c r="Q283" s="183">
        <f t="shared" si="59"/>
        <v>1295.21</v>
      </c>
      <c r="R283" s="183">
        <f t="shared" si="59"/>
        <v>0</v>
      </c>
      <c r="S283" s="583"/>
      <c r="T283" s="518"/>
      <c r="U283" s="521"/>
      <c r="V283" s="518"/>
      <c r="W283" s="169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</row>
    <row r="284" spans="1:43" ht="9.75" customHeight="1" outlineLevel="3" thickBot="1" x14ac:dyDescent="0.2">
      <c r="A284" s="235" t="s">
        <v>73</v>
      </c>
      <c r="B284" s="184" t="s">
        <v>128</v>
      </c>
      <c r="C284" s="185" t="s">
        <v>73</v>
      </c>
      <c r="D284" s="242" t="s">
        <v>73</v>
      </c>
      <c r="E284" s="560" t="s">
        <v>46</v>
      </c>
      <c r="F284" s="561"/>
      <c r="G284" s="561"/>
      <c r="H284" s="561"/>
      <c r="I284" s="561"/>
      <c r="J284" s="562"/>
      <c r="K284" s="186">
        <f>K277+K283</f>
        <v>155688.59000000003</v>
      </c>
      <c r="L284" s="186">
        <f t="shared" ref="L284:R284" si="60">L277+L283</f>
        <v>11676.64</v>
      </c>
      <c r="M284" s="186">
        <f t="shared" si="60"/>
        <v>0</v>
      </c>
      <c r="N284" s="186">
        <f t="shared" si="60"/>
        <v>0</v>
      </c>
      <c r="O284" s="186">
        <f t="shared" si="60"/>
        <v>0</v>
      </c>
      <c r="P284" s="186">
        <f t="shared" si="60"/>
        <v>0</v>
      </c>
      <c r="Q284" s="186">
        <f t="shared" si="60"/>
        <v>1676.6400000000021</v>
      </c>
      <c r="R284" s="186">
        <f t="shared" si="60"/>
        <v>0</v>
      </c>
      <c r="S284" s="187"/>
      <c r="T284" s="188"/>
      <c r="U284" s="189"/>
      <c r="V284" s="190"/>
      <c r="W284" s="169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</row>
    <row r="285" spans="1:43" ht="9.75" customHeight="1" outlineLevel="2" thickBot="1" x14ac:dyDescent="0.2">
      <c r="A285" s="232" t="s">
        <v>73</v>
      </c>
      <c r="B285" s="191" t="s">
        <v>128</v>
      </c>
      <c r="C285" s="171" t="s">
        <v>73</v>
      </c>
      <c r="D285" s="637" t="s">
        <v>21</v>
      </c>
      <c r="E285" s="638"/>
      <c r="F285" s="638"/>
      <c r="G285" s="638"/>
      <c r="H285" s="638"/>
      <c r="I285" s="638"/>
      <c r="J285" s="639"/>
      <c r="K285" s="192">
        <f t="shared" ref="K285:R285" si="61">K284+K270</f>
        <v>384793.66000000003</v>
      </c>
      <c r="L285" s="192">
        <f>L284+L270</f>
        <v>28859.52</v>
      </c>
      <c r="M285" s="192">
        <f t="shared" si="61"/>
        <v>17182.88</v>
      </c>
      <c r="N285" s="192">
        <f t="shared" si="61"/>
        <v>17182.88</v>
      </c>
      <c r="O285" s="192">
        <f t="shared" si="61"/>
        <v>0</v>
      </c>
      <c r="P285" s="192">
        <f t="shared" si="61"/>
        <v>0</v>
      </c>
      <c r="Q285" s="192">
        <f t="shared" si="61"/>
        <v>18859.520000000004</v>
      </c>
      <c r="R285" s="192">
        <f t="shared" si="61"/>
        <v>0</v>
      </c>
      <c r="S285" s="193"/>
      <c r="T285" s="194"/>
      <c r="U285" s="195"/>
      <c r="V285" s="196"/>
      <c r="W285" s="169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</row>
    <row r="286" spans="1:43" ht="9.75" customHeight="1" outlineLevel="1" thickBot="1" x14ac:dyDescent="0.2">
      <c r="A286" s="232" t="s">
        <v>73</v>
      </c>
      <c r="B286" s="191" t="s">
        <v>128</v>
      </c>
      <c r="C286" s="640" t="s">
        <v>15</v>
      </c>
      <c r="D286" s="641"/>
      <c r="E286" s="641"/>
      <c r="F286" s="641"/>
      <c r="G286" s="641"/>
      <c r="H286" s="641"/>
      <c r="I286" s="641"/>
      <c r="J286" s="642"/>
      <c r="K286" s="197">
        <f t="shared" ref="K286:R286" si="62">K285+K261</f>
        <v>1964181.25</v>
      </c>
      <c r="L286" s="197">
        <f>L285+L261</f>
        <v>337263.52</v>
      </c>
      <c r="M286" s="197">
        <f t="shared" si="62"/>
        <v>504412.29000000004</v>
      </c>
      <c r="N286" s="197">
        <f t="shared" si="62"/>
        <v>21042.47</v>
      </c>
      <c r="O286" s="197">
        <f t="shared" si="62"/>
        <v>0</v>
      </c>
      <c r="P286" s="197">
        <f t="shared" si="62"/>
        <v>483369.82</v>
      </c>
      <c r="Q286" s="197">
        <f t="shared" si="62"/>
        <v>408239.62</v>
      </c>
      <c r="R286" s="197">
        <f t="shared" si="62"/>
        <v>203735.5</v>
      </c>
      <c r="S286" s="198"/>
      <c r="T286" s="199"/>
      <c r="U286" s="200"/>
      <c r="V286" s="201"/>
      <c r="W286" s="169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</row>
    <row r="287" spans="1:43" ht="9.75" customHeight="1" thickBot="1" x14ac:dyDescent="0.2">
      <c r="A287" s="236" t="s">
        <v>73</v>
      </c>
      <c r="B287" s="777" t="s">
        <v>29</v>
      </c>
      <c r="C287" s="778"/>
      <c r="D287" s="778"/>
      <c r="E287" s="778"/>
      <c r="F287" s="778"/>
      <c r="G287" s="778"/>
      <c r="H287" s="778"/>
      <c r="I287" s="778"/>
      <c r="J287" s="835"/>
      <c r="K287" s="212">
        <f t="shared" ref="K287:R287" si="63">K286+K228</f>
        <v>4766962.51</v>
      </c>
      <c r="L287" s="212">
        <f t="shared" si="63"/>
        <v>500380.93000000005</v>
      </c>
      <c r="M287" s="212">
        <f t="shared" si="63"/>
        <v>683583.14</v>
      </c>
      <c r="N287" s="212">
        <f t="shared" si="63"/>
        <v>34876.160000000003</v>
      </c>
      <c r="O287" s="212">
        <f t="shared" si="63"/>
        <v>54.63</v>
      </c>
      <c r="P287" s="212">
        <f t="shared" si="63"/>
        <v>648706.98</v>
      </c>
      <c r="Q287" s="212">
        <f t="shared" si="63"/>
        <v>1771714.9194999998</v>
      </c>
      <c r="R287" s="212">
        <f t="shared" si="63"/>
        <v>503735.5</v>
      </c>
      <c r="S287" s="213"/>
      <c r="T287" s="214"/>
      <c r="U287" s="215"/>
      <c r="V287" s="216"/>
      <c r="W287" s="169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</row>
    <row r="288" spans="1:43" ht="9.75" customHeight="1" thickBot="1" x14ac:dyDescent="0.2">
      <c r="A288" s="217"/>
      <c r="B288" s="217"/>
      <c r="C288" s="217"/>
      <c r="D288" s="217"/>
      <c r="E288" s="217"/>
      <c r="F288" s="218"/>
      <c r="G288" s="218"/>
      <c r="H288" s="218"/>
      <c r="I288" s="218"/>
      <c r="J288" s="218"/>
      <c r="K288" s="219"/>
      <c r="L288" s="219"/>
      <c r="M288" s="219"/>
      <c r="N288" s="219"/>
      <c r="O288" s="219"/>
      <c r="P288" s="219"/>
      <c r="Q288" s="219"/>
      <c r="R288" s="219"/>
      <c r="S288" s="218"/>
      <c r="T288" s="218"/>
      <c r="U288" s="218"/>
      <c r="V288" s="220"/>
      <c r="W288" s="169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</row>
    <row r="289" spans="1:43" ht="10.5" customHeight="1" outlineLevel="1" thickBot="1" x14ac:dyDescent="0.2">
      <c r="A289" s="229" t="s">
        <v>128</v>
      </c>
      <c r="B289" s="836" t="s">
        <v>618</v>
      </c>
      <c r="C289" s="743"/>
      <c r="D289" s="743"/>
      <c r="E289" s="743"/>
      <c r="F289" s="743"/>
      <c r="G289" s="743"/>
      <c r="H289" s="743"/>
      <c r="I289" s="743"/>
      <c r="J289" s="743"/>
      <c r="K289" s="743"/>
      <c r="L289" s="743"/>
      <c r="M289" s="743"/>
      <c r="N289" s="743"/>
      <c r="O289" s="743"/>
      <c r="P289" s="743"/>
      <c r="Q289" s="743"/>
      <c r="R289" s="743"/>
      <c r="S289" s="743"/>
      <c r="T289" s="743"/>
      <c r="U289" s="743"/>
      <c r="V289" s="744"/>
      <c r="W289" s="169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</row>
    <row r="290" spans="1:43" ht="12" customHeight="1" outlineLevel="2" thickBot="1" x14ac:dyDescent="0.2">
      <c r="A290" s="229" t="s">
        <v>128</v>
      </c>
      <c r="B290" s="240" t="s">
        <v>20</v>
      </c>
      <c r="C290" s="643" t="s">
        <v>131</v>
      </c>
      <c r="D290" s="644"/>
      <c r="E290" s="644"/>
      <c r="F290" s="644"/>
      <c r="G290" s="644"/>
      <c r="H290" s="644"/>
      <c r="I290" s="644"/>
      <c r="J290" s="644"/>
      <c r="K290" s="644"/>
      <c r="L290" s="644"/>
      <c r="M290" s="644"/>
      <c r="N290" s="644"/>
      <c r="O290" s="644"/>
      <c r="P290" s="644"/>
      <c r="Q290" s="644"/>
      <c r="R290" s="644"/>
      <c r="S290" s="644"/>
      <c r="T290" s="644"/>
      <c r="U290" s="644"/>
      <c r="V290" s="645"/>
      <c r="W290" s="169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</row>
    <row r="291" spans="1:43" ht="12" customHeight="1" outlineLevel="3" thickBot="1" x14ac:dyDescent="0.2">
      <c r="A291" s="229" t="s">
        <v>128</v>
      </c>
      <c r="B291" s="170" t="s">
        <v>20</v>
      </c>
      <c r="C291" s="171" t="s">
        <v>20</v>
      </c>
      <c r="D291" s="607" t="s">
        <v>129</v>
      </c>
      <c r="E291" s="608"/>
      <c r="F291" s="608"/>
      <c r="G291" s="608"/>
      <c r="H291" s="608"/>
      <c r="I291" s="608"/>
      <c r="J291" s="608"/>
      <c r="K291" s="608"/>
      <c r="L291" s="608"/>
      <c r="M291" s="608"/>
      <c r="N291" s="608"/>
      <c r="O291" s="608"/>
      <c r="P291" s="608"/>
      <c r="Q291" s="608"/>
      <c r="R291" s="608"/>
      <c r="S291" s="608"/>
      <c r="T291" s="608"/>
      <c r="U291" s="608"/>
      <c r="V291" s="609"/>
      <c r="W291" s="169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</row>
    <row r="292" spans="1:43" ht="12.75" customHeight="1" outlineLevel="4" thickBot="1" x14ac:dyDescent="0.2">
      <c r="A292" s="230" t="s">
        <v>128</v>
      </c>
      <c r="B292" s="172" t="s">
        <v>20</v>
      </c>
      <c r="C292" s="173" t="s">
        <v>20</v>
      </c>
      <c r="D292" s="241" t="s">
        <v>603</v>
      </c>
      <c r="E292" s="901" t="s">
        <v>134</v>
      </c>
      <c r="F292" s="902"/>
      <c r="G292" s="902"/>
      <c r="H292" s="902"/>
      <c r="I292" s="902"/>
      <c r="J292" s="902"/>
      <c r="K292" s="902"/>
      <c r="L292" s="902"/>
      <c r="M292" s="902"/>
      <c r="N292" s="902"/>
      <c r="O292" s="902"/>
      <c r="P292" s="902"/>
      <c r="Q292" s="902"/>
      <c r="R292" s="902"/>
      <c r="S292" s="902"/>
      <c r="T292" s="902"/>
      <c r="U292" s="902"/>
      <c r="V292" s="903"/>
      <c r="W292" s="169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</row>
    <row r="293" spans="1:43" ht="9.75" customHeight="1" outlineLevel="4" x14ac:dyDescent="0.15">
      <c r="A293" s="507" t="s">
        <v>128</v>
      </c>
      <c r="B293" s="534" t="s">
        <v>20</v>
      </c>
      <c r="C293" s="531" t="s">
        <v>20</v>
      </c>
      <c r="D293" s="544" t="s">
        <v>603</v>
      </c>
      <c r="E293" s="525" t="s">
        <v>20</v>
      </c>
      <c r="F293" s="581" t="s">
        <v>324</v>
      </c>
      <c r="G293" s="510" t="s">
        <v>444</v>
      </c>
      <c r="H293" s="510" t="s">
        <v>592</v>
      </c>
      <c r="I293" s="510" t="s">
        <v>469</v>
      </c>
      <c r="J293" s="202" t="s">
        <v>156</v>
      </c>
      <c r="K293" s="411">
        <v>37405.440000000002</v>
      </c>
      <c r="L293" s="206">
        <v>76505</v>
      </c>
      <c r="M293" s="206">
        <f>N293+P293</f>
        <v>371149.52</v>
      </c>
      <c r="N293" s="206">
        <v>7370.69</v>
      </c>
      <c r="O293" s="206"/>
      <c r="P293" s="206">
        <f>346778.83+17000</f>
        <v>363778.83</v>
      </c>
      <c r="Q293" s="206">
        <v>19788.45</v>
      </c>
      <c r="R293" s="178"/>
      <c r="S293" s="603" t="s">
        <v>640</v>
      </c>
      <c r="T293" s="646">
        <v>0</v>
      </c>
      <c r="U293" s="905">
        <v>0</v>
      </c>
      <c r="V293" s="610">
        <v>2.17</v>
      </c>
      <c r="W293" s="169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</row>
    <row r="294" spans="1:43" ht="9.75" customHeight="1" outlineLevel="4" x14ac:dyDescent="0.15">
      <c r="A294" s="541"/>
      <c r="B294" s="542"/>
      <c r="C294" s="543"/>
      <c r="D294" s="545"/>
      <c r="E294" s="548"/>
      <c r="F294" s="582"/>
      <c r="G294" s="511"/>
      <c r="H294" s="511"/>
      <c r="I294" s="511"/>
      <c r="J294" s="277" t="s">
        <v>572</v>
      </c>
      <c r="K294" s="175"/>
      <c r="L294" s="415"/>
      <c r="M294" s="415"/>
      <c r="N294" s="415"/>
      <c r="O294" s="415"/>
      <c r="P294" s="415"/>
      <c r="Q294" s="415">
        <f>-(Q295+Q296+Q297)</f>
        <v>-65029.25</v>
      </c>
      <c r="R294" s="175">
        <f>-(R295+R296+R297)</f>
        <v>-358899.04</v>
      </c>
      <c r="S294" s="550"/>
      <c r="T294" s="647"/>
      <c r="U294" s="905"/>
      <c r="V294" s="611"/>
      <c r="W294" s="169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</row>
    <row r="295" spans="1:43" ht="9.75" customHeight="1" outlineLevel="4" x14ac:dyDescent="0.15">
      <c r="A295" s="541"/>
      <c r="B295" s="542"/>
      <c r="C295" s="543"/>
      <c r="D295" s="545"/>
      <c r="E295" s="548"/>
      <c r="F295" s="582"/>
      <c r="G295" s="511"/>
      <c r="H295" s="511"/>
      <c r="I295" s="511"/>
      <c r="J295" s="277" t="s">
        <v>157</v>
      </c>
      <c r="K295" s="175">
        <v>37405.440000000002</v>
      </c>
      <c r="L295" s="278"/>
      <c r="M295" s="415"/>
      <c r="N295" s="415"/>
      <c r="O295" s="415"/>
      <c r="P295" s="415"/>
      <c r="Q295" s="180"/>
      <c r="R295" s="180"/>
      <c r="S295" s="550"/>
      <c r="T295" s="647"/>
      <c r="U295" s="905"/>
      <c r="V295" s="611"/>
      <c r="W295" s="169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</row>
    <row r="296" spans="1:43" ht="9.75" customHeight="1" outlineLevel="4" x14ac:dyDescent="0.15">
      <c r="A296" s="541"/>
      <c r="B296" s="542"/>
      <c r="C296" s="543"/>
      <c r="D296" s="545"/>
      <c r="E296" s="548"/>
      <c r="F296" s="582"/>
      <c r="G296" s="511"/>
      <c r="H296" s="511"/>
      <c r="I296" s="511"/>
      <c r="J296" s="277" t="s">
        <v>158</v>
      </c>
      <c r="K296" s="175">
        <v>423928.29</v>
      </c>
      <c r="L296" s="278"/>
      <c r="M296" s="415"/>
      <c r="N296" s="415"/>
      <c r="O296" s="415"/>
      <c r="P296" s="415"/>
      <c r="Q296" s="180">
        <f>L293*85/100</f>
        <v>65029.25</v>
      </c>
      <c r="R296" s="180">
        <f>K296-Q296</f>
        <v>358899.04</v>
      </c>
      <c r="S296" s="550"/>
      <c r="T296" s="647"/>
      <c r="U296" s="905"/>
      <c r="V296" s="612"/>
      <c r="W296" s="169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</row>
    <row r="297" spans="1:43" ht="18" customHeight="1" outlineLevel="4" x14ac:dyDescent="0.15">
      <c r="A297" s="508"/>
      <c r="B297" s="535"/>
      <c r="C297" s="532"/>
      <c r="D297" s="546"/>
      <c r="E297" s="526"/>
      <c r="F297" s="582"/>
      <c r="G297" s="511"/>
      <c r="H297" s="511"/>
      <c r="I297" s="511"/>
      <c r="J297" s="179" t="s">
        <v>159</v>
      </c>
      <c r="K297" s="180">
        <f>37405.44-37405.44</f>
        <v>0</v>
      </c>
      <c r="L297" s="181"/>
      <c r="M297" s="181"/>
      <c r="N297" s="181"/>
      <c r="O297" s="181"/>
      <c r="P297" s="181"/>
      <c r="Q297" s="181"/>
      <c r="R297" s="181">
        <f>(K297-Q297)</f>
        <v>0</v>
      </c>
      <c r="S297" s="550" t="s">
        <v>428</v>
      </c>
      <c r="T297" s="647">
        <v>0</v>
      </c>
      <c r="U297" s="904">
        <v>0</v>
      </c>
      <c r="V297" s="613">
        <v>2</v>
      </c>
      <c r="W297" s="169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</row>
    <row r="298" spans="1:43" ht="18" customHeight="1" outlineLevel="4" thickBot="1" x14ac:dyDescent="0.2">
      <c r="A298" s="509"/>
      <c r="B298" s="536"/>
      <c r="C298" s="533"/>
      <c r="D298" s="547"/>
      <c r="E298" s="527"/>
      <c r="F298" s="583"/>
      <c r="G298" s="512"/>
      <c r="H298" s="512"/>
      <c r="I298" s="512"/>
      <c r="J298" s="182" t="s">
        <v>385</v>
      </c>
      <c r="K298" s="183">
        <f>SUM(K293:K297)</f>
        <v>498739.17</v>
      </c>
      <c r="L298" s="183">
        <f>SUM(L293:L297)</f>
        <v>76505</v>
      </c>
      <c r="M298" s="183">
        <f t="shared" ref="M298:Q298" si="64">SUM(M293:M297)</f>
        <v>371149.52</v>
      </c>
      <c r="N298" s="183">
        <f>SUM(N293:N297)</f>
        <v>7370.69</v>
      </c>
      <c r="O298" s="183">
        <f t="shared" si="64"/>
        <v>0</v>
      </c>
      <c r="P298" s="183">
        <f t="shared" si="64"/>
        <v>363778.83</v>
      </c>
      <c r="Q298" s="183">
        <f t="shared" si="64"/>
        <v>19788.449999999997</v>
      </c>
      <c r="R298" s="183">
        <f>SUM(R293:R297)</f>
        <v>0</v>
      </c>
      <c r="S298" s="551"/>
      <c r="T298" s="659"/>
      <c r="U298" s="904"/>
      <c r="V298" s="614"/>
      <c r="W298" s="169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</row>
    <row r="299" spans="1:43" ht="9.75" customHeight="1" outlineLevel="4" x14ac:dyDescent="0.15">
      <c r="A299" s="567" t="s">
        <v>128</v>
      </c>
      <c r="B299" s="594" t="s">
        <v>20</v>
      </c>
      <c r="C299" s="591" t="s">
        <v>20</v>
      </c>
      <c r="D299" s="684" t="s">
        <v>603</v>
      </c>
      <c r="E299" s="585" t="s">
        <v>73</v>
      </c>
      <c r="F299" s="582" t="s">
        <v>325</v>
      </c>
      <c r="G299" s="511" t="s">
        <v>444</v>
      </c>
      <c r="H299" s="510" t="s">
        <v>592</v>
      </c>
      <c r="I299" s="511" t="s">
        <v>470</v>
      </c>
      <c r="J299" s="277" t="s">
        <v>156</v>
      </c>
      <c r="K299" s="175">
        <v>194429.66</v>
      </c>
      <c r="L299" s="206">
        <v>118000</v>
      </c>
      <c r="M299" s="206">
        <f>N299+P299</f>
        <v>150262.67000000001</v>
      </c>
      <c r="N299" s="206">
        <v>3313.95</v>
      </c>
      <c r="O299" s="206"/>
      <c r="P299" s="206">
        <f>125046.93+18773.11+998.25+919.6+214.04+966.79+30</f>
        <v>146948.72</v>
      </c>
      <c r="Q299" s="178">
        <v>44835.07</v>
      </c>
      <c r="R299" s="178"/>
      <c r="S299" s="582" t="s">
        <v>428</v>
      </c>
      <c r="T299" s="517">
        <v>0</v>
      </c>
      <c r="U299" s="520">
        <v>9</v>
      </c>
      <c r="V299" s="520">
        <v>0</v>
      </c>
      <c r="W299" s="169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</row>
    <row r="300" spans="1:43" ht="9.75" customHeight="1" outlineLevel="4" x14ac:dyDescent="0.15">
      <c r="A300" s="567"/>
      <c r="B300" s="594"/>
      <c r="C300" s="591"/>
      <c r="D300" s="684"/>
      <c r="E300" s="585"/>
      <c r="F300" s="582"/>
      <c r="G300" s="511"/>
      <c r="H300" s="511"/>
      <c r="I300" s="511"/>
      <c r="J300" s="277" t="s">
        <v>572</v>
      </c>
      <c r="K300" s="175"/>
      <c r="L300" s="278"/>
      <c r="M300" s="415"/>
      <c r="N300" s="415"/>
      <c r="O300" s="415"/>
      <c r="P300" s="415"/>
      <c r="Q300" s="175">
        <f>-(Q301+Q302+Q303)</f>
        <v>-100300</v>
      </c>
      <c r="R300" s="175">
        <f>-(R301+R302+R303)</f>
        <v>-349283.76</v>
      </c>
      <c r="S300" s="582"/>
      <c r="T300" s="517"/>
      <c r="U300" s="520"/>
      <c r="V300" s="520"/>
      <c r="W300" s="169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</row>
    <row r="301" spans="1:43" ht="9.75" customHeight="1" outlineLevel="4" x14ac:dyDescent="0.15">
      <c r="A301" s="567"/>
      <c r="B301" s="594"/>
      <c r="C301" s="591"/>
      <c r="D301" s="684"/>
      <c r="E301" s="585"/>
      <c r="F301" s="582"/>
      <c r="G301" s="511"/>
      <c r="H301" s="511"/>
      <c r="I301" s="511"/>
      <c r="J301" s="277" t="s">
        <v>157</v>
      </c>
      <c r="K301" s="175"/>
      <c r="L301" s="278"/>
      <c r="M301" s="415"/>
      <c r="N301" s="415"/>
      <c r="O301" s="415"/>
      <c r="P301" s="415"/>
      <c r="Q301" s="180"/>
      <c r="R301" s="180"/>
      <c r="S301" s="582"/>
      <c r="T301" s="517"/>
      <c r="U301" s="520"/>
      <c r="V301" s="520"/>
      <c r="W301" s="169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</row>
    <row r="302" spans="1:43" ht="9.75" customHeight="1" outlineLevel="4" x14ac:dyDescent="0.15">
      <c r="A302" s="567"/>
      <c r="B302" s="594"/>
      <c r="C302" s="591"/>
      <c r="D302" s="684"/>
      <c r="E302" s="585"/>
      <c r="F302" s="582"/>
      <c r="G302" s="511"/>
      <c r="H302" s="511"/>
      <c r="I302" s="511"/>
      <c r="J302" s="277" t="s">
        <v>158</v>
      </c>
      <c r="K302" s="175">
        <v>449583.76</v>
      </c>
      <c r="L302" s="278"/>
      <c r="M302" s="415"/>
      <c r="N302" s="415"/>
      <c r="O302" s="415"/>
      <c r="P302" s="415"/>
      <c r="Q302" s="180">
        <f>L299*85/100</f>
        <v>100300</v>
      </c>
      <c r="R302" s="180">
        <f>K302-Q302</f>
        <v>349283.76</v>
      </c>
      <c r="S302" s="582"/>
      <c r="T302" s="517"/>
      <c r="U302" s="520"/>
      <c r="V302" s="520"/>
      <c r="W302" s="169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</row>
    <row r="303" spans="1:43" ht="9.75" customHeight="1" outlineLevel="4" x14ac:dyDescent="0.15">
      <c r="A303" s="567"/>
      <c r="B303" s="594"/>
      <c r="C303" s="591"/>
      <c r="D303" s="684"/>
      <c r="E303" s="585"/>
      <c r="F303" s="582"/>
      <c r="G303" s="511"/>
      <c r="H303" s="511"/>
      <c r="I303" s="511"/>
      <c r="J303" s="179" t="s">
        <v>159</v>
      </c>
      <c r="K303" s="180"/>
      <c r="L303" s="181"/>
      <c r="M303" s="181"/>
      <c r="N303" s="181"/>
      <c r="O303" s="181"/>
      <c r="P303" s="181"/>
      <c r="Q303" s="181"/>
      <c r="R303" s="181"/>
      <c r="S303" s="582"/>
      <c r="T303" s="517"/>
      <c r="U303" s="520"/>
      <c r="V303" s="520"/>
      <c r="W303" s="169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</row>
    <row r="304" spans="1:43" ht="9.75" customHeight="1" outlineLevel="4" thickBot="1" x14ac:dyDescent="0.2">
      <c r="A304" s="568"/>
      <c r="B304" s="595"/>
      <c r="C304" s="592"/>
      <c r="D304" s="685"/>
      <c r="E304" s="586"/>
      <c r="F304" s="583"/>
      <c r="G304" s="512"/>
      <c r="H304" s="512"/>
      <c r="I304" s="512"/>
      <c r="J304" s="182" t="s">
        <v>385</v>
      </c>
      <c r="K304" s="183">
        <f>SUM(K299:K303)</f>
        <v>644013.42000000004</v>
      </c>
      <c r="L304" s="183">
        <f>SUM(L299:L303)</f>
        <v>118000</v>
      </c>
      <c r="M304" s="183">
        <f>SUM(M299:M303)</f>
        <v>150262.67000000001</v>
      </c>
      <c r="N304" s="183">
        <f t="shared" ref="N304:R304" si="65">SUM(N299:N303)</f>
        <v>3313.95</v>
      </c>
      <c r="O304" s="183">
        <f t="shared" si="65"/>
        <v>0</v>
      </c>
      <c r="P304" s="183">
        <f t="shared" si="65"/>
        <v>146948.72</v>
      </c>
      <c r="Q304" s="183">
        <f t="shared" si="65"/>
        <v>44835.07</v>
      </c>
      <c r="R304" s="183">
        <f t="shared" si="65"/>
        <v>0</v>
      </c>
      <c r="S304" s="583"/>
      <c r="T304" s="518"/>
      <c r="U304" s="521"/>
      <c r="V304" s="521"/>
      <c r="W304" s="169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</row>
    <row r="305" spans="1:43" ht="11.25" customHeight="1" outlineLevel="3" thickBot="1" x14ac:dyDescent="0.2">
      <c r="A305" s="231" t="s">
        <v>128</v>
      </c>
      <c r="B305" s="184" t="s">
        <v>20</v>
      </c>
      <c r="C305" s="185" t="s">
        <v>20</v>
      </c>
      <c r="D305" s="242" t="s">
        <v>603</v>
      </c>
      <c r="E305" s="560" t="s">
        <v>46</v>
      </c>
      <c r="F305" s="561"/>
      <c r="G305" s="561"/>
      <c r="H305" s="561"/>
      <c r="I305" s="561"/>
      <c r="J305" s="562"/>
      <c r="K305" s="186">
        <f>K298+K304</f>
        <v>1142752.5900000001</v>
      </c>
      <c r="L305" s="186">
        <f t="shared" ref="L305:R305" si="66">L298+L304</f>
        <v>194505</v>
      </c>
      <c r="M305" s="186">
        <f>M298+M304</f>
        <v>521412.19000000006</v>
      </c>
      <c r="N305" s="186">
        <f t="shared" si="66"/>
        <v>10684.64</v>
      </c>
      <c r="O305" s="186">
        <f t="shared" si="66"/>
        <v>0</v>
      </c>
      <c r="P305" s="186">
        <f t="shared" si="66"/>
        <v>510727.55000000005</v>
      </c>
      <c r="Q305" s="186">
        <f t="shared" si="66"/>
        <v>64623.519999999997</v>
      </c>
      <c r="R305" s="186">
        <f t="shared" si="66"/>
        <v>0</v>
      </c>
      <c r="S305" s="187"/>
      <c r="T305" s="188"/>
      <c r="U305" s="189"/>
      <c r="V305" s="190"/>
      <c r="W305" s="169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</row>
    <row r="306" spans="1:43" ht="11.25" customHeight="1" outlineLevel="2" thickBot="1" x14ac:dyDescent="0.2">
      <c r="A306" s="232" t="s">
        <v>128</v>
      </c>
      <c r="B306" s="191" t="s">
        <v>20</v>
      </c>
      <c r="C306" s="171" t="s">
        <v>20</v>
      </c>
      <c r="D306" s="637" t="s">
        <v>21</v>
      </c>
      <c r="E306" s="638"/>
      <c r="F306" s="638"/>
      <c r="G306" s="638"/>
      <c r="H306" s="638"/>
      <c r="I306" s="638"/>
      <c r="J306" s="639"/>
      <c r="K306" s="192">
        <f>K305</f>
        <v>1142752.5900000001</v>
      </c>
      <c r="L306" s="192">
        <f t="shared" ref="L306:R306" si="67">L305</f>
        <v>194505</v>
      </c>
      <c r="M306" s="192">
        <f t="shared" si="67"/>
        <v>521412.19000000006</v>
      </c>
      <c r="N306" s="192">
        <f t="shared" si="67"/>
        <v>10684.64</v>
      </c>
      <c r="O306" s="192">
        <f t="shared" si="67"/>
        <v>0</v>
      </c>
      <c r="P306" s="192">
        <f t="shared" si="67"/>
        <v>510727.55000000005</v>
      </c>
      <c r="Q306" s="192">
        <f t="shared" si="67"/>
        <v>64623.519999999997</v>
      </c>
      <c r="R306" s="192">
        <f t="shared" si="67"/>
        <v>0</v>
      </c>
      <c r="S306" s="193"/>
      <c r="T306" s="194"/>
      <c r="U306" s="195"/>
      <c r="V306" s="196"/>
      <c r="W306" s="169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</row>
    <row r="307" spans="1:43" ht="12.75" customHeight="1" outlineLevel="3" thickBot="1" x14ac:dyDescent="0.2">
      <c r="A307" s="229" t="s">
        <v>128</v>
      </c>
      <c r="B307" s="170" t="s">
        <v>20</v>
      </c>
      <c r="C307" s="171" t="s">
        <v>73</v>
      </c>
      <c r="D307" s="607" t="s">
        <v>135</v>
      </c>
      <c r="E307" s="608"/>
      <c r="F307" s="608"/>
      <c r="G307" s="608"/>
      <c r="H307" s="608"/>
      <c r="I307" s="608"/>
      <c r="J307" s="608"/>
      <c r="K307" s="608"/>
      <c r="L307" s="608"/>
      <c r="M307" s="608"/>
      <c r="N307" s="608"/>
      <c r="O307" s="608"/>
      <c r="P307" s="608"/>
      <c r="Q307" s="608"/>
      <c r="R307" s="608"/>
      <c r="S307" s="608"/>
      <c r="T307" s="608"/>
      <c r="U307" s="608"/>
      <c r="V307" s="609"/>
      <c r="W307" s="169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</row>
    <row r="308" spans="1:43" ht="13.5" customHeight="1" outlineLevel="4" thickBot="1" x14ac:dyDescent="0.2">
      <c r="A308" s="230" t="s">
        <v>128</v>
      </c>
      <c r="B308" s="172" t="s">
        <v>20</v>
      </c>
      <c r="C308" s="173" t="s">
        <v>73</v>
      </c>
      <c r="D308" s="241" t="s">
        <v>20</v>
      </c>
      <c r="E308" s="578" t="s">
        <v>136</v>
      </c>
      <c r="F308" s="579"/>
      <c r="G308" s="579"/>
      <c r="H308" s="579"/>
      <c r="I308" s="579"/>
      <c r="J308" s="579"/>
      <c r="K308" s="579"/>
      <c r="L308" s="579"/>
      <c r="M308" s="579"/>
      <c r="N308" s="579"/>
      <c r="O308" s="579"/>
      <c r="P308" s="579"/>
      <c r="Q308" s="579"/>
      <c r="R308" s="579"/>
      <c r="S308" s="579"/>
      <c r="T308" s="579"/>
      <c r="U308" s="579"/>
      <c r="V308" s="580"/>
      <c r="W308" s="169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</row>
    <row r="309" spans="1:43" ht="9.75" customHeight="1" outlineLevel="4" x14ac:dyDescent="0.15">
      <c r="A309" s="507" t="s">
        <v>128</v>
      </c>
      <c r="B309" s="534" t="s">
        <v>20</v>
      </c>
      <c r="C309" s="531" t="s">
        <v>73</v>
      </c>
      <c r="D309" s="544" t="s">
        <v>20</v>
      </c>
      <c r="E309" s="814" t="s">
        <v>20</v>
      </c>
      <c r="F309" s="582" t="s">
        <v>326</v>
      </c>
      <c r="G309" s="570" t="s">
        <v>444</v>
      </c>
      <c r="H309" s="570" t="s">
        <v>592</v>
      </c>
      <c r="I309" s="570" t="s">
        <v>471</v>
      </c>
      <c r="J309" s="360" t="s">
        <v>156</v>
      </c>
      <c r="K309" s="406">
        <v>161284.71</v>
      </c>
      <c r="L309" s="380">
        <v>168870</v>
      </c>
      <c r="M309" s="415">
        <f>N309+P309</f>
        <v>2178</v>
      </c>
      <c r="N309" s="415"/>
      <c r="O309" s="415"/>
      <c r="P309" s="415">
        <v>2178</v>
      </c>
      <c r="Q309" s="359"/>
      <c r="R309" s="359"/>
      <c r="S309" s="655" t="s">
        <v>642</v>
      </c>
      <c r="T309" s="676">
        <v>0</v>
      </c>
      <c r="U309" s="676">
        <v>1.86</v>
      </c>
      <c r="V309" s="673">
        <v>0</v>
      </c>
      <c r="W309" s="169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</row>
    <row r="310" spans="1:43" ht="9.75" customHeight="1" outlineLevel="4" x14ac:dyDescent="0.15">
      <c r="A310" s="541"/>
      <c r="B310" s="542"/>
      <c r="C310" s="543"/>
      <c r="D310" s="545"/>
      <c r="E310" s="814"/>
      <c r="F310" s="582"/>
      <c r="G310" s="570"/>
      <c r="H310" s="570"/>
      <c r="I310" s="570"/>
      <c r="J310" s="360" t="s">
        <v>572</v>
      </c>
      <c r="K310" s="406"/>
      <c r="L310" s="359"/>
      <c r="M310" s="359"/>
      <c r="N310" s="359"/>
      <c r="O310" s="359"/>
      <c r="P310" s="359"/>
      <c r="Q310" s="359">
        <f>-(Q311+Q312+Q313)</f>
        <v>-143539.5</v>
      </c>
      <c r="R310" s="359">
        <f>-(R311+R312+R313)</f>
        <v>8630.0599999999977</v>
      </c>
      <c r="S310" s="655"/>
      <c r="T310" s="676"/>
      <c r="U310" s="676"/>
      <c r="V310" s="673"/>
      <c r="W310" s="169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</row>
    <row r="311" spans="1:43" ht="9.75" customHeight="1" outlineLevel="4" x14ac:dyDescent="0.15">
      <c r="A311" s="541"/>
      <c r="B311" s="542"/>
      <c r="C311" s="543"/>
      <c r="D311" s="545"/>
      <c r="E311" s="814"/>
      <c r="F311" s="582"/>
      <c r="G311" s="570"/>
      <c r="H311" s="570"/>
      <c r="I311" s="570"/>
      <c r="J311" s="360" t="s">
        <v>157</v>
      </c>
      <c r="K311" s="406"/>
      <c r="L311" s="359"/>
      <c r="M311" s="359"/>
      <c r="N311" s="359"/>
      <c r="O311" s="359"/>
      <c r="P311" s="359"/>
      <c r="Q311" s="203"/>
      <c r="R311" s="203"/>
      <c r="S311" s="655"/>
      <c r="T311" s="676"/>
      <c r="U311" s="676"/>
      <c r="V311" s="673"/>
      <c r="W311" s="169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</row>
    <row r="312" spans="1:43" ht="9.75" customHeight="1" outlineLevel="4" x14ac:dyDescent="0.15">
      <c r="A312" s="541"/>
      <c r="B312" s="542"/>
      <c r="C312" s="543"/>
      <c r="D312" s="545"/>
      <c r="E312" s="814"/>
      <c r="F312" s="582"/>
      <c r="G312" s="570"/>
      <c r="H312" s="570"/>
      <c r="I312" s="570"/>
      <c r="J312" s="360" t="s">
        <v>158</v>
      </c>
      <c r="K312" s="406">
        <v>134909.44</v>
      </c>
      <c r="L312" s="359"/>
      <c r="M312" s="359"/>
      <c r="N312" s="359"/>
      <c r="O312" s="359"/>
      <c r="P312" s="359"/>
      <c r="Q312" s="203">
        <f>L309*85/100</f>
        <v>143539.5</v>
      </c>
      <c r="R312" s="203">
        <f>K312-Q312</f>
        <v>-8630.0599999999977</v>
      </c>
      <c r="S312" s="655"/>
      <c r="T312" s="676"/>
      <c r="U312" s="676"/>
      <c r="V312" s="673"/>
      <c r="W312" s="169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</row>
    <row r="313" spans="1:43" ht="9.75" customHeight="1" outlineLevel="4" x14ac:dyDescent="0.15">
      <c r="A313" s="508"/>
      <c r="B313" s="535"/>
      <c r="C313" s="532"/>
      <c r="D313" s="546"/>
      <c r="E313" s="815"/>
      <c r="F313" s="582"/>
      <c r="G313" s="570"/>
      <c r="H313" s="570"/>
      <c r="I313" s="570"/>
      <c r="J313" s="373" t="s">
        <v>159</v>
      </c>
      <c r="K313" s="203"/>
      <c r="L313" s="203"/>
      <c r="M313" s="203"/>
      <c r="N313" s="203"/>
      <c r="O313" s="203"/>
      <c r="P313" s="203"/>
      <c r="Q313" s="203"/>
      <c r="R313" s="203"/>
      <c r="S313" s="656"/>
      <c r="T313" s="676"/>
      <c r="U313" s="676"/>
      <c r="V313" s="673"/>
      <c r="W313" s="169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</row>
    <row r="314" spans="1:43" ht="9.75" customHeight="1" outlineLevel="4" thickBot="1" x14ac:dyDescent="0.2">
      <c r="A314" s="509"/>
      <c r="B314" s="536"/>
      <c r="C314" s="533"/>
      <c r="D314" s="547"/>
      <c r="E314" s="816"/>
      <c r="F314" s="583"/>
      <c r="G314" s="571"/>
      <c r="H314" s="571"/>
      <c r="I314" s="571"/>
      <c r="J314" s="374" t="s">
        <v>385</v>
      </c>
      <c r="K314" s="314">
        <f>SUM(K309:K313)</f>
        <v>296194.15000000002</v>
      </c>
      <c r="L314" s="314">
        <f>SUM(L309:L313)</f>
        <v>168870</v>
      </c>
      <c r="M314" s="314">
        <f t="shared" ref="M314:R314" si="68">SUM(M309:M313)</f>
        <v>2178</v>
      </c>
      <c r="N314" s="314">
        <f t="shared" si="68"/>
        <v>0</v>
      </c>
      <c r="O314" s="314">
        <f t="shared" si="68"/>
        <v>0</v>
      </c>
      <c r="P314" s="314">
        <f t="shared" si="68"/>
        <v>2178</v>
      </c>
      <c r="Q314" s="314">
        <f t="shared" si="68"/>
        <v>0</v>
      </c>
      <c r="R314" s="314">
        <f t="shared" si="68"/>
        <v>0</v>
      </c>
      <c r="S314" s="657"/>
      <c r="T314" s="677"/>
      <c r="U314" s="677"/>
      <c r="V314" s="674"/>
      <c r="W314" s="169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</row>
    <row r="315" spans="1:43" ht="9.75" customHeight="1" outlineLevel="3" thickBot="1" x14ac:dyDescent="0.2">
      <c r="A315" s="231" t="s">
        <v>128</v>
      </c>
      <c r="B315" s="184" t="s">
        <v>20</v>
      </c>
      <c r="C315" s="185" t="s">
        <v>73</v>
      </c>
      <c r="D315" s="242" t="s">
        <v>20</v>
      </c>
      <c r="E315" s="560" t="s">
        <v>46</v>
      </c>
      <c r="F315" s="561"/>
      <c r="G315" s="561"/>
      <c r="H315" s="561"/>
      <c r="I315" s="561"/>
      <c r="J315" s="562"/>
      <c r="K315" s="186">
        <f>K314</f>
        <v>296194.15000000002</v>
      </c>
      <c r="L315" s="186">
        <f t="shared" ref="L315:R315" si="69">L314</f>
        <v>168870</v>
      </c>
      <c r="M315" s="186">
        <f t="shared" si="69"/>
        <v>2178</v>
      </c>
      <c r="N315" s="186">
        <f t="shared" si="69"/>
        <v>0</v>
      </c>
      <c r="O315" s="186">
        <f t="shared" si="69"/>
        <v>0</v>
      </c>
      <c r="P315" s="186">
        <f t="shared" si="69"/>
        <v>2178</v>
      </c>
      <c r="Q315" s="186">
        <f t="shared" si="69"/>
        <v>0</v>
      </c>
      <c r="R315" s="186">
        <f t="shared" si="69"/>
        <v>0</v>
      </c>
      <c r="S315" s="187"/>
      <c r="T315" s="188"/>
      <c r="U315" s="189"/>
      <c r="V315" s="190"/>
      <c r="W315" s="169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</row>
    <row r="316" spans="1:43" ht="9.75" customHeight="1" outlineLevel="4" thickBot="1" x14ac:dyDescent="0.2">
      <c r="A316" s="230" t="s">
        <v>128</v>
      </c>
      <c r="B316" s="172" t="s">
        <v>20</v>
      </c>
      <c r="C316" s="173" t="s">
        <v>73</v>
      </c>
      <c r="D316" s="241" t="s">
        <v>128</v>
      </c>
      <c r="E316" s="578" t="s">
        <v>137</v>
      </c>
      <c r="F316" s="579"/>
      <c r="G316" s="579"/>
      <c r="H316" s="579"/>
      <c r="I316" s="579"/>
      <c r="J316" s="579"/>
      <c r="K316" s="579"/>
      <c r="L316" s="579"/>
      <c r="M316" s="579"/>
      <c r="N316" s="579"/>
      <c r="O316" s="579"/>
      <c r="P316" s="579"/>
      <c r="Q316" s="579"/>
      <c r="R316" s="579"/>
      <c r="S316" s="579"/>
      <c r="T316" s="579"/>
      <c r="U316" s="579"/>
      <c r="V316" s="580"/>
      <c r="W316" s="169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</row>
    <row r="317" spans="1:43" ht="9.75" customHeight="1" outlineLevel="4" x14ac:dyDescent="0.15">
      <c r="A317" s="507" t="s">
        <v>128</v>
      </c>
      <c r="B317" s="534" t="s">
        <v>20</v>
      </c>
      <c r="C317" s="531" t="s">
        <v>73</v>
      </c>
      <c r="D317" s="544" t="s">
        <v>128</v>
      </c>
      <c r="E317" s="814" t="s">
        <v>20</v>
      </c>
      <c r="F317" s="582" t="s">
        <v>327</v>
      </c>
      <c r="G317" s="570" t="s">
        <v>444</v>
      </c>
      <c r="H317" s="570" t="s">
        <v>595</v>
      </c>
      <c r="I317" s="563" t="s">
        <v>472</v>
      </c>
      <c r="J317" s="360" t="s">
        <v>156</v>
      </c>
      <c r="K317" s="359">
        <v>126316.8</v>
      </c>
      <c r="L317" s="415">
        <v>167288.15</v>
      </c>
      <c r="M317" s="415">
        <f>N317+P317</f>
        <v>57909</v>
      </c>
      <c r="N317" s="415">
        <f>9000+1815</f>
        <v>10815</v>
      </c>
      <c r="O317" s="415"/>
      <c r="P317" s="415">
        <v>47094</v>
      </c>
      <c r="Q317" s="359"/>
      <c r="R317" s="359"/>
      <c r="S317" s="514" t="s">
        <v>641</v>
      </c>
      <c r="T317" s="558">
        <v>3</v>
      </c>
      <c r="U317" s="558">
        <v>0</v>
      </c>
      <c r="V317" s="558">
        <v>0</v>
      </c>
      <c r="W317" s="169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</row>
    <row r="318" spans="1:43" ht="13.5" customHeight="1" outlineLevel="4" x14ac:dyDescent="0.15">
      <c r="A318" s="541"/>
      <c r="B318" s="542"/>
      <c r="C318" s="543"/>
      <c r="D318" s="545"/>
      <c r="E318" s="814"/>
      <c r="F318" s="582"/>
      <c r="G318" s="570"/>
      <c r="H318" s="570"/>
      <c r="I318" s="563"/>
      <c r="J318" s="360" t="s">
        <v>572</v>
      </c>
      <c r="K318" s="359"/>
      <c r="L318" s="359"/>
      <c r="M318" s="359"/>
      <c r="N318" s="359"/>
      <c r="O318" s="359"/>
      <c r="P318" s="359"/>
      <c r="Q318" s="359">
        <f>-(Q319+Q320+Q321)</f>
        <v>-142194.92749999999</v>
      </c>
      <c r="R318" s="359">
        <f>-(R319+R320+R321)</f>
        <v>-156053.07250000001</v>
      </c>
      <c r="S318" s="514"/>
      <c r="T318" s="558"/>
      <c r="U318" s="558"/>
      <c r="V318" s="558"/>
      <c r="W318" s="169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</row>
    <row r="319" spans="1:43" ht="11.25" customHeight="1" outlineLevel="4" x14ac:dyDescent="0.15">
      <c r="A319" s="541"/>
      <c r="B319" s="542"/>
      <c r="C319" s="543"/>
      <c r="D319" s="545"/>
      <c r="E319" s="814"/>
      <c r="F319" s="582"/>
      <c r="G319" s="570"/>
      <c r="H319" s="570"/>
      <c r="I319" s="563"/>
      <c r="J319" s="360" t="s">
        <v>157</v>
      </c>
      <c r="K319" s="359"/>
      <c r="L319" s="359"/>
      <c r="M319" s="359"/>
      <c r="N319" s="359"/>
      <c r="O319" s="359"/>
      <c r="P319" s="359"/>
      <c r="Q319" s="203"/>
      <c r="R319" s="203"/>
      <c r="S319" s="514"/>
      <c r="T319" s="558"/>
      <c r="U319" s="558"/>
      <c r="V319" s="558"/>
      <c r="W319" s="169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</row>
    <row r="320" spans="1:43" ht="15" customHeight="1" outlineLevel="4" x14ac:dyDescent="0.15">
      <c r="A320" s="541"/>
      <c r="B320" s="542"/>
      <c r="C320" s="543"/>
      <c r="D320" s="545"/>
      <c r="E320" s="814"/>
      <c r="F320" s="582"/>
      <c r="G320" s="570"/>
      <c r="H320" s="570"/>
      <c r="I320" s="563"/>
      <c r="J320" s="360" t="s">
        <v>158</v>
      </c>
      <c r="K320" s="359">
        <v>298248</v>
      </c>
      <c r="L320" s="359"/>
      <c r="M320" s="359"/>
      <c r="N320" s="359"/>
      <c r="O320" s="359"/>
      <c r="P320" s="359"/>
      <c r="Q320" s="203">
        <f>L317*85/100</f>
        <v>142194.92749999999</v>
      </c>
      <c r="R320" s="203">
        <f>K320-Q320</f>
        <v>156053.07250000001</v>
      </c>
      <c r="S320" s="514"/>
      <c r="T320" s="558"/>
      <c r="U320" s="558"/>
      <c r="V320" s="558"/>
      <c r="W320" s="169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</row>
    <row r="321" spans="1:43" ht="14.25" customHeight="1" outlineLevel="4" x14ac:dyDescent="0.15">
      <c r="A321" s="508"/>
      <c r="B321" s="535"/>
      <c r="C321" s="532"/>
      <c r="D321" s="546"/>
      <c r="E321" s="815"/>
      <c r="F321" s="582"/>
      <c r="G321" s="570"/>
      <c r="H321" s="570"/>
      <c r="I321" s="564"/>
      <c r="J321" s="373" t="s">
        <v>159</v>
      </c>
      <c r="K321" s="203"/>
      <c r="L321" s="203"/>
      <c r="M321" s="203"/>
      <c r="N321" s="203"/>
      <c r="O321" s="203"/>
      <c r="P321" s="203"/>
      <c r="Q321" s="203"/>
      <c r="R321" s="203"/>
      <c r="S321" s="514"/>
      <c r="T321" s="558"/>
      <c r="U321" s="558"/>
      <c r="V321" s="558"/>
      <c r="W321" s="169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</row>
    <row r="322" spans="1:43" ht="18" customHeight="1" outlineLevel="4" thickBot="1" x14ac:dyDescent="0.2">
      <c r="A322" s="509"/>
      <c r="B322" s="536"/>
      <c r="C322" s="533"/>
      <c r="D322" s="547"/>
      <c r="E322" s="816"/>
      <c r="F322" s="583"/>
      <c r="G322" s="571"/>
      <c r="H322" s="571"/>
      <c r="I322" s="565"/>
      <c r="J322" s="374" t="s">
        <v>385</v>
      </c>
      <c r="K322" s="314">
        <f>SUM(K317:K321)</f>
        <v>424564.8</v>
      </c>
      <c r="L322" s="314">
        <f>SUM(L317:L321)</f>
        <v>167288.15</v>
      </c>
      <c r="M322" s="314">
        <f t="shared" ref="M322:R322" si="70">SUM(M317:M321)</f>
        <v>57909</v>
      </c>
      <c r="N322" s="314">
        <f t="shared" si="70"/>
        <v>10815</v>
      </c>
      <c r="O322" s="314">
        <f t="shared" si="70"/>
        <v>0</v>
      </c>
      <c r="P322" s="314">
        <f t="shared" si="70"/>
        <v>47094</v>
      </c>
      <c r="Q322" s="314">
        <f t="shared" si="70"/>
        <v>0</v>
      </c>
      <c r="R322" s="314">
        <f t="shared" si="70"/>
        <v>0</v>
      </c>
      <c r="S322" s="515"/>
      <c r="T322" s="559"/>
      <c r="U322" s="559"/>
      <c r="V322" s="559"/>
      <c r="W322" s="169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</row>
    <row r="323" spans="1:43" ht="9.75" customHeight="1" outlineLevel="3" thickBot="1" x14ac:dyDescent="0.2">
      <c r="A323" s="231" t="s">
        <v>128</v>
      </c>
      <c r="B323" s="184" t="s">
        <v>20</v>
      </c>
      <c r="C323" s="185" t="s">
        <v>73</v>
      </c>
      <c r="D323" s="242" t="s">
        <v>128</v>
      </c>
      <c r="E323" s="560" t="s">
        <v>46</v>
      </c>
      <c r="F323" s="561"/>
      <c r="G323" s="561"/>
      <c r="H323" s="561"/>
      <c r="I323" s="561"/>
      <c r="J323" s="562"/>
      <c r="K323" s="186">
        <f>K322</f>
        <v>424564.8</v>
      </c>
      <c r="L323" s="186">
        <f t="shared" ref="L323:R323" si="71">L322</f>
        <v>167288.15</v>
      </c>
      <c r="M323" s="186">
        <f t="shared" si="71"/>
        <v>57909</v>
      </c>
      <c r="N323" s="186">
        <f t="shared" si="71"/>
        <v>10815</v>
      </c>
      <c r="O323" s="186">
        <f t="shared" si="71"/>
        <v>0</v>
      </c>
      <c r="P323" s="186">
        <f t="shared" si="71"/>
        <v>47094</v>
      </c>
      <c r="Q323" s="186">
        <f t="shared" si="71"/>
        <v>0</v>
      </c>
      <c r="R323" s="186">
        <f t="shared" si="71"/>
        <v>0</v>
      </c>
      <c r="S323" s="187"/>
      <c r="T323" s="188"/>
      <c r="U323" s="189"/>
      <c r="V323" s="190"/>
      <c r="W323" s="169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</row>
    <row r="324" spans="1:43" ht="9.75" customHeight="1" outlineLevel="2" thickBot="1" x14ac:dyDescent="0.2">
      <c r="A324" s="232" t="s">
        <v>128</v>
      </c>
      <c r="B324" s="191" t="s">
        <v>20</v>
      </c>
      <c r="C324" s="171" t="s">
        <v>73</v>
      </c>
      <c r="D324" s="637" t="s">
        <v>21</v>
      </c>
      <c r="E324" s="638"/>
      <c r="F324" s="638"/>
      <c r="G324" s="638"/>
      <c r="H324" s="638"/>
      <c r="I324" s="638"/>
      <c r="J324" s="639"/>
      <c r="K324" s="192">
        <f>K315+K323</f>
        <v>720758.95</v>
      </c>
      <c r="L324" s="192">
        <f t="shared" ref="L324:R324" si="72">L315+L323</f>
        <v>336158.15</v>
      </c>
      <c r="M324" s="192">
        <f t="shared" si="72"/>
        <v>60087</v>
      </c>
      <c r="N324" s="192">
        <f t="shared" si="72"/>
        <v>10815</v>
      </c>
      <c r="O324" s="192">
        <f t="shared" si="72"/>
        <v>0</v>
      </c>
      <c r="P324" s="192">
        <f t="shared" si="72"/>
        <v>49272</v>
      </c>
      <c r="Q324" s="192">
        <f t="shared" si="72"/>
        <v>0</v>
      </c>
      <c r="R324" s="192">
        <f t="shared" si="72"/>
        <v>0</v>
      </c>
      <c r="S324" s="193"/>
      <c r="T324" s="194"/>
      <c r="U324" s="195"/>
      <c r="V324" s="196"/>
      <c r="W324" s="169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</row>
    <row r="325" spans="1:43" ht="9.75" customHeight="1" outlineLevel="1" thickBot="1" x14ac:dyDescent="0.2">
      <c r="A325" s="232" t="s">
        <v>128</v>
      </c>
      <c r="B325" s="191" t="s">
        <v>20</v>
      </c>
      <c r="C325" s="640" t="s">
        <v>15</v>
      </c>
      <c r="D325" s="641"/>
      <c r="E325" s="641"/>
      <c r="F325" s="641"/>
      <c r="G325" s="641"/>
      <c r="H325" s="641"/>
      <c r="I325" s="641"/>
      <c r="J325" s="642"/>
      <c r="K325" s="197">
        <f>K306+K324</f>
        <v>1863511.54</v>
      </c>
      <c r="L325" s="197">
        <f t="shared" ref="L325:R325" si="73">L306+L324</f>
        <v>530663.15</v>
      </c>
      <c r="M325" s="197">
        <f t="shared" si="73"/>
        <v>581499.19000000006</v>
      </c>
      <c r="N325" s="197">
        <f t="shared" si="73"/>
        <v>21499.64</v>
      </c>
      <c r="O325" s="197">
        <f t="shared" si="73"/>
        <v>0</v>
      </c>
      <c r="P325" s="197">
        <f t="shared" si="73"/>
        <v>559999.55000000005</v>
      </c>
      <c r="Q325" s="197">
        <f t="shared" si="73"/>
        <v>64623.519999999997</v>
      </c>
      <c r="R325" s="197">
        <f t="shared" si="73"/>
        <v>0</v>
      </c>
      <c r="S325" s="198"/>
      <c r="T325" s="199"/>
      <c r="U325" s="200"/>
      <c r="V325" s="201"/>
      <c r="W325" s="169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</row>
    <row r="326" spans="1:43" ht="10.5" customHeight="1" outlineLevel="2" thickBot="1" x14ac:dyDescent="0.2">
      <c r="A326" s="229" t="s">
        <v>128</v>
      </c>
      <c r="B326" s="240" t="s">
        <v>73</v>
      </c>
      <c r="C326" s="643" t="s">
        <v>138</v>
      </c>
      <c r="D326" s="644"/>
      <c r="E326" s="644"/>
      <c r="F326" s="644"/>
      <c r="G326" s="644"/>
      <c r="H326" s="644"/>
      <c r="I326" s="644"/>
      <c r="J326" s="644"/>
      <c r="K326" s="644"/>
      <c r="L326" s="644"/>
      <c r="M326" s="644"/>
      <c r="N326" s="644"/>
      <c r="O326" s="644"/>
      <c r="P326" s="644"/>
      <c r="Q326" s="644"/>
      <c r="R326" s="644"/>
      <c r="S326" s="644"/>
      <c r="T326" s="644"/>
      <c r="U326" s="644"/>
      <c r="V326" s="645"/>
      <c r="W326" s="169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</row>
    <row r="327" spans="1:43" ht="12.75" customHeight="1" outlineLevel="3" thickBot="1" x14ac:dyDescent="0.2">
      <c r="A327" s="229" t="s">
        <v>128</v>
      </c>
      <c r="B327" s="170" t="s">
        <v>73</v>
      </c>
      <c r="C327" s="171" t="s">
        <v>20</v>
      </c>
      <c r="D327" s="607" t="s">
        <v>274</v>
      </c>
      <c r="E327" s="608"/>
      <c r="F327" s="608"/>
      <c r="G327" s="608"/>
      <c r="H327" s="608"/>
      <c r="I327" s="608"/>
      <c r="J327" s="608"/>
      <c r="K327" s="608"/>
      <c r="L327" s="608"/>
      <c r="M327" s="608"/>
      <c r="N327" s="608"/>
      <c r="O327" s="608"/>
      <c r="P327" s="608"/>
      <c r="Q327" s="608"/>
      <c r="R327" s="608"/>
      <c r="S327" s="608"/>
      <c r="T327" s="608"/>
      <c r="U327" s="608"/>
      <c r="V327" s="609"/>
      <c r="W327" s="169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</row>
    <row r="328" spans="1:43" ht="11.25" customHeight="1" outlineLevel="4" thickBot="1" x14ac:dyDescent="0.2">
      <c r="A328" s="303" t="s">
        <v>128</v>
      </c>
      <c r="B328" s="172" t="s">
        <v>73</v>
      </c>
      <c r="C328" s="301" t="s">
        <v>20</v>
      </c>
      <c r="D328" s="241" t="s">
        <v>20</v>
      </c>
      <c r="E328" s="691" t="s">
        <v>275</v>
      </c>
      <c r="F328" s="579"/>
      <c r="G328" s="579"/>
      <c r="H328" s="579"/>
      <c r="I328" s="579"/>
      <c r="J328" s="579"/>
      <c r="K328" s="579"/>
      <c r="L328" s="579"/>
      <c r="M328" s="579"/>
      <c r="N328" s="579"/>
      <c r="O328" s="579"/>
      <c r="P328" s="579"/>
      <c r="Q328" s="579"/>
      <c r="R328" s="579"/>
      <c r="S328" s="579"/>
      <c r="T328" s="579"/>
      <c r="U328" s="579"/>
      <c r="V328" s="580"/>
      <c r="W328" s="169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</row>
    <row r="329" spans="1:43" ht="9.75" customHeight="1" outlineLevel="4" x14ac:dyDescent="0.15">
      <c r="A329" s="566" t="s">
        <v>128</v>
      </c>
      <c r="B329" s="593" t="s">
        <v>73</v>
      </c>
      <c r="C329" s="590" t="s">
        <v>20</v>
      </c>
      <c r="D329" s="817" t="s">
        <v>20</v>
      </c>
      <c r="E329" s="820" t="s">
        <v>20</v>
      </c>
      <c r="F329" s="596" t="s">
        <v>664</v>
      </c>
      <c r="G329" s="599"/>
      <c r="H329" s="599"/>
      <c r="I329" s="599"/>
      <c r="J329" s="253" t="s">
        <v>156</v>
      </c>
      <c r="K329" s="336"/>
      <c r="L329" s="381">
        <v>12745.52</v>
      </c>
      <c r="M329" s="381">
        <f>N329+P329</f>
        <v>31788.97</v>
      </c>
      <c r="N329" s="381"/>
      <c r="O329" s="381"/>
      <c r="P329" s="381">
        <v>31788.97</v>
      </c>
      <c r="Q329" s="255"/>
      <c r="R329" s="255"/>
      <c r="S329" s="619" t="s">
        <v>665</v>
      </c>
      <c r="T329" s="622">
        <v>0</v>
      </c>
      <c r="U329" s="625">
        <v>32</v>
      </c>
      <c r="V329" s="628">
        <v>0</v>
      </c>
      <c r="W329" s="169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</row>
    <row r="330" spans="1:43" ht="9.75" customHeight="1" outlineLevel="4" x14ac:dyDescent="0.15">
      <c r="A330" s="567"/>
      <c r="B330" s="594"/>
      <c r="C330" s="591"/>
      <c r="D330" s="818"/>
      <c r="E330" s="821"/>
      <c r="F330" s="597"/>
      <c r="G330" s="600"/>
      <c r="H330" s="600"/>
      <c r="I330" s="600"/>
      <c r="J330" s="253" t="s">
        <v>572</v>
      </c>
      <c r="K330" s="336"/>
      <c r="L330" s="381"/>
      <c r="M330" s="381"/>
      <c r="N330" s="381"/>
      <c r="O330" s="381"/>
      <c r="P330" s="381"/>
      <c r="Q330" s="336"/>
      <c r="R330" s="336"/>
      <c r="S330" s="620"/>
      <c r="T330" s="623"/>
      <c r="U330" s="626"/>
      <c r="V330" s="629"/>
      <c r="W330" s="169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</row>
    <row r="331" spans="1:43" ht="9.75" customHeight="1" outlineLevel="4" x14ac:dyDescent="0.15">
      <c r="A331" s="567"/>
      <c r="B331" s="594"/>
      <c r="C331" s="591"/>
      <c r="D331" s="818"/>
      <c r="E331" s="821"/>
      <c r="F331" s="597"/>
      <c r="G331" s="600"/>
      <c r="H331" s="600"/>
      <c r="I331" s="600"/>
      <c r="J331" s="253" t="s">
        <v>157</v>
      </c>
      <c r="K331" s="336">
        <v>19330</v>
      </c>
      <c r="L331" s="381">
        <f>M331</f>
        <v>19330</v>
      </c>
      <c r="M331" s="381">
        <f>N331+P331</f>
        <v>19330</v>
      </c>
      <c r="N331" s="381">
        <v>0</v>
      </c>
      <c r="O331" s="381"/>
      <c r="P331" s="381">
        <v>19330</v>
      </c>
      <c r="Q331" s="338"/>
      <c r="R331" s="338"/>
      <c r="S331" s="620"/>
      <c r="T331" s="623"/>
      <c r="U331" s="626"/>
      <c r="V331" s="629"/>
      <c r="W331" s="169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</row>
    <row r="332" spans="1:43" ht="9.75" customHeight="1" outlineLevel="4" x14ac:dyDescent="0.15">
      <c r="A332" s="567"/>
      <c r="B332" s="594"/>
      <c r="C332" s="591"/>
      <c r="D332" s="818"/>
      <c r="E332" s="821"/>
      <c r="F332" s="597"/>
      <c r="G332" s="600"/>
      <c r="H332" s="600"/>
      <c r="I332" s="600"/>
      <c r="J332" s="253" t="s">
        <v>158</v>
      </c>
      <c r="K332" s="336"/>
      <c r="L332" s="254"/>
      <c r="M332" s="255"/>
      <c r="N332" s="255"/>
      <c r="O332" s="255"/>
      <c r="P332" s="255"/>
      <c r="Q332" s="338"/>
      <c r="R332" s="338"/>
      <c r="S332" s="620"/>
      <c r="T332" s="623"/>
      <c r="U332" s="626"/>
      <c r="V332" s="629"/>
      <c r="W332" s="169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</row>
    <row r="333" spans="1:43" ht="9.75" customHeight="1" outlineLevel="4" x14ac:dyDescent="0.15">
      <c r="A333" s="567"/>
      <c r="B333" s="594"/>
      <c r="C333" s="591"/>
      <c r="D333" s="818"/>
      <c r="E333" s="821"/>
      <c r="F333" s="597"/>
      <c r="G333" s="600"/>
      <c r="H333" s="600"/>
      <c r="I333" s="600"/>
      <c r="J333" s="256" t="s">
        <v>159</v>
      </c>
      <c r="K333" s="338"/>
      <c r="L333" s="257"/>
      <c r="M333" s="257"/>
      <c r="N333" s="257"/>
      <c r="O333" s="257"/>
      <c r="P333" s="257"/>
      <c r="Q333" s="257"/>
      <c r="R333" s="257"/>
      <c r="S333" s="620"/>
      <c r="T333" s="623"/>
      <c r="U333" s="626"/>
      <c r="V333" s="629"/>
      <c r="W333" s="169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</row>
    <row r="334" spans="1:43" ht="11.25" customHeight="1" outlineLevel="4" thickBot="1" x14ac:dyDescent="0.2">
      <c r="A334" s="568"/>
      <c r="B334" s="595"/>
      <c r="C334" s="592"/>
      <c r="D334" s="819"/>
      <c r="E334" s="822"/>
      <c r="F334" s="598"/>
      <c r="G334" s="601"/>
      <c r="H334" s="601"/>
      <c r="I334" s="601"/>
      <c r="J334" s="258" t="s">
        <v>385</v>
      </c>
      <c r="K334" s="259">
        <f>SUM(K329:K333)</f>
        <v>19330</v>
      </c>
      <c r="L334" s="259">
        <f>SUM(L329:L333)</f>
        <v>32075.52</v>
      </c>
      <c r="M334" s="259">
        <f t="shared" ref="M334:R334" si="74">SUM(M329:M333)</f>
        <v>51118.97</v>
      </c>
      <c r="N334" s="259">
        <f t="shared" si="74"/>
        <v>0</v>
      </c>
      <c r="O334" s="259">
        <f t="shared" si="74"/>
        <v>0</v>
      </c>
      <c r="P334" s="259">
        <f t="shared" si="74"/>
        <v>51118.97</v>
      </c>
      <c r="Q334" s="259">
        <f t="shared" si="74"/>
        <v>0</v>
      </c>
      <c r="R334" s="259">
        <f t="shared" si="74"/>
        <v>0</v>
      </c>
      <c r="S334" s="621"/>
      <c r="T334" s="624"/>
      <c r="U334" s="627"/>
      <c r="V334" s="630"/>
      <c r="W334" s="169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</row>
    <row r="335" spans="1:43" ht="12.75" customHeight="1" outlineLevel="3" thickBot="1" x14ac:dyDescent="0.2">
      <c r="A335" s="302" t="s">
        <v>128</v>
      </c>
      <c r="B335" s="191" t="s">
        <v>73</v>
      </c>
      <c r="C335" s="171" t="s">
        <v>20</v>
      </c>
      <c r="D335" s="281" t="s">
        <v>20</v>
      </c>
      <c r="E335" s="631" t="s">
        <v>46</v>
      </c>
      <c r="F335" s="632"/>
      <c r="G335" s="632"/>
      <c r="H335" s="632"/>
      <c r="I335" s="632"/>
      <c r="J335" s="633"/>
      <c r="K335" s="343">
        <f>K334</f>
        <v>19330</v>
      </c>
      <c r="L335" s="343">
        <f t="shared" ref="L335:R335" si="75">L334</f>
        <v>32075.52</v>
      </c>
      <c r="M335" s="343">
        <f t="shared" si="75"/>
        <v>51118.97</v>
      </c>
      <c r="N335" s="343">
        <f t="shared" si="75"/>
        <v>0</v>
      </c>
      <c r="O335" s="343">
        <f t="shared" si="75"/>
        <v>0</v>
      </c>
      <c r="P335" s="343">
        <f t="shared" si="75"/>
        <v>51118.97</v>
      </c>
      <c r="Q335" s="343">
        <f t="shared" si="75"/>
        <v>0</v>
      </c>
      <c r="R335" s="343">
        <f t="shared" si="75"/>
        <v>0</v>
      </c>
      <c r="S335" s="365"/>
      <c r="T335" s="366"/>
      <c r="U335" s="367"/>
      <c r="V335" s="368"/>
      <c r="W335" s="169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</row>
    <row r="336" spans="1:43" ht="9.75" customHeight="1" outlineLevel="2" thickBot="1" x14ac:dyDescent="0.2">
      <c r="A336" s="302" t="s">
        <v>128</v>
      </c>
      <c r="B336" s="191" t="s">
        <v>73</v>
      </c>
      <c r="C336" s="171" t="s">
        <v>20</v>
      </c>
      <c r="D336" s="634" t="s">
        <v>21</v>
      </c>
      <c r="E336" s="635"/>
      <c r="F336" s="635"/>
      <c r="G336" s="635"/>
      <c r="H336" s="635"/>
      <c r="I336" s="635"/>
      <c r="J336" s="636"/>
      <c r="K336" s="347">
        <f>K335</f>
        <v>19330</v>
      </c>
      <c r="L336" s="347">
        <f t="shared" ref="L336:R336" si="76">L335</f>
        <v>32075.52</v>
      </c>
      <c r="M336" s="347">
        <f t="shared" si="76"/>
        <v>51118.97</v>
      </c>
      <c r="N336" s="347">
        <f t="shared" si="76"/>
        <v>0</v>
      </c>
      <c r="O336" s="347">
        <f t="shared" si="76"/>
        <v>0</v>
      </c>
      <c r="P336" s="347">
        <f t="shared" si="76"/>
        <v>51118.97</v>
      </c>
      <c r="Q336" s="347">
        <f t="shared" si="76"/>
        <v>0</v>
      </c>
      <c r="R336" s="347">
        <f t="shared" si="76"/>
        <v>0</v>
      </c>
      <c r="S336" s="348"/>
      <c r="T336" s="369"/>
      <c r="U336" s="370"/>
      <c r="V336" s="371"/>
      <c r="W336" s="169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</row>
    <row r="337" spans="1:43" ht="12.75" customHeight="1" outlineLevel="3" thickBot="1" x14ac:dyDescent="0.2">
      <c r="A337" s="229" t="s">
        <v>128</v>
      </c>
      <c r="B337" s="170" t="s">
        <v>73</v>
      </c>
      <c r="C337" s="171" t="s">
        <v>73</v>
      </c>
      <c r="D337" s="826" t="s">
        <v>278</v>
      </c>
      <c r="E337" s="827"/>
      <c r="F337" s="827"/>
      <c r="G337" s="827"/>
      <c r="H337" s="827"/>
      <c r="I337" s="827"/>
      <c r="J337" s="827"/>
      <c r="K337" s="827"/>
      <c r="L337" s="827"/>
      <c r="M337" s="827"/>
      <c r="N337" s="827"/>
      <c r="O337" s="827"/>
      <c r="P337" s="827"/>
      <c r="Q337" s="827"/>
      <c r="R337" s="827"/>
      <c r="S337" s="827"/>
      <c r="T337" s="827"/>
      <c r="U337" s="827"/>
      <c r="V337" s="828"/>
      <c r="W337" s="169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</row>
    <row r="338" spans="1:43" ht="11.25" customHeight="1" outlineLevel="4" thickBot="1" x14ac:dyDescent="0.2">
      <c r="A338" s="303" t="s">
        <v>128</v>
      </c>
      <c r="B338" s="172" t="s">
        <v>73</v>
      </c>
      <c r="C338" s="301" t="s">
        <v>73</v>
      </c>
      <c r="D338" s="280" t="s">
        <v>73</v>
      </c>
      <c r="E338" s="829" t="s">
        <v>280</v>
      </c>
      <c r="F338" s="830"/>
      <c r="G338" s="830"/>
      <c r="H338" s="830"/>
      <c r="I338" s="830"/>
      <c r="J338" s="830"/>
      <c r="K338" s="830"/>
      <c r="L338" s="830"/>
      <c r="M338" s="830"/>
      <c r="N338" s="830"/>
      <c r="O338" s="830"/>
      <c r="P338" s="830"/>
      <c r="Q338" s="830"/>
      <c r="R338" s="830"/>
      <c r="S338" s="830"/>
      <c r="T338" s="830"/>
      <c r="U338" s="830"/>
      <c r="V338" s="831"/>
      <c r="W338" s="169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</row>
    <row r="339" spans="1:43" ht="9.75" customHeight="1" outlineLevel="4" x14ac:dyDescent="0.15">
      <c r="A339" s="566" t="s">
        <v>128</v>
      </c>
      <c r="B339" s="593" t="s">
        <v>73</v>
      </c>
      <c r="C339" s="590" t="s">
        <v>73</v>
      </c>
      <c r="D339" s="817" t="s">
        <v>73</v>
      </c>
      <c r="E339" s="820" t="s">
        <v>20</v>
      </c>
      <c r="F339" s="596" t="s">
        <v>554</v>
      </c>
      <c r="G339" s="599" t="s">
        <v>444</v>
      </c>
      <c r="H339" s="599" t="s">
        <v>596</v>
      </c>
      <c r="I339" s="599" t="s">
        <v>478</v>
      </c>
      <c r="J339" s="404" t="s">
        <v>156</v>
      </c>
      <c r="K339" s="405">
        <v>134675</v>
      </c>
      <c r="L339" s="337">
        <f>M339</f>
        <v>0</v>
      </c>
      <c r="M339" s="337">
        <f>N339+P339</f>
        <v>0</v>
      </c>
      <c r="N339" s="337"/>
      <c r="O339" s="337"/>
      <c r="P339" s="337"/>
      <c r="Q339" s="372"/>
      <c r="R339" s="372">
        <v>134675</v>
      </c>
      <c r="S339" s="823" t="s">
        <v>666</v>
      </c>
      <c r="T339" s="622">
        <v>0</v>
      </c>
      <c r="U339" s="625">
        <v>0</v>
      </c>
      <c r="V339" s="628">
        <v>1</v>
      </c>
      <c r="W339" s="169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</row>
    <row r="340" spans="1:43" ht="9.75" customHeight="1" outlineLevel="4" x14ac:dyDescent="0.15">
      <c r="A340" s="567"/>
      <c r="B340" s="594"/>
      <c r="C340" s="591"/>
      <c r="D340" s="818"/>
      <c r="E340" s="821"/>
      <c r="F340" s="597"/>
      <c r="G340" s="600"/>
      <c r="H340" s="600"/>
      <c r="I340" s="600"/>
      <c r="J340" s="253" t="s">
        <v>572</v>
      </c>
      <c r="K340" s="336"/>
      <c r="L340" s="254"/>
      <c r="M340" s="381"/>
      <c r="N340" s="381"/>
      <c r="O340" s="381"/>
      <c r="P340" s="381"/>
      <c r="Q340" s="336"/>
      <c r="R340" s="336"/>
      <c r="S340" s="824"/>
      <c r="T340" s="623"/>
      <c r="U340" s="626"/>
      <c r="V340" s="629"/>
      <c r="W340" s="169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</row>
    <row r="341" spans="1:43" ht="9.75" customHeight="1" outlineLevel="4" x14ac:dyDescent="0.15">
      <c r="A341" s="567"/>
      <c r="B341" s="594"/>
      <c r="C341" s="591"/>
      <c r="D341" s="818"/>
      <c r="E341" s="821"/>
      <c r="F341" s="597"/>
      <c r="G341" s="600"/>
      <c r="H341" s="600"/>
      <c r="I341" s="600"/>
      <c r="J341" s="253" t="s">
        <v>157</v>
      </c>
      <c r="K341" s="336"/>
      <c r="L341" s="254"/>
      <c r="M341" s="381"/>
      <c r="N341" s="381"/>
      <c r="O341" s="381"/>
      <c r="P341" s="381"/>
      <c r="Q341" s="254"/>
      <c r="R341" s="254"/>
      <c r="S341" s="824"/>
      <c r="T341" s="623"/>
      <c r="U341" s="626"/>
      <c r="V341" s="629"/>
      <c r="W341" s="169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</row>
    <row r="342" spans="1:43" ht="9.75" customHeight="1" outlineLevel="4" x14ac:dyDescent="0.15">
      <c r="A342" s="567"/>
      <c r="B342" s="594"/>
      <c r="C342" s="591"/>
      <c r="D342" s="818"/>
      <c r="E342" s="821"/>
      <c r="F342" s="597"/>
      <c r="G342" s="600"/>
      <c r="H342" s="600"/>
      <c r="I342" s="600"/>
      <c r="J342" s="253" t="s">
        <v>158</v>
      </c>
      <c r="K342" s="336"/>
      <c r="L342" s="254"/>
      <c r="M342" s="381"/>
      <c r="N342" s="381"/>
      <c r="O342" s="381"/>
      <c r="P342" s="381"/>
      <c r="Q342" s="254"/>
      <c r="R342" s="254"/>
      <c r="S342" s="824"/>
      <c r="T342" s="623"/>
      <c r="U342" s="626"/>
      <c r="V342" s="629"/>
      <c r="W342" s="169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</row>
    <row r="343" spans="1:43" ht="9.75" customHeight="1" outlineLevel="4" x14ac:dyDescent="0.15">
      <c r="A343" s="567"/>
      <c r="B343" s="594"/>
      <c r="C343" s="591"/>
      <c r="D343" s="818"/>
      <c r="E343" s="821"/>
      <c r="F343" s="597"/>
      <c r="G343" s="600"/>
      <c r="H343" s="600"/>
      <c r="I343" s="600"/>
      <c r="J343" s="256" t="s">
        <v>159</v>
      </c>
      <c r="K343" s="338"/>
      <c r="L343" s="257"/>
      <c r="M343" s="257"/>
      <c r="N343" s="257"/>
      <c r="O343" s="257"/>
      <c r="P343" s="257"/>
      <c r="Q343" s="257"/>
      <c r="R343" s="257"/>
      <c r="S343" s="824"/>
      <c r="T343" s="623"/>
      <c r="U343" s="626"/>
      <c r="V343" s="629"/>
      <c r="W343" s="169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</row>
    <row r="344" spans="1:43" ht="11.25" customHeight="1" outlineLevel="4" thickBot="1" x14ac:dyDescent="0.2">
      <c r="A344" s="568"/>
      <c r="B344" s="595"/>
      <c r="C344" s="592"/>
      <c r="D344" s="819"/>
      <c r="E344" s="822"/>
      <c r="F344" s="598"/>
      <c r="G344" s="601"/>
      <c r="H344" s="601"/>
      <c r="I344" s="601"/>
      <c r="J344" s="258" t="s">
        <v>385</v>
      </c>
      <c r="K344" s="259">
        <f>SUM(K339:K343)</f>
        <v>134675</v>
      </c>
      <c r="L344" s="259">
        <f>SUM(L339:L343)</f>
        <v>0</v>
      </c>
      <c r="M344" s="259">
        <f t="shared" ref="M344:R344" si="77">SUM(M339:M343)</f>
        <v>0</v>
      </c>
      <c r="N344" s="259">
        <f t="shared" si="77"/>
        <v>0</v>
      </c>
      <c r="O344" s="259">
        <f t="shared" si="77"/>
        <v>0</v>
      </c>
      <c r="P344" s="259">
        <f t="shared" si="77"/>
        <v>0</v>
      </c>
      <c r="Q344" s="259">
        <f t="shared" si="77"/>
        <v>0</v>
      </c>
      <c r="R344" s="259">
        <f t="shared" si="77"/>
        <v>134675</v>
      </c>
      <c r="S344" s="825"/>
      <c r="T344" s="624"/>
      <c r="U344" s="627"/>
      <c r="V344" s="630"/>
      <c r="W344" s="169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</row>
    <row r="345" spans="1:43" ht="12" customHeight="1" outlineLevel="3" thickBot="1" x14ac:dyDescent="0.2">
      <c r="A345" s="389" t="s">
        <v>128</v>
      </c>
      <c r="B345" s="184" t="s">
        <v>73</v>
      </c>
      <c r="C345" s="390" t="s">
        <v>73</v>
      </c>
      <c r="D345" s="242" t="s">
        <v>73</v>
      </c>
      <c r="E345" s="555" t="s">
        <v>46</v>
      </c>
      <c r="F345" s="556"/>
      <c r="G345" s="556"/>
      <c r="H345" s="556"/>
      <c r="I345" s="556"/>
      <c r="J345" s="557"/>
      <c r="K345" s="186">
        <f t="shared" ref="K345:R345" si="78">K344</f>
        <v>134675</v>
      </c>
      <c r="L345" s="186">
        <f t="shared" si="78"/>
        <v>0</v>
      </c>
      <c r="M345" s="186">
        <f t="shared" si="78"/>
        <v>0</v>
      </c>
      <c r="N345" s="186">
        <f t="shared" si="78"/>
        <v>0</v>
      </c>
      <c r="O345" s="186">
        <f t="shared" si="78"/>
        <v>0</v>
      </c>
      <c r="P345" s="186">
        <f t="shared" si="78"/>
        <v>0</v>
      </c>
      <c r="Q345" s="186">
        <f t="shared" si="78"/>
        <v>0</v>
      </c>
      <c r="R345" s="186">
        <f t="shared" si="78"/>
        <v>134675</v>
      </c>
      <c r="S345" s="187"/>
      <c r="T345" s="188"/>
      <c r="U345" s="189"/>
      <c r="V345" s="190"/>
      <c r="W345" s="169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</row>
    <row r="346" spans="1:43" ht="13.5" customHeight="1" outlineLevel="2" thickBot="1" x14ac:dyDescent="0.2">
      <c r="A346" s="232" t="s">
        <v>128</v>
      </c>
      <c r="B346" s="191" t="s">
        <v>73</v>
      </c>
      <c r="C346" s="171" t="s">
        <v>73</v>
      </c>
      <c r="D346" s="637" t="s">
        <v>21</v>
      </c>
      <c r="E346" s="638"/>
      <c r="F346" s="638"/>
      <c r="G346" s="638"/>
      <c r="H346" s="638"/>
      <c r="I346" s="638"/>
      <c r="J346" s="639"/>
      <c r="K346" s="192">
        <f>K345</f>
        <v>134675</v>
      </c>
      <c r="L346" s="192">
        <f t="shared" ref="L346:R346" si="79">L345</f>
        <v>0</v>
      </c>
      <c r="M346" s="192">
        <f t="shared" si="79"/>
        <v>0</v>
      </c>
      <c r="N346" s="192">
        <f t="shared" si="79"/>
        <v>0</v>
      </c>
      <c r="O346" s="192">
        <f t="shared" si="79"/>
        <v>0</v>
      </c>
      <c r="P346" s="192">
        <f t="shared" si="79"/>
        <v>0</v>
      </c>
      <c r="Q346" s="192">
        <f t="shared" si="79"/>
        <v>0</v>
      </c>
      <c r="R346" s="192">
        <f t="shared" si="79"/>
        <v>134675</v>
      </c>
      <c r="S346" s="193"/>
      <c r="T346" s="194"/>
      <c r="U346" s="195"/>
      <c r="V346" s="196"/>
      <c r="W346" s="169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</row>
    <row r="347" spans="1:43" ht="15.75" customHeight="1" outlineLevel="1" thickBot="1" x14ac:dyDescent="0.2">
      <c r="A347" s="232" t="s">
        <v>128</v>
      </c>
      <c r="B347" s="191" t="s">
        <v>73</v>
      </c>
      <c r="C347" s="640" t="s">
        <v>15</v>
      </c>
      <c r="D347" s="641"/>
      <c r="E347" s="641"/>
      <c r="F347" s="641"/>
      <c r="G347" s="641"/>
      <c r="H347" s="641"/>
      <c r="I347" s="641"/>
      <c r="J347" s="642"/>
      <c r="K347" s="197">
        <f t="shared" ref="K347:R347" si="80">K346+K336</f>
        <v>154005</v>
      </c>
      <c r="L347" s="197">
        <f t="shared" si="80"/>
        <v>32075.52</v>
      </c>
      <c r="M347" s="197">
        <f t="shared" si="80"/>
        <v>51118.97</v>
      </c>
      <c r="N347" s="197">
        <f t="shared" si="80"/>
        <v>0</v>
      </c>
      <c r="O347" s="197">
        <f t="shared" si="80"/>
        <v>0</v>
      </c>
      <c r="P347" s="197">
        <f t="shared" si="80"/>
        <v>51118.97</v>
      </c>
      <c r="Q347" s="197">
        <f t="shared" si="80"/>
        <v>0</v>
      </c>
      <c r="R347" s="197">
        <f t="shared" si="80"/>
        <v>134675</v>
      </c>
      <c r="S347" s="198"/>
      <c r="T347" s="199"/>
      <c r="U347" s="200"/>
      <c r="V347" s="201"/>
      <c r="W347" s="169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</row>
    <row r="348" spans="1:43" ht="12" customHeight="1" outlineLevel="2" thickBot="1" x14ac:dyDescent="0.2">
      <c r="A348" s="229" t="s">
        <v>128</v>
      </c>
      <c r="B348" s="240" t="s">
        <v>128</v>
      </c>
      <c r="C348" s="643" t="s">
        <v>142</v>
      </c>
      <c r="D348" s="644"/>
      <c r="E348" s="644"/>
      <c r="F348" s="644"/>
      <c r="G348" s="644"/>
      <c r="H348" s="644"/>
      <c r="I348" s="644"/>
      <c r="J348" s="644"/>
      <c r="K348" s="644"/>
      <c r="L348" s="644"/>
      <c r="M348" s="644"/>
      <c r="N348" s="644"/>
      <c r="O348" s="644"/>
      <c r="P348" s="644"/>
      <c r="Q348" s="644"/>
      <c r="R348" s="644"/>
      <c r="S348" s="644"/>
      <c r="T348" s="644"/>
      <c r="U348" s="644"/>
      <c r="V348" s="645"/>
      <c r="W348" s="169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</row>
    <row r="349" spans="1:43" ht="12" customHeight="1" outlineLevel="3" thickBot="1" x14ac:dyDescent="0.2">
      <c r="A349" s="229" t="s">
        <v>128</v>
      </c>
      <c r="B349" s="170" t="s">
        <v>128</v>
      </c>
      <c r="C349" s="171" t="s">
        <v>20</v>
      </c>
      <c r="D349" s="607" t="s">
        <v>143</v>
      </c>
      <c r="E349" s="608"/>
      <c r="F349" s="608"/>
      <c r="G349" s="608"/>
      <c r="H349" s="608"/>
      <c r="I349" s="608"/>
      <c r="J349" s="608"/>
      <c r="K349" s="608"/>
      <c r="L349" s="608"/>
      <c r="M349" s="608"/>
      <c r="N349" s="608"/>
      <c r="O349" s="608"/>
      <c r="P349" s="608"/>
      <c r="Q349" s="608"/>
      <c r="R349" s="608"/>
      <c r="S349" s="608"/>
      <c r="T349" s="608"/>
      <c r="U349" s="608"/>
      <c r="V349" s="609"/>
      <c r="W349" s="169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</row>
    <row r="350" spans="1:43" ht="9.75" customHeight="1" outlineLevel="4" thickBot="1" x14ac:dyDescent="0.2">
      <c r="A350" s="234" t="s">
        <v>128</v>
      </c>
      <c r="B350" s="172" t="s">
        <v>128</v>
      </c>
      <c r="C350" s="173" t="s">
        <v>20</v>
      </c>
      <c r="D350" s="243" t="s">
        <v>36</v>
      </c>
      <c r="E350" s="578" t="s">
        <v>285</v>
      </c>
      <c r="F350" s="579"/>
      <c r="G350" s="579"/>
      <c r="H350" s="579"/>
      <c r="I350" s="579"/>
      <c r="J350" s="579"/>
      <c r="K350" s="579"/>
      <c r="L350" s="579"/>
      <c r="M350" s="579"/>
      <c r="N350" s="579"/>
      <c r="O350" s="579"/>
      <c r="P350" s="579"/>
      <c r="Q350" s="579"/>
      <c r="R350" s="579"/>
      <c r="S350" s="579"/>
      <c r="T350" s="579"/>
      <c r="U350" s="579"/>
      <c r="V350" s="580"/>
      <c r="W350" s="169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</row>
    <row r="351" spans="1:43" ht="9.75" customHeight="1" outlineLevel="4" x14ac:dyDescent="0.15">
      <c r="A351" s="507" t="s">
        <v>128</v>
      </c>
      <c r="B351" s="534" t="s">
        <v>128</v>
      </c>
      <c r="C351" s="531" t="s">
        <v>20</v>
      </c>
      <c r="D351" s="575" t="s">
        <v>36</v>
      </c>
      <c r="E351" s="548" t="s">
        <v>20</v>
      </c>
      <c r="F351" s="832" t="s">
        <v>330</v>
      </c>
      <c r="G351" s="511" t="s">
        <v>444</v>
      </c>
      <c r="H351" s="511" t="s">
        <v>597</v>
      </c>
      <c r="I351" s="552" t="s">
        <v>477</v>
      </c>
      <c r="J351" s="277" t="s">
        <v>156</v>
      </c>
      <c r="K351" s="175">
        <v>125986.5</v>
      </c>
      <c r="L351" s="206">
        <v>125986.5</v>
      </c>
      <c r="M351" s="206">
        <f>N351+P351</f>
        <v>541.77</v>
      </c>
      <c r="N351" s="206">
        <v>541.77</v>
      </c>
      <c r="O351" s="359"/>
      <c r="P351" s="359"/>
      <c r="Q351" s="359">
        <v>125986.5</v>
      </c>
      <c r="R351" s="278"/>
      <c r="S351" s="652" t="s">
        <v>600</v>
      </c>
      <c r="T351" s="671">
        <v>0</v>
      </c>
      <c r="U351" s="676">
        <v>14938</v>
      </c>
      <c r="V351" s="605">
        <v>0</v>
      </c>
      <c r="W351" s="169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</row>
    <row r="352" spans="1:43" ht="9.75" customHeight="1" outlineLevel="4" x14ac:dyDescent="0.15">
      <c r="A352" s="541"/>
      <c r="B352" s="542"/>
      <c r="C352" s="543"/>
      <c r="D352" s="576"/>
      <c r="E352" s="548"/>
      <c r="F352" s="832"/>
      <c r="G352" s="511"/>
      <c r="H352" s="511"/>
      <c r="I352" s="552"/>
      <c r="J352" s="174" t="s">
        <v>572</v>
      </c>
      <c r="K352" s="175"/>
      <c r="L352" s="177"/>
      <c r="M352" s="177"/>
      <c r="N352" s="177"/>
      <c r="O352" s="177"/>
      <c r="P352" s="176"/>
      <c r="Q352" s="175"/>
      <c r="R352" s="175"/>
      <c r="S352" s="652"/>
      <c r="T352" s="671"/>
      <c r="U352" s="676"/>
      <c r="V352" s="605"/>
      <c r="W352" s="169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</row>
    <row r="353" spans="1:115" ht="9.75" customHeight="1" outlineLevel="4" x14ac:dyDescent="0.15">
      <c r="A353" s="541"/>
      <c r="B353" s="542"/>
      <c r="C353" s="543"/>
      <c r="D353" s="576"/>
      <c r="E353" s="548"/>
      <c r="F353" s="832"/>
      <c r="G353" s="511"/>
      <c r="H353" s="511"/>
      <c r="I353" s="552"/>
      <c r="J353" s="174" t="s">
        <v>157</v>
      </c>
      <c r="K353" s="175">
        <v>34349.35</v>
      </c>
      <c r="L353" s="177"/>
      <c r="M353" s="177"/>
      <c r="N353" s="177"/>
      <c r="O353" s="177"/>
      <c r="P353" s="176"/>
      <c r="Q353" s="180"/>
      <c r="R353" s="180"/>
      <c r="S353" s="652"/>
      <c r="T353" s="671"/>
      <c r="U353" s="676"/>
      <c r="V353" s="605"/>
      <c r="W353" s="169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</row>
    <row r="354" spans="1:115" ht="9.75" customHeight="1" outlineLevel="4" x14ac:dyDescent="0.15">
      <c r="A354" s="541"/>
      <c r="B354" s="542"/>
      <c r="C354" s="543"/>
      <c r="D354" s="576"/>
      <c r="E354" s="548"/>
      <c r="F354" s="832"/>
      <c r="G354" s="511"/>
      <c r="H354" s="511"/>
      <c r="I354" s="552"/>
      <c r="J354" s="174" t="s">
        <v>158</v>
      </c>
      <c r="K354" s="175">
        <v>679574.15</v>
      </c>
      <c r="L354" s="177"/>
      <c r="M354" s="177"/>
      <c r="N354" s="177"/>
      <c r="O354" s="177"/>
      <c r="P354" s="176"/>
      <c r="Q354" s="180"/>
      <c r="R354" s="180"/>
      <c r="S354" s="652"/>
      <c r="T354" s="671"/>
      <c r="U354" s="676"/>
      <c r="V354" s="605"/>
      <c r="W354" s="169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</row>
    <row r="355" spans="1:115" ht="9.75" customHeight="1" outlineLevel="4" x14ac:dyDescent="0.15">
      <c r="A355" s="508"/>
      <c r="B355" s="535"/>
      <c r="C355" s="532"/>
      <c r="D355" s="576"/>
      <c r="E355" s="526"/>
      <c r="F355" s="833"/>
      <c r="G355" s="511"/>
      <c r="H355" s="511"/>
      <c r="I355" s="553"/>
      <c r="J355" s="179" t="s">
        <v>159</v>
      </c>
      <c r="K355" s="180"/>
      <c r="L355" s="181"/>
      <c r="M355" s="181"/>
      <c r="N355" s="181"/>
      <c r="O355" s="181"/>
      <c r="P355" s="181"/>
      <c r="Q355" s="181"/>
      <c r="R355" s="181"/>
      <c r="S355" s="653"/>
      <c r="T355" s="671"/>
      <c r="U355" s="676"/>
      <c r="V355" s="605"/>
      <c r="W355" s="169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</row>
    <row r="356" spans="1:115" ht="9.75" customHeight="1" outlineLevel="4" thickBot="1" x14ac:dyDescent="0.2">
      <c r="A356" s="509"/>
      <c r="B356" s="536"/>
      <c r="C356" s="533"/>
      <c r="D356" s="577"/>
      <c r="E356" s="527"/>
      <c r="F356" s="834"/>
      <c r="G356" s="512"/>
      <c r="H356" s="512"/>
      <c r="I356" s="554"/>
      <c r="J356" s="182" t="s">
        <v>385</v>
      </c>
      <c r="K356" s="183">
        <f>SUM(K351:K355)</f>
        <v>839910</v>
      </c>
      <c r="L356" s="183">
        <f>SUM(L351:L355)</f>
        <v>125986.5</v>
      </c>
      <c r="M356" s="183">
        <f t="shared" ref="M356:R356" si="81">SUM(M351:M355)</f>
        <v>541.77</v>
      </c>
      <c r="N356" s="183">
        <f t="shared" si="81"/>
        <v>541.77</v>
      </c>
      <c r="O356" s="183">
        <f t="shared" si="81"/>
        <v>0</v>
      </c>
      <c r="P356" s="183">
        <f t="shared" si="81"/>
        <v>0</v>
      </c>
      <c r="Q356" s="183">
        <f t="shared" si="81"/>
        <v>125986.5</v>
      </c>
      <c r="R356" s="183">
        <f t="shared" si="81"/>
        <v>0</v>
      </c>
      <c r="S356" s="654"/>
      <c r="T356" s="672"/>
      <c r="U356" s="677"/>
      <c r="V356" s="606"/>
      <c r="W356" s="169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</row>
    <row r="357" spans="1:115" ht="12" outlineLevel="3" thickBot="1" x14ac:dyDescent="0.2">
      <c r="A357" s="233" t="s">
        <v>128</v>
      </c>
      <c r="B357" s="191" t="s">
        <v>128</v>
      </c>
      <c r="C357" s="171" t="s">
        <v>20</v>
      </c>
      <c r="D357" s="242" t="s">
        <v>36</v>
      </c>
      <c r="E357" s="560" t="s">
        <v>46</v>
      </c>
      <c r="F357" s="561"/>
      <c r="G357" s="561"/>
      <c r="H357" s="561"/>
      <c r="I357" s="561"/>
      <c r="J357" s="562"/>
      <c r="K357" s="186">
        <f>K356</f>
        <v>839910</v>
      </c>
      <c r="L357" s="186">
        <f t="shared" ref="L357:R358" si="82">L356</f>
        <v>125986.5</v>
      </c>
      <c r="M357" s="186">
        <f t="shared" si="82"/>
        <v>541.77</v>
      </c>
      <c r="N357" s="186">
        <f t="shared" si="82"/>
        <v>541.77</v>
      </c>
      <c r="O357" s="186">
        <f t="shared" si="82"/>
        <v>0</v>
      </c>
      <c r="P357" s="186">
        <f t="shared" si="82"/>
        <v>0</v>
      </c>
      <c r="Q357" s="186">
        <f t="shared" si="82"/>
        <v>125986.5</v>
      </c>
      <c r="R357" s="186">
        <f t="shared" si="82"/>
        <v>0</v>
      </c>
      <c r="S357" s="208"/>
      <c r="T357" s="209"/>
      <c r="U357" s="210"/>
      <c r="V357" s="211"/>
      <c r="W357" s="169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</row>
    <row r="358" spans="1:115" ht="12" outlineLevel="2" thickBot="1" x14ac:dyDescent="0.2">
      <c r="A358" s="233" t="s">
        <v>128</v>
      </c>
      <c r="B358" s="191" t="s">
        <v>128</v>
      </c>
      <c r="C358" s="171" t="s">
        <v>20</v>
      </c>
      <c r="D358" s="637" t="s">
        <v>21</v>
      </c>
      <c r="E358" s="638"/>
      <c r="F358" s="638"/>
      <c r="G358" s="638"/>
      <c r="H358" s="638"/>
      <c r="I358" s="638"/>
      <c r="J358" s="639"/>
      <c r="K358" s="192">
        <f>K357</f>
        <v>839910</v>
      </c>
      <c r="L358" s="192">
        <f t="shared" si="82"/>
        <v>125986.5</v>
      </c>
      <c r="M358" s="192">
        <f t="shared" si="82"/>
        <v>541.77</v>
      </c>
      <c r="N358" s="192">
        <f t="shared" si="82"/>
        <v>541.77</v>
      </c>
      <c r="O358" s="192">
        <f t="shared" si="82"/>
        <v>0</v>
      </c>
      <c r="P358" s="192">
        <f t="shared" si="82"/>
        <v>0</v>
      </c>
      <c r="Q358" s="192">
        <f t="shared" si="82"/>
        <v>125986.5</v>
      </c>
      <c r="R358" s="192">
        <f t="shared" si="82"/>
        <v>0</v>
      </c>
      <c r="S358" s="193"/>
      <c r="T358" s="194"/>
      <c r="U358" s="195"/>
      <c r="V358" s="196"/>
      <c r="W358" s="169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</row>
    <row r="359" spans="1:115" ht="12" customHeight="1" outlineLevel="3" thickBot="1" x14ac:dyDescent="0.2">
      <c r="A359" s="229" t="s">
        <v>128</v>
      </c>
      <c r="B359" s="170" t="s">
        <v>128</v>
      </c>
      <c r="C359" s="171" t="s">
        <v>73</v>
      </c>
      <c r="D359" s="607" t="s">
        <v>146</v>
      </c>
      <c r="E359" s="608"/>
      <c r="F359" s="608"/>
      <c r="G359" s="608"/>
      <c r="H359" s="608"/>
      <c r="I359" s="608"/>
      <c r="J359" s="608"/>
      <c r="K359" s="608"/>
      <c r="L359" s="608"/>
      <c r="M359" s="608"/>
      <c r="N359" s="608"/>
      <c r="O359" s="608"/>
      <c r="P359" s="608"/>
      <c r="Q359" s="608"/>
      <c r="R359" s="608"/>
      <c r="S359" s="608"/>
      <c r="T359" s="608"/>
      <c r="U359" s="608"/>
      <c r="V359" s="609"/>
      <c r="W359" s="169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</row>
    <row r="360" spans="1:115" ht="12" customHeight="1" outlineLevel="4" thickBot="1" x14ac:dyDescent="0.2">
      <c r="A360" s="234" t="s">
        <v>128</v>
      </c>
      <c r="B360" s="172" t="s">
        <v>128</v>
      </c>
      <c r="C360" s="173" t="s">
        <v>73</v>
      </c>
      <c r="D360" s="243" t="s">
        <v>20</v>
      </c>
      <c r="E360" s="578" t="s">
        <v>147</v>
      </c>
      <c r="F360" s="579"/>
      <c r="G360" s="579"/>
      <c r="H360" s="579"/>
      <c r="I360" s="579"/>
      <c r="J360" s="579"/>
      <c r="K360" s="579"/>
      <c r="L360" s="579"/>
      <c r="M360" s="579"/>
      <c r="N360" s="579"/>
      <c r="O360" s="579"/>
      <c r="P360" s="579"/>
      <c r="Q360" s="579"/>
      <c r="R360" s="579"/>
      <c r="S360" s="579"/>
      <c r="T360" s="579"/>
      <c r="U360" s="579"/>
      <c r="V360" s="580"/>
      <c r="W360" s="169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</row>
    <row r="361" spans="1:115" ht="15.75" customHeight="1" outlineLevel="4" x14ac:dyDescent="0.15">
      <c r="A361" s="507" t="s">
        <v>128</v>
      </c>
      <c r="B361" s="534" t="s">
        <v>128</v>
      </c>
      <c r="C361" s="531" t="s">
        <v>73</v>
      </c>
      <c r="D361" s="540" t="s">
        <v>20</v>
      </c>
      <c r="E361" s="525" t="s">
        <v>20</v>
      </c>
      <c r="F361" s="603" t="s">
        <v>332</v>
      </c>
      <c r="G361" s="604" t="s">
        <v>444</v>
      </c>
      <c r="H361" s="510" t="s">
        <v>598</v>
      </c>
      <c r="I361" s="604" t="s">
        <v>485</v>
      </c>
      <c r="J361" s="277" t="s">
        <v>156</v>
      </c>
      <c r="K361" s="175">
        <v>77336.92</v>
      </c>
      <c r="L361" s="359">
        <v>77000</v>
      </c>
      <c r="M361" s="206">
        <f>N361+P361</f>
        <v>0</v>
      </c>
      <c r="N361" s="206"/>
      <c r="O361" s="206"/>
      <c r="P361" s="206"/>
      <c r="Q361" s="206">
        <v>110000</v>
      </c>
      <c r="R361" s="178"/>
      <c r="S361" s="883" t="s">
        <v>439</v>
      </c>
      <c r="T361" s="863">
        <v>0</v>
      </c>
      <c r="U361" s="884">
        <v>0</v>
      </c>
      <c r="V361" s="863">
        <v>18</v>
      </c>
      <c r="W361" s="169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</row>
    <row r="362" spans="1:115" ht="15.75" customHeight="1" outlineLevel="4" x14ac:dyDescent="0.15">
      <c r="A362" s="541"/>
      <c r="B362" s="542"/>
      <c r="C362" s="543"/>
      <c r="D362" s="869"/>
      <c r="E362" s="548"/>
      <c r="F362" s="549"/>
      <c r="G362" s="552"/>
      <c r="H362" s="511"/>
      <c r="I362" s="552"/>
      <c r="J362" s="277" t="s">
        <v>572</v>
      </c>
      <c r="K362" s="175"/>
      <c r="L362" s="359"/>
      <c r="M362" s="359"/>
      <c r="N362" s="359"/>
      <c r="O362" s="359"/>
      <c r="P362" s="359"/>
      <c r="Q362" s="359"/>
      <c r="R362" s="175">
        <v>-438242.5</v>
      </c>
      <c r="S362" s="650"/>
      <c r="T362" s="741"/>
      <c r="U362" s="885"/>
      <c r="V362" s="741"/>
      <c r="W362" s="169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</row>
    <row r="363" spans="1:115" ht="15.75" customHeight="1" outlineLevel="4" x14ac:dyDescent="0.15">
      <c r="A363" s="508"/>
      <c r="B363" s="535"/>
      <c r="C363" s="532"/>
      <c r="D363" s="529"/>
      <c r="E363" s="526"/>
      <c r="F363" s="550"/>
      <c r="G363" s="553"/>
      <c r="H363" s="511"/>
      <c r="I363" s="553"/>
      <c r="J363" s="179" t="s">
        <v>157</v>
      </c>
      <c r="K363" s="175"/>
      <c r="L363" s="180"/>
      <c r="M363" s="203"/>
      <c r="N363" s="203"/>
      <c r="O363" s="203"/>
      <c r="P363" s="203"/>
      <c r="Q363" s="181"/>
      <c r="R363" s="181"/>
      <c r="S363" s="666"/>
      <c r="T363" s="864"/>
      <c r="U363" s="886"/>
      <c r="V363" s="864"/>
      <c r="W363" s="169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</row>
    <row r="364" spans="1:115" ht="15.75" customHeight="1" outlineLevel="4" x14ac:dyDescent="0.15">
      <c r="A364" s="508"/>
      <c r="B364" s="535"/>
      <c r="C364" s="532"/>
      <c r="D364" s="529"/>
      <c r="E364" s="526"/>
      <c r="F364" s="550"/>
      <c r="G364" s="553"/>
      <c r="H364" s="511"/>
      <c r="I364" s="553"/>
      <c r="J364" s="179" t="s">
        <v>158</v>
      </c>
      <c r="K364" s="175">
        <v>438242.5</v>
      </c>
      <c r="L364" s="180"/>
      <c r="M364" s="203"/>
      <c r="N364" s="203"/>
      <c r="O364" s="203"/>
      <c r="P364" s="203"/>
      <c r="Q364" s="181"/>
      <c r="R364" s="181">
        <v>438242.5</v>
      </c>
      <c r="S364" s="865" t="s">
        <v>673</v>
      </c>
      <c r="T364" s="613">
        <v>0</v>
      </c>
      <c r="U364" s="668">
        <v>0</v>
      </c>
      <c r="V364" s="613">
        <v>1</v>
      </c>
      <c r="W364" s="169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</row>
    <row r="365" spans="1:115" ht="18.75" customHeight="1" outlineLevel="4" x14ac:dyDescent="0.15">
      <c r="A365" s="508"/>
      <c r="B365" s="535"/>
      <c r="C365" s="532"/>
      <c r="D365" s="529"/>
      <c r="E365" s="526"/>
      <c r="F365" s="550"/>
      <c r="G365" s="553"/>
      <c r="H365" s="511"/>
      <c r="I365" s="553"/>
      <c r="J365" s="179" t="s">
        <v>159</v>
      </c>
      <c r="K365" s="180"/>
      <c r="L365" s="180"/>
      <c r="M365" s="203"/>
      <c r="N365" s="203"/>
      <c r="O365" s="203"/>
      <c r="P365" s="203"/>
      <c r="Q365" s="181"/>
      <c r="R365" s="181"/>
      <c r="S365" s="865"/>
      <c r="T365" s="614"/>
      <c r="U365" s="651"/>
      <c r="V365" s="614"/>
      <c r="W365" s="169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</row>
    <row r="366" spans="1:115" ht="44.25" customHeight="1" outlineLevel="4" thickBot="1" x14ac:dyDescent="0.2">
      <c r="A366" s="509"/>
      <c r="B366" s="536"/>
      <c r="C366" s="533"/>
      <c r="D366" s="530"/>
      <c r="E366" s="527"/>
      <c r="F366" s="551"/>
      <c r="G366" s="554"/>
      <c r="H366" s="512"/>
      <c r="I366" s="554"/>
      <c r="J366" s="182" t="s">
        <v>385</v>
      </c>
      <c r="K366" s="183">
        <f>SUM(K361:K365)</f>
        <v>515579.42</v>
      </c>
      <c r="L366" s="183">
        <f>SUM(L361:L365)</f>
        <v>77000</v>
      </c>
      <c r="M366" s="183">
        <f t="shared" ref="M366:R366" si="83">SUM(M361:M365)</f>
        <v>0</v>
      </c>
      <c r="N366" s="183">
        <f t="shared" si="83"/>
        <v>0</v>
      </c>
      <c r="O366" s="183">
        <f t="shared" si="83"/>
        <v>0</v>
      </c>
      <c r="P366" s="183">
        <f t="shared" si="83"/>
        <v>0</v>
      </c>
      <c r="Q366" s="183">
        <f t="shared" si="83"/>
        <v>110000</v>
      </c>
      <c r="R366" s="183">
        <f t="shared" si="83"/>
        <v>0</v>
      </c>
      <c r="S366" s="222" t="s">
        <v>566</v>
      </c>
      <c r="T366" s="363">
        <v>0</v>
      </c>
      <c r="U366" s="364">
        <v>0</v>
      </c>
      <c r="V366" s="413">
        <v>1</v>
      </c>
      <c r="W366" s="169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</row>
    <row r="367" spans="1:115" ht="10.5" customHeight="1" outlineLevel="3" thickBot="1" x14ac:dyDescent="0.2">
      <c r="A367" s="234" t="s">
        <v>128</v>
      </c>
      <c r="B367" s="184" t="s">
        <v>128</v>
      </c>
      <c r="C367" s="185" t="s">
        <v>73</v>
      </c>
      <c r="D367" s="242" t="s">
        <v>20</v>
      </c>
      <c r="E367" s="560" t="s">
        <v>46</v>
      </c>
      <c r="F367" s="561"/>
      <c r="G367" s="561"/>
      <c r="H367" s="561"/>
      <c r="I367" s="561"/>
      <c r="J367" s="562"/>
      <c r="K367" s="186">
        <f>K366</f>
        <v>515579.42</v>
      </c>
      <c r="L367" s="186">
        <f t="shared" ref="L367:R367" si="84">L366</f>
        <v>77000</v>
      </c>
      <c r="M367" s="186">
        <f t="shared" si="84"/>
        <v>0</v>
      </c>
      <c r="N367" s="186">
        <f t="shared" si="84"/>
        <v>0</v>
      </c>
      <c r="O367" s="186">
        <f t="shared" si="84"/>
        <v>0</v>
      </c>
      <c r="P367" s="186">
        <f t="shared" si="84"/>
        <v>0</v>
      </c>
      <c r="Q367" s="186">
        <f t="shared" si="84"/>
        <v>110000</v>
      </c>
      <c r="R367" s="186">
        <f t="shared" si="84"/>
        <v>0</v>
      </c>
      <c r="S367" s="187"/>
      <c r="T367" s="188"/>
      <c r="U367" s="189"/>
      <c r="V367" s="190"/>
      <c r="W367" s="169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</row>
    <row r="368" spans="1:115" ht="14.25" customHeight="1" outlineLevel="3" thickBot="1" x14ac:dyDescent="0.2">
      <c r="A368" s="229" t="s">
        <v>128</v>
      </c>
      <c r="B368" s="352" t="s">
        <v>128</v>
      </c>
      <c r="C368" s="353" t="s">
        <v>73</v>
      </c>
      <c r="D368" s="351" t="s">
        <v>603</v>
      </c>
      <c r="E368" s="616" t="s">
        <v>669</v>
      </c>
      <c r="F368" s="617"/>
      <c r="G368" s="617"/>
      <c r="H368" s="617"/>
      <c r="I368" s="617"/>
      <c r="J368" s="617"/>
      <c r="K368" s="617"/>
      <c r="L368" s="617"/>
      <c r="M368" s="617"/>
      <c r="N368" s="617"/>
      <c r="O368" s="617"/>
      <c r="P368" s="617"/>
      <c r="Q368" s="617"/>
      <c r="R368" s="617"/>
      <c r="S368" s="617"/>
      <c r="T368" s="617"/>
      <c r="U368" s="617"/>
      <c r="V368" s="618"/>
      <c r="W368" s="169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</row>
    <row r="369" spans="1:43" ht="10.5" customHeight="1" outlineLevel="3" x14ac:dyDescent="0.15">
      <c r="A369" s="507" t="s">
        <v>128</v>
      </c>
      <c r="B369" s="534" t="s">
        <v>128</v>
      </c>
      <c r="C369" s="531" t="s">
        <v>73</v>
      </c>
      <c r="D369" s="540" t="s">
        <v>603</v>
      </c>
      <c r="E369" s="525" t="s">
        <v>128</v>
      </c>
      <c r="F369" s="603" t="s">
        <v>676</v>
      </c>
      <c r="G369" s="604" t="s">
        <v>444</v>
      </c>
      <c r="H369" s="510" t="s">
        <v>598</v>
      </c>
      <c r="I369" s="604" t="s">
        <v>668</v>
      </c>
      <c r="J369" s="277" t="s">
        <v>156</v>
      </c>
      <c r="K369" s="175">
        <v>9575.7000000000007</v>
      </c>
      <c r="L369" s="359">
        <f>M369</f>
        <v>1815</v>
      </c>
      <c r="M369" s="206">
        <f>N369+P369</f>
        <v>1815</v>
      </c>
      <c r="N369" s="206">
        <v>1815</v>
      </c>
      <c r="O369" s="206"/>
      <c r="P369" s="206"/>
      <c r="Q369" s="206">
        <v>24200</v>
      </c>
      <c r="R369" s="178">
        <v>24200</v>
      </c>
      <c r="S369" s="887" t="s">
        <v>674</v>
      </c>
      <c r="T369" s="887">
        <v>1</v>
      </c>
      <c r="U369" s="887">
        <v>1</v>
      </c>
      <c r="V369" s="887">
        <v>1</v>
      </c>
      <c r="W369" s="169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</row>
    <row r="370" spans="1:43" ht="10.5" customHeight="1" outlineLevel="3" x14ac:dyDescent="0.15">
      <c r="A370" s="541"/>
      <c r="B370" s="542"/>
      <c r="C370" s="543"/>
      <c r="D370" s="869"/>
      <c r="E370" s="548"/>
      <c r="F370" s="549"/>
      <c r="G370" s="552"/>
      <c r="H370" s="511"/>
      <c r="I370" s="552"/>
      <c r="J370" s="277" t="s">
        <v>572</v>
      </c>
      <c r="K370" s="175"/>
      <c r="L370" s="359"/>
      <c r="M370" s="359"/>
      <c r="N370" s="359"/>
      <c r="O370" s="359"/>
      <c r="P370" s="359"/>
      <c r="Q370" s="359"/>
      <c r="R370" s="175">
        <v>0</v>
      </c>
      <c r="S370" s="888"/>
      <c r="T370" s="888"/>
      <c r="U370" s="888"/>
      <c r="V370" s="888"/>
      <c r="W370" s="169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</row>
    <row r="371" spans="1:43" ht="10.5" customHeight="1" outlineLevel="3" x14ac:dyDescent="0.15">
      <c r="A371" s="508"/>
      <c r="B371" s="535"/>
      <c r="C371" s="532"/>
      <c r="D371" s="529"/>
      <c r="E371" s="526"/>
      <c r="F371" s="550"/>
      <c r="G371" s="553"/>
      <c r="H371" s="511"/>
      <c r="I371" s="553"/>
      <c r="J371" s="179" t="s">
        <v>157</v>
      </c>
      <c r="K371" s="175"/>
      <c r="L371" s="180"/>
      <c r="M371" s="203"/>
      <c r="N371" s="203"/>
      <c r="O371" s="203"/>
      <c r="P371" s="203"/>
      <c r="Q371" s="181"/>
      <c r="R371" s="181"/>
      <c r="S371" s="888"/>
      <c r="T371" s="888"/>
      <c r="U371" s="888"/>
      <c r="V371" s="888"/>
      <c r="W371" s="169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</row>
    <row r="372" spans="1:43" ht="10.5" customHeight="1" outlineLevel="3" x14ac:dyDescent="0.15">
      <c r="A372" s="508"/>
      <c r="B372" s="535"/>
      <c r="C372" s="532"/>
      <c r="D372" s="529"/>
      <c r="E372" s="526"/>
      <c r="F372" s="550"/>
      <c r="G372" s="553"/>
      <c r="H372" s="511"/>
      <c r="I372" s="553"/>
      <c r="J372" s="179" t="s">
        <v>158</v>
      </c>
      <c r="K372" s="175">
        <v>118100.3</v>
      </c>
      <c r="L372" s="180"/>
      <c r="M372" s="203"/>
      <c r="N372" s="203"/>
      <c r="O372" s="203"/>
      <c r="P372" s="203"/>
      <c r="Q372" s="181"/>
      <c r="R372" s="181"/>
      <c r="S372" s="888"/>
      <c r="T372" s="888" t="s">
        <v>13</v>
      </c>
      <c r="U372" s="888"/>
      <c r="V372" s="888" t="s">
        <v>13</v>
      </c>
      <c r="W372" s="169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</row>
    <row r="373" spans="1:43" ht="10.5" customHeight="1" outlineLevel="3" x14ac:dyDescent="0.15">
      <c r="A373" s="508"/>
      <c r="B373" s="535"/>
      <c r="C373" s="532"/>
      <c r="D373" s="529"/>
      <c r="E373" s="526"/>
      <c r="F373" s="550"/>
      <c r="G373" s="553"/>
      <c r="H373" s="511"/>
      <c r="I373" s="553"/>
      <c r="J373" s="179" t="s">
        <v>159</v>
      </c>
      <c r="K373" s="180"/>
      <c r="L373" s="180"/>
      <c r="M373" s="203"/>
      <c r="N373" s="203"/>
      <c r="O373" s="203"/>
      <c r="P373" s="203"/>
      <c r="Q373" s="181"/>
      <c r="R373" s="181"/>
      <c r="S373" s="888"/>
      <c r="T373" s="888"/>
      <c r="U373" s="888"/>
      <c r="V373" s="888"/>
      <c r="W373" s="169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</row>
    <row r="374" spans="1:43" ht="10.5" customHeight="1" outlineLevel="3" thickBot="1" x14ac:dyDescent="0.2">
      <c r="A374" s="509"/>
      <c r="B374" s="536"/>
      <c r="C374" s="533"/>
      <c r="D374" s="530"/>
      <c r="E374" s="527"/>
      <c r="F374" s="551"/>
      <c r="G374" s="554"/>
      <c r="H374" s="512"/>
      <c r="I374" s="554"/>
      <c r="J374" s="182" t="s">
        <v>385</v>
      </c>
      <c r="K374" s="183">
        <f>SUM(K369:K373)</f>
        <v>127676</v>
      </c>
      <c r="L374" s="183">
        <f>SUM(L369:L373)</f>
        <v>1815</v>
      </c>
      <c r="M374" s="183">
        <f t="shared" ref="M374:R374" si="85">SUM(M369:M373)</f>
        <v>1815</v>
      </c>
      <c r="N374" s="183">
        <f t="shared" si="85"/>
        <v>1815</v>
      </c>
      <c r="O374" s="183">
        <f t="shared" si="85"/>
        <v>0</v>
      </c>
      <c r="P374" s="183">
        <f t="shared" si="85"/>
        <v>0</v>
      </c>
      <c r="Q374" s="183">
        <f t="shared" si="85"/>
        <v>24200</v>
      </c>
      <c r="R374" s="183">
        <f t="shared" si="85"/>
        <v>24200</v>
      </c>
      <c r="S374" s="889"/>
      <c r="T374" s="889" t="s">
        <v>13</v>
      </c>
      <c r="U374" s="889"/>
      <c r="V374" s="889" t="s">
        <v>13</v>
      </c>
      <c r="W374" s="169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</row>
    <row r="375" spans="1:43" ht="10.5" customHeight="1" outlineLevel="3" thickBot="1" x14ac:dyDescent="0.2">
      <c r="A375" s="237" t="s">
        <v>128</v>
      </c>
      <c r="B375" s="191" t="s">
        <v>128</v>
      </c>
      <c r="C375" s="171" t="s">
        <v>73</v>
      </c>
      <c r="D375" s="354" t="s">
        <v>603</v>
      </c>
      <c r="E375" s="602" t="s">
        <v>46</v>
      </c>
      <c r="F375" s="561"/>
      <c r="G375" s="561"/>
      <c r="H375" s="561"/>
      <c r="I375" s="561"/>
      <c r="J375" s="562"/>
      <c r="K375" s="186">
        <f>K368+K374</f>
        <v>127676</v>
      </c>
      <c r="L375" s="186">
        <f t="shared" ref="L375:R375" si="86">L368+L374</f>
        <v>1815</v>
      </c>
      <c r="M375" s="186">
        <f t="shared" si="86"/>
        <v>1815</v>
      </c>
      <c r="N375" s="186">
        <f t="shared" si="86"/>
        <v>1815</v>
      </c>
      <c r="O375" s="186">
        <f t="shared" si="86"/>
        <v>0</v>
      </c>
      <c r="P375" s="186">
        <f t="shared" si="86"/>
        <v>0</v>
      </c>
      <c r="Q375" s="186">
        <f t="shared" si="86"/>
        <v>24200</v>
      </c>
      <c r="R375" s="186">
        <f t="shared" si="86"/>
        <v>24200</v>
      </c>
      <c r="S375" s="187"/>
      <c r="T375" s="188"/>
      <c r="U375" s="189"/>
      <c r="V375" s="190"/>
      <c r="W375" s="169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</row>
    <row r="376" spans="1:43" ht="16.5" customHeight="1" outlineLevel="4" thickBot="1" x14ac:dyDescent="0.2">
      <c r="A376" s="270" t="s">
        <v>128</v>
      </c>
      <c r="B376" s="306" t="s">
        <v>128</v>
      </c>
      <c r="C376" s="309" t="s">
        <v>73</v>
      </c>
      <c r="D376" s="280" t="s">
        <v>615</v>
      </c>
      <c r="E376" s="862" t="s">
        <v>150</v>
      </c>
      <c r="F376" s="830"/>
      <c r="G376" s="830"/>
      <c r="H376" s="830"/>
      <c r="I376" s="830"/>
      <c r="J376" s="830"/>
      <c r="K376" s="830"/>
      <c r="L376" s="830"/>
      <c r="M376" s="830"/>
      <c r="N376" s="830"/>
      <c r="O376" s="830"/>
      <c r="P376" s="830"/>
      <c r="Q376" s="830"/>
      <c r="R376" s="830"/>
      <c r="S376" s="830"/>
      <c r="T376" s="830"/>
      <c r="U376" s="830"/>
      <c r="V376" s="831"/>
      <c r="W376" s="169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</row>
    <row r="377" spans="1:43" ht="9.75" customHeight="1" outlineLevel="4" x14ac:dyDescent="0.15">
      <c r="A377" s="507" t="s">
        <v>128</v>
      </c>
      <c r="B377" s="534" t="s">
        <v>128</v>
      </c>
      <c r="C377" s="531" t="s">
        <v>73</v>
      </c>
      <c r="D377" s="791" t="s">
        <v>615</v>
      </c>
      <c r="E377" s="548" t="s">
        <v>20</v>
      </c>
      <c r="F377" s="582" t="s">
        <v>651</v>
      </c>
      <c r="G377" s="570" t="s">
        <v>444</v>
      </c>
      <c r="H377" s="570" t="s">
        <v>598</v>
      </c>
      <c r="I377" s="563" t="s">
        <v>654</v>
      </c>
      <c r="J377" s="277" t="s">
        <v>156</v>
      </c>
      <c r="K377" s="175">
        <v>2134.4</v>
      </c>
      <c r="L377" s="359">
        <v>5000</v>
      </c>
      <c r="M377" s="415">
        <f>N377+P377</f>
        <v>9390</v>
      </c>
      <c r="N377" s="415"/>
      <c r="O377" s="415"/>
      <c r="P377" s="415">
        <v>9390</v>
      </c>
      <c r="Q377" s="278"/>
      <c r="R377" s="278">
        <v>0</v>
      </c>
      <c r="S377" s="582" t="s">
        <v>659</v>
      </c>
      <c r="T377" s="558">
        <v>1</v>
      </c>
      <c r="U377" s="558">
        <v>0</v>
      </c>
      <c r="V377" s="558">
        <v>0</v>
      </c>
      <c r="W377" s="169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</row>
    <row r="378" spans="1:43" ht="13.5" customHeight="1" outlineLevel="4" x14ac:dyDescent="0.15">
      <c r="A378" s="541"/>
      <c r="B378" s="542"/>
      <c r="C378" s="543"/>
      <c r="D378" s="792"/>
      <c r="E378" s="548"/>
      <c r="F378" s="582"/>
      <c r="G378" s="570"/>
      <c r="H378" s="570"/>
      <c r="I378" s="563"/>
      <c r="J378" s="274" t="s">
        <v>572</v>
      </c>
      <c r="K378" s="175"/>
      <c r="L378" s="308">
        <f>M378</f>
        <v>0</v>
      </c>
      <c r="M378" s="415">
        <f>N378+P378</f>
        <v>0</v>
      </c>
      <c r="N378" s="415"/>
      <c r="O378" s="415"/>
      <c r="P378" s="415"/>
      <c r="Q378" s="175"/>
      <c r="R378" s="175">
        <v>0</v>
      </c>
      <c r="S378" s="582"/>
      <c r="T378" s="558"/>
      <c r="U378" s="558"/>
      <c r="V378" s="558"/>
      <c r="W378" s="169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</row>
    <row r="379" spans="1:43" ht="11.25" customHeight="1" outlineLevel="4" x14ac:dyDescent="0.15">
      <c r="A379" s="541"/>
      <c r="B379" s="542"/>
      <c r="C379" s="543"/>
      <c r="D379" s="792"/>
      <c r="E379" s="548"/>
      <c r="F379" s="582"/>
      <c r="G379" s="570"/>
      <c r="H379" s="570"/>
      <c r="I379" s="563"/>
      <c r="J379" s="274" t="s">
        <v>157</v>
      </c>
      <c r="K379" s="175">
        <v>4980.28</v>
      </c>
      <c r="L379" s="276">
        <f>M379</f>
        <v>0</v>
      </c>
      <c r="M379" s="415">
        <f>N379+P379</f>
        <v>0</v>
      </c>
      <c r="N379" s="415"/>
      <c r="O379" s="415"/>
      <c r="P379" s="415"/>
      <c r="Q379" s="278"/>
      <c r="R379" s="278"/>
      <c r="S379" s="582"/>
      <c r="T379" s="558"/>
      <c r="U379" s="558"/>
      <c r="V379" s="558"/>
      <c r="W379" s="169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</row>
    <row r="380" spans="1:43" ht="15" customHeight="1" outlineLevel="4" x14ac:dyDescent="0.2">
      <c r="A380" s="541"/>
      <c r="B380" s="542"/>
      <c r="C380" s="543"/>
      <c r="D380" s="792"/>
      <c r="E380" s="548"/>
      <c r="F380" s="582"/>
      <c r="G380" s="570"/>
      <c r="H380" s="570"/>
      <c r="I380" s="563"/>
      <c r="J380" s="274" t="s">
        <v>158</v>
      </c>
      <c r="K380" s="175"/>
      <c r="L380" s="175"/>
      <c r="M380" s="408"/>
      <c r="N380" s="177"/>
      <c r="O380" s="177"/>
      <c r="Q380" s="221"/>
      <c r="R380" s="278"/>
      <c r="S380" s="582"/>
      <c r="T380" s="558"/>
      <c r="U380" s="558"/>
      <c r="V380" s="558"/>
      <c r="W380" s="169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</row>
    <row r="381" spans="1:43" ht="14.25" customHeight="1" outlineLevel="4" x14ac:dyDescent="0.15">
      <c r="A381" s="508"/>
      <c r="B381" s="535"/>
      <c r="C381" s="532"/>
      <c r="D381" s="793"/>
      <c r="E381" s="526"/>
      <c r="F381" s="582"/>
      <c r="G381" s="570"/>
      <c r="H381" s="570"/>
      <c r="I381" s="564"/>
      <c r="J381" s="179" t="s">
        <v>159</v>
      </c>
      <c r="K381" s="180"/>
      <c r="L381" s="180"/>
      <c r="M381" s="267"/>
      <c r="N381" s="203"/>
      <c r="O381" s="203"/>
      <c r="P381" s="410"/>
      <c r="Q381" s="181"/>
      <c r="R381" s="181"/>
      <c r="S381" s="582"/>
      <c r="T381" s="558"/>
      <c r="U381" s="558"/>
      <c r="V381" s="558"/>
      <c r="W381" s="169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</row>
    <row r="382" spans="1:43" ht="18" customHeight="1" outlineLevel="4" thickBot="1" x14ac:dyDescent="0.2">
      <c r="A382" s="509"/>
      <c r="B382" s="536"/>
      <c r="C382" s="533"/>
      <c r="D382" s="794"/>
      <c r="E382" s="527"/>
      <c r="F382" s="583"/>
      <c r="G382" s="571"/>
      <c r="H382" s="571"/>
      <c r="I382" s="565"/>
      <c r="J382" s="182" t="s">
        <v>385</v>
      </c>
      <c r="K382" s="183">
        <f>SUM(K377:K381)</f>
        <v>7114.68</v>
      </c>
      <c r="L382" s="183">
        <f>SUM(L377:L381)</f>
        <v>5000</v>
      </c>
      <c r="M382" s="409">
        <f t="shared" ref="M382:R382" si="87">SUM(M377:M381)</f>
        <v>9390</v>
      </c>
      <c r="N382" s="183">
        <f t="shared" si="87"/>
        <v>0</v>
      </c>
      <c r="O382" s="183">
        <f t="shared" si="87"/>
        <v>0</v>
      </c>
      <c r="P382" s="409">
        <f t="shared" si="87"/>
        <v>9390</v>
      </c>
      <c r="Q382" s="183">
        <f t="shared" si="87"/>
        <v>0</v>
      </c>
      <c r="R382" s="183">
        <f t="shared" si="87"/>
        <v>0</v>
      </c>
      <c r="S382" s="583"/>
      <c r="T382" s="559"/>
      <c r="U382" s="559"/>
      <c r="V382" s="559"/>
      <c r="W382" s="169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</row>
    <row r="383" spans="1:43" ht="9.75" customHeight="1" outlineLevel="4" x14ac:dyDescent="0.15">
      <c r="A383" s="566" t="s">
        <v>128</v>
      </c>
      <c r="B383" s="593" t="s">
        <v>128</v>
      </c>
      <c r="C383" s="590" t="s">
        <v>73</v>
      </c>
      <c r="D383" s="587" t="s">
        <v>615</v>
      </c>
      <c r="E383" s="584" t="s">
        <v>73</v>
      </c>
      <c r="F383" s="581" t="s">
        <v>653</v>
      </c>
      <c r="G383" s="569" t="s">
        <v>444</v>
      </c>
      <c r="H383" s="569" t="s">
        <v>598</v>
      </c>
      <c r="I383" s="569" t="s">
        <v>655</v>
      </c>
      <c r="J383" s="202" t="s">
        <v>156</v>
      </c>
      <c r="K383" s="175">
        <v>5513.35</v>
      </c>
      <c r="L383" s="359">
        <v>8000</v>
      </c>
      <c r="M383" s="407">
        <f>N383+P383</f>
        <v>2383</v>
      </c>
      <c r="N383" s="206"/>
      <c r="O383" s="206"/>
      <c r="P383" s="313">
        <v>2383</v>
      </c>
      <c r="Q383" s="178"/>
      <c r="R383" s="178">
        <v>0</v>
      </c>
      <c r="S383" s="581" t="s">
        <v>659</v>
      </c>
      <c r="T383" s="615">
        <v>0</v>
      </c>
      <c r="U383" s="615">
        <v>1</v>
      </c>
      <c r="V383" s="615">
        <v>0</v>
      </c>
      <c r="W383" s="169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</row>
    <row r="384" spans="1:43" ht="13.5" customHeight="1" outlineLevel="4" x14ac:dyDescent="0.15">
      <c r="A384" s="567"/>
      <c r="B384" s="594"/>
      <c r="C384" s="591"/>
      <c r="D384" s="588"/>
      <c r="E384" s="585"/>
      <c r="F384" s="582"/>
      <c r="G384" s="570"/>
      <c r="H384" s="570"/>
      <c r="I384" s="570"/>
      <c r="J384" s="274" t="s">
        <v>572</v>
      </c>
      <c r="K384" s="175"/>
      <c r="L384" s="308">
        <f>M384</f>
        <v>0</v>
      </c>
      <c r="M384" s="407">
        <f>N384+P384</f>
        <v>0</v>
      </c>
      <c r="N384" s="308"/>
      <c r="O384" s="308"/>
      <c r="P384" s="407"/>
      <c r="Q384" s="175"/>
      <c r="R384" s="175">
        <f>-(R385+R386+R387)</f>
        <v>0</v>
      </c>
      <c r="S384" s="582"/>
      <c r="T384" s="558"/>
      <c r="U384" s="558"/>
      <c r="V384" s="558"/>
      <c r="W384" s="169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</row>
    <row r="385" spans="1:115" ht="11.25" customHeight="1" outlineLevel="4" x14ac:dyDescent="0.15">
      <c r="A385" s="567"/>
      <c r="B385" s="594"/>
      <c r="C385" s="591"/>
      <c r="D385" s="588"/>
      <c r="E385" s="585"/>
      <c r="F385" s="582"/>
      <c r="G385" s="570"/>
      <c r="H385" s="570"/>
      <c r="I385" s="570"/>
      <c r="J385" s="274" t="s">
        <v>157</v>
      </c>
      <c r="K385" s="175">
        <v>12864.5</v>
      </c>
      <c r="L385" s="276">
        <f>M385</f>
        <v>0</v>
      </c>
      <c r="M385" s="221">
        <f>N385+P385</f>
        <v>0</v>
      </c>
      <c r="N385" s="177"/>
      <c r="O385" s="177"/>
      <c r="P385" s="221"/>
      <c r="Q385" s="276"/>
      <c r="R385" s="276"/>
      <c r="S385" s="582"/>
      <c r="T385" s="558"/>
      <c r="U385" s="558"/>
      <c r="V385" s="558"/>
      <c r="W385" s="169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</row>
    <row r="386" spans="1:115" ht="15" customHeight="1" outlineLevel="4" x14ac:dyDescent="0.2">
      <c r="A386" s="567"/>
      <c r="B386" s="594"/>
      <c r="C386" s="591"/>
      <c r="D386" s="588"/>
      <c r="E386" s="585"/>
      <c r="F386" s="582"/>
      <c r="G386" s="570"/>
      <c r="H386" s="570"/>
      <c r="I386" s="570"/>
      <c r="J386" s="274" t="s">
        <v>158</v>
      </c>
      <c r="K386" s="175"/>
      <c r="L386" s="175"/>
      <c r="M386" s="408"/>
      <c r="N386" s="177"/>
      <c r="P386" s="407"/>
      <c r="Q386" s="221"/>
      <c r="R386" s="276"/>
      <c r="S386" s="582"/>
      <c r="T386" s="558"/>
      <c r="U386" s="558"/>
      <c r="V386" s="558"/>
      <c r="W386" s="169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</row>
    <row r="387" spans="1:115" ht="14.25" customHeight="1" outlineLevel="4" x14ac:dyDescent="0.15">
      <c r="A387" s="567"/>
      <c r="B387" s="594"/>
      <c r="C387" s="591"/>
      <c r="D387" s="588"/>
      <c r="E387" s="585"/>
      <c r="F387" s="582"/>
      <c r="G387" s="570"/>
      <c r="H387" s="570"/>
      <c r="I387" s="570"/>
      <c r="J387" s="179" t="s">
        <v>159</v>
      </c>
      <c r="K387" s="180"/>
      <c r="L387" s="180"/>
      <c r="M387" s="267"/>
      <c r="N387" s="203"/>
      <c r="O387" s="203"/>
      <c r="P387" s="410"/>
      <c r="Q387" s="181"/>
      <c r="R387" s="181"/>
      <c r="S387" s="582"/>
      <c r="T387" s="558"/>
      <c r="U387" s="558"/>
      <c r="V387" s="558"/>
      <c r="W387" s="169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</row>
    <row r="388" spans="1:115" ht="18" customHeight="1" outlineLevel="4" thickBot="1" x14ac:dyDescent="0.2">
      <c r="A388" s="568"/>
      <c r="B388" s="595"/>
      <c r="C388" s="592"/>
      <c r="D388" s="589"/>
      <c r="E388" s="586"/>
      <c r="F388" s="583"/>
      <c r="G388" s="571"/>
      <c r="H388" s="571"/>
      <c r="I388" s="571"/>
      <c r="J388" s="182" t="s">
        <v>385</v>
      </c>
      <c r="K388" s="183">
        <f>SUM(K383:K387)</f>
        <v>18377.849999999999</v>
      </c>
      <c r="L388" s="183">
        <f>SUM(L383:L387)</f>
        <v>8000</v>
      </c>
      <c r="M388" s="409">
        <f t="shared" ref="M388:R388" si="88">SUM(M383:M387)</f>
        <v>2383</v>
      </c>
      <c r="N388" s="183">
        <f t="shared" si="88"/>
        <v>0</v>
      </c>
      <c r="O388" s="183">
        <f t="shared" si="88"/>
        <v>0</v>
      </c>
      <c r="P388" s="409">
        <f t="shared" si="88"/>
        <v>2383</v>
      </c>
      <c r="Q388" s="183">
        <f t="shared" si="88"/>
        <v>0</v>
      </c>
      <c r="R388" s="183">
        <f t="shared" si="88"/>
        <v>0</v>
      </c>
      <c r="S388" s="583"/>
      <c r="T388" s="559"/>
      <c r="U388" s="559"/>
      <c r="V388" s="559"/>
      <c r="W388" s="169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</row>
    <row r="389" spans="1:115" ht="9.75" customHeight="1" outlineLevel="4" x14ac:dyDescent="0.15">
      <c r="A389" s="566" t="s">
        <v>128</v>
      </c>
      <c r="B389" s="593" t="s">
        <v>128</v>
      </c>
      <c r="C389" s="590" t="s">
        <v>73</v>
      </c>
      <c r="D389" s="587" t="s">
        <v>615</v>
      </c>
      <c r="E389" s="584" t="s">
        <v>128</v>
      </c>
      <c r="F389" s="581" t="s">
        <v>652</v>
      </c>
      <c r="G389" s="569" t="s">
        <v>444</v>
      </c>
      <c r="H389" s="569" t="s">
        <v>598</v>
      </c>
      <c r="I389" s="569" t="s">
        <v>656</v>
      </c>
      <c r="J389" s="202" t="s">
        <v>156</v>
      </c>
      <c r="K389" s="175">
        <v>5513.35</v>
      </c>
      <c r="L389" s="415">
        <v>8000</v>
      </c>
      <c r="M389" s="415">
        <f>N389+P389</f>
        <v>2383</v>
      </c>
      <c r="N389" s="206"/>
      <c r="O389" s="206"/>
      <c r="P389" s="206">
        <v>2383</v>
      </c>
      <c r="Q389" s="178"/>
      <c r="R389" s="178">
        <v>0</v>
      </c>
      <c r="S389" s="581" t="s">
        <v>659</v>
      </c>
      <c r="T389" s="615">
        <v>0</v>
      </c>
      <c r="U389" s="615">
        <v>1</v>
      </c>
      <c r="V389" s="615">
        <v>0</v>
      </c>
      <c r="W389" s="169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</row>
    <row r="390" spans="1:115" ht="13.5" customHeight="1" outlineLevel="4" x14ac:dyDescent="0.15">
      <c r="A390" s="567"/>
      <c r="B390" s="594"/>
      <c r="C390" s="591"/>
      <c r="D390" s="588"/>
      <c r="E390" s="585"/>
      <c r="F390" s="582"/>
      <c r="G390" s="570"/>
      <c r="H390" s="570"/>
      <c r="I390" s="570"/>
      <c r="J390" s="274" t="s">
        <v>572</v>
      </c>
      <c r="K390" s="175"/>
      <c r="L390" s="415">
        <f>M390</f>
        <v>0</v>
      </c>
      <c r="M390" s="415">
        <f>N390+P390</f>
        <v>0</v>
      </c>
      <c r="N390" s="415"/>
      <c r="O390" s="415"/>
      <c r="P390" s="415"/>
      <c r="Q390" s="175"/>
      <c r="R390" s="175">
        <f>-(R391+R392+R393)</f>
        <v>0</v>
      </c>
      <c r="S390" s="582"/>
      <c r="T390" s="558"/>
      <c r="U390" s="558"/>
      <c r="V390" s="558"/>
      <c r="W390" s="169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</row>
    <row r="391" spans="1:115" ht="11.25" customHeight="1" outlineLevel="4" x14ac:dyDescent="0.15">
      <c r="A391" s="567"/>
      <c r="B391" s="594"/>
      <c r="C391" s="591"/>
      <c r="D391" s="588"/>
      <c r="E391" s="585"/>
      <c r="F391" s="582"/>
      <c r="G391" s="570"/>
      <c r="H391" s="570"/>
      <c r="I391" s="570"/>
      <c r="J391" s="274" t="s">
        <v>157</v>
      </c>
      <c r="K391" s="175">
        <v>12864.5</v>
      </c>
      <c r="L391" s="415">
        <v>10481.5</v>
      </c>
      <c r="M391" s="415">
        <f>N391+P391</f>
        <v>0</v>
      </c>
      <c r="N391" s="415"/>
      <c r="O391" s="415"/>
      <c r="P391" s="415"/>
      <c r="Q391" s="276"/>
      <c r="R391" s="276"/>
      <c r="S391" s="582"/>
      <c r="T391" s="558"/>
      <c r="U391" s="558"/>
      <c r="V391" s="558"/>
      <c r="W391" s="169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</row>
    <row r="392" spans="1:115" ht="15" customHeight="1" outlineLevel="4" x14ac:dyDescent="0.2">
      <c r="A392" s="567"/>
      <c r="B392" s="594"/>
      <c r="C392" s="591"/>
      <c r="D392" s="588"/>
      <c r="E392" s="585"/>
      <c r="F392" s="582"/>
      <c r="G392" s="570"/>
      <c r="H392" s="570"/>
      <c r="I392" s="570"/>
      <c r="J392" s="274" t="s">
        <v>158</v>
      </c>
      <c r="K392" s="175"/>
      <c r="L392" s="175"/>
      <c r="M392" s="407"/>
      <c r="N392" s="177"/>
      <c r="P392" s="177"/>
      <c r="Q392" s="221"/>
      <c r="R392" s="276"/>
      <c r="S392" s="582"/>
      <c r="T392" s="558"/>
      <c r="U392" s="558"/>
      <c r="V392" s="558"/>
      <c r="W392" s="169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</row>
    <row r="393" spans="1:115" ht="14.25" customHeight="1" outlineLevel="4" x14ac:dyDescent="0.15">
      <c r="A393" s="567"/>
      <c r="B393" s="594"/>
      <c r="C393" s="591"/>
      <c r="D393" s="588"/>
      <c r="E393" s="585"/>
      <c r="F393" s="582"/>
      <c r="G393" s="570"/>
      <c r="H393" s="570"/>
      <c r="I393" s="570"/>
      <c r="J393" s="179" t="s">
        <v>159</v>
      </c>
      <c r="K393" s="180"/>
      <c r="L393" s="180"/>
      <c r="M393" s="203"/>
      <c r="N393" s="203"/>
      <c r="O393" s="203"/>
      <c r="P393" s="203"/>
      <c r="Q393" s="181"/>
      <c r="R393" s="181"/>
      <c r="S393" s="582"/>
      <c r="T393" s="558"/>
      <c r="U393" s="558"/>
      <c r="V393" s="558"/>
      <c r="W393" s="169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</row>
    <row r="394" spans="1:115" ht="18" customHeight="1" outlineLevel="4" thickBot="1" x14ac:dyDescent="0.2">
      <c r="A394" s="568"/>
      <c r="B394" s="595"/>
      <c r="C394" s="592"/>
      <c r="D394" s="589"/>
      <c r="E394" s="586"/>
      <c r="F394" s="583"/>
      <c r="G394" s="571"/>
      <c r="H394" s="571"/>
      <c r="I394" s="571"/>
      <c r="J394" s="182" t="s">
        <v>385</v>
      </c>
      <c r="K394" s="183">
        <f>SUM(K389:K393)</f>
        <v>18377.849999999999</v>
      </c>
      <c r="L394" s="183">
        <f>SUM(L389:L393)</f>
        <v>18481.5</v>
      </c>
      <c r="M394" s="183">
        <f t="shared" ref="M394:R394" si="89">SUM(M389:M393)</f>
        <v>2383</v>
      </c>
      <c r="N394" s="183">
        <f t="shared" si="89"/>
        <v>0</v>
      </c>
      <c r="O394" s="183">
        <f t="shared" si="89"/>
        <v>0</v>
      </c>
      <c r="P394" s="183">
        <f t="shared" si="89"/>
        <v>2383</v>
      </c>
      <c r="Q394" s="183">
        <f t="shared" si="89"/>
        <v>0</v>
      </c>
      <c r="R394" s="183">
        <f t="shared" si="89"/>
        <v>0</v>
      </c>
      <c r="S394" s="583"/>
      <c r="T394" s="559"/>
      <c r="U394" s="559"/>
      <c r="V394" s="559"/>
      <c r="W394" s="169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</row>
    <row r="395" spans="1:115" ht="9.75" customHeight="1" outlineLevel="3" thickBot="1" x14ac:dyDescent="0.2">
      <c r="A395" s="271" t="s">
        <v>128</v>
      </c>
      <c r="B395" s="184" t="s">
        <v>128</v>
      </c>
      <c r="C395" s="273" t="s">
        <v>73</v>
      </c>
      <c r="D395" s="281" t="s">
        <v>615</v>
      </c>
      <c r="E395" s="560" t="s">
        <v>46</v>
      </c>
      <c r="F395" s="561"/>
      <c r="G395" s="561"/>
      <c r="H395" s="561"/>
      <c r="I395" s="561"/>
      <c r="J395" s="562"/>
      <c r="K395" s="186">
        <f t="shared" ref="K395:R395" si="90">K382+K388+K394</f>
        <v>43870.38</v>
      </c>
      <c r="L395" s="186">
        <f t="shared" si="90"/>
        <v>31481.5</v>
      </c>
      <c r="M395" s="186">
        <f t="shared" si="90"/>
        <v>14156</v>
      </c>
      <c r="N395" s="186">
        <f t="shared" si="90"/>
        <v>0</v>
      </c>
      <c r="O395" s="186">
        <f t="shared" si="90"/>
        <v>0</v>
      </c>
      <c r="P395" s="186">
        <f t="shared" si="90"/>
        <v>14156</v>
      </c>
      <c r="Q395" s="186">
        <f t="shared" si="90"/>
        <v>0</v>
      </c>
      <c r="R395" s="186">
        <f t="shared" si="90"/>
        <v>0</v>
      </c>
      <c r="S395" s="187"/>
      <c r="T395" s="188"/>
      <c r="U395" s="189"/>
      <c r="V395" s="190"/>
      <c r="W395" s="169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</row>
    <row r="396" spans="1:115" ht="9.75" customHeight="1" outlineLevel="2" thickBot="1" x14ac:dyDescent="0.25">
      <c r="A396" s="233" t="s">
        <v>128</v>
      </c>
      <c r="B396" s="191" t="s">
        <v>128</v>
      </c>
      <c r="C396" s="171" t="s">
        <v>73</v>
      </c>
      <c r="D396" s="637" t="s">
        <v>21</v>
      </c>
      <c r="E396" s="638"/>
      <c r="F396" s="638"/>
      <c r="G396" s="638"/>
      <c r="H396" s="638"/>
      <c r="I396" s="638"/>
      <c r="J396" s="639"/>
      <c r="K396" s="192">
        <f t="shared" ref="K396:R396" si="91">K367+K395+K375</f>
        <v>687125.79999999993</v>
      </c>
      <c r="L396" s="192">
        <f t="shared" si="91"/>
        <v>110296.5</v>
      </c>
      <c r="M396" s="192">
        <f t="shared" si="91"/>
        <v>15971</v>
      </c>
      <c r="N396" s="192">
        <f t="shared" si="91"/>
        <v>1815</v>
      </c>
      <c r="O396" s="192">
        <f t="shared" si="91"/>
        <v>0</v>
      </c>
      <c r="P396" s="192">
        <f t="shared" si="91"/>
        <v>14156</v>
      </c>
      <c r="Q396" s="192">
        <f t="shared" si="91"/>
        <v>134200</v>
      </c>
      <c r="R396" s="192">
        <f t="shared" si="91"/>
        <v>24200</v>
      </c>
      <c r="S396" s="193"/>
      <c r="T396" s="194"/>
      <c r="U396" s="195"/>
      <c r="V396" s="196"/>
      <c r="W396" s="169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</row>
    <row r="397" spans="1:115" ht="9.75" customHeight="1" outlineLevel="1" thickBot="1" x14ac:dyDescent="0.25">
      <c r="A397" s="233" t="s">
        <v>128</v>
      </c>
      <c r="B397" s="191" t="s">
        <v>128</v>
      </c>
      <c r="C397" s="640" t="s">
        <v>15</v>
      </c>
      <c r="D397" s="641"/>
      <c r="E397" s="641"/>
      <c r="F397" s="641"/>
      <c r="G397" s="641"/>
      <c r="H397" s="641"/>
      <c r="I397" s="641"/>
      <c r="J397" s="642"/>
      <c r="K397" s="197">
        <f t="shared" ref="K397:R397" si="92">K396+K358</f>
        <v>1527035.7999999998</v>
      </c>
      <c r="L397" s="197">
        <f t="shared" si="92"/>
        <v>236283</v>
      </c>
      <c r="M397" s="197">
        <f t="shared" si="92"/>
        <v>16512.77</v>
      </c>
      <c r="N397" s="197">
        <f t="shared" si="92"/>
        <v>2356.77</v>
      </c>
      <c r="O397" s="197">
        <f t="shared" si="92"/>
        <v>0</v>
      </c>
      <c r="P397" s="197">
        <f t="shared" si="92"/>
        <v>14156</v>
      </c>
      <c r="Q397" s="197">
        <f t="shared" si="92"/>
        <v>260186.5</v>
      </c>
      <c r="R397" s="197">
        <f t="shared" si="92"/>
        <v>24200</v>
      </c>
      <c r="S397" s="198"/>
      <c r="T397" s="199"/>
      <c r="U397" s="200"/>
      <c r="V397" s="201"/>
      <c r="W397" s="169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</row>
    <row r="398" spans="1:115" ht="15.75" customHeight="1" thickBot="1" x14ac:dyDescent="0.2">
      <c r="A398" s="233" t="s">
        <v>128</v>
      </c>
      <c r="B398" s="777" t="s">
        <v>29</v>
      </c>
      <c r="C398" s="778"/>
      <c r="D398" s="778"/>
      <c r="E398" s="778"/>
      <c r="F398" s="778"/>
      <c r="G398" s="778"/>
      <c r="H398" s="778"/>
      <c r="I398" s="778"/>
      <c r="J398" s="835"/>
      <c r="K398" s="212">
        <f t="shared" ref="K398:R398" si="93">K397+K347+K325</f>
        <v>3544552.34</v>
      </c>
      <c r="L398" s="212">
        <f t="shared" si="93"/>
        <v>799021.67</v>
      </c>
      <c r="M398" s="212">
        <f t="shared" si="93"/>
        <v>649130.93000000005</v>
      </c>
      <c r="N398" s="212">
        <f t="shared" si="93"/>
        <v>23856.41</v>
      </c>
      <c r="O398" s="212">
        <f t="shared" si="93"/>
        <v>0</v>
      </c>
      <c r="P398" s="212">
        <f t="shared" si="93"/>
        <v>625274.52</v>
      </c>
      <c r="Q398" s="212">
        <f t="shared" si="93"/>
        <v>324810.02</v>
      </c>
      <c r="R398" s="212">
        <f t="shared" si="93"/>
        <v>158875</v>
      </c>
      <c r="S398" s="213"/>
      <c r="T398" s="214"/>
      <c r="U398" s="215"/>
      <c r="V398" s="216"/>
      <c r="W398" s="169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</row>
    <row r="399" spans="1:115" ht="12" thickBot="1" x14ac:dyDescent="0.2">
      <c r="A399" s="217"/>
      <c r="B399" s="217"/>
      <c r="C399" s="217"/>
      <c r="D399" s="217"/>
      <c r="E399" s="217"/>
      <c r="F399" s="218"/>
      <c r="G399" s="218"/>
      <c r="H399" s="218"/>
      <c r="I399" s="218"/>
      <c r="J399" s="218"/>
      <c r="K399" s="219"/>
      <c r="L399" s="219"/>
      <c r="M399" s="219"/>
      <c r="N399" s="219"/>
      <c r="O399" s="219"/>
      <c r="P399" s="219"/>
      <c r="Q399" s="219"/>
      <c r="R399" s="219"/>
      <c r="S399" s="218"/>
      <c r="T399" s="218"/>
      <c r="U399" s="218"/>
      <c r="V399" s="220"/>
      <c r="W399" s="169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</row>
    <row r="400" spans="1:115" ht="12" customHeight="1" outlineLevel="1" thickBot="1" x14ac:dyDescent="0.2">
      <c r="A400" s="229" t="s">
        <v>36</v>
      </c>
      <c r="B400" s="836" t="s">
        <v>619</v>
      </c>
      <c r="C400" s="743"/>
      <c r="D400" s="743"/>
      <c r="E400" s="743"/>
      <c r="F400" s="743"/>
      <c r="G400" s="743"/>
      <c r="H400" s="743"/>
      <c r="I400" s="743"/>
      <c r="J400" s="743"/>
      <c r="K400" s="743"/>
      <c r="L400" s="743"/>
      <c r="M400" s="743"/>
      <c r="N400" s="743"/>
      <c r="O400" s="743"/>
      <c r="P400" s="743"/>
      <c r="Q400" s="743"/>
      <c r="R400" s="743"/>
      <c r="S400" s="743"/>
      <c r="T400" s="743"/>
      <c r="U400" s="743"/>
      <c r="V400" s="744"/>
      <c r="W400" s="169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</row>
    <row r="401" spans="1:115" ht="11.25" customHeight="1" outlineLevel="2" thickBot="1" x14ac:dyDescent="0.2">
      <c r="A401" s="229" t="s">
        <v>36</v>
      </c>
      <c r="B401" s="240" t="s">
        <v>20</v>
      </c>
      <c r="C401" s="643" t="s">
        <v>38</v>
      </c>
      <c r="D401" s="644"/>
      <c r="E401" s="644"/>
      <c r="F401" s="644"/>
      <c r="G401" s="644"/>
      <c r="H401" s="644"/>
      <c r="I401" s="644"/>
      <c r="J401" s="644"/>
      <c r="K401" s="644"/>
      <c r="L401" s="644"/>
      <c r="M401" s="644"/>
      <c r="N401" s="644"/>
      <c r="O401" s="644"/>
      <c r="P401" s="644"/>
      <c r="Q401" s="644"/>
      <c r="R401" s="644"/>
      <c r="S401" s="644"/>
      <c r="T401" s="644"/>
      <c r="U401" s="644"/>
      <c r="V401" s="645"/>
      <c r="W401" s="169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</row>
    <row r="402" spans="1:115" ht="11.25" customHeight="1" outlineLevel="3" thickBot="1" x14ac:dyDescent="0.2">
      <c r="A402" s="229" t="s">
        <v>36</v>
      </c>
      <c r="B402" s="170" t="s">
        <v>20</v>
      </c>
      <c r="C402" s="171" t="s">
        <v>20</v>
      </c>
      <c r="D402" s="607" t="s">
        <v>39</v>
      </c>
      <c r="E402" s="608"/>
      <c r="F402" s="608"/>
      <c r="G402" s="608"/>
      <c r="H402" s="608"/>
      <c r="I402" s="608"/>
      <c r="J402" s="608"/>
      <c r="K402" s="608"/>
      <c r="L402" s="608"/>
      <c r="M402" s="608"/>
      <c r="N402" s="608"/>
      <c r="O402" s="608"/>
      <c r="P402" s="608"/>
      <c r="Q402" s="608"/>
      <c r="R402" s="608"/>
      <c r="S402" s="608"/>
      <c r="T402" s="608"/>
      <c r="U402" s="608"/>
      <c r="V402" s="609"/>
      <c r="W402" s="169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</row>
    <row r="403" spans="1:115" ht="11.25" customHeight="1" outlineLevel="4" thickBot="1" x14ac:dyDescent="0.25">
      <c r="A403" s="235" t="s">
        <v>36</v>
      </c>
      <c r="B403" s="184" t="s">
        <v>20</v>
      </c>
      <c r="C403" s="185" t="s">
        <v>20</v>
      </c>
      <c r="D403" s="244">
        <v>16</v>
      </c>
      <c r="E403" s="691" t="s">
        <v>57</v>
      </c>
      <c r="F403" s="579"/>
      <c r="G403" s="579"/>
      <c r="H403" s="579"/>
      <c r="I403" s="579"/>
      <c r="J403" s="579"/>
      <c r="K403" s="579"/>
      <c r="L403" s="579"/>
      <c r="M403" s="579"/>
      <c r="N403" s="579"/>
      <c r="O403" s="579"/>
      <c r="P403" s="579"/>
      <c r="Q403" s="579"/>
      <c r="R403" s="579"/>
      <c r="S403" s="579"/>
      <c r="T403" s="579"/>
      <c r="U403" s="579"/>
      <c r="V403" s="580"/>
    </row>
    <row r="404" spans="1:115" outlineLevel="4" x14ac:dyDescent="0.2">
      <c r="A404" s="566" t="s">
        <v>36</v>
      </c>
      <c r="B404" s="593" t="s">
        <v>20</v>
      </c>
      <c r="C404" s="590" t="s">
        <v>20</v>
      </c>
      <c r="D404" s="575">
        <v>16</v>
      </c>
      <c r="E404" s="584" t="s">
        <v>20</v>
      </c>
      <c r="F404" s="748" t="s">
        <v>486</v>
      </c>
      <c r="G404" s="510" t="s">
        <v>444</v>
      </c>
      <c r="H404" s="510" t="s">
        <v>601</v>
      </c>
      <c r="I404" s="510" t="s">
        <v>487</v>
      </c>
      <c r="J404" s="174" t="s">
        <v>156</v>
      </c>
      <c r="K404" s="175">
        <f>L404</f>
        <v>126581.7</v>
      </c>
      <c r="L404" s="415">
        <v>126581.7</v>
      </c>
      <c r="M404" s="206">
        <f>N404+P404</f>
        <v>66593.010000000009</v>
      </c>
      <c r="N404" s="206">
        <f>7714+3429+1800+2443+1929+2400+3429+1071+3000+729+1114+1714+2893+1090+3306.36+1387.9+15687.5+11456.25</f>
        <v>66593.010000000009</v>
      </c>
      <c r="O404" s="206"/>
      <c r="P404" s="206"/>
      <c r="Q404" s="206">
        <v>404494.2</v>
      </c>
      <c r="R404" s="206"/>
      <c r="S404" s="837" t="s">
        <v>567</v>
      </c>
      <c r="T404" s="516">
        <v>1</v>
      </c>
      <c r="U404" s="516">
        <v>1</v>
      </c>
      <c r="V404" s="664">
        <v>1</v>
      </c>
    </row>
    <row r="405" spans="1:115" outlineLevel="4" x14ac:dyDescent="0.2">
      <c r="A405" s="567"/>
      <c r="B405" s="594"/>
      <c r="C405" s="591"/>
      <c r="D405" s="576"/>
      <c r="E405" s="585"/>
      <c r="F405" s="736"/>
      <c r="G405" s="511"/>
      <c r="H405" s="511"/>
      <c r="I405" s="511"/>
      <c r="J405" s="174" t="s">
        <v>572</v>
      </c>
      <c r="K405" s="175"/>
      <c r="L405" s="415"/>
      <c r="M405" s="415"/>
      <c r="N405" s="415"/>
      <c r="O405" s="308"/>
      <c r="P405" s="308"/>
      <c r="Q405" s="308">
        <f>-(Q406+Q407+Q408)</f>
        <v>0</v>
      </c>
      <c r="R405" s="308">
        <f>-(R406+R407+R408)</f>
        <v>0</v>
      </c>
      <c r="S405" s="687"/>
      <c r="T405" s="517"/>
      <c r="U405" s="517"/>
      <c r="V405" s="669"/>
    </row>
    <row r="406" spans="1:115" outlineLevel="4" x14ac:dyDescent="0.2">
      <c r="A406" s="567"/>
      <c r="B406" s="594"/>
      <c r="C406" s="591"/>
      <c r="D406" s="576"/>
      <c r="E406" s="585"/>
      <c r="F406" s="736"/>
      <c r="G406" s="511"/>
      <c r="H406" s="511"/>
      <c r="I406" s="511"/>
      <c r="J406" s="174" t="s">
        <v>157</v>
      </c>
      <c r="K406" s="175"/>
      <c r="L406" s="176"/>
      <c r="M406" s="177"/>
      <c r="N406" s="177"/>
      <c r="O406" s="177"/>
      <c r="P406" s="177"/>
      <c r="Q406" s="176"/>
      <c r="R406" s="278"/>
      <c r="S406" s="687"/>
      <c r="T406" s="517"/>
      <c r="U406" s="517"/>
      <c r="V406" s="669"/>
    </row>
    <row r="407" spans="1:115" s="223" customFormat="1" outlineLevel="4" x14ac:dyDescent="0.2">
      <c r="A407" s="567"/>
      <c r="B407" s="594"/>
      <c r="C407" s="591"/>
      <c r="D407" s="576"/>
      <c r="E407" s="585"/>
      <c r="F407" s="736"/>
      <c r="G407" s="511"/>
      <c r="H407" s="511"/>
      <c r="I407" s="511"/>
      <c r="J407" s="174" t="s">
        <v>158</v>
      </c>
      <c r="K407" s="175"/>
      <c r="L407" s="176"/>
      <c r="M407" s="177"/>
      <c r="N407" s="177"/>
      <c r="O407" s="177"/>
      <c r="P407" s="177"/>
      <c r="Q407" s="176"/>
      <c r="R407" s="278"/>
      <c r="S407" s="687"/>
      <c r="T407" s="517"/>
      <c r="U407" s="517"/>
      <c r="V407" s="669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</row>
    <row r="408" spans="1:115" s="223" customFormat="1" outlineLevel="4" x14ac:dyDescent="0.2">
      <c r="A408" s="567"/>
      <c r="B408" s="594"/>
      <c r="C408" s="591"/>
      <c r="D408" s="576"/>
      <c r="E408" s="585"/>
      <c r="F408" s="736"/>
      <c r="G408" s="511"/>
      <c r="H408" s="511"/>
      <c r="I408" s="511"/>
      <c r="J408" s="179" t="s">
        <v>159</v>
      </c>
      <c r="K408" s="180"/>
      <c r="L408" s="181"/>
      <c r="M408" s="181"/>
      <c r="N408" s="181"/>
      <c r="O408" s="181"/>
      <c r="P408" s="181"/>
      <c r="Q408" s="181"/>
      <c r="R408" s="181"/>
      <c r="S408" s="687"/>
      <c r="T408" s="517"/>
      <c r="U408" s="517"/>
      <c r="V408" s="669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</row>
    <row r="409" spans="1:115" s="223" customFormat="1" ht="12" outlineLevel="4" thickBot="1" x14ac:dyDescent="0.25">
      <c r="A409" s="568"/>
      <c r="B409" s="595"/>
      <c r="C409" s="592"/>
      <c r="D409" s="577"/>
      <c r="E409" s="586"/>
      <c r="F409" s="737"/>
      <c r="G409" s="512"/>
      <c r="H409" s="512"/>
      <c r="I409" s="512"/>
      <c r="J409" s="182" t="s">
        <v>385</v>
      </c>
      <c r="K409" s="183">
        <f>SUM(K404:K408)</f>
        <v>126581.7</v>
      </c>
      <c r="L409" s="183">
        <f>SUM(L404:L408)</f>
        <v>126581.7</v>
      </c>
      <c r="M409" s="183">
        <f t="shared" ref="M409:R409" si="94">SUM(M404:M408)</f>
        <v>66593.010000000009</v>
      </c>
      <c r="N409" s="183">
        <f t="shared" si="94"/>
        <v>66593.010000000009</v>
      </c>
      <c r="O409" s="183">
        <f t="shared" si="94"/>
        <v>0</v>
      </c>
      <c r="P409" s="183">
        <f t="shared" si="94"/>
        <v>0</v>
      </c>
      <c r="Q409" s="183">
        <f t="shared" si="94"/>
        <v>404494.2</v>
      </c>
      <c r="R409" s="183">
        <f t="shared" si="94"/>
        <v>0</v>
      </c>
      <c r="S409" s="688"/>
      <c r="T409" s="518"/>
      <c r="U409" s="518"/>
      <c r="V409" s="750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</row>
    <row r="410" spans="1:115" s="223" customFormat="1" outlineLevel="4" x14ac:dyDescent="0.2">
      <c r="A410" s="566" t="s">
        <v>36</v>
      </c>
      <c r="B410" s="593" t="s">
        <v>20</v>
      </c>
      <c r="C410" s="590" t="s">
        <v>20</v>
      </c>
      <c r="D410" s="575">
        <v>16</v>
      </c>
      <c r="E410" s="584" t="s">
        <v>73</v>
      </c>
      <c r="F410" s="748" t="s">
        <v>667</v>
      </c>
      <c r="G410" s="510" t="s">
        <v>444</v>
      </c>
      <c r="H410" s="510" t="s">
        <v>62</v>
      </c>
      <c r="I410" s="510" t="s">
        <v>480</v>
      </c>
      <c r="J410" s="202" t="s">
        <v>156</v>
      </c>
      <c r="K410" s="175">
        <f>L410</f>
        <v>15367.31</v>
      </c>
      <c r="L410" s="415">
        <v>15367.31</v>
      </c>
      <c r="M410" s="206">
        <f>N410+P410</f>
        <v>46249.99</v>
      </c>
      <c r="N410" s="415">
        <f>30977.14+449.16+389.69+156</f>
        <v>31971.989999999998</v>
      </c>
      <c r="O410" s="415">
        <v>30977.14</v>
      </c>
      <c r="P410" s="415">
        <f>14278</f>
        <v>14278</v>
      </c>
      <c r="Q410" s="308">
        <v>25367.040000000001</v>
      </c>
      <c r="R410" s="308">
        <v>0</v>
      </c>
      <c r="S410" s="837" t="s">
        <v>567</v>
      </c>
      <c r="T410" s="516">
        <v>1</v>
      </c>
      <c r="U410" s="516">
        <v>1</v>
      </c>
      <c r="V410" s="664">
        <v>1</v>
      </c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</row>
    <row r="411" spans="1:115" s="223" customFormat="1" outlineLevel="4" x14ac:dyDescent="0.2">
      <c r="A411" s="567"/>
      <c r="B411" s="594"/>
      <c r="C411" s="591"/>
      <c r="D411" s="576"/>
      <c r="E411" s="585"/>
      <c r="F411" s="736"/>
      <c r="G411" s="511"/>
      <c r="H411" s="511"/>
      <c r="I411" s="511"/>
      <c r="J411" s="174" t="s">
        <v>572</v>
      </c>
      <c r="K411" s="175"/>
      <c r="L411" s="308"/>
      <c r="M411" s="308"/>
      <c r="N411" s="308"/>
      <c r="O411" s="308"/>
      <c r="P411" s="308"/>
      <c r="Q411" s="308">
        <f>-(Q412+Q413+Q414)</f>
        <v>0</v>
      </c>
      <c r="R411" s="308">
        <f>-(R412+R413+R414)</f>
        <v>0</v>
      </c>
      <c r="S411" s="687"/>
      <c r="T411" s="517"/>
      <c r="U411" s="517"/>
      <c r="V411" s="669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</row>
    <row r="412" spans="1:115" s="223" customFormat="1" outlineLevel="4" x14ac:dyDescent="0.2">
      <c r="A412" s="567"/>
      <c r="B412" s="594"/>
      <c r="C412" s="591"/>
      <c r="D412" s="576"/>
      <c r="E412" s="585"/>
      <c r="F412" s="736"/>
      <c r="G412" s="511"/>
      <c r="H412" s="511"/>
      <c r="I412" s="511"/>
      <c r="J412" s="174" t="s">
        <v>157</v>
      </c>
      <c r="K412" s="175"/>
      <c r="L412" s="175">
        <v>0</v>
      </c>
      <c r="M412" s="177"/>
      <c r="N412" s="177"/>
      <c r="O412" s="177"/>
      <c r="P412" s="177"/>
      <c r="Q412" s="176"/>
      <c r="R412" s="278"/>
      <c r="S412" s="687"/>
      <c r="T412" s="517"/>
      <c r="U412" s="517"/>
      <c r="V412" s="669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</row>
    <row r="413" spans="1:115" s="223" customFormat="1" outlineLevel="4" x14ac:dyDescent="0.2">
      <c r="A413" s="567"/>
      <c r="B413" s="594"/>
      <c r="C413" s="591"/>
      <c r="D413" s="576"/>
      <c r="E413" s="585"/>
      <c r="F413" s="736"/>
      <c r="G413" s="511"/>
      <c r="H413" s="511"/>
      <c r="I413" s="511"/>
      <c r="J413" s="174" t="s">
        <v>158</v>
      </c>
      <c r="K413" s="175"/>
      <c r="L413" s="175"/>
      <c r="M413" s="177"/>
      <c r="N413" s="177"/>
      <c r="O413" s="177"/>
      <c r="P413" s="177"/>
      <c r="Q413" s="176"/>
      <c r="R413" s="278"/>
      <c r="S413" s="687"/>
      <c r="T413" s="517"/>
      <c r="U413" s="517"/>
      <c r="V413" s="669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</row>
    <row r="414" spans="1:115" s="223" customFormat="1" outlineLevel="4" x14ac:dyDescent="0.2">
      <c r="A414" s="567"/>
      <c r="B414" s="594"/>
      <c r="C414" s="591"/>
      <c r="D414" s="576"/>
      <c r="E414" s="585"/>
      <c r="F414" s="736"/>
      <c r="G414" s="511"/>
      <c r="H414" s="511"/>
      <c r="I414" s="511"/>
      <c r="J414" s="179" t="s">
        <v>159</v>
      </c>
      <c r="K414" s="180"/>
      <c r="L414" s="180"/>
      <c r="M414" s="203"/>
      <c r="N414" s="203"/>
      <c r="O414" s="203"/>
      <c r="P414" s="203"/>
      <c r="Q414" s="181"/>
      <c r="R414" s="181"/>
      <c r="S414" s="687"/>
      <c r="T414" s="517"/>
      <c r="U414" s="517"/>
      <c r="V414" s="669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</row>
    <row r="415" spans="1:115" s="223" customFormat="1" ht="12" outlineLevel="4" thickBot="1" x14ac:dyDescent="0.25">
      <c r="A415" s="568"/>
      <c r="B415" s="595"/>
      <c r="C415" s="592"/>
      <c r="D415" s="577"/>
      <c r="E415" s="586"/>
      <c r="F415" s="737"/>
      <c r="G415" s="512"/>
      <c r="H415" s="512"/>
      <c r="I415" s="512"/>
      <c r="J415" s="182" t="s">
        <v>385</v>
      </c>
      <c r="K415" s="183">
        <f>SUM(K410:K414)</f>
        <v>15367.31</v>
      </c>
      <c r="L415" s="183">
        <f>SUM(L410:L414)</f>
        <v>15367.31</v>
      </c>
      <c r="M415" s="183">
        <f t="shared" ref="M415:R415" si="95">SUM(M410:M414)</f>
        <v>46249.99</v>
      </c>
      <c r="N415" s="183">
        <f t="shared" si="95"/>
        <v>31971.989999999998</v>
      </c>
      <c r="O415" s="183">
        <f t="shared" si="95"/>
        <v>30977.14</v>
      </c>
      <c r="P415" s="183">
        <f t="shared" si="95"/>
        <v>14278</v>
      </c>
      <c r="Q415" s="183">
        <f t="shared" si="95"/>
        <v>25367.040000000001</v>
      </c>
      <c r="R415" s="183">
        <f t="shared" si="95"/>
        <v>0</v>
      </c>
      <c r="S415" s="688"/>
      <c r="T415" s="518"/>
      <c r="U415" s="518"/>
      <c r="V415" s="750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</row>
    <row r="416" spans="1:115" s="223" customFormat="1" outlineLevel="4" x14ac:dyDescent="0.2">
      <c r="A416" s="566" t="s">
        <v>36</v>
      </c>
      <c r="B416" s="593" t="s">
        <v>20</v>
      </c>
      <c r="C416" s="590" t="s">
        <v>20</v>
      </c>
      <c r="D416" s="575">
        <v>16</v>
      </c>
      <c r="E416" s="584" t="s">
        <v>128</v>
      </c>
      <c r="F416" s="859" t="s">
        <v>543</v>
      </c>
      <c r="G416" s="510" t="s">
        <v>444</v>
      </c>
      <c r="H416" s="510" t="s">
        <v>62</v>
      </c>
      <c r="I416" s="510" t="s">
        <v>542</v>
      </c>
      <c r="J416" s="202" t="s">
        <v>156</v>
      </c>
      <c r="K416" s="415">
        <f>L416</f>
        <v>10000</v>
      </c>
      <c r="L416" s="415">
        <v>10000</v>
      </c>
      <c r="M416" s="206">
        <f>N416+P416</f>
        <v>125341.74999999997</v>
      </c>
      <c r="N416" s="415">
        <f>47606.51-689.97</f>
        <v>46916.54</v>
      </c>
      <c r="O416" s="415">
        <v>17017.560000000001</v>
      </c>
      <c r="P416" s="415">
        <f>625605.33-547180.12</f>
        <v>78425.209999999963</v>
      </c>
      <c r="Q416" s="308">
        <f>62045.41-14354</f>
        <v>47691.41</v>
      </c>
      <c r="R416" s="308"/>
      <c r="S416" s="837" t="s">
        <v>567</v>
      </c>
      <c r="T416" s="516">
        <v>1</v>
      </c>
      <c r="U416" s="516">
        <v>1</v>
      </c>
      <c r="V416" s="664">
        <v>1</v>
      </c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</row>
    <row r="417" spans="1:115" s="223" customFormat="1" outlineLevel="4" x14ac:dyDescent="0.2">
      <c r="A417" s="567"/>
      <c r="B417" s="594"/>
      <c r="C417" s="591"/>
      <c r="D417" s="576"/>
      <c r="E417" s="585"/>
      <c r="F417" s="860"/>
      <c r="G417" s="511"/>
      <c r="H417" s="511"/>
      <c r="I417" s="511"/>
      <c r="J417" s="174" t="s">
        <v>572</v>
      </c>
      <c r="K417" s="175"/>
      <c r="L417" s="308"/>
      <c r="M417" s="308"/>
      <c r="N417" s="355"/>
      <c r="O417" s="355"/>
      <c r="P417" s="355"/>
      <c r="Q417" s="308">
        <f>-(Q418+Q419+Q420)</f>
        <v>0</v>
      </c>
      <c r="R417" s="308">
        <f>-(R418+R419+R420)</f>
        <v>0</v>
      </c>
      <c r="S417" s="687"/>
      <c r="T417" s="517"/>
      <c r="U417" s="517"/>
      <c r="V417" s="669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</row>
    <row r="418" spans="1:115" s="223" customFormat="1" outlineLevel="4" x14ac:dyDescent="0.2">
      <c r="A418" s="567"/>
      <c r="B418" s="594"/>
      <c r="C418" s="591"/>
      <c r="D418" s="576"/>
      <c r="E418" s="585"/>
      <c r="F418" s="860"/>
      <c r="G418" s="511"/>
      <c r="H418" s="511"/>
      <c r="I418" s="511"/>
      <c r="J418" s="174" t="s">
        <v>157</v>
      </c>
      <c r="K418" s="175"/>
      <c r="L418" s="308"/>
      <c r="M418" s="308"/>
      <c r="N418" s="308"/>
      <c r="O418" s="308"/>
      <c r="P418" s="308"/>
      <c r="Q418" s="308"/>
      <c r="R418" s="308"/>
      <c r="S418" s="687"/>
      <c r="T418" s="517"/>
      <c r="U418" s="517"/>
      <c r="V418" s="669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</row>
    <row r="419" spans="1:115" s="223" customFormat="1" outlineLevel="4" x14ac:dyDescent="0.2">
      <c r="A419" s="567"/>
      <c r="B419" s="594"/>
      <c r="C419" s="591"/>
      <c r="D419" s="576"/>
      <c r="E419" s="585"/>
      <c r="F419" s="860"/>
      <c r="G419" s="511"/>
      <c r="H419" s="511"/>
      <c r="I419" s="511"/>
      <c r="J419" s="174" t="s">
        <v>158</v>
      </c>
      <c r="K419" s="175"/>
      <c r="L419" s="175"/>
      <c r="M419" s="177"/>
      <c r="N419" s="177"/>
      <c r="O419" s="177"/>
      <c r="P419" s="177"/>
      <c r="Q419" s="176"/>
      <c r="R419" s="278"/>
      <c r="S419" s="687"/>
      <c r="T419" s="517"/>
      <c r="U419" s="517"/>
      <c r="V419" s="669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</row>
    <row r="420" spans="1:115" s="223" customFormat="1" outlineLevel="4" x14ac:dyDescent="0.2">
      <c r="A420" s="567"/>
      <c r="B420" s="594"/>
      <c r="C420" s="591"/>
      <c r="D420" s="576"/>
      <c r="E420" s="585"/>
      <c r="F420" s="860"/>
      <c r="G420" s="511"/>
      <c r="H420" s="511"/>
      <c r="I420" s="511"/>
      <c r="J420" s="179" t="s">
        <v>159</v>
      </c>
      <c r="K420" s="180"/>
      <c r="L420" s="180"/>
      <c r="M420" s="203"/>
      <c r="N420" s="203"/>
      <c r="O420" s="203"/>
      <c r="P420" s="203"/>
      <c r="Q420" s="181"/>
      <c r="R420" s="181"/>
      <c r="S420" s="687"/>
      <c r="T420" s="517"/>
      <c r="U420" s="517"/>
      <c r="V420" s="669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</row>
    <row r="421" spans="1:115" s="223" customFormat="1" ht="12" outlineLevel="4" thickBot="1" x14ac:dyDescent="0.25">
      <c r="A421" s="568"/>
      <c r="B421" s="595"/>
      <c r="C421" s="592"/>
      <c r="D421" s="577"/>
      <c r="E421" s="586"/>
      <c r="F421" s="861"/>
      <c r="G421" s="512"/>
      <c r="H421" s="512"/>
      <c r="I421" s="512"/>
      <c r="J421" s="182" t="s">
        <v>385</v>
      </c>
      <c r="K421" s="183">
        <f>SUM(K416:K420)</f>
        <v>10000</v>
      </c>
      <c r="L421" s="183">
        <f>SUM(L416:L420)</f>
        <v>10000</v>
      </c>
      <c r="M421" s="183">
        <f t="shared" ref="M421:R421" si="96">SUM(M416:M420)</f>
        <v>125341.74999999997</v>
      </c>
      <c r="N421" s="183">
        <f t="shared" si="96"/>
        <v>46916.54</v>
      </c>
      <c r="O421" s="183">
        <f t="shared" si="96"/>
        <v>17017.560000000001</v>
      </c>
      <c r="P421" s="183">
        <f t="shared" si="96"/>
        <v>78425.209999999963</v>
      </c>
      <c r="Q421" s="183">
        <f t="shared" si="96"/>
        <v>47691.41</v>
      </c>
      <c r="R421" s="183">
        <f t="shared" si="96"/>
        <v>0</v>
      </c>
      <c r="S421" s="688"/>
      <c r="T421" s="518"/>
      <c r="U421" s="518"/>
      <c r="V421" s="750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</row>
    <row r="422" spans="1:115" s="223" customFormat="1" ht="12" outlineLevel="3" thickBot="1" x14ac:dyDescent="0.25">
      <c r="A422" s="237" t="s">
        <v>36</v>
      </c>
      <c r="B422" s="224" t="s">
        <v>20</v>
      </c>
      <c r="C422" s="171" t="s">
        <v>20</v>
      </c>
      <c r="D422" s="245" t="s">
        <v>414</v>
      </c>
      <c r="E422" s="560" t="s">
        <v>46</v>
      </c>
      <c r="F422" s="561"/>
      <c r="G422" s="561"/>
      <c r="H422" s="561"/>
      <c r="I422" s="561"/>
      <c r="J422" s="562"/>
      <c r="K422" s="186">
        <f>K409+K415+K421</f>
        <v>151949.01</v>
      </c>
      <c r="L422" s="186">
        <f>L409+L415+L421</f>
        <v>151949.01</v>
      </c>
      <c r="M422" s="186">
        <f t="shared" ref="M422:R422" si="97">M409+M415+M421</f>
        <v>238184.74999999997</v>
      </c>
      <c r="N422" s="186">
        <f t="shared" si="97"/>
        <v>145481.54</v>
      </c>
      <c r="O422" s="186">
        <f t="shared" si="97"/>
        <v>47994.7</v>
      </c>
      <c r="P422" s="186">
        <f t="shared" si="97"/>
        <v>92703.209999999963</v>
      </c>
      <c r="Q422" s="186">
        <f t="shared" si="97"/>
        <v>477552.65</v>
      </c>
      <c r="R422" s="186">
        <f t="shared" si="97"/>
        <v>0</v>
      </c>
      <c r="S422" s="210"/>
      <c r="T422" s="210"/>
      <c r="U422" s="210"/>
      <c r="V422" s="211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</row>
    <row r="423" spans="1:115" s="223" customFormat="1" ht="12" outlineLevel="2" thickBot="1" x14ac:dyDescent="0.25">
      <c r="A423" s="232" t="s">
        <v>36</v>
      </c>
      <c r="B423" s="191" t="s">
        <v>20</v>
      </c>
      <c r="C423" s="171" t="s">
        <v>20</v>
      </c>
      <c r="D423" s="637" t="s">
        <v>21</v>
      </c>
      <c r="E423" s="638"/>
      <c r="F423" s="638"/>
      <c r="G423" s="638"/>
      <c r="H423" s="638"/>
      <c r="I423" s="638"/>
      <c r="J423" s="639"/>
      <c r="K423" s="192">
        <f t="shared" ref="K423:R423" si="98">K422</f>
        <v>151949.01</v>
      </c>
      <c r="L423" s="192">
        <f t="shared" si="98"/>
        <v>151949.01</v>
      </c>
      <c r="M423" s="192">
        <f t="shared" si="98"/>
        <v>238184.74999999997</v>
      </c>
      <c r="N423" s="192">
        <f t="shared" si="98"/>
        <v>145481.54</v>
      </c>
      <c r="O423" s="192">
        <f t="shared" si="98"/>
        <v>47994.7</v>
      </c>
      <c r="P423" s="192">
        <f t="shared" si="98"/>
        <v>92703.209999999963</v>
      </c>
      <c r="Q423" s="192">
        <f t="shared" si="98"/>
        <v>477552.65</v>
      </c>
      <c r="R423" s="192">
        <f t="shared" si="98"/>
        <v>0</v>
      </c>
      <c r="S423" s="193"/>
      <c r="T423" s="194"/>
      <c r="U423" s="195"/>
      <c r="V423" s="196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</row>
    <row r="424" spans="1:115" s="223" customFormat="1" ht="12" outlineLevel="1" thickBot="1" x14ac:dyDescent="0.25">
      <c r="A424" s="232" t="s">
        <v>36</v>
      </c>
      <c r="B424" s="191" t="s">
        <v>20</v>
      </c>
      <c r="C424" s="640" t="s">
        <v>15</v>
      </c>
      <c r="D424" s="641"/>
      <c r="E424" s="641"/>
      <c r="F424" s="641"/>
      <c r="G424" s="641"/>
      <c r="H424" s="641"/>
      <c r="I424" s="641"/>
      <c r="J424" s="642"/>
      <c r="K424" s="197">
        <f>K423</f>
        <v>151949.01</v>
      </c>
      <c r="L424" s="197">
        <f t="shared" ref="L424:R425" si="99">L423</f>
        <v>151949.01</v>
      </c>
      <c r="M424" s="197">
        <f t="shared" si="99"/>
        <v>238184.74999999997</v>
      </c>
      <c r="N424" s="197">
        <f t="shared" si="99"/>
        <v>145481.54</v>
      </c>
      <c r="O424" s="197">
        <f t="shared" si="99"/>
        <v>47994.7</v>
      </c>
      <c r="P424" s="197">
        <f t="shared" si="99"/>
        <v>92703.209999999963</v>
      </c>
      <c r="Q424" s="197">
        <f t="shared" si="99"/>
        <v>477552.65</v>
      </c>
      <c r="R424" s="197">
        <f t="shared" si="99"/>
        <v>0</v>
      </c>
      <c r="S424" s="198"/>
      <c r="T424" s="199"/>
      <c r="U424" s="200"/>
      <c r="V424" s="201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</row>
    <row r="425" spans="1:115" s="223" customFormat="1" ht="12.75" customHeight="1" thickBot="1" x14ac:dyDescent="0.25">
      <c r="A425" s="236" t="s">
        <v>36</v>
      </c>
      <c r="B425" s="777" t="s">
        <v>29</v>
      </c>
      <c r="C425" s="778"/>
      <c r="D425" s="778"/>
      <c r="E425" s="778"/>
      <c r="F425" s="778"/>
      <c r="G425" s="778"/>
      <c r="H425" s="778"/>
      <c r="I425" s="778"/>
      <c r="J425" s="835"/>
      <c r="K425" s="212">
        <f>K424</f>
        <v>151949.01</v>
      </c>
      <c r="L425" s="212">
        <f t="shared" si="99"/>
        <v>151949.01</v>
      </c>
      <c r="M425" s="212">
        <f t="shared" si="99"/>
        <v>238184.74999999997</v>
      </c>
      <c r="N425" s="212">
        <f t="shared" si="99"/>
        <v>145481.54</v>
      </c>
      <c r="O425" s="212">
        <f t="shared" si="99"/>
        <v>47994.7</v>
      </c>
      <c r="P425" s="212">
        <f t="shared" si="99"/>
        <v>92703.209999999963</v>
      </c>
      <c r="Q425" s="212">
        <f t="shared" si="99"/>
        <v>477552.65</v>
      </c>
      <c r="R425" s="212">
        <f t="shared" si="99"/>
        <v>0</v>
      </c>
      <c r="S425" s="213"/>
      <c r="T425" s="214"/>
      <c r="U425" s="215"/>
      <c r="V425" s="216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</row>
    <row r="426" spans="1:115" s="223" customFormat="1" ht="12" thickBot="1" x14ac:dyDescent="0.25">
      <c r="A426" s="217"/>
      <c r="B426" s="217"/>
      <c r="C426" s="217"/>
      <c r="D426" s="217"/>
      <c r="E426" s="217"/>
      <c r="F426" s="218"/>
      <c r="G426" s="218"/>
      <c r="H426" s="218"/>
      <c r="I426" s="218"/>
      <c r="J426" s="218"/>
      <c r="K426" s="219"/>
      <c r="L426" s="219"/>
      <c r="M426" s="219"/>
      <c r="N426" s="219"/>
      <c r="O426" s="219"/>
      <c r="P426" s="219"/>
      <c r="Q426" s="219"/>
      <c r="R426" s="219"/>
      <c r="S426" s="218"/>
      <c r="T426" s="218"/>
      <c r="U426" s="218"/>
      <c r="V426" s="220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</row>
    <row r="427" spans="1:115" s="223" customFormat="1" ht="10.5" customHeight="1" x14ac:dyDescent="0.2">
      <c r="A427" s="838" t="s">
        <v>16</v>
      </c>
      <c r="B427" s="839"/>
      <c r="C427" s="839"/>
      <c r="D427" s="844" t="s">
        <v>152</v>
      </c>
      <c r="E427" s="845"/>
      <c r="F427" s="845"/>
      <c r="G427" s="845"/>
      <c r="H427" s="845"/>
      <c r="I427" s="846"/>
      <c r="J427" s="282" t="s">
        <v>156</v>
      </c>
      <c r="K427" s="397">
        <f t="shared" ref="K427:R431" si="100">K416+K410+K404+K389+K383+K377+K361+K351+K339+K329+K317+K309+K299+K293+K272+K264+K254+K246+K232+K220+K209+K199+K191+K183+K177+K156+K150+K144+K138+K132+K126+K120+K114+K104+K98+K92+K84+K78+K72+K66+K60+K41+K35+K25+K13+K47+K278+K369+K162+K238</f>
        <v>6952143.6100000003</v>
      </c>
      <c r="L427" s="356">
        <f t="shared" si="100"/>
        <v>4131051.95</v>
      </c>
      <c r="M427" s="356">
        <f t="shared" si="100"/>
        <v>3962034.04</v>
      </c>
      <c r="N427" s="356">
        <f>N416+N410+N404+N389+N383+N377+N361+N351+N339+N329+N317+N309+N299+N293+N272+N264+N254+N246+N232+N220+N209+N199+N191+N183+N177+N156+N150+N144+N138+N132+N126+N120+N114+N104+N98+N92+N84+N78+N72+N66+N60+N41+N35+N25+N13+N47+N278+N369+N162+N238</f>
        <v>207917.61000000007</v>
      </c>
      <c r="O427" s="356">
        <f t="shared" si="100"/>
        <v>48520.999999999993</v>
      </c>
      <c r="P427" s="356">
        <f t="shared" si="100"/>
        <v>3754116.4300000006</v>
      </c>
      <c r="Q427" s="356">
        <f t="shared" si="100"/>
        <v>3304169.7899999996</v>
      </c>
      <c r="R427" s="398">
        <f t="shared" si="100"/>
        <v>2382081.46</v>
      </c>
      <c r="S427" s="225"/>
      <c r="T427" s="225"/>
      <c r="U427" s="225"/>
      <c r="V427" s="169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</row>
    <row r="428" spans="1:115" s="223" customFormat="1" ht="10.5" customHeight="1" x14ac:dyDescent="0.2">
      <c r="A428" s="840"/>
      <c r="B428" s="841"/>
      <c r="C428" s="841"/>
      <c r="D428" s="847" t="s">
        <v>599</v>
      </c>
      <c r="E428" s="848"/>
      <c r="F428" s="848"/>
      <c r="G428" s="848"/>
      <c r="H428" s="848"/>
      <c r="I428" s="849"/>
      <c r="J428" s="226" t="s">
        <v>572</v>
      </c>
      <c r="K428" s="399">
        <f t="shared" si="100"/>
        <v>0</v>
      </c>
      <c r="L428" s="396">
        <f t="shared" si="100"/>
        <v>0</v>
      </c>
      <c r="M428" s="396">
        <f t="shared" si="100"/>
        <v>0</v>
      </c>
      <c r="N428" s="396">
        <f t="shared" si="100"/>
        <v>0</v>
      </c>
      <c r="O428" s="396">
        <f t="shared" si="100"/>
        <v>0</v>
      </c>
      <c r="P428" s="396">
        <f t="shared" si="100"/>
        <v>0</v>
      </c>
      <c r="Q428" s="396">
        <f t="shared" si="100"/>
        <v>-3050179.1537499996</v>
      </c>
      <c r="R428" s="400">
        <f t="shared" si="100"/>
        <v>-8276265.9867500011</v>
      </c>
      <c r="S428" s="225"/>
      <c r="T428" s="225"/>
      <c r="U428" s="225"/>
      <c r="V428" s="169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</row>
    <row r="429" spans="1:115" s="223" customFormat="1" x14ac:dyDescent="0.2">
      <c r="A429" s="840"/>
      <c r="B429" s="841"/>
      <c r="C429" s="841"/>
      <c r="D429" s="847" t="s">
        <v>153</v>
      </c>
      <c r="E429" s="848"/>
      <c r="F429" s="848"/>
      <c r="G429" s="848"/>
      <c r="H429" s="848"/>
      <c r="I429" s="849"/>
      <c r="J429" s="226" t="s">
        <v>157</v>
      </c>
      <c r="K429" s="399">
        <f t="shared" si="100"/>
        <v>1409031.2099999997</v>
      </c>
      <c r="L429" s="396">
        <f t="shared" si="100"/>
        <v>29811.5</v>
      </c>
      <c r="M429" s="396">
        <f t="shared" si="100"/>
        <v>19330</v>
      </c>
      <c r="N429" s="396">
        <f t="shared" si="100"/>
        <v>0</v>
      </c>
      <c r="O429" s="396">
        <f t="shared" si="100"/>
        <v>0</v>
      </c>
      <c r="P429" s="396">
        <f t="shared" si="100"/>
        <v>19330</v>
      </c>
      <c r="Q429" s="396">
        <f t="shared" si="100"/>
        <v>211367.97375</v>
      </c>
      <c r="R429" s="400">
        <f t="shared" si="100"/>
        <v>443779.11625000002</v>
      </c>
      <c r="S429" s="225"/>
      <c r="T429" s="225"/>
      <c r="U429" s="225"/>
      <c r="V429" s="169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</row>
    <row r="430" spans="1:115" s="223" customFormat="1" ht="10.5" customHeight="1" x14ac:dyDescent="0.2">
      <c r="A430" s="840"/>
      <c r="B430" s="841"/>
      <c r="C430" s="841"/>
      <c r="D430" s="850" t="s">
        <v>154</v>
      </c>
      <c r="E430" s="851"/>
      <c r="F430" s="851"/>
      <c r="G430" s="851"/>
      <c r="H430" s="851"/>
      <c r="I430" s="852"/>
      <c r="J430" s="283" t="s">
        <v>158</v>
      </c>
      <c r="K430" s="399">
        <f t="shared" si="100"/>
        <v>13239366.619999999</v>
      </c>
      <c r="L430" s="396">
        <f t="shared" si="100"/>
        <v>0</v>
      </c>
      <c r="M430" s="396">
        <f t="shared" si="100"/>
        <v>0</v>
      </c>
      <c r="N430" s="396">
        <f t="shared" si="100"/>
        <v>0</v>
      </c>
      <c r="O430" s="396">
        <f t="shared" si="100"/>
        <v>0</v>
      </c>
      <c r="P430" s="396">
        <f t="shared" si="100"/>
        <v>0</v>
      </c>
      <c r="Q430" s="396">
        <f t="shared" si="100"/>
        <v>3101686.3194999993</v>
      </c>
      <c r="R430" s="400">
        <f t="shared" si="100"/>
        <v>8056909.4704999998</v>
      </c>
      <c r="S430" s="225"/>
      <c r="T430" s="225"/>
      <c r="U430" s="225"/>
      <c r="V430" s="169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</row>
    <row r="431" spans="1:115" s="223" customFormat="1" ht="12" thickBot="1" x14ac:dyDescent="0.25">
      <c r="A431" s="840"/>
      <c r="B431" s="841"/>
      <c r="C431" s="841"/>
      <c r="D431" s="853" t="s">
        <v>155</v>
      </c>
      <c r="E431" s="854"/>
      <c r="F431" s="854"/>
      <c r="G431" s="854"/>
      <c r="H431" s="854"/>
      <c r="I431" s="855"/>
      <c r="J431" s="284" t="s">
        <v>159</v>
      </c>
      <c r="K431" s="401">
        <f t="shared" si="100"/>
        <v>0</v>
      </c>
      <c r="L431" s="402">
        <f t="shared" si="100"/>
        <v>0</v>
      </c>
      <c r="M431" s="402">
        <f t="shared" si="100"/>
        <v>0</v>
      </c>
      <c r="N431" s="402">
        <f t="shared" si="100"/>
        <v>0</v>
      </c>
      <c r="O431" s="402">
        <f t="shared" si="100"/>
        <v>0</v>
      </c>
      <c r="P431" s="402">
        <f t="shared" si="100"/>
        <v>0</v>
      </c>
      <c r="Q431" s="402">
        <f t="shared" si="100"/>
        <v>0</v>
      </c>
      <c r="R431" s="403">
        <f t="shared" si="100"/>
        <v>0</v>
      </c>
      <c r="S431" s="225"/>
      <c r="T431" s="225"/>
      <c r="U431" s="225"/>
      <c r="V431" s="169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</row>
    <row r="432" spans="1:115" s="223" customFormat="1" ht="18" customHeight="1" thickBot="1" x14ac:dyDescent="0.25">
      <c r="A432" s="842"/>
      <c r="B432" s="843"/>
      <c r="C432" s="843"/>
      <c r="D432" s="856" t="s">
        <v>160</v>
      </c>
      <c r="E432" s="857"/>
      <c r="F432" s="857"/>
      <c r="G432" s="857"/>
      <c r="H432" s="857"/>
      <c r="I432" s="857"/>
      <c r="J432" s="858"/>
      <c r="K432" s="395">
        <f>SUM(K427:K431)</f>
        <v>21600541.439999998</v>
      </c>
      <c r="L432" s="395">
        <f>SUM(L427:L431)</f>
        <v>4160863.45</v>
      </c>
      <c r="M432" s="395">
        <f>SUM(M427:M431)</f>
        <v>3981364.04</v>
      </c>
      <c r="N432" s="395">
        <f t="shared" ref="N432:P432" si="101">SUM(N427:N431)</f>
        <v>207917.61000000007</v>
      </c>
      <c r="O432" s="395">
        <f>SUM(O427:O431)</f>
        <v>48520.999999999993</v>
      </c>
      <c r="P432" s="395">
        <f t="shared" si="101"/>
        <v>3773446.4300000006</v>
      </c>
      <c r="Q432" s="395">
        <f t="shared" ref="Q432" si="102">SUM(Q427:Q431)</f>
        <v>3567044.9294999992</v>
      </c>
      <c r="R432" s="395">
        <f t="shared" ref="R432" si="103">SUM(R427:R431)</f>
        <v>2606504.0599999987</v>
      </c>
      <c r="S432" s="227"/>
      <c r="T432" s="225"/>
      <c r="U432" s="225"/>
      <c r="V432" s="169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</row>
    <row r="433" spans="1:115" s="223" customFormat="1" x14ac:dyDescent="0.2">
      <c r="A433" s="238"/>
      <c r="B433" s="238"/>
      <c r="C433" s="238"/>
      <c r="D433" s="238"/>
      <c r="E433" s="239"/>
      <c r="K433" s="307"/>
      <c r="L433" s="307"/>
      <c r="M433" s="307"/>
      <c r="N433" s="307"/>
      <c r="O433" s="307"/>
      <c r="P433" s="307"/>
      <c r="Q433" s="307"/>
      <c r="R433" s="228"/>
      <c r="S433" s="305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</row>
    <row r="434" spans="1:115" s="223" customFormat="1" hidden="1" x14ac:dyDescent="0.2">
      <c r="A434" s="238"/>
      <c r="B434" s="238"/>
      <c r="C434" s="238"/>
      <c r="D434" s="238"/>
      <c r="E434" s="239"/>
      <c r="I434" s="291"/>
      <c r="J434" s="291"/>
      <c r="K434" s="298"/>
      <c r="L434" s="298"/>
      <c r="M434" s="297"/>
      <c r="N434" s="298"/>
      <c r="O434" s="297"/>
      <c r="P434" s="298"/>
      <c r="Q434" s="292"/>
      <c r="R434" s="292"/>
      <c r="S434" s="291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</row>
    <row r="435" spans="1:115" s="223" customFormat="1" hidden="1" x14ac:dyDescent="0.2">
      <c r="A435" s="238"/>
      <c r="B435" s="238"/>
      <c r="C435" s="238"/>
      <c r="D435" s="238"/>
      <c r="E435" s="239"/>
      <c r="I435" s="291"/>
      <c r="J435" s="291"/>
      <c r="K435" s="292"/>
      <c r="L435" s="295">
        <v>2038000</v>
      </c>
      <c r="M435" s="295">
        <v>2038000</v>
      </c>
      <c r="N435" s="295">
        <v>407479.74</v>
      </c>
      <c r="O435" s="295">
        <v>48521.440000000002</v>
      </c>
      <c r="P435" s="295">
        <v>1630520.26</v>
      </c>
      <c r="Q435" s="292"/>
      <c r="R435" s="292"/>
      <c r="S435" s="291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</row>
    <row r="436" spans="1:115" s="223" customFormat="1" hidden="1" x14ac:dyDescent="0.2">
      <c r="A436" s="238"/>
      <c r="B436" s="238"/>
      <c r="C436" s="238"/>
      <c r="D436" s="238"/>
      <c r="E436" s="239"/>
      <c r="I436" s="291"/>
      <c r="J436" s="291"/>
      <c r="K436" s="292"/>
      <c r="L436" s="295"/>
      <c r="M436" s="295"/>
      <c r="N436" s="295"/>
      <c r="O436" s="295"/>
      <c r="P436" s="295"/>
      <c r="Q436" s="292"/>
      <c r="R436" s="292"/>
      <c r="S436" s="291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</row>
    <row r="437" spans="1:115" s="223" customFormat="1" hidden="1" x14ac:dyDescent="0.2">
      <c r="A437" s="238"/>
      <c r="B437" s="238"/>
      <c r="C437" s="238"/>
      <c r="D437" s="238"/>
      <c r="E437" s="239"/>
      <c r="I437" s="291"/>
      <c r="J437" s="291"/>
      <c r="K437" s="292"/>
      <c r="L437" s="295">
        <f>L427-L435</f>
        <v>2093051.9500000002</v>
      </c>
      <c r="M437" s="295">
        <f t="shared" ref="M437:P437" si="104">M427-M435</f>
        <v>1924034.04</v>
      </c>
      <c r="N437" s="295">
        <f t="shared" si="104"/>
        <v>-199562.12999999992</v>
      </c>
      <c r="O437" s="295">
        <f t="shared" si="104"/>
        <v>-0.44000000000960426</v>
      </c>
      <c r="P437" s="295">
        <f t="shared" si="104"/>
        <v>2123596.1700000009</v>
      </c>
      <c r="Q437" s="292"/>
      <c r="R437" s="292"/>
      <c r="S437" s="291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</row>
    <row r="438" spans="1:115" s="223" customFormat="1" hidden="1" x14ac:dyDescent="0.2">
      <c r="A438" s="238"/>
      <c r="B438" s="238"/>
      <c r="C438" s="238"/>
      <c r="D438" s="238"/>
      <c r="E438" s="239"/>
      <c r="I438" s="291"/>
      <c r="J438" s="291"/>
      <c r="K438" s="292"/>
      <c r="L438" s="358"/>
      <c r="M438" s="358"/>
      <c r="N438" s="358"/>
      <c r="O438" s="358"/>
      <c r="P438" s="358"/>
      <c r="Q438" s="292"/>
      <c r="R438" s="292"/>
      <c r="S438" s="292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</row>
    <row r="439" spans="1:115" s="223" customFormat="1" hidden="1" x14ac:dyDescent="0.2">
      <c r="A439" s="238"/>
      <c r="B439" s="238"/>
      <c r="C439" s="238"/>
      <c r="D439" s="238"/>
      <c r="E439" s="239"/>
      <c r="I439" s="291"/>
      <c r="J439" s="291"/>
      <c r="K439" s="292"/>
      <c r="L439" s="292"/>
      <c r="M439" s="412">
        <f>3981364.04</f>
        <v>3981364.04</v>
      </c>
      <c r="N439" s="412">
        <f>M432-M439</f>
        <v>0</v>
      </c>
      <c r="O439" s="292"/>
      <c r="P439" s="292"/>
      <c r="Q439" s="292"/>
      <c r="R439" s="292"/>
      <c r="S439" s="291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</row>
    <row r="440" spans="1:115" s="223" customFormat="1" hidden="1" x14ac:dyDescent="0.2">
      <c r="A440" s="238"/>
      <c r="B440" s="238"/>
      <c r="C440" s="238"/>
      <c r="D440" s="238"/>
      <c r="E440" s="239"/>
      <c r="I440" s="291"/>
      <c r="J440" s="293"/>
      <c r="K440" s="294"/>
      <c r="L440" s="357"/>
      <c r="M440" s="295">
        <v>3803084.25</v>
      </c>
      <c r="N440" s="295">
        <v>207917.58</v>
      </c>
      <c r="O440" s="295">
        <v>48521</v>
      </c>
      <c r="P440" s="295">
        <v>3595166.67</v>
      </c>
      <c r="Q440" s="294"/>
      <c r="R440" s="295"/>
      <c r="S440" s="291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</row>
    <row r="441" spans="1:115" s="223" customFormat="1" hidden="1" x14ac:dyDescent="0.2">
      <c r="A441" s="238"/>
      <c r="B441" s="238"/>
      <c r="C441" s="238"/>
      <c r="D441" s="238"/>
      <c r="E441" s="239"/>
      <c r="I441" s="291"/>
      <c r="J441" s="293"/>
      <c r="K441" s="296"/>
      <c r="L441" s="296"/>
      <c r="M441" s="298">
        <f>M427-M440</f>
        <v>158949.79000000004</v>
      </c>
      <c r="N441" s="298">
        <f>N427-N440</f>
        <v>3.0000000086147338E-2</v>
      </c>
      <c r="O441" s="298">
        <f>O427-O440</f>
        <v>0</v>
      </c>
      <c r="P441" s="298">
        <f>P427-P440</f>
        <v>158949.76000000071</v>
      </c>
      <c r="Q441" s="296"/>
      <c r="R441" s="296"/>
      <c r="S441" s="291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</row>
    <row r="442" spans="1:115" s="223" customFormat="1" hidden="1" x14ac:dyDescent="0.2">
      <c r="A442" s="238"/>
      <c r="B442" s="238"/>
      <c r="C442" s="238"/>
      <c r="D442" s="238"/>
      <c r="E442" s="239"/>
      <c r="I442" s="291"/>
      <c r="J442" s="291"/>
      <c r="K442" s="296"/>
      <c r="L442" s="296"/>
      <c r="M442" s="296"/>
      <c r="N442" s="296"/>
      <c r="O442" s="296"/>
      <c r="P442" s="296"/>
      <c r="Q442" s="296"/>
      <c r="R442" s="296"/>
      <c r="S442" s="291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</row>
    <row r="443" spans="1:115" s="223" customFormat="1" hidden="1" x14ac:dyDescent="0.2">
      <c r="A443" s="238"/>
      <c r="B443" s="238"/>
      <c r="C443" s="238"/>
      <c r="D443" s="238"/>
      <c r="E443" s="239"/>
      <c r="I443" s="291"/>
      <c r="J443" s="291"/>
      <c r="K443" s="296"/>
      <c r="L443" s="296"/>
      <c r="M443" s="296"/>
      <c r="N443" s="296"/>
      <c r="O443" s="296"/>
      <c r="P443" s="296"/>
      <c r="Q443" s="298">
        <f>N440+P440</f>
        <v>3803084.25</v>
      </c>
      <c r="R443" s="296"/>
      <c r="S443" s="291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</row>
    <row r="444" spans="1:115" s="223" customFormat="1" x14ac:dyDescent="0.2">
      <c r="A444" s="238"/>
      <c r="B444" s="238"/>
      <c r="C444" s="238"/>
      <c r="D444" s="238"/>
      <c r="E444" s="239"/>
      <c r="I444" s="291"/>
      <c r="J444" s="291"/>
      <c r="K444" s="296"/>
      <c r="L444" s="296"/>
      <c r="M444" s="296"/>
      <c r="N444" s="296"/>
      <c r="O444" s="296"/>
      <c r="P444" s="296"/>
      <c r="Q444" s="296"/>
      <c r="R444" s="296"/>
      <c r="S444" s="291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</row>
    <row r="445" spans="1:115" s="223" customFormat="1" x14ac:dyDescent="0.2">
      <c r="A445" s="238"/>
      <c r="B445" s="238"/>
      <c r="C445" s="238"/>
      <c r="D445" s="238"/>
      <c r="E445" s="239"/>
      <c r="I445" s="291"/>
      <c r="J445" s="291"/>
      <c r="K445" s="297"/>
      <c r="L445" s="286"/>
      <c r="M445" s="286"/>
      <c r="N445" s="298"/>
      <c r="O445" s="298"/>
      <c r="P445" s="298"/>
      <c r="Q445" s="299"/>
      <c r="R445" s="299"/>
      <c r="S445" s="300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</row>
    <row r="446" spans="1:115" s="223" customFormat="1" x14ac:dyDescent="0.2">
      <c r="A446" s="238"/>
      <c r="B446" s="238"/>
      <c r="C446" s="238"/>
      <c r="D446" s="238"/>
      <c r="E446" s="239"/>
      <c r="I446" s="291"/>
      <c r="J446" s="291"/>
      <c r="K446" s="297"/>
      <c r="L446" s="297"/>
      <c r="M446" s="298"/>
      <c r="N446" s="298"/>
      <c r="O446" s="298"/>
      <c r="P446" s="298"/>
      <c r="Q446" s="299"/>
      <c r="R446" s="299"/>
      <c r="S446" s="300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</row>
    <row r="447" spans="1:115" x14ac:dyDescent="0.2">
      <c r="K447" s="285"/>
      <c r="L447" s="285"/>
      <c r="M447" s="287"/>
      <c r="N447" s="287"/>
      <c r="O447" s="287"/>
      <c r="P447" s="287"/>
      <c r="Q447" s="287"/>
      <c r="R447" s="287"/>
      <c r="S447" s="4"/>
      <c r="T447" s="4"/>
      <c r="U447" s="4"/>
      <c r="V447" s="4"/>
      <c r="W447" s="4"/>
    </row>
    <row r="448" spans="1:115" s="223" customFormat="1" x14ac:dyDescent="0.2">
      <c r="A448" s="238"/>
      <c r="B448" s="238"/>
      <c r="C448" s="238"/>
      <c r="D448" s="238"/>
      <c r="E448" s="239"/>
      <c r="K448" s="285"/>
      <c r="L448" s="285"/>
      <c r="M448" s="287"/>
      <c r="N448" s="287"/>
      <c r="O448" s="287"/>
      <c r="P448" s="287"/>
      <c r="Q448" s="287"/>
      <c r="R448" s="287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</row>
    <row r="449" spans="1:109" s="223" customFormat="1" x14ac:dyDescent="0.2">
      <c r="A449" s="238"/>
      <c r="B449" s="238"/>
      <c r="C449" s="238"/>
      <c r="D449" s="238"/>
      <c r="E449" s="239"/>
      <c r="K449" s="288"/>
      <c r="L449" s="288"/>
      <c r="M449" s="289"/>
      <c r="N449" s="289"/>
      <c r="O449" s="289"/>
      <c r="P449" s="289"/>
      <c r="Q449" s="289"/>
      <c r="R449" s="289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</row>
    <row r="450" spans="1:109" s="223" customFormat="1" x14ac:dyDescent="0.2">
      <c r="A450" s="238"/>
      <c r="B450" s="238"/>
      <c r="C450" s="238"/>
      <c r="D450" s="238"/>
      <c r="E450" s="239"/>
      <c r="K450" s="288"/>
      <c r="L450" s="288"/>
      <c r="M450" s="290"/>
      <c r="N450" s="290"/>
      <c r="O450" s="290"/>
      <c r="P450" s="290"/>
      <c r="Q450" s="289"/>
      <c r="R450" s="289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</row>
    <row r="451" spans="1:109" s="223" customFormat="1" x14ac:dyDescent="0.2">
      <c r="A451" s="238"/>
      <c r="B451" s="238"/>
      <c r="C451" s="238"/>
      <c r="D451" s="238"/>
      <c r="E451" s="239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</row>
    <row r="452" spans="1:109" s="228" customFormat="1" x14ac:dyDescent="0.2">
      <c r="A452" s="238"/>
      <c r="B452" s="238"/>
      <c r="C452" s="238"/>
      <c r="D452" s="238"/>
      <c r="E452" s="239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</row>
    <row r="453" spans="1:109" x14ac:dyDescent="0.2">
      <c r="K453" s="223"/>
      <c r="L453" s="223"/>
      <c r="M453" s="223"/>
      <c r="N453" s="223"/>
      <c r="O453" s="223"/>
      <c r="P453" s="223"/>
      <c r="Q453" s="4"/>
      <c r="R453" s="4"/>
      <c r="S453" s="4"/>
      <c r="T453" s="4"/>
      <c r="U453" s="4"/>
      <c r="V453" s="4"/>
      <c r="W453" s="4"/>
    </row>
    <row r="454" spans="1:109" x14ac:dyDescent="0.2">
      <c r="K454" s="223"/>
      <c r="L454" s="223"/>
      <c r="M454" s="223"/>
      <c r="N454" s="223"/>
      <c r="O454" s="223"/>
      <c r="P454" s="223"/>
      <c r="Q454" s="4"/>
      <c r="R454" s="4"/>
      <c r="S454" s="4"/>
      <c r="T454" s="4"/>
      <c r="U454" s="4"/>
      <c r="V454" s="4"/>
      <c r="W454" s="4"/>
    </row>
    <row r="455" spans="1:109" x14ac:dyDescent="0.2">
      <c r="K455" s="223"/>
      <c r="L455" s="223"/>
      <c r="M455" s="223"/>
      <c r="N455" s="223"/>
      <c r="O455" s="223"/>
      <c r="P455" s="223"/>
      <c r="Q455" s="4"/>
      <c r="R455" s="4"/>
      <c r="S455" s="4"/>
      <c r="T455" s="4"/>
      <c r="U455" s="4"/>
      <c r="V455" s="4"/>
      <c r="W455" s="4"/>
    </row>
    <row r="456" spans="1:109" x14ac:dyDescent="0.2">
      <c r="K456" s="223"/>
      <c r="L456" s="223"/>
      <c r="M456" s="223"/>
      <c r="N456" s="223"/>
      <c r="O456" s="223"/>
      <c r="P456" s="223"/>
      <c r="Q456" s="4"/>
      <c r="R456" s="4"/>
      <c r="S456" s="4"/>
      <c r="T456" s="4"/>
      <c r="U456" s="4"/>
      <c r="V456" s="4"/>
      <c r="W456" s="4"/>
    </row>
    <row r="457" spans="1:109" x14ac:dyDescent="0.2">
      <c r="K457" s="223"/>
      <c r="L457" s="223"/>
      <c r="M457" s="223"/>
      <c r="N457" s="223"/>
      <c r="O457" s="223"/>
      <c r="P457" s="223"/>
      <c r="Q457" s="4"/>
      <c r="R457" s="4"/>
      <c r="S457" s="4"/>
      <c r="T457" s="4"/>
      <c r="U457" s="4"/>
      <c r="V457" s="4"/>
      <c r="W457" s="4"/>
    </row>
    <row r="458" spans="1:109" x14ac:dyDescent="0.2">
      <c r="M458" s="223"/>
      <c r="N458" s="223"/>
      <c r="O458" s="223"/>
      <c r="P458" s="223"/>
      <c r="Q458" s="223"/>
      <c r="R458" s="223"/>
      <c r="S458" s="4"/>
      <c r="T458" s="4"/>
      <c r="U458" s="4"/>
      <c r="V458" s="4"/>
      <c r="W458" s="4"/>
    </row>
    <row r="459" spans="1:109" x14ac:dyDescent="0.2">
      <c r="M459" s="223"/>
      <c r="N459" s="223"/>
      <c r="O459" s="223"/>
      <c r="P459" s="223"/>
      <c r="Q459" s="223"/>
      <c r="R459" s="223"/>
      <c r="S459" s="4"/>
      <c r="T459" s="4"/>
      <c r="U459" s="4"/>
      <c r="V459" s="4"/>
      <c r="W459" s="4"/>
    </row>
    <row r="460" spans="1:109" x14ac:dyDescent="0.2">
      <c r="M460" s="223"/>
      <c r="N460" s="223"/>
      <c r="O460" s="223"/>
      <c r="P460" s="223"/>
      <c r="Q460" s="223"/>
      <c r="R460" s="223"/>
      <c r="S460" s="4"/>
      <c r="T460" s="4"/>
      <c r="U460" s="4"/>
      <c r="V460" s="4"/>
      <c r="W460" s="4"/>
    </row>
    <row r="461" spans="1:109" x14ac:dyDescent="0.2">
      <c r="M461" s="223"/>
      <c r="N461" s="223"/>
      <c r="O461" s="223"/>
      <c r="P461" s="223"/>
      <c r="Q461" s="223"/>
      <c r="R461" s="223"/>
      <c r="S461" s="4"/>
      <c r="T461" s="4"/>
      <c r="U461" s="4"/>
      <c r="V461" s="4"/>
      <c r="W461" s="4"/>
    </row>
    <row r="462" spans="1:109" x14ac:dyDescent="0.2">
      <c r="M462" s="223"/>
      <c r="N462" s="223"/>
      <c r="O462" s="223"/>
      <c r="P462" s="223"/>
      <c r="Q462" s="223"/>
      <c r="R462" s="223"/>
      <c r="S462" s="4"/>
      <c r="T462" s="4"/>
      <c r="U462" s="4"/>
      <c r="V462" s="4"/>
      <c r="W462" s="4"/>
    </row>
  </sheetData>
  <mergeCells count="913">
    <mergeCell ref="E284:J284"/>
    <mergeCell ref="E270:J270"/>
    <mergeCell ref="D262:V262"/>
    <mergeCell ref="V272:V277"/>
    <mergeCell ref="E271:V271"/>
    <mergeCell ref="V246:V251"/>
    <mergeCell ref="E252:J252"/>
    <mergeCell ref="D291:V291"/>
    <mergeCell ref="E292:V292"/>
    <mergeCell ref="S293:S296"/>
    <mergeCell ref="U293:U296"/>
    <mergeCell ref="E263:V263"/>
    <mergeCell ref="T264:T266"/>
    <mergeCell ref="U264:U266"/>
    <mergeCell ref="V264:V266"/>
    <mergeCell ref="T267:T269"/>
    <mergeCell ref="U267:U269"/>
    <mergeCell ref="V267:V269"/>
    <mergeCell ref="B287:J287"/>
    <mergeCell ref="C290:V290"/>
    <mergeCell ref="B289:V289"/>
    <mergeCell ref="C286:J286"/>
    <mergeCell ref="D285:J285"/>
    <mergeCell ref="U272:U277"/>
    <mergeCell ref="S278:S283"/>
    <mergeCell ref="C217:J217"/>
    <mergeCell ref="D218:J218"/>
    <mergeCell ref="E219:K219"/>
    <mergeCell ref="E226:J226"/>
    <mergeCell ref="D227:J227"/>
    <mergeCell ref="C228:J228"/>
    <mergeCell ref="E244:J244"/>
    <mergeCell ref="E245:V245"/>
    <mergeCell ref="D261:J261"/>
    <mergeCell ref="V254:V259"/>
    <mergeCell ref="I246:I251"/>
    <mergeCell ref="S246:S251"/>
    <mergeCell ref="T246:T251"/>
    <mergeCell ref="U246:U251"/>
    <mergeCell ref="A369:A374"/>
    <mergeCell ref="B369:B374"/>
    <mergeCell ref="C369:C374"/>
    <mergeCell ref="D369:D374"/>
    <mergeCell ref="E369:E374"/>
    <mergeCell ref="V278:V283"/>
    <mergeCell ref="A278:A283"/>
    <mergeCell ref="B278:B283"/>
    <mergeCell ref="C278:C283"/>
    <mergeCell ref="D278:D283"/>
    <mergeCell ref="E278:E283"/>
    <mergeCell ref="F278:F283"/>
    <mergeCell ref="G278:G283"/>
    <mergeCell ref="H278:H283"/>
    <mergeCell ref="I278:I283"/>
    <mergeCell ref="U364:U365"/>
    <mergeCell ref="V364:V365"/>
    <mergeCell ref="E367:J367"/>
    <mergeCell ref="G361:G366"/>
    <mergeCell ref="H361:H366"/>
    <mergeCell ref="I361:I366"/>
    <mergeCell ref="S361:S363"/>
    <mergeCell ref="T361:T363"/>
    <mergeCell ref="U361:U363"/>
    <mergeCell ref="V389:V394"/>
    <mergeCell ref="A389:A394"/>
    <mergeCell ref="B389:B394"/>
    <mergeCell ref="C389:C394"/>
    <mergeCell ref="D389:D394"/>
    <mergeCell ref="E389:E394"/>
    <mergeCell ref="F389:F394"/>
    <mergeCell ref="G389:G394"/>
    <mergeCell ref="H389:H394"/>
    <mergeCell ref="I389:I394"/>
    <mergeCell ref="S389:S394"/>
    <mergeCell ref="T389:T394"/>
    <mergeCell ref="U389:U394"/>
    <mergeCell ref="D216:J216"/>
    <mergeCell ref="A361:A366"/>
    <mergeCell ref="B361:B366"/>
    <mergeCell ref="C361:C366"/>
    <mergeCell ref="D361:D366"/>
    <mergeCell ref="D358:J358"/>
    <mergeCell ref="D359:V359"/>
    <mergeCell ref="E360:V360"/>
    <mergeCell ref="I351:I356"/>
    <mergeCell ref="S351:S356"/>
    <mergeCell ref="T351:T356"/>
    <mergeCell ref="U351:U356"/>
    <mergeCell ref="A220:A225"/>
    <mergeCell ref="B220:B225"/>
    <mergeCell ref="C220:C225"/>
    <mergeCell ref="D220:D225"/>
    <mergeCell ref="E220:E225"/>
    <mergeCell ref="F220:F225"/>
    <mergeCell ref="G220:G225"/>
    <mergeCell ref="H220:H225"/>
    <mergeCell ref="I220:I225"/>
    <mergeCell ref="T220:T225"/>
    <mergeCell ref="U220:U225"/>
    <mergeCell ref="V220:V225"/>
    <mergeCell ref="F209:F214"/>
    <mergeCell ref="G209:G214"/>
    <mergeCell ref="H209:H214"/>
    <mergeCell ref="I209:I214"/>
    <mergeCell ref="S209:S214"/>
    <mergeCell ref="T209:T214"/>
    <mergeCell ref="U209:U214"/>
    <mergeCell ref="V209:V214"/>
    <mergeCell ref="E215:J215"/>
    <mergeCell ref="E395:J395"/>
    <mergeCell ref="D207:V207"/>
    <mergeCell ref="E208:V208"/>
    <mergeCell ref="A209:A214"/>
    <mergeCell ref="B209:B214"/>
    <mergeCell ref="C209:C214"/>
    <mergeCell ref="D209:D214"/>
    <mergeCell ref="E376:V376"/>
    <mergeCell ref="A377:A382"/>
    <mergeCell ref="B377:B382"/>
    <mergeCell ref="C377:C382"/>
    <mergeCell ref="D377:D382"/>
    <mergeCell ref="E377:E382"/>
    <mergeCell ref="F377:F382"/>
    <mergeCell ref="G377:G382"/>
    <mergeCell ref="H377:H382"/>
    <mergeCell ref="I377:I382"/>
    <mergeCell ref="S377:S382"/>
    <mergeCell ref="T377:T382"/>
    <mergeCell ref="U377:U382"/>
    <mergeCell ref="V377:V382"/>
    <mergeCell ref="V361:V363"/>
    <mergeCell ref="S364:S365"/>
    <mergeCell ref="T364:T365"/>
    <mergeCell ref="U416:U421"/>
    <mergeCell ref="V416:V421"/>
    <mergeCell ref="V410:V415"/>
    <mergeCell ref="A416:A421"/>
    <mergeCell ref="B416:B421"/>
    <mergeCell ref="C416:C421"/>
    <mergeCell ref="D416:D421"/>
    <mergeCell ref="E416:E421"/>
    <mergeCell ref="F416:F421"/>
    <mergeCell ref="G416:G421"/>
    <mergeCell ref="H416:H421"/>
    <mergeCell ref="I416:I421"/>
    <mergeCell ref="G410:G415"/>
    <mergeCell ref="H410:H415"/>
    <mergeCell ref="I410:I415"/>
    <mergeCell ref="S410:S415"/>
    <mergeCell ref="T410:T415"/>
    <mergeCell ref="S416:S421"/>
    <mergeCell ref="T416:T421"/>
    <mergeCell ref="U410:U415"/>
    <mergeCell ref="A410:A415"/>
    <mergeCell ref="B410:B415"/>
    <mergeCell ref="C410:C415"/>
    <mergeCell ref="D410:D415"/>
    <mergeCell ref="E410:E415"/>
    <mergeCell ref="F410:F415"/>
    <mergeCell ref="C424:J424"/>
    <mergeCell ref="B425:J425"/>
    <mergeCell ref="A427:C432"/>
    <mergeCell ref="D427:I427"/>
    <mergeCell ref="D428:I428"/>
    <mergeCell ref="D429:I429"/>
    <mergeCell ref="D430:I430"/>
    <mergeCell ref="D431:I431"/>
    <mergeCell ref="D432:J432"/>
    <mergeCell ref="D423:J423"/>
    <mergeCell ref="E422:J422"/>
    <mergeCell ref="D396:J396"/>
    <mergeCell ref="C397:J397"/>
    <mergeCell ref="B398:J398"/>
    <mergeCell ref="C401:V401"/>
    <mergeCell ref="D402:V402"/>
    <mergeCell ref="B400:V400"/>
    <mergeCell ref="E403:V403"/>
    <mergeCell ref="A404:A409"/>
    <mergeCell ref="B404:B409"/>
    <mergeCell ref="C404:C409"/>
    <mergeCell ref="D404:D409"/>
    <mergeCell ref="E404:E409"/>
    <mergeCell ref="F404:F409"/>
    <mergeCell ref="G404:G409"/>
    <mergeCell ref="H404:H409"/>
    <mergeCell ref="I404:I409"/>
    <mergeCell ref="S404:S409"/>
    <mergeCell ref="T404:T409"/>
    <mergeCell ref="U404:U409"/>
    <mergeCell ref="V404:V409"/>
    <mergeCell ref="A351:A356"/>
    <mergeCell ref="B351:B356"/>
    <mergeCell ref="C351:C356"/>
    <mergeCell ref="D351:D356"/>
    <mergeCell ref="E351:E356"/>
    <mergeCell ref="F351:F356"/>
    <mergeCell ref="G351:G356"/>
    <mergeCell ref="H351:H356"/>
    <mergeCell ref="E361:E366"/>
    <mergeCell ref="F361:F366"/>
    <mergeCell ref="E357:J357"/>
    <mergeCell ref="A339:A344"/>
    <mergeCell ref="B339:B344"/>
    <mergeCell ref="C339:C344"/>
    <mergeCell ref="D339:D344"/>
    <mergeCell ref="E339:E344"/>
    <mergeCell ref="D324:J324"/>
    <mergeCell ref="C325:J325"/>
    <mergeCell ref="C326:V326"/>
    <mergeCell ref="U339:U344"/>
    <mergeCell ref="V339:V344"/>
    <mergeCell ref="D327:V327"/>
    <mergeCell ref="E328:V328"/>
    <mergeCell ref="A329:A334"/>
    <mergeCell ref="B329:B334"/>
    <mergeCell ref="C329:C334"/>
    <mergeCell ref="D329:D334"/>
    <mergeCell ref="E329:E334"/>
    <mergeCell ref="F329:F334"/>
    <mergeCell ref="S339:S344"/>
    <mergeCell ref="T339:T344"/>
    <mergeCell ref="D337:V337"/>
    <mergeCell ref="E338:V338"/>
    <mergeCell ref="A317:A322"/>
    <mergeCell ref="B317:B322"/>
    <mergeCell ref="C317:C322"/>
    <mergeCell ref="D317:D322"/>
    <mergeCell ref="E317:E322"/>
    <mergeCell ref="F317:F322"/>
    <mergeCell ref="F309:F314"/>
    <mergeCell ref="G309:G314"/>
    <mergeCell ref="H309:H314"/>
    <mergeCell ref="G317:G322"/>
    <mergeCell ref="H317:H322"/>
    <mergeCell ref="G299:G304"/>
    <mergeCell ref="H299:H304"/>
    <mergeCell ref="I299:I304"/>
    <mergeCell ref="S299:S304"/>
    <mergeCell ref="T299:T304"/>
    <mergeCell ref="U299:U304"/>
    <mergeCell ref="A299:A304"/>
    <mergeCell ref="B299:B304"/>
    <mergeCell ref="C299:C304"/>
    <mergeCell ref="D299:D304"/>
    <mergeCell ref="E299:E304"/>
    <mergeCell ref="F299:F304"/>
    <mergeCell ref="E305:J305"/>
    <mergeCell ref="D306:J306"/>
    <mergeCell ref="D307:V307"/>
    <mergeCell ref="E308:V308"/>
    <mergeCell ref="A309:A314"/>
    <mergeCell ref="B309:B314"/>
    <mergeCell ref="C309:C314"/>
    <mergeCell ref="D309:D314"/>
    <mergeCell ref="E309:E314"/>
    <mergeCell ref="U309:U314"/>
    <mergeCell ref="V309:V314"/>
    <mergeCell ref="T309:T314"/>
    <mergeCell ref="A293:A298"/>
    <mergeCell ref="B293:B298"/>
    <mergeCell ref="C293:C298"/>
    <mergeCell ref="D293:D298"/>
    <mergeCell ref="E293:E298"/>
    <mergeCell ref="F293:F298"/>
    <mergeCell ref="G293:G298"/>
    <mergeCell ref="H293:H298"/>
    <mergeCell ref="I293:I298"/>
    <mergeCell ref="A272:A277"/>
    <mergeCell ref="B272:B277"/>
    <mergeCell ref="C272:C277"/>
    <mergeCell ref="D272:D277"/>
    <mergeCell ref="E272:E277"/>
    <mergeCell ref="F272:F277"/>
    <mergeCell ref="G272:G277"/>
    <mergeCell ref="H272:H277"/>
    <mergeCell ref="I272:I277"/>
    <mergeCell ref="A264:A269"/>
    <mergeCell ref="B264:B269"/>
    <mergeCell ref="C264:C269"/>
    <mergeCell ref="D264:D269"/>
    <mergeCell ref="E264:E269"/>
    <mergeCell ref="F264:F269"/>
    <mergeCell ref="G264:G269"/>
    <mergeCell ref="H264:H269"/>
    <mergeCell ref="S264:S266"/>
    <mergeCell ref="S267:S269"/>
    <mergeCell ref="I264:I269"/>
    <mergeCell ref="A254:A259"/>
    <mergeCell ref="B254:B259"/>
    <mergeCell ref="C254:C259"/>
    <mergeCell ref="D254:D259"/>
    <mergeCell ref="E254:E259"/>
    <mergeCell ref="F254:F259"/>
    <mergeCell ref="G254:G259"/>
    <mergeCell ref="H254:H259"/>
    <mergeCell ref="I254:I259"/>
    <mergeCell ref="A232:A237"/>
    <mergeCell ref="B232:B237"/>
    <mergeCell ref="C232:C237"/>
    <mergeCell ref="D232:D237"/>
    <mergeCell ref="E232:E237"/>
    <mergeCell ref="F232:F237"/>
    <mergeCell ref="E205:J205"/>
    <mergeCell ref="D206:J206"/>
    <mergeCell ref="G232:G237"/>
    <mergeCell ref="H232:H237"/>
    <mergeCell ref="I232:I237"/>
    <mergeCell ref="C229:V229"/>
    <mergeCell ref="D230:V230"/>
    <mergeCell ref="E231:V231"/>
    <mergeCell ref="V232:V233"/>
    <mergeCell ref="S234:S235"/>
    <mergeCell ref="T234:T235"/>
    <mergeCell ref="U234:U235"/>
    <mergeCell ref="V234:V235"/>
    <mergeCell ref="S236:S237"/>
    <mergeCell ref="T236:T237"/>
    <mergeCell ref="U236:U237"/>
    <mergeCell ref="V236:V237"/>
    <mergeCell ref="E209:E214"/>
    <mergeCell ref="E197:J197"/>
    <mergeCell ref="E198:V198"/>
    <mergeCell ref="A199:A204"/>
    <mergeCell ref="B199:B204"/>
    <mergeCell ref="C199:C204"/>
    <mergeCell ref="D199:D204"/>
    <mergeCell ref="E199:E204"/>
    <mergeCell ref="F199:F204"/>
    <mergeCell ref="G199:G204"/>
    <mergeCell ref="H199:H204"/>
    <mergeCell ref="I199:I204"/>
    <mergeCell ref="S203:S204"/>
    <mergeCell ref="T203:T204"/>
    <mergeCell ref="U203:U204"/>
    <mergeCell ref="V203:V204"/>
    <mergeCell ref="S199:S200"/>
    <mergeCell ref="S201:S202"/>
    <mergeCell ref="T199:T200"/>
    <mergeCell ref="U199:U200"/>
    <mergeCell ref="V199:V200"/>
    <mergeCell ref="T201:T202"/>
    <mergeCell ref="U201:U202"/>
    <mergeCell ref="V201:V202"/>
    <mergeCell ref="I191:I196"/>
    <mergeCell ref="V183:V188"/>
    <mergeCell ref="E189:J189"/>
    <mergeCell ref="E190:V190"/>
    <mergeCell ref="I183:I188"/>
    <mergeCell ref="S183:S188"/>
    <mergeCell ref="T183:T188"/>
    <mergeCell ref="U183:U188"/>
    <mergeCell ref="S191:S194"/>
    <mergeCell ref="S195:S196"/>
    <mergeCell ref="T191:T194"/>
    <mergeCell ref="U191:U194"/>
    <mergeCell ref="V191:V194"/>
    <mergeCell ref="T195:T196"/>
    <mergeCell ref="U195:U196"/>
    <mergeCell ref="V195:V196"/>
    <mergeCell ref="A191:A196"/>
    <mergeCell ref="B191:B196"/>
    <mergeCell ref="C191:C196"/>
    <mergeCell ref="D191:D196"/>
    <mergeCell ref="E191:E196"/>
    <mergeCell ref="F191:F196"/>
    <mergeCell ref="G191:G196"/>
    <mergeCell ref="G183:G188"/>
    <mergeCell ref="H183:H188"/>
    <mergeCell ref="A183:A188"/>
    <mergeCell ref="B183:B188"/>
    <mergeCell ref="C183:C188"/>
    <mergeCell ref="D183:D188"/>
    <mergeCell ref="E183:E188"/>
    <mergeCell ref="F183:F188"/>
    <mergeCell ref="H191:H196"/>
    <mergeCell ref="D169:J169"/>
    <mergeCell ref="C170:J170"/>
    <mergeCell ref="B171:J171"/>
    <mergeCell ref="H177:H182"/>
    <mergeCell ref="I177:I182"/>
    <mergeCell ref="C174:V174"/>
    <mergeCell ref="D175:V175"/>
    <mergeCell ref="E176:V176"/>
    <mergeCell ref="B173:V173"/>
    <mergeCell ref="C156:C161"/>
    <mergeCell ref="D156:D161"/>
    <mergeCell ref="E156:E161"/>
    <mergeCell ref="F156:F161"/>
    <mergeCell ref="A150:A155"/>
    <mergeCell ref="B150:B155"/>
    <mergeCell ref="C150:C155"/>
    <mergeCell ref="D150:D155"/>
    <mergeCell ref="E150:E155"/>
    <mergeCell ref="F150:F155"/>
    <mergeCell ref="A156:A161"/>
    <mergeCell ref="B156:B161"/>
    <mergeCell ref="A138:A143"/>
    <mergeCell ref="B138:B143"/>
    <mergeCell ref="C138:C143"/>
    <mergeCell ref="D138:D143"/>
    <mergeCell ref="E138:E143"/>
    <mergeCell ref="F138:F143"/>
    <mergeCell ref="G138:G143"/>
    <mergeCell ref="B144:B149"/>
    <mergeCell ref="C144:C149"/>
    <mergeCell ref="D144:D149"/>
    <mergeCell ref="E144:E149"/>
    <mergeCell ref="F144:F149"/>
    <mergeCell ref="G144:G149"/>
    <mergeCell ref="A144:A149"/>
    <mergeCell ref="A132:A137"/>
    <mergeCell ref="B132:B137"/>
    <mergeCell ref="C132:C137"/>
    <mergeCell ref="D132:D137"/>
    <mergeCell ref="E132:E137"/>
    <mergeCell ref="F132:F137"/>
    <mergeCell ref="G132:G137"/>
    <mergeCell ref="H132:H137"/>
    <mergeCell ref="I132:I137"/>
    <mergeCell ref="G120:G125"/>
    <mergeCell ref="H120:H125"/>
    <mergeCell ref="I120:I125"/>
    <mergeCell ref="A120:A125"/>
    <mergeCell ref="B120:B125"/>
    <mergeCell ref="C120:C125"/>
    <mergeCell ref="D120:D125"/>
    <mergeCell ref="E120:E125"/>
    <mergeCell ref="F120:F125"/>
    <mergeCell ref="A126:A131"/>
    <mergeCell ref="B126:B131"/>
    <mergeCell ref="C126:C131"/>
    <mergeCell ref="D126:D131"/>
    <mergeCell ref="E126:E131"/>
    <mergeCell ref="F126:F131"/>
    <mergeCell ref="G126:G131"/>
    <mergeCell ref="H126:H131"/>
    <mergeCell ref="I126:I131"/>
    <mergeCell ref="E110:J110"/>
    <mergeCell ref="D111:J111"/>
    <mergeCell ref="D112:V112"/>
    <mergeCell ref="E113:V113"/>
    <mergeCell ref="A114:A119"/>
    <mergeCell ref="B114:B119"/>
    <mergeCell ref="C114:C119"/>
    <mergeCell ref="D114:D119"/>
    <mergeCell ref="E114:E119"/>
    <mergeCell ref="S118:S119"/>
    <mergeCell ref="T118:T119"/>
    <mergeCell ref="U118:U119"/>
    <mergeCell ref="V118:V119"/>
    <mergeCell ref="F114:F119"/>
    <mergeCell ref="G114:G119"/>
    <mergeCell ref="H114:H119"/>
    <mergeCell ref="I114:I119"/>
    <mergeCell ref="V114:V115"/>
    <mergeCell ref="U114:U115"/>
    <mergeCell ref="T114:T115"/>
    <mergeCell ref="V116:V117"/>
    <mergeCell ref="U116:U117"/>
    <mergeCell ref="T116:T117"/>
    <mergeCell ref="A104:A109"/>
    <mergeCell ref="B104:B109"/>
    <mergeCell ref="C104:C109"/>
    <mergeCell ref="D104:D109"/>
    <mergeCell ref="E104:E109"/>
    <mergeCell ref="F104:F109"/>
    <mergeCell ref="V104:V109"/>
    <mergeCell ref="G104:G109"/>
    <mergeCell ref="H104:H109"/>
    <mergeCell ref="I104:I109"/>
    <mergeCell ref="S104:S109"/>
    <mergeCell ref="T104:T109"/>
    <mergeCell ref="U104:U109"/>
    <mergeCell ref="S98:S103"/>
    <mergeCell ref="T98:T103"/>
    <mergeCell ref="U98:U103"/>
    <mergeCell ref="A98:A103"/>
    <mergeCell ref="B98:B103"/>
    <mergeCell ref="C98:C103"/>
    <mergeCell ref="D98:D103"/>
    <mergeCell ref="E98:E103"/>
    <mergeCell ref="F98:F103"/>
    <mergeCell ref="G98:G103"/>
    <mergeCell ref="H98:H103"/>
    <mergeCell ref="I98:I103"/>
    <mergeCell ref="U72:U77"/>
    <mergeCell ref="V72:V77"/>
    <mergeCell ref="A92:A97"/>
    <mergeCell ref="B92:B97"/>
    <mergeCell ref="C92:C97"/>
    <mergeCell ref="D92:D97"/>
    <mergeCell ref="E92:E97"/>
    <mergeCell ref="F92:F97"/>
    <mergeCell ref="G92:G97"/>
    <mergeCell ref="H92:H97"/>
    <mergeCell ref="I92:I97"/>
    <mergeCell ref="S92:S97"/>
    <mergeCell ref="T92:T97"/>
    <mergeCell ref="U92:U97"/>
    <mergeCell ref="T72:T77"/>
    <mergeCell ref="G84:G89"/>
    <mergeCell ref="H84:H89"/>
    <mergeCell ref="A84:A89"/>
    <mergeCell ref="B84:B89"/>
    <mergeCell ref="C84:C89"/>
    <mergeCell ref="D84:D89"/>
    <mergeCell ref="A78:A83"/>
    <mergeCell ref="B78:B83"/>
    <mergeCell ref="C78:C83"/>
    <mergeCell ref="D78:D83"/>
    <mergeCell ref="E78:E83"/>
    <mergeCell ref="F78:F83"/>
    <mergeCell ref="G78:G83"/>
    <mergeCell ref="H78:H83"/>
    <mergeCell ref="F84:F89"/>
    <mergeCell ref="G72:G77"/>
    <mergeCell ref="H72:H77"/>
    <mergeCell ref="I66:I71"/>
    <mergeCell ref="S66:S71"/>
    <mergeCell ref="T66:T71"/>
    <mergeCell ref="A66:A71"/>
    <mergeCell ref="B66:B71"/>
    <mergeCell ref="C66:C71"/>
    <mergeCell ref="D66:D71"/>
    <mergeCell ref="E66:E71"/>
    <mergeCell ref="F66:F71"/>
    <mergeCell ref="G66:G71"/>
    <mergeCell ref="H66:H71"/>
    <mergeCell ref="A72:A77"/>
    <mergeCell ref="B72:B77"/>
    <mergeCell ref="C72:C77"/>
    <mergeCell ref="D72:D77"/>
    <mergeCell ref="E72:E77"/>
    <mergeCell ref="F72:F77"/>
    <mergeCell ref="A47:A53"/>
    <mergeCell ref="B47:B53"/>
    <mergeCell ref="A60:A65"/>
    <mergeCell ref="B60:B65"/>
    <mergeCell ref="C60:C65"/>
    <mergeCell ref="D60:D65"/>
    <mergeCell ref="E60:E65"/>
    <mergeCell ref="E54:J54"/>
    <mergeCell ref="U60:U65"/>
    <mergeCell ref="V60:V65"/>
    <mergeCell ref="I60:I65"/>
    <mergeCell ref="S60:S65"/>
    <mergeCell ref="T60:T65"/>
    <mergeCell ref="F60:F65"/>
    <mergeCell ref="G60:G65"/>
    <mergeCell ref="H60:H65"/>
    <mergeCell ref="D55:J55"/>
    <mergeCell ref="C56:J56"/>
    <mergeCell ref="C57:V57"/>
    <mergeCell ref="D58:V58"/>
    <mergeCell ref="E59:V59"/>
    <mergeCell ref="U41:U46"/>
    <mergeCell ref="V41:V46"/>
    <mergeCell ref="F41:F46"/>
    <mergeCell ref="G41:G46"/>
    <mergeCell ref="H41:H46"/>
    <mergeCell ref="I41:I46"/>
    <mergeCell ref="S41:S46"/>
    <mergeCell ref="T41:T46"/>
    <mergeCell ref="V35:V38"/>
    <mergeCell ref="S39:S40"/>
    <mergeCell ref="T39:T40"/>
    <mergeCell ref="U39:U40"/>
    <mergeCell ref="V39:V40"/>
    <mergeCell ref="T35:T38"/>
    <mergeCell ref="U35:U38"/>
    <mergeCell ref="A41:A46"/>
    <mergeCell ref="B41:B46"/>
    <mergeCell ref="C41:C46"/>
    <mergeCell ref="D41:D46"/>
    <mergeCell ref="E41:E46"/>
    <mergeCell ref="G35:G40"/>
    <mergeCell ref="H35:H40"/>
    <mergeCell ref="I35:I40"/>
    <mergeCell ref="S35:S38"/>
    <mergeCell ref="A35:A40"/>
    <mergeCell ref="B35:B40"/>
    <mergeCell ref="C35:C40"/>
    <mergeCell ref="D35:D40"/>
    <mergeCell ref="E35:E40"/>
    <mergeCell ref="F35:F40"/>
    <mergeCell ref="E31:J31"/>
    <mergeCell ref="D32:J32"/>
    <mergeCell ref="D33:V33"/>
    <mergeCell ref="E34:V34"/>
    <mergeCell ref="F25:F30"/>
    <mergeCell ref="G25:G30"/>
    <mergeCell ref="H25:H30"/>
    <mergeCell ref="I25:I30"/>
    <mergeCell ref="S25:S30"/>
    <mergeCell ref="T25:T30"/>
    <mergeCell ref="C22:V22"/>
    <mergeCell ref="D23:V23"/>
    <mergeCell ref="E24:V24"/>
    <mergeCell ref="A25:A30"/>
    <mergeCell ref="B25:B30"/>
    <mergeCell ref="C25:C30"/>
    <mergeCell ref="D25:D30"/>
    <mergeCell ref="E25:E30"/>
    <mergeCell ref="U25:U30"/>
    <mergeCell ref="V25:V30"/>
    <mergeCell ref="E19:J19"/>
    <mergeCell ref="G13:G18"/>
    <mergeCell ref="H13:H18"/>
    <mergeCell ref="I13:I18"/>
    <mergeCell ref="S13:S15"/>
    <mergeCell ref="T13:T15"/>
    <mergeCell ref="U13:U15"/>
    <mergeCell ref="D20:J20"/>
    <mergeCell ref="C21:J21"/>
    <mergeCell ref="L6:L8"/>
    <mergeCell ref="M6:P6"/>
    <mergeCell ref="C10:V10"/>
    <mergeCell ref="D11:V11"/>
    <mergeCell ref="E12:V12"/>
    <mergeCell ref="A13:A18"/>
    <mergeCell ref="B13:B18"/>
    <mergeCell ref="C13:C18"/>
    <mergeCell ref="D13:D18"/>
    <mergeCell ref="E13:E18"/>
    <mergeCell ref="F13:F18"/>
    <mergeCell ref="V13:V15"/>
    <mergeCell ref="S16:S18"/>
    <mergeCell ref="T16:T18"/>
    <mergeCell ref="U16:U18"/>
    <mergeCell ref="V16:V18"/>
    <mergeCell ref="B9:V9"/>
    <mergeCell ref="S1:V1"/>
    <mergeCell ref="S2:V2"/>
    <mergeCell ref="A3:V3"/>
    <mergeCell ref="A4:V4"/>
    <mergeCell ref="A5:V5"/>
    <mergeCell ref="A6:A8"/>
    <mergeCell ref="B6:B8"/>
    <mergeCell ref="C6:C8"/>
    <mergeCell ref="D6:D8"/>
    <mergeCell ref="E6:E8"/>
    <mergeCell ref="F6:F8"/>
    <mergeCell ref="G6:G8"/>
    <mergeCell ref="Q6:Q8"/>
    <mergeCell ref="R6:R8"/>
    <mergeCell ref="S6:V6"/>
    <mergeCell ref="M7:M8"/>
    <mergeCell ref="N7:O7"/>
    <mergeCell ref="P7:P8"/>
    <mergeCell ref="S7:S8"/>
    <mergeCell ref="T7:V7"/>
    <mergeCell ref="H6:H8"/>
    <mergeCell ref="I6:I8"/>
    <mergeCell ref="J6:J8"/>
    <mergeCell ref="K6:K8"/>
    <mergeCell ref="S120:S121"/>
    <mergeCell ref="S122:S123"/>
    <mergeCell ref="S124:S125"/>
    <mergeCell ref="C47:C53"/>
    <mergeCell ref="D47:D53"/>
    <mergeCell ref="E47:E53"/>
    <mergeCell ref="F47:F53"/>
    <mergeCell ref="G47:G53"/>
    <mergeCell ref="H47:H53"/>
    <mergeCell ref="I47:I53"/>
    <mergeCell ref="S47:S48"/>
    <mergeCell ref="I72:I77"/>
    <mergeCell ref="S72:S77"/>
    <mergeCell ref="I84:I89"/>
    <mergeCell ref="E90:J90"/>
    <mergeCell ref="E91:V91"/>
    <mergeCell ref="I78:I83"/>
    <mergeCell ref="S78:S83"/>
    <mergeCell ref="T78:T83"/>
    <mergeCell ref="U78:U83"/>
    <mergeCell ref="V78:V83"/>
    <mergeCell ref="E84:E89"/>
    <mergeCell ref="U84:U89"/>
    <mergeCell ref="V84:V89"/>
    <mergeCell ref="T47:T48"/>
    <mergeCell ref="J51:J52"/>
    <mergeCell ref="K51:K52"/>
    <mergeCell ref="L51:L52"/>
    <mergeCell ref="R51:R52"/>
    <mergeCell ref="M51:M52"/>
    <mergeCell ref="N51:N52"/>
    <mergeCell ref="O51:O52"/>
    <mergeCell ref="P51:P52"/>
    <mergeCell ref="Q51:Q52"/>
    <mergeCell ref="U47:U48"/>
    <mergeCell ref="V47:V48"/>
    <mergeCell ref="S177:S179"/>
    <mergeCell ref="S180:S182"/>
    <mergeCell ref="V180:V182"/>
    <mergeCell ref="T177:T179"/>
    <mergeCell ref="V177:V179"/>
    <mergeCell ref="T180:T182"/>
    <mergeCell ref="U180:U182"/>
    <mergeCell ref="U177:U179"/>
    <mergeCell ref="S84:S89"/>
    <mergeCell ref="T84:T89"/>
    <mergeCell ref="V92:V97"/>
    <mergeCell ref="U66:U71"/>
    <mergeCell ref="V66:V71"/>
    <mergeCell ref="V98:V103"/>
    <mergeCell ref="S114:S115"/>
    <mergeCell ref="S116:S117"/>
    <mergeCell ref="S126:S127"/>
    <mergeCell ref="T132:T133"/>
    <mergeCell ref="V158:V159"/>
    <mergeCell ref="T152:T153"/>
    <mergeCell ref="U152:U153"/>
    <mergeCell ref="V152:V153"/>
    <mergeCell ref="S128:S129"/>
    <mergeCell ref="S130:S131"/>
    <mergeCell ref="S132:S133"/>
    <mergeCell ref="S134:S135"/>
    <mergeCell ref="S136:S137"/>
    <mergeCell ref="T120:T121"/>
    <mergeCell ref="U120:U121"/>
    <mergeCell ref="V120:V121"/>
    <mergeCell ref="T122:T123"/>
    <mergeCell ref="U122:U123"/>
    <mergeCell ref="V122:V123"/>
    <mergeCell ref="T124:T125"/>
    <mergeCell ref="U124:U125"/>
    <mergeCell ref="V124:V125"/>
    <mergeCell ref="T126:T127"/>
    <mergeCell ref="U126:U127"/>
    <mergeCell ref="V126:V127"/>
    <mergeCell ref="T128:T129"/>
    <mergeCell ref="U128:U129"/>
    <mergeCell ref="V128:V129"/>
    <mergeCell ref="T130:T131"/>
    <mergeCell ref="U130:U131"/>
    <mergeCell ref="V130:V131"/>
    <mergeCell ref="U132:U133"/>
    <mergeCell ref="S140:S141"/>
    <mergeCell ref="T140:T141"/>
    <mergeCell ref="U140:U141"/>
    <mergeCell ref="V140:V141"/>
    <mergeCell ref="S142:S143"/>
    <mergeCell ref="U156:U157"/>
    <mergeCell ref="V156:V157"/>
    <mergeCell ref="T148:T149"/>
    <mergeCell ref="U148:U149"/>
    <mergeCell ref="V150:V151"/>
    <mergeCell ref="V132:V133"/>
    <mergeCell ref="T134:T135"/>
    <mergeCell ref="U134:U135"/>
    <mergeCell ref="V134:V135"/>
    <mergeCell ref="T136:T137"/>
    <mergeCell ref="U136:U137"/>
    <mergeCell ref="V136:V137"/>
    <mergeCell ref="H162:H167"/>
    <mergeCell ref="I162:I167"/>
    <mergeCell ref="T142:T143"/>
    <mergeCell ref="U142:U143"/>
    <mergeCell ref="V142:V143"/>
    <mergeCell ref="T146:T147"/>
    <mergeCell ref="V146:V147"/>
    <mergeCell ref="U146:U147"/>
    <mergeCell ref="H138:H143"/>
    <mergeCell ref="I138:I143"/>
    <mergeCell ref="T160:T161"/>
    <mergeCell ref="U160:U161"/>
    <mergeCell ref="V160:V161"/>
    <mergeCell ref="S138:S139"/>
    <mergeCell ref="T138:T139"/>
    <mergeCell ref="U138:U139"/>
    <mergeCell ref="V138:V139"/>
    <mergeCell ref="E315:J315"/>
    <mergeCell ref="E316:V316"/>
    <mergeCell ref="I309:I314"/>
    <mergeCell ref="S309:S314"/>
    <mergeCell ref="V148:V149"/>
    <mergeCell ref="H144:H149"/>
    <mergeCell ref="I144:I149"/>
    <mergeCell ref="S144:S145"/>
    <mergeCell ref="S146:S147"/>
    <mergeCell ref="S148:S149"/>
    <mergeCell ref="I150:I155"/>
    <mergeCell ref="G156:G161"/>
    <mergeCell ref="H156:H161"/>
    <mergeCell ref="I156:I161"/>
    <mergeCell ref="G150:G155"/>
    <mergeCell ref="H150:H155"/>
    <mergeCell ref="T154:T155"/>
    <mergeCell ref="U154:U155"/>
    <mergeCell ref="V154:V155"/>
    <mergeCell ref="T156:T157"/>
    <mergeCell ref="T144:T145"/>
    <mergeCell ref="U144:U145"/>
    <mergeCell ref="V144:V145"/>
    <mergeCell ref="S220:S225"/>
    <mergeCell ref="S232:S233"/>
    <mergeCell ref="T232:T233"/>
    <mergeCell ref="U232:U233"/>
    <mergeCell ref="S254:S259"/>
    <mergeCell ref="T254:T259"/>
    <mergeCell ref="U254:U259"/>
    <mergeCell ref="S272:S277"/>
    <mergeCell ref="T272:T277"/>
    <mergeCell ref="S317:S322"/>
    <mergeCell ref="T317:T322"/>
    <mergeCell ref="S297:S298"/>
    <mergeCell ref="U297:U298"/>
    <mergeCell ref="T297:T298"/>
    <mergeCell ref="T278:T283"/>
    <mergeCell ref="U278:U283"/>
    <mergeCell ref="S150:S151"/>
    <mergeCell ref="S152:S153"/>
    <mergeCell ref="S154:S155"/>
    <mergeCell ref="S156:S157"/>
    <mergeCell ref="S158:S159"/>
    <mergeCell ref="S160:S161"/>
    <mergeCell ref="T150:T151"/>
    <mergeCell ref="U150:U151"/>
    <mergeCell ref="T158:T159"/>
    <mergeCell ref="U158:U159"/>
    <mergeCell ref="V351:V356"/>
    <mergeCell ref="D349:V349"/>
    <mergeCell ref="A383:A388"/>
    <mergeCell ref="V293:V296"/>
    <mergeCell ref="V297:V298"/>
    <mergeCell ref="V383:V388"/>
    <mergeCell ref="U383:U388"/>
    <mergeCell ref="T383:T388"/>
    <mergeCell ref="S383:S388"/>
    <mergeCell ref="I383:I388"/>
    <mergeCell ref="H383:H388"/>
    <mergeCell ref="G383:G388"/>
    <mergeCell ref="E368:V368"/>
    <mergeCell ref="G329:G334"/>
    <mergeCell ref="H329:H334"/>
    <mergeCell ref="I329:I334"/>
    <mergeCell ref="S329:S334"/>
    <mergeCell ref="T329:T334"/>
    <mergeCell ref="U329:U334"/>
    <mergeCell ref="V329:V334"/>
    <mergeCell ref="E335:J335"/>
    <mergeCell ref="D336:J336"/>
    <mergeCell ref="E345:J345"/>
    <mergeCell ref="D346:J346"/>
    <mergeCell ref="F383:F388"/>
    <mergeCell ref="E383:E388"/>
    <mergeCell ref="D383:D388"/>
    <mergeCell ref="C383:C388"/>
    <mergeCell ref="B383:B388"/>
    <mergeCell ref="F339:F344"/>
    <mergeCell ref="G339:G344"/>
    <mergeCell ref="H339:H344"/>
    <mergeCell ref="I339:I344"/>
    <mergeCell ref="E375:J375"/>
    <mergeCell ref="F369:F374"/>
    <mergeCell ref="G369:G374"/>
    <mergeCell ref="H369:H374"/>
    <mergeCell ref="I369:I374"/>
    <mergeCell ref="C347:J347"/>
    <mergeCell ref="C348:V348"/>
    <mergeCell ref="E350:V350"/>
    <mergeCell ref="S369:S374"/>
    <mergeCell ref="T369:T374"/>
    <mergeCell ref="U369:U374"/>
    <mergeCell ref="V369:V374"/>
    <mergeCell ref="U317:U322"/>
    <mergeCell ref="V317:V322"/>
    <mergeCell ref="E323:J323"/>
    <mergeCell ref="I317:I322"/>
    <mergeCell ref="A238:A243"/>
    <mergeCell ref="G238:G243"/>
    <mergeCell ref="H238:H243"/>
    <mergeCell ref="I238:I243"/>
    <mergeCell ref="S238:S243"/>
    <mergeCell ref="T238:T243"/>
    <mergeCell ref="U238:U243"/>
    <mergeCell ref="V238:V243"/>
    <mergeCell ref="V299:V304"/>
    <mergeCell ref="A246:A251"/>
    <mergeCell ref="B246:B251"/>
    <mergeCell ref="C246:C251"/>
    <mergeCell ref="D246:D251"/>
    <mergeCell ref="E246:E251"/>
    <mergeCell ref="F246:F251"/>
    <mergeCell ref="G246:G251"/>
    <mergeCell ref="H246:H251"/>
    <mergeCell ref="E253:V253"/>
    <mergeCell ref="T293:T296"/>
    <mergeCell ref="E260:J260"/>
    <mergeCell ref="A162:A167"/>
    <mergeCell ref="G162:G167"/>
    <mergeCell ref="S162:S167"/>
    <mergeCell ref="T162:T167"/>
    <mergeCell ref="U162:U167"/>
    <mergeCell ref="V162:V167"/>
    <mergeCell ref="F238:F243"/>
    <mergeCell ref="E238:E243"/>
    <mergeCell ref="D238:D243"/>
    <mergeCell ref="C238:C243"/>
    <mergeCell ref="B238:B243"/>
    <mergeCell ref="F162:F167"/>
    <mergeCell ref="E162:E167"/>
    <mergeCell ref="D162:D167"/>
    <mergeCell ref="C162:C167"/>
    <mergeCell ref="B162:B167"/>
    <mergeCell ref="A177:A182"/>
    <mergeCell ref="B177:B182"/>
    <mergeCell ref="C177:C182"/>
    <mergeCell ref="D177:D182"/>
    <mergeCell ref="E177:E182"/>
    <mergeCell ref="F177:F182"/>
    <mergeCell ref="G177:G182"/>
    <mergeCell ref="E168:J168"/>
  </mergeCells>
  <phoneticPr fontId="34" type="noConversion"/>
  <pageMargins left="0.7" right="0.7" top="0.75" bottom="0.75" header="0.3" footer="0.3"/>
  <pageSetup paperSize="9" scale="62" fitToHeight="0" orientation="landscape" r:id="rId1"/>
  <rowBreaks count="5" manualBreakCount="5">
    <brk id="112" max="21" man="1"/>
    <brk id="168" max="21" man="1"/>
    <brk id="230" max="21" man="1"/>
    <brk id="307" max="21" man="1"/>
    <brk id="375" max="21" man="1"/>
  </rowBreaks>
  <ignoredErrors>
    <ignoredError sqref="A9:A11 B10 B11:C11 A12:D12 A13:E18 A19:R20 C21:R21 C22:V22 A21:B24 D23:V24 A25:E30 C23:C24 D31 A31:C34 D34 A35:E46 A54:D54 A55:C55 A56:B59 C58:C59 D59 A60:E89 A90:D91 A92:E109 A110:D110 A111:C113 D113 A114:E161 A168:J168 A170:J171 A169:C169 A173:A176 B174:B176 C175:C176 D176 A177:E188 A189:D190 A191:E196 A197:D198 A199:E204 A205:V205 A229:V231 A206:J206 S206:V206 A232:E237 A244:D245 A246:E251 A252:V253 A260:V262 A284:J287 A271:V271 A270:R270 A289:V292 A306:V308 A338:V338 A350:D350 A398:J398 A400:V402 A410:E421 A422:J425 A403:V403 A359:V359 A357:R358 A258:S259 A254:E254 S254 A267:J267 A264:E264 T264 A295:J295 A293:E293 T293 A294:P294 A355:V356 A351:E351 O351 T351 A405:V405 A404:E404 O404:P404 G404:J404 A265:P265 A268:R268 A273:P273 A272:E272 T272 A276:R277 A275:J275 A304:L304 A298:M298 A323:V323 A320:J320 A321:R322 A318:P318 T318:V319 A317:E317 G272:J272 G264:J264 A255:P255 S255:S257 O264 O293 A296:J296 A299:E299 S299 O299 A300:P300 S300:S303 A315:V316 A310:P310 S310:S312 O317 A345:V345 A339:E339 O339:P339 A352:P352 S352:V354 R404:T404 A309:E309 G339:J339 G254:K254 G299:J299 G293:J293 G309:J309 G317:J317 G351:J351 A367:J367 A263:D263 F263:V263 A47:E53 A324:V326 A348:V348 A346:C346 E346:J346 D337:V337 A327:C327 E330:E334 A330:B334 A328:B328 A329:B329 A335:C337 C330:C334 C328:C329 E329 E335:V335 D330:D334 D328:D329 D335 J334:R334 J329:J333 L346:V346 A347:J347 S347:V347 A266:J266 L267:P267 M299 A303:J303 L303:P303 M309 A312:J312 L312:P312 L320:P320 A340:P340 S340:V340 A269:J269 L269:R269 A354:P354 A353:J353 L353:N353 A278:E283 A396:J397 A383:J395 A207:V208 H410:H421 A215:V216 A209:K209 S209 O309 A380:S382 A377:K377 Q377:S377 A297:J297 L296:P297 R297 A274:J274 L275:P275 A378:Q378 S378 O377 V379:V382 V378 A349:C349 E349:V349 F350:V350 A379:N379 Q379:S379 A368:D368 A369:E374 A217:B217 A218:C218 A219:D219 A222:E225 A226:D226 A227:C227 A228:B228 A360:D360 F360:V360 A375:D376 A220:E220 A210:T210 V210:V214 U258:V259 U255:V257 V304 V300:V303 A313:S314 U313:V314 U310:V312 A362:E366 A361:D361 F376:V376 O298:R298 A342:V344 L295:N295 A302:J302 L302:P302 A212:T214 A211:N211 P211:T211 A257:P257 A256:N256 P256 L266:N266 P266 L274:N274 P274 P295 A301:N301 P301 A311:N311 P311 A319:N319 P319 A341:N341 P341:V341 P353 A407:V409 A406:N406 P406:V406 A305:J305 L305 N305:V305 N304:S304" numberStoredAsText="1"/>
    <ignoredError sqref="P10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10"/>
  <sheetViews>
    <sheetView tabSelected="1" topLeftCell="A111" workbookViewId="0">
      <selection activeCell="P14" sqref="P14"/>
    </sheetView>
  </sheetViews>
  <sheetFormatPr defaultRowHeight="15" x14ac:dyDescent="0.25"/>
  <cols>
    <col min="1" max="1" width="9.140625" style="423"/>
    <col min="2" max="2" width="10.5703125" style="423" customWidth="1"/>
    <col min="3" max="4" width="9.140625" style="423"/>
    <col min="5" max="5" width="41.5703125" customWidth="1"/>
    <col min="7" max="7" width="11.42578125" customWidth="1"/>
    <col min="8" max="10" width="9.140625" style="506"/>
  </cols>
  <sheetData>
    <row r="1" spans="1:21" ht="36.75" customHeight="1" x14ac:dyDescent="0.25">
      <c r="G1" s="692" t="s">
        <v>621</v>
      </c>
      <c r="H1" s="692"/>
      <c r="I1" s="692"/>
      <c r="J1" s="692"/>
    </row>
    <row r="2" spans="1:21" ht="17.25" customHeight="1" x14ac:dyDescent="0.3">
      <c r="B2" s="424"/>
      <c r="C2" s="424"/>
      <c r="D2" s="424"/>
      <c r="E2" s="416"/>
      <c r="F2" s="416"/>
      <c r="G2" s="906" t="s">
        <v>690</v>
      </c>
      <c r="H2" s="906"/>
      <c r="I2" s="906"/>
      <c r="J2" s="906"/>
      <c r="K2" s="416"/>
      <c r="L2" s="416"/>
      <c r="M2" s="416"/>
      <c r="N2" s="416"/>
      <c r="O2" s="416"/>
      <c r="P2" s="416"/>
      <c r="Q2" s="416"/>
      <c r="R2" s="416"/>
      <c r="S2" s="416"/>
      <c r="U2" s="416"/>
    </row>
    <row r="3" spans="1:21" ht="21" customHeight="1" x14ac:dyDescent="0.25">
      <c r="B3" s="907" t="s">
        <v>677</v>
      </c>
      <c r="C3" s="907"/>
      <c r="D3" s="907"/>
      <c r="E3" s="907"/>
      <c r="F3" s="907"/>
      <c r="G3" s="907"/>
      <c r="H3" s="907"/>
      <c r="I3" s="907"/>
      <c r="J3" s="907"/>
      <c r="K3" s="425"/>
      <c r="L3" s="425"/>
      <c r="M3" s="425"/>
      <c r="N3" s="425"/>
      <c r="O3" s="425"/>
      <c r="P3" s="425"/>
      <c r="Q3" s="425"/>
      <c r="R3" s="425"/>
      <c r="S3" s="425"/>
      <c r="T3" s="425"/>
      <c r="U3" s="425"/>
    </row>
    <row r="4" spans="1:21" ht="15" customHeight="1" x14ac:dyDescent="0.25">
      <c r="B4" s="694" t="s">
        <v>292</v>
      </c>
      <c r="C4" s="694"/>
      <c r="D4" s="694"/>
      <c r="E4" s="694"/>
      <c r="F4" s="694"/>
      <c r="G4" s="694"/>
      <c r="H4" s="694"/>
      <c r="I4" s="694"/>
      <c r="J4" s="694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</row>
    <row r="5" spans="1:21" ht="18" customHeight="1" x14ac:dyDescent="0.25">
      <c r="B5" s="908" t="s">
        <v>691</v>
      </c>
      <c r="C5" s="908"/>
      <c r="D5" s="908"/>
      <c r="E5" s="908"/>
      <c r="F5" s="908"/>
      <c r="G5" s="908"/>
      <c r="H5" s="908"/>
      <c r="I5" s="908"/>
      <c r="J5" s="908"/>
      <c r="K5" s="425"/>
      <c r="L5" s="425"/>
      <c r="M5" s="425"/>
      <c r="N5" s="425"/>
      <c r="O5" s="425"/>
      <c r="P5" s="425"/>
      <c r="Q5" s="425"/>
      <c r="R5" s="425"/>
      <c r="S5" s="425"/>
      <c r="T5" s="425"/>
      <c r="U5" s="425"/>
    </row>
    <row r="6" spans="1:21" ht="15.75" thickBot="1" x14ac:dyDescent="0.3">
      <c r="F6" s="427"/>
      <c r="G6" s="427"/>
      <c r="H6" s="428"/>
      <c r="I6" s="428"/>
      <c r="J6" s="428"/>
    </row>
    <row r="7" spans="1:21" ht="32.25" thickBot="1" x14ac:dyDescent="0.3">
      <c r="A7" s="429" t="s">
        <v>692</v>
      </c>
      <c r="B7" s="430" t="s">
        <v>18</v>
      </c>
      <c r="C7" s="430" t="s">
        <v>19</v>
      </c>
      <c r="D7" s="430" t="s">
        <v>0</v>
      </c>
      <c r="E7" s="431" t="s">
        <v>693</v>
      </c>
      <c r="F7" s="431" t="s">
        <v>694</v>
      </c>
      <c r="G7" s="431" t="s">
        <v>695</v>
      </c>
      <c r="H7" s="432" t="s">
        <v>696</v>
      </c>
      <c r="I7" s="432" t="s">
        <v>697</v>
      </c>
      <c r="J7" s="433" t="s">
        <v>698</v>
      </c>
    </row>
    <row r="8" spans="1:21" ht="22.5" x14ac:dyDescent="0.25">
      <c r="A8" s="434" t="s">
        <v>603</v>
      </c>
      <c r="B8" s="435"/>
      <c r="C8" s="435"/>
      <c r="D8" s="435"/>
      <c r="E8" s="436" t="s">
        <v>699</v>
      </c>
      <c r="F8" s="437" t="s">
        <v>700</v>
      </c>
      <c r="G8" s="437" t="s">
        <v>701</v>
      </c>
      <c r="H8" s="438">
        <f>H10+H14+H26+H61+H75+H87+H94+H98</f>
        <v>7</v>
      </c>
      <c r="I8" s="438">
        <f>I10+I14+I26+I61+I75+I87+I94+I98</f>
        <v>26</v>
      </c>
      <c r="J8" s="439">
        <f>J10+J14+J26+J61+J75+J87+J94+J98</f>
        <v>7</v>
      </c>
    </row>
    <row r="9" spans="1:21" ht="22.5" x14ac:dyDescent="0.25">
      <c r="A9" s="440" t="s">
        <v>603</v>
      </c>
      <c r="B9" s="441" t="s">
        <v>20</v>
      </c>
      <c r="C9" s="441" t="s">
        <v>20</v>
      </c>
      <c r="D9" s="441"/>
      <c r="E9" s="442" t="s">
        <v>702</v>
      </c>
      <c r="F9" s="443" t="s">
        <v>700</v>
      </c>
      <c r="G9" s="443" t="s">
        <v>703</v>
      </c>
      <c r="H9" s="444">
        <v>0</v>
      </c>
      <c r="I9" s="444">
        <v>0</v>
      </c>
      <c r="J9" s="445">
        <v>0</v>
      </c>
    </row>
    <row r="10" spans="1:21" ht="22.5" x14ac:dyDescent="0.25">
      <c r="A10" s="440" t="s">
        <v>603</v>
      </c>
      <c r="B10" s="441" t="s">
        <v>20</v>
      </c>
      <c r="C10" s="441" t="s">
        <v>20</v>
      </c>
      <c r="D10" s="441"/>
      <c r="E10" s="446" t="s">
        <v>704</v>
      </c>
      <c r="F10" s="443" t="s">
        <v>700</v>
      </c>
      <c r="G10" s="443" t="s">
        <v>705</v>
      </c>
      <c r="H10" s="444">
        <v>0</v>
      </c>
      <c r="I10" s="444">
        <v>0</v>
      </c>
      <c r="J10" s="445">
        <v>0</v>
      </c>
    </row>
    <row r="11" spans="1:21" x14ac:dyDescent="0.25">
      <c r="A11" s="447" t="s">
        <v>603</v>
      </c>
      <c r="B11" s="448" t="s">
        <v>20</v>
      </c>
      <c r="C11" s="448" t="s">
        <v>20</v>
      </c>
      <c r="D11" s="448" t="s">
        <v>128</v>
      </c>
      <c r="E11" s="449" t="s">
        <v>706</v>
      </c>
      <c r="F11" s="450" t="s">
        <v>700</v>
      </c>
      <c r="G11" s="450" t="s">
        <v>707</v>
      </c>
      <c r="H11" s="451">
        <v>0</v>
      </c>
      <c r="I11" s="451">
        <v>0</v>
      </c>
      <c r="J11" s="452">
        <v>12</v>
      </c>
    </row>
    <row r="12" spans="1:21" ht="17.25" customHeight="1" x14ac:dyDescent="0.25">
      <c r="A12" s="447" t="s">
        <v>603</v>
      </c>
      <c r="B12" s="448" t="s">
        <v>20</v>
      </c>
      <c r="C12" s="448" t="s">
        <v>20</v>
      </c>
      <c r="D12" s="448" t="s">
        <v>128</v>
      </c>
      <c r="E12" s="449" t="s">
        <v>708</v>
      </c>
      <c r="F12" s="453" t="s">
        <v>709</v>
      </c>
      <c r="G12" s="450" t="s">
        <v>710</v>
      </c>
      <c r="H12" s="451">
        <v>0</v>
      </c>
      <c r="I12" s="451">
        <v>0</v>
      </c>
      <c r="J12" s="452">
        <v>11.3</v>
      </c>
    </row>
    <row r="13" spans="1:21" ht="22.5" x14ac:dyDescent="0.25">
      <c r="A13" s="440" t="s">
        <v>603</v>
      </c>
      <c r="B13" s="441" t="s">
        <v>20</v>
      </c>
      <c r="C13" s="441" t="s">
        <v>73</v>
      </c>
      <c r="D13" s="441"/>
      <c r="E13" s="442" t="s">
        <v>711</v>
      </c>
      <c r="F13" s="454" t="s">
        <v>700</v>
      </c>
      <c r="G13" s="443" t="s">
        <v>712</v>
      </c>
      <c r="H13" s="444">
        <v>0</v>
      </c>
      <c r="I13" s="444">
        <v>0</v>
      </c>
      <c r="J13" s="445">
        <v>0</v>
      </c>
    </row>
    <row r="14" spans="1:21" ht="22.5" x14ac:dyDescent="0.25">
      <c r="A14" s="440" t="s">
        <v>603</v>
      </c>
      <c r="B14" s="441" t="s">
        <v>20</v>
      </c>
      <c r="C14" s="441" t="s">
        <v>73</v>
      </c>
      <c r="D14" s="441"/>
      <c r="E14" s="446" t="s">
        <v>713</v>
      </c>
      <c r="F14" s="454" t="s">
        <v>700</v>
      </c>
      <c r="G14" s="443" t="s">
        <v>714</v>
      </c>
      <c r="H14" s="444">
        <v>2</v>
      </c>
      <c r="I14" s="444">
        <v>1</v>
      </c>
      <c r="J14" s="445">
        <v>1</v>
      </c>
    </row>
    <row r="15" spans="1:21" x14ac:dyDescent="0.25">
      <c r="A15" s="447" t="s">
        <v>603</v>
      </c>
      <c r="B15" s="448" t="s">
        <v>20</v>
      </c>
      <c r="C15" s="448" t="s">
        <v>73</v>
      </c>
      <c r="D15" s="448" t="s">
        <v>20</v>
      </c>
      <c r="E15" s="449" t="s">
        <v>715</v>
      </c>
      <c r="F15" s="450" t="s">
        <v>700</v>
      </c>
      <c r="G15" s="450" t="s">
        <v>716</v>
      </c>
      <c r="H15" s="451">
        <v>0</v>
      </c>
      <c r="I15" s="451">
        <v>0</v>
      </c>
      <c r="J15" s="452">
        <v>504</v>
      </c>
    </row>
    <row r="16" spans="1:21" ht="22.5" x14ac:dyDescent="0.25">
      <c r="A16" s="447" t="s">
        <v>603</v>
      </c>
      <c r="B16" s="448" t="s">
        <v>20</v>
      </c>
      <c r="C16" s="448" t="s">
        <v>73</v>
      </c>
      <c r="D16" s="448" t="s">
        <v>73</v>
      </c>
      <c r="E16" s="449" t="s">
        <v>717</v>
      </c>
      <c r="F16" s="450" t="s">
        <v>718</v>
      </c>
      <c r="G16" s="450" t="s">
        <v>719</v>
      </c>
      <c r="H16" s="455">
        <v>0</v>
      </c>
      <c r="I16" s="451">
        <v>1</v>
      </c>
      <c r="J16" s="452">
        <v>0</v>
      </c>
    </row>
    <row r="17" spans="1:11" ht="24.75" customHeight="1" x14ac:dyDescent="0.25">
      <c r="A17" s="447" t="s">
        <v>603</v>
      </c>
      <c r="B17" s="448" t="s">
        <v>20</v>
      </c>
      <c r="C17" s="448" t="s">
        <v>73</v>
      </c>
      <c r="D17" s="448" t="s">
        <v>73</v>
      </c>
      <c r="E17" s="449" t="s">
        <v>720</v>
      </c>
      <c r="F17" s="450" t="s">
        <v>721</v>
      </c>
      <c r="G17" s="450" t="s">
        <v>722</v>
      </c>
      <c r="H17" s="455">
        <v>0</v>
      </c>
      <c r="I17" s="451">
        <v>7300</v>
      </c>
      <c r="J17" s="452">
        <v>0</v>
      </c>
    </row>
    <row r="18" spans="1:11" x14ac:dyDescent="0.25">
      <c r="A18" s="447" t="s">
        <v>603</v>
      </c>
      <c r="B18" s="448" t="s">
        <v>20</v>
      </c>
      <c r="C18" s="448" t="s">
        <v>73</v>
      </c>
      <c r="D18" s="448" t="s">
        <v>73</v>
      </c>
      <c r="E18" s="449" t="s">
        <v>723</v>
      </c>
      <c r="F18" s="450" t="s">
        <v>700</v>
      </c>
      <c r="G18" s="450" t="s">
        <v>724</v>
      </c>
      <c r="H18" s="455">
        <v>1</v>
      </c>
      <c r="I18" s="455">
        <v>0</v>
      </c>
      <c r="J18" s="456">
        <v>0</v>
      </c>
      <c r="K18" s="457"/>
    </row>
    <row r="19" spans="1:11" ht="22.5" x14ac:dyDescent="0.25">
      <c r="A19" s="447" t="s">
        <v>603</v>
      </c>
      <c r="B19" s="448" t="s">
        <v>20</v>
      </c>
      <c r="C19" s="448" t="s">
        <v>73</v>
      </c>
      <c r="D19" s="448" t="s">
        <v>73</v>
      </c>
      <c r="E19" s="449" t="s">
        <v>725</v>
      </c>
      <c r="F19" s="450" t="s">
        <v>721</v>
      </c>
      <c r="G19" s="450" t="s">
        <v>726</v>
      </c>
      <c r="H19" s="455">
        <v>15</v>
      </c>
      <c r="I19" s="455">
        <v>0</v>
      </c>
      <c r="J19" s="456">
        <v>0</v>
      </c>
      <c r="K19" s="457"/>
    </row>
    <row r="20" spans="1:11" x14ac:dyDescent="0.25">
      <c r="A20" s="447" t="s">
        <v>603</v>
      </c>
      <c r="B20" s="448" t="s">
        <v>20</v>
      </c>
      <c r="C20" s="448" t="s">
        <v>73</v>
      </c>
      <c r="D20" s="448" t="s">
        <v>73</v>
      </c>
      <c r="E20" s="449" t="s">
        <v>494</v>
      </c>
      <c r="F20" s="450" t="s">
        <v>700</v>
      </c>
      <c r="G20" s="450" t="s">
        <v>727</v>
      </c>
      <c r="H20" s="455">
        <v>6</v>
      </c>
      <c r="I20" s="455">
        <v>0</v>
      </c>
      <c r="J20" s="456">
        <v>0</v>
      </c>
      <c r="K20" s="457"/>
    </row>
    <row r="21" spans="1:11" x14ac:dyDescent="0.25">
      <c r="A21" s="447" t="s">
        <v>603</v>
      </c>
      <c r="B21" s="448" t="s">
        <v>20</v>
      </c>
      <c r="C21" s="448" t="s">
        <v>73</v>
      </c>
      <c r="D21" s="448" t="s">
        <v>73</v>
      </c>
      <c r="E21" s="449" t="s">
        <v>495</v>
      </c>
      <c r="F21" s="450" t="s">
        <v>700</v>
      </c>
      <c r="G21" s="450" t="s">
        <v>728</v>
      </c>
      <c r="H21" s="455">
        <v>135</v>
      </c>
      <c r="I21" s="455">
        <v>0</v>
      </c>
      <c r="J21" s="456">
        <v>0</v>
      </c>
      <c r="K21" s="457"/>
    </row>
    <row r="22" spans="1:11" ht="21" customHeight="1" x14ac:dyDescent="0.25">
      <c r="A22" s="447" t="s">
        <v>603</v>
      </c>
      <c r="B22" s="448" t="s">
        <v>20</v>
      </c>
      <c r="C22" s="448" t="s">
        <v>73</v>
      </c>
      <c r="D22" s="448" t="s">
        <v>73</v>
      </c>
      <c r="E22" s="449" t="s">
        <v>729</v>
      </c>
      <c r="F22" s="450" t="s">
        <v>700</v>
      </c>
      <c r="G22" s="450" t="s">
        <v>730</v>
      </c>
      <c r="H22" s="455">
        <v>10</v>
      </c>
      <c r="I22" s="455">
        <v>0</v>
      </c>
      <c r="J22" s="456">
        <v>0</v>
      </c>
      <c r="K22" s="457"/>
    </row>
    <row r="23" spans="1:11" ht="22.5" x14ac:dyDescent="0.25">
      <c r="A23" s="447" t="s">
        <v>603</v>
      </c>
      <c r="B23" s="448" t="s">
        <v>20</v>
      </c>
      <c r="C23" s="448" t="s">
        <v>73</v>
      </c>
      <c r="D23" s="448" t="s">
        <v>73</v>
      </c>
      <c r="E23" s="449" t="s">
        <v>731</v>
      </c>
      <c r="F23" s="450" t="s">
        <v>721</v>
      </c>
      <c r="G23" s="450" t="s">
        <v>732</v>
      </c>
      <c r="H23" s="455">
        <v>9043</v>
      </c>
      <c r="I23" s="455">
        <v>0</v>
      </c>
      <c r="J23" s="456">
        <v>0</v>
      </c>
      <c r="K23" s="457"/>
    </row>
    <row r="24" spans="1:11" ht="28.5" customHeight="1" x14ac:dyDescent="0.25">
      <c r="A24" s="447" t="s">
        <v>603</v>
      </c>
      <c r="B24" s="448" t="s">
        <v>20</v>
      </c>
      <c r="C24" s="448" t="s">
        <v>73</v>
      </c>
      <c r="D24" s="448" t="s">
        <v>73</v>
      </c>
      <c r="E24" s="458" t="s">
        <v>623</v>
      </c>
      <c r="F24" s="450" t="s">
        <v>700</v>
      </c>
      <c r="G24" s="450" t="s">
        <v>733</v>
      </c>
      <c r="H24" s="455">
        <v>2</v>
      </c>
      <c r="I24" s="455">
        <v>0</v>
      </c>
      <c r="J24" s="456">
        <v>0</v>
      </c>
      <c r="K24" s="457"/>
    </row>
    <row r="25" spans="1:11" ht="22.5" x14ac:dyDescent="0.25">
      <c r="A25" s="440" t="s">
        <v>603</v>
      </c>
      <c r="B25" s="441" t="s">
        <v>20</v>
      </c>
      <c r="C25" s="441" t="s">
        <v>128</v>
      </c>
      <c r="D25" s="441"/>
      <c r="E25" s="442" t="s">
        <v>734</v>
      </c>
      <c r="F25" s="443" t="s">
        <v>700</v>
      </c>
      <c r="G25" s="443" t="s">
        <v>735</v>
      </c>
      <c r="H25" s="444">
        <v>2</v>
      </c>
      <c r="I25" s="444">
        <v>2</v>
      </c>
      <c r="J25" s="445">
        <v>0</v>
      </c>
    </row>
    <row r="26" spans="1:11" ht="22.5" x14ac:dyDescent="0.25">
      <c r="A26" s="440" t="s">
        <v>603</v>
      </c>
      <c r="B26" s="441" t="s">
        <v>20</v>
      </c>
      <c r="C26" s="441" t="s">
        <v>128</v>
      </c>
      <c r="D26" s="441"/>
      <c r="E26" s="446" t="s">
        <v>736</v>
      </c>
      <c r="F26" s="443" t="s">
        <v>700</v>
      </c>
      <c r="G26" s="443" t="s">
        <v>737</v>
      </c>
      <c r="H26" s="444">
        <v>3</v>
      </c>
      <c r="I26" s="444">
        <v>9</v>
      </c>
      <c r="J26" s="445">
        <v>1</v>
      </c>
    </row>
    <row r="27" spans="1:11" x14ac:dyDescent="0.25">
      <c r="A27" s="447" t="s">
        <v>603</v>
      </c>
      <c r="B27" s="448" t="s">
        <v>20</v>
      </c>
      <c r="C27" s="448" t="s">
        <v>128</v>
      </c>
      <c r="D27" s="448" t="s">
        <v>20</v>
      </c>
      <c r="E27" s="449" t="s">
        <v>738</v>
      </c>
      <c r="F27" s="450" t="s">
        <v>739</v>
      </c>
      <c r="G27" s="450" t="s">
        <v>740</v>
      </c>
      <c r="H27" s="455">
        <v>5317</v>
      </c>
      <c r="I27" s="455">
        <v>0</v>
      </c>
      <c r="J27" s="456">
        <v>0</v>
      </c>
    </row>
    <row r="28" spans="1:11" x14ac:dyDescent="0.25">
      <c r="A28" s="447" t="s">
        <v>603</v>
      </c>
      <c r="B28" s="448" t="s">
        <v>20</v>
      </c>
      <c r="C28" s="448" t="s">
        <v>128</v>
      </c>
      <c r="D28" s="448" t="s">
        <v>20</v>
      </c>
      <c r="E28" s="449" t="s">
        <v>738</v>
      </c>
      <c r="F28" s="450" t="s">
        <v>739</v>
      </c>
      <c r="G28" s="450" t="s">
        <v>741</v>
      </c>
      <c r="H28" s="455">
        <v>0</v>
      </c>
      <c r="I28" s="451">
        <v>0</v>
      </c>
      <c r="J28" s="459">
        <v>6600</v>
      </c>
    </row>
    <row r="29" spans="1:11" x14ac:dyDescent="0.25">
      <c r="A29" s="447" t="s">
        <v>603</v>
      </c>
      <c r="B29" s="448" t="s">
        <v>20</v>
      </c>
      <c r="C29" s="448" t="s">
        <v>128</v>
      </c>
      <c r="D29" s="448" t="s">
        <v>20</v>
      </c>
      <c r="E29" s="449" t="s">
        <v>742</v>
      </c>
      <c r="F29" s="450" t="s">
        <v>739</v>
      </c>
      <c r="G29" s="450" t="s">
        <v>743</v>
      </c>
      <c r="H29" s="455">
        <v>0</v>
      </c>
      <c r="I29" s="459">
        <v>18560</v>
      </c>
      <c r="J29" s="459">
        <v>0</v>
      </c>
    </row>
    <row r="30" spans="1:11" x14ac:dyDescent="0.25">
      <c r="A30" s="447" t="s">
        <v>603</v>
      </c>
      <c r="B30" s="448" t="s">
        <v>20</v>
      </c>
      <c r="C30" s="448" t="s">
        <v>128</v>
      </c>
      <c r="D30" s="448" t="s">
        <v>20</v>
      </c>
      <c r="E30" s="449" t="s">
        <v>742</v>
      </c>
      <c r="F30" s="450" t="s">
        <v>739</v>
      </c>
      <c r="G30" s="450" t="s">
        <v>744</v>
      </c>
      <c r="H30" s="455">
        <v>0</v>
      </c>
      <c r="I30" s="451">
        <v>19981</v>
      </c>
      <c r="J30" s="459">
        <v>0</v>
      </c>
    </row>
    <row r="31" spans="1:11" x14ac:dyDescent="0.25">
      <c r="A31" s="447" t="s">
        <v>603</v>
      </c>
      <c r="B31" s="448" t="s">
        <v>20</v>
      </c>
      <c r="C31" s="448" t="s">
        <v>128</v>
      </c>
      <c r="D31" s="448" t="s">
        <v>20</v>
      </c>
      <c r="E31" s="449" t="s">
        <v>742</v>
      </c>
      <c r="F31" s="450" t="s">
        <v>739</v>
      </c>
      <c r="G31" s="450" t="s">
        <v>745</v>
      </c>
      <c r="H31" s="455">
        <v>0</v>
      </c>
      <c r="I31" s="455">
        <v>0</v>
      </c>
      <c r="J31" s="460">
        <v>14514</v>
      </c>
    </row>
    <row r="32" spans="1:11" ht="22.5" x14ac:dyDescent="0.25">
      <c r="A32" s="447" t="s">
        <v>603</v>
      </c>
      <c r="B32" s="448" t="s">
        <v>20</v>
      </c>
      <c r="C32" s="448" t="s">
        <v>128</v>
      </c>
      <c r="D32" s="448" t="s">
        <v>20</v>
      </c>
      <c r="E32" s="449" t="s">
        <v>746</v>
      </c>
      <c r="F32" s="450" t="s">
        <v>739</v>
      </c>
      <c r="G32" s="450" t="s">
        <v>747</v>
      </c>
      <c r="H32" s="451">
        <v>0</v>
      </c>
      <c r="I32" s="451">
        <v>0</v>
      </c>
      <c r="J32" s="459">
        <v>7732</v>
      </c>
    </row>
    <row r="33" spans="1:10" ht="22.5" x14ac:dyDescent="0.25">
      <c r="A33" s="447" t="s">
        <v>603</v>
      </c>
      <c r="B33" s="448" t="s">
        <v>20</v>
      </c>
      <c r="C33" s="448" t="s">
        <v>128</v>
      </c>
      <c r="D33" s="448" t="s">
        <v>20</v>
      </c>
      <c r="E33" s="449" t="s">
        <v>746</v>
      </c>
      <c r="F33" s="450" t="s">
        <v>739</v>
      </c>
      <c r="G33" s="450" t="s">
        <v>748</v>
      </c>
      <c r="H33" s="451">
        <v>0</v>
      </c>
      <c r="I33" s="459">
        <v>13058.4</v>
      </c>
      <c r="J33" s="459">
        <v>0</v>
      </c>
    </row>
    <row r="34" spans="1:10" ht="22.5" x14ac:dyDescent="0.25">
      <c r="A34" s="461" t="s">
        <v>603</v>
      </c>
      <c r="B34" s="462" t="s">
        <v>20</v>
      </c>
      <c r="C34" s="462" t="s">
        <v>128</v>
      </c>
      <c r="D34" s="462" t="s">
        <v>20</v>
      </c>
      <c r="E34" s="463" t="s">
        <v>746</v>
      </c>
      <c r="F34" s="464" t="s">
        <v>739</v>
      </c>
      <c r="G34" s="464" t="s">
        <v>749</v>
      </c>
      <c r="H34" s="465">
        <v>0</v>
      </c>
      <c r="I34" s="465">
        <v>62597</v>
      </c>
      <c r="J34" s="459">
        <v>0</v>
      </c>
    </row>
    <row r="35" spans="1:10" ht="22.5" x14ac:dyDescent="0.25">
      <c r="A35" s="447" t="s">
        <v>603</v>
      </c>
      <c r="B35" s="448" t="s">
        <v>20</v>
      </c>
      <c r="C35" s="448" t="s">
        <v>128</v>
      </c>
      <c r="D35" s="448" t="s">
        <v>73</v>
      </c>
      <c r="E35" s="463" t="s">
        <v>750</v>
      </c>
      <c r="F35" s="450" t="s">
        <v>718</v>
      </c>
      <c r="G35" s="450" t="s">
        <v>751</v>
      </c>
      <c r="H35" s="451">
        <v>0</v>
      </c>
      <c r="I35" s="451">
        <v>2</v>
      </c>
      <c r="J35" s="452">
        <v>0</v>
      </c>
    </row>
    <row r="36" spans="1:10" ht="22.5" x14ac:dyDescent="0.25">
      <c r="A36" s="447" t="s">
        <v>603</v>
      </c>
      <c r="B36" s="448" t="s">
        <v>20</v>
      </c>
      <c r="C36" s="448" t="s">
        <v>128</v>
      </c>
      <c r="D36" s="448" t="s">
        <v>73</v>
      </c>
      <c r="E36" s="463" t="s">
        <v>497</v>
      </c>
      <c r="F36" s="450" t="s">
        <v>718</v>
      </c>
      <c r="G36" s="450" t="s">
        <v>752</v>
      </c>
      <c r="H36" s="451">
        <v>0</v>
      </c>
      <c r="I36" s="451">
        <v>275</v>
      </c>
      <c r="J36" s="452">
        <v>0</v>
      </c>
    </row>
    <row r="37" spans="1:10" ht="22.5" x14ac:dyDescent="0.25">
      <c r="A37" s="447" t="s">
        <v>603</v>
      </c>
      <c r="B37" s="448" t="s">
        <v>20</v>
      </c>
      <c r="C37" s="448" t="s">
        <v>128</v>
      </c>
      <c r="D37" s="448" t="s">
        <v>73</v>
      </c>
      <c r="E37" s="463" t="s">
        <v>753</v>
      </c>
      <c r="F37" s="450" t="s">
        <v>718</v>
      </c>
      <c r="G37" s="466" t="s">
        <v>754</v>
      </c>
      <c r="H37" s="451">
        <v>0</v>
      </c>
      <c r="I37" s="451">
        <v>1</v>
      </c>
      <c r="J37" s="452">
        <v>0</v>
      </c>
    </row>
    <row r="38" spans="1:10" ht="22.5" x14ac:dyDescent="0.25">
      <c r="A38" s="447" t="s">
        <v>603</v>
      </c>
      <c r="B38" s="448" t="s">
        <v>20</v>
      </c>
      <c r="C38" s="448" t="s">
        <v>128</v>
      </c>
      <c r="D38" s="448" t="s">
        <v>73</v>
      </c>
      <c r="E38" s="463" t="s">
        <v>750</v>
      </c>
      <c r="F38" s="450" t="s">
        <v>718</v>
      </c>
      <c r="G38" s="466" t="s">
        <v>755</v>
      </c>
      <c r="H38" s="451">
        <v>1</v>
      </c>
      <c r="I38" s="451">
        <v>0</v>
      </c>
      <c r="J38" s="452">
        <v>0</v>
      </c>
    </row>
    <row r="39" spans="1:10" ht="22.5" x14ac:dyDescent="0.25">
      <c r="A39" s="447" t="s">
        <v>603</v>
      </c>
      <c r="B39" s="448" t="s">
        <v>20</v>
      </c>
      <c r="C39" s="448" t="s">
        <v>128</v>
      </c>
      <c r="D39" s="448" t="s">
        <v>73</v>
      </c>
      <c r="E39" s="463" t="s">
        <v>497</v>
      </c>
      <c r="F39" s="450" t="s">
        <v>718</v>
      </c>
      <c r="G39" s="466" t="s">
        <v>756</v>
      </c>
      <c r="H39" s="451">
        <v>512</v>
      </c>
      <c r="I39" s="451">
        <v>0</v>
      </c>
      <c r="J39" s="452">
        <v>0</v>
      </c>
    </row>
    <row r="40" spans="1:10" ht="22.5" x14ac:dyDescent="0.25">
      <c r="A40" s="447" t="s">
        <v>603</v>
      </c>
      <c r="B40" s="448" t="s">
        <v>20</v>
      </c>
      <c r="C40" s="448" t="s">
        <v>128</v>
      </c>
      <c r="D40" s="448" t="s">
        <v>73</v>
      </c>
      <c r="E40" s="463" t="s">
        <v>753</v>
      </c>
      <c r="F40" s="450" t="s">
        <v>718</v>
      </c>
      <c r="G40" s="466" t="s">
        <v>757</v>
      </c>
      <c r="H40" s="451">
        <v>1</v>
      </c>
      <c r="I40" s="451">
        <v>0</v>
      </c>
      <c r="J40" s="452">
        <v>0</v>
      </c>
    </row>
    <row r="41" spans="1:10" ht="22.5" x14ac:dyDescent="0.25">
      <c r="A41" s="447" t="s">
        <v>603</v>
      </c>
      <c r="B41" s="448" t="s">
        <v>20</v>
      </c>
      <c r="C41" s="448" t="s">
        <v>128</v>
      </c>
      <c r="D41" s="448" t="s">
        <v>73</v>
      </c>
      <c r="E41" s="463" t="s">
        <v>750</v>
      </c>
      <c r="F41" s="450" t="s">
        <v>718</v>
      </c>
      <c r="G41" s="466" t="s">
        <v>758</v>
      </c>
      <c r="H41" s="451">
        <v>2</v>
      </c>
      <c r="I41" s="451">
        <v>0</v>
      </c>
      <c r="J41" s="452">
        <v>0</v>
      </c>
    </row>
    <row r="42" spans="1:10" ht="22.5" x14ac:dyDescent="0.25">
      <c r="A42" s="447" t="s">
        <v>603</v>
      </c>
      <c r="B42" s="448" t="s">
        <v>20</v>
      </c>
      <c r="C42" s="448" t="s">
        <v>128</v>
      </c>
      <c r="D42" s="448" t="s">
        <v>73</v>
      </c>
      <c r="E42" s="463" t="s">
        <v>497</v>
      </c>
      <c r="F42" s="450" t="s">
        <v>718</v>
      </c>
      <c r="G42" s="466" t="s">
        <v>759</v>
      </c>
      <c r="H42" s="451">
        <v>228</v>
      </c>
      <c r="I42" s="451">
        <v>0</v>
      </c>
      <c r="J42" s="452">
        <v>0</v>
      </c>
    </row>
    <row r="43" spans="1:10" ht="22.5" x14ac:dyDescent="0.25">
      <c r="A43" s="447" t="s">
        <v>603</v>
      </c>
      <c r="B43" s="448" t="s">
        <v>20</v>
      </c>
      <c r="C43" s="448" t="s">
        <v>128</v>
      </c>
      <c r="D43" s="448" t="s">
        <v>73</v>
      </c>
      <c r="E43" s="463" t="s">
        <v>753</v>
      </c>
      <c r="F43" s="450" t="s">
        <v>718</v>
      </c>
      <c r="G43" s="466" t="s">
        <v>760</v>
      </c>
      <c r="H43" s="451">
        <v>1</v>
      </c>
      <c r="I43" s="451">
        <v>0</v>
      </c>
      <c r="J43" s="452">
        <v>0</v>
      </c>
    </row>
    <row r="44" spans="1:10" ht="22.5" x14ac:dyDescent="0.25">
      <c r="A44" s="447" t="s">
        <v>603</v>
      </c>
      <c r="B44" s="448" t="s">
        <v>20</v>
      </c>
      <c r="C44" s="448" t="s">
        <v>128</v>
      </c>
      <c r="D44" s="448" t="s">
        <v>73</v>
      </c>
      <c r="E44" s="463" t="s">
        <v>750</v>
      </c>
      <c r="F44" s="450" t="s">
        <v>718</v>
      </c>
      <c r="G44" s="466" t="s">
        <v>761</v>
      </c>
      <c r="H44" s="451">
        <v>2</v>
      </c>
      <c r="I44" s="451">
        <v>1</v>
      </c>
      <c r="J44" s="452">
        <v>0</v>
      </c>
    </row>
    <row r="45" spans="1:10" ht="22.5" x14ac:dyDescent="0.25">
      <c r="A45" s="447" t="s">
        <v>603</v>
      </c>
      <c r="B45" s="448" t="s">
        <v>20</v>
      </c>
      <c r="C45" s="448" t="s">
        <v>128</v>
      </c>
      <c r="D45" s="448" t="s">
        <v>73</v>
      </c>
      <c r="E45" s="463" t="s">
        <v>497</v>
      </c>
      <c r="F45" s="450" t="s">
        <v>718</v>
      </c>
      <c r="G45" s="466" t="s">
        <v>762</v>
      </c>
      <c r="H45" s="451">
        <v>299</v>
      </c>
      <c r="I45" s="451">
        <v>299</v>
      </c>
      <c r="J45" s="452">
        <v>0</v>
      </c>
    </row>
    <row r="46" spans="1:10" ht="22.5" x14ac:dyDescent="0.25">
      <c r="A46" s="447" t="s">
        <v>603</v>
      </c>
      <c r="B46" s="448" t="s">
        <v>20</v>
      </c>
      <c r="C46" s="448" t="s">
        <v>128</v>
      </c>
      <c r="D46" s="448" t="s">
        <v>73</v>
      </c>
      <c r="E46" s="463" t="s">
        <v>753</v>
      </c>
      <c r="F46" s="450" t="s">
        <v>718</v>
      </c>
      <c r="G46" s="466" t="s">
        <v>763</v>
      </c>
      <c r="H46" s="451">
        <v>1</v>
      </c>
      <c r="I46" s="451">
        <v>1</v>
      </c>
      <c r="J46" s="452">
        <v>0</v>
      </c>
    </row>
    <row r="47" spans="1:10" ht="22.5" x14ac:dyDescent="0.25">
      <c r="A47" s="447" t="s">
        <v>603</v>
      </c>
      <c r="B47" s="448" t="s">
        <v>20</v>
      </c>
      <c r="C47" s="448" t="s">
        <v>128</v>
      </c>
      <c r="D47" s="448" t="s">
        <v>73</v>
      </c>
      <c r="E47" s="463" t="s">
        <v>750</v>
      </c>
      <c r="F47" s="450" t="s">
        <v>718</v>
      </c>
      <c r="G47" s="466" t="s">
        <v>764</v>
      </c>
      <c r="H47" s="451">
        <v>2</v>
      </c>
      <c r="I47" s="451">
        <v>0</v>
      </c>
      <c r="J47" s="452">
        <v>0</v>
      </c>
    </row>
    <row r="48" spans="1:10" ht="22.5" x14ac:dyDescent="0.25">
      <c r="A48" s="447" t="s">
        <v>603</v>
      </c>
      <c r="B48" s="448" t="s">
        <v>20</v>
      </c>
      <c r="C48" s="448" t="s">
        <v>128</v>
      </c>
      <c r="D48" s="448" t="s">
        <v>73</v>
      </c>
      <c r="E48" s="463" t="s">
        <v>497</v>
      </c>
      <c r="F48" s="450" t="s">
        <v>718</v>
      </c>
      <c r="G48" s="466" t="s">
        <v>765</v>
      </c>
      <c r="H48" s="451">
        <v>220</v>
      </c>
      <c r="I48" s="451">
        <v>0</v>
      </c>
      <c r="J48" s="452">
        <v>0</v>
      </c>
    </row>
    <row r="49" spans="1:10" ht="22.5" x14ac:dyDescent="0.25">
      <c r="A49" s="447" t="s">
        <v>603</v>
      </c>
      <c r="B49" s="448" t="s">
        <v>20</v>
      </c>
      <c r="C49" s="448" t="s">
        <v>128</v>
      </c>
      <c r="D49" s="448" t="s">
        <v>73</v>
      </c>
      <c r="E49" s="463" t="s">
        <v>753</v>
      </c>
      <c r="F49" s="450" t="s">
        <v>718</v>
      </c>
      <c r="G49" s="466" t="s">
        <v>766</v>
      </c>
      <c r="H49" s="451">
        <v>1</v>
      </c>
      <c r="I49" s="451">
        <v>0</v>
      </c>
      <c r="J49" s="452">
        <v>0</v>
      </c>
    </row>
    <row r="50" spans="1:10" ht="22.5" x14ac:dyDescent="0.25">
      <c r="A50" s="447" t="s">
        <v>603</v>
      </c>
      <c r="B50" s="448" t="s">
        <v>20</v>
      </c>
      <c r="C50" s="448" t="s">
        <v>128</v>
      </c>
      <c r="D50" s="448" t="s">
        <v>73</v>
      </c>
      <c r="E50" s="463" t="s">
        <v>750</v>
      </c>
      <c r="F50" s="450" t="s">
        <v>767</v>
      </c>
      <c r="G50" s="466" t="s">
        <v>768</v>
      </c>
      <c r="H50" s="451">
        <v>0</v>
      </c>
      <c r="I50" s="451">
        <v>0</v>
      </c>
      <c r="J50" s="452">
        <v>1</v>
      </c>
    </row>
    <row r="51" spans="1:10" ht="22.5" x14ac:dyDescent="0.25">
      <c r="A51" s="447" t="s">
        <v>603</v>
      </c>
      <c r="B51" s="448" t="s">
        <v>20</v>
      </c>
      <c r="C51" s="448" t="s">
        <v>128</v>
      </c>
      <c r="D51" s="448" t="s">
        <v>73</v>
      </c>
      <c r="E51" s="463" t="s">
        <v>497</v>
      </c>
      <c r="F51" s="450" t="s">
        <v>769</v>
      </c>
      <c r="G51" s="466" t="s">
        <v>770</v>
      </c>
      <c r="H51" s="451">
        <v>0</v>
      </c>
      <c r="I51" s="451">
        <v>0</v>
      </c>
      <c r="J51" s="452">
        <v>390</v>
      </c>
    </row>
    <row r="52" spans="1:10" ht="22.5" x14ac:dyDescent="0.25">
      <c r="A52" s="447" t="s">
        <v>603</v>
      </c>
      <c r="B52" s="448" t="s">
        <v>20</v>
      </c>
      <c r="C52" s="448" t="s">
        <v>128</v>
      </c>
      <c r="D52" s="448" t="s">
        <v>73</v>
      </c>
      <c r="E52" s="463" t="s">
        <v>753</v>
      </c>
      <c r="F52" s="450" t="s">
        <v>771</v>
      </c>
      <c r="G52" s="466" t="s">
        <v>772</v>
      </c>
      <c r="H52" s="451">
        <v>0</v>
      </c>
      <c r="I52" s="451">
        <v>0</v>
      </c>
      <c r="J52" s="452">
        <v>1</v>
      </c>
    </row>
    <row r="53" spans="1:10" ht="22.5" x14ac:dyDescent="0.25">
      <c r="A53" s="447" t="s">
        <v>603</v>
      </c>
      <c r="B53" s="448" t="s">
        <v>20</v>
      </c>
      <c r="C53" s="448" t="s">
        <v>128</v>
      </c>
      <c r="D53" s="448" t="s">
        <v>73</v>
      </c>
      <c r="E53" s="463" t="s">
        <v>750</v>
      </c>
      <c r="F53" s="450" t="s">
        <v>718</v>
      </c>
      <c r="G53" s="466" t="s">
        <v>773</v>
      </c>
      <c r="H53" s="451">
        <v>3</v>
      </c>
      <c r="I53" s="451">
        <v>0</v>
      </c>
      <c r="J53" s="459">
        <v>0</v>
      </c>
    </row>
    <row r="54" spans="1:10" ht="22.5" x14ac:dyDescent="0.25">
      <c r="A54" s="447" t="s">
        <v>603</v>
      </c>
      <c r="B54" s="448" t="s">
        <v>20</v>
      </c>
      <c r="C54" s="448" t="s">
        <v>128</v>
      </c>
      <c r="D54" s="448" t="s">
        <v>73</v>
      </c>
      <c r="E54" s="463" t="s">
        <v>497</v>
      </c>
      <c r="F54" s="450" t="s">
        <v>718</v>
      </c>
      <c r="G54" s="466" t="s">
        <v>774</v>
      </c>
      <c r="H54" s="451">
        <v>98</v>
      </c>
      <c r="I54" s="451">
        <v>0</v>
      </c>
      <c r="J54" s="459">
        <v>0</v>
      </c>
    </row>
    <row r="55" spans="1:10" ht="22.5" x14ac:dyDescent="0.25">
      <c r="A55" s="447" t="s">
        <v>603</v>
      </c>
      <c r="B55" s="448" t="s">
        <v>20</v>
      </c>
      <c r="C55" s="448" t="s">
        <v>128</v>
      </c>
      <c r="D55" s="448" t="s">
        <v>73</v>
      </c>
      <c r="E55" s="463" t="s">
        <v>753</v>
      </c>
      <c r="F55" s="450" t="s">
        <v>718</v>
      </c>
      <c r="G55" s="466" t="s">
        <v>775</v>
      </c>
      <c r="H55" s="451">
        <v>1</v>
      </c>
      <c r="I55" s="451">
        <v>0</v>
      </c>
      <c r="J55" s="459">
        <v>0</v>
      </c>
    </row>
    <row r="56" spans="1:10" ht="22.5" x14ac:dyDescent="0.25">
      <c r="A56" s="447" t="s">
        <v>603</v>
      </c>
      <c r="B56" s="448" t="s">
        <v>20</v>
      </c>
      <c r="C56" s="448" t="s">
        <v>128</v>
      </c>
      <c r="D56" s="448" t="s">
        <v>73</v>
      </c>
      <c r="E56" s="463" t="s">
        <v>750</v>
      </c>
      <c r="F56" s="450" t="s">
        <v>718</v>
      </c>
      <c r="G56" s="466" t="s">
        <v>776</v>
      </c>
      <c r="H56" s="451">
        <v>1</v>
      </c>
      <c r="I56" s="451">
        <v>1</v>
      </c>
      <c r="J56" s="459">
        <v>0</v>
      </c>
    </row>
    <row r="57" spans="1:10" ht="22.5" x14ac:dyDescent="0.25">
      <c r="A57" s="447" t="s">
        <v>603</v>
      </c>
      <c r="B57" s="448" t="s">
        <v>20</v>
      </c>
      <c r="C57" s="448" t="s">
        <v>128</v>
      </c>
      <c r="D57" s="448" t="s">
        <v>73</v>
      </c>
      <c r="E57" s="463" t="s">
        <v>497</v>
      </c>
      <c r="F57" s="450" t="s">
        <v>718</v>
      </c>
      <c r="G57" s="466" t="s">
        <v>777</v>
      </c>
      <c r="H57" s="451">
        <v>539</v>
      </c>
      <c r="I57" s="451">
        <v>0</v>
      </c>
      <c r="J57" s="459">
        <v>0</v>
      </c>
    </row>
    <row r="58" spans="1:10" ht="22.5" x14ac:dyDescent="0.25">
      <c r="A58" s="447" t="s">
        <v>603</v>
      </c>
      <c r="B58" s="448" t="s">
        <v>20</v>
      </c>
      <c r="C58" s="448" t="s">
        <v>128</v>
      </c>
      <c r="D58" s="448" t="s">
        <v>73</v>
      </c>
      <c r="E58" s="463" t="s">
        <v>778</v>
      </c>
      <c r="F58" s="450" t="s">
        <v>718</v>
      </c>
      <c r="G58" s="466" t="s">
        <v>779</v>
      </c>
      <c r="H58" s="451">
        <v>1</v>
      </c>
      <c r="I58" s="451">
        <v>0</v>
      </c>
      <c r="J58" s="459">
        <v>0</v>
      </c>
    </row>
    <row r="59" spans="1:10" x14ac:dyDescent="0.25">
      <c r="A59" s="447" t="s">
        <v>603</v>
      </c>
      <c r="B59" s="448" t="s">
        <v>20</v>
      </c>
      <c r="C59" s="448" t="s">
        <v>128</v>
      </c>
      <c r="D59" s="448" t="s">
        <v>73</v>
      </c>
      <c r="E59" s="463" t="s">
        <v>684</v>
      </c>
      <c r="F59" s="450" t="s">
        <v>709</v>
      </c>
      <c r="G59" s="466" t="s">
        <v>780</v>
      </c>
      <c r="H59" s="451">
        <v>0</v>
      </c>
      <c r="I59" s="451">
        <v>0</v>
      </c>
      <c r="J59" s="459">
        <v>520</v>
      </c>
    </row>
    <row r="60" spans="1:10" ht="38.25" customHeight="1" x14ac:dyDescent="0.25">
      <c r="A60" s="440" t="s">
        <v>603</v>
      </c>
      <c r="B60" s="441" t="s">
        <v>73</v>
      </c>
      <c r="C60" s="441" t="s">
        <v>20</v>
      </c>
      <c r="D60" s="441"/>
      <c r="E60" s="442" t="s">
        <v>781</v>
      </c>
      <c r="F60" s="443" t="s">
        <v>700</v>
      </c>
      <c r="G60" s="443" t="s">
        <v>782</v>
      </c>
      <c r="H60" s="444">
        <v>2</v>
      </c>
      <c r="I60" s="444">
        <v>0</v>
      </c>
      <c r="J60" s="467">
        <v>0</v>
      </c>
    </row>
    <row r="61" spans="1:10" ht="33.75" x14ac:dyDescent="0.25">
      <c r="A61" s="440" t="s">
        <v>603</v>
      </c>
      <c r="B61" s="441" t="s">
        <v>73</v>
      </c>
      <c r="C61" s="441" t="s">
        <v>20</v>
      </c>
      <c r="D61" s="441"/>
      <c r="E61" s="446" t="s">
        <v>783</v>
      </c>
      <c r="F61" s="443" t="s">
        <v>700</v>
      </c>
      <c r="G61" s="443" t="s">
        <v>784</v>
      </c>
      <c r="H61" s="444">
        <v>0</v>
      </c>
      <c r="I61" s="444">
        <v>2</v>
      </c>
      <c r="J61" s="445">
        <v>1</v>
      </c>
    </row>
    <row r="62" spans="1:10" ht="22.5" x14ac:dyDescent="0.25">
      <c r="A62" s="447" t="s">
        <v>603</v>
      </c>
      <c r="B62" s="448" t="s">
        <v>73</v>
      </c>
      <c r="C62" s="448" t="s">
        <v>20</v>
      </c>
      <c r="D62" s="448" t="s">
        <v>20</v>
      </c>
      <c r="E62" s="449" t="s">
        <v>785</v>
      </c>
      <c r="F62" s="450" t="s">
        <v>718</v>
      </c>
      <c r="G62" s="450" t="s">
        <v>786</v>
      </c>
      <c r="H62" s="455">
        <v>0</v>
      </c>
      <c r="I62" s="455">
        <v>1</v>
      </c>
      <c r="J62" s="456">
        <v>0</v>
      </c>
    </row>
    <row r="63" spans="1:10" ht="22.5" x14ac:dyDescent="0.25">
      <c r="A63" s="447" t="s">
        <v>603</v>
      </c>
      <c r="B63" s="448" t="s">
        <v>73</v>
      </c>
      <c r="C63" s="448" t="s">
        <v>20</v>
      </c>
      <c r="D63" s="448" t="s">
        <v>20</v>
      </c>
      <c r="E63" s="449" t="s">
        <v>787</v>
      </c>
      <c r="F63" s="450" t="s">
        <v>718</v>
      </c>
      <c r="G63" s="450" t="s">
        <v>788</v>
      </c>
      <c r="H63" s="455">
        <v>0</v>
      </c>
      <c r="I63" s="455">
        <v>430</v>
      </c>
      <c r="J63" s="456">
        <v>0</v>
      </c>
    </row>
    <row r="64" spans="1:10" x14ac:dyDescent="0.25">
      <c r="A64" s="447" t="s">
        <v>603</v>
      </c>
      <c r="B64" s="448" t="s">
        <v>73</v>
      </c>
      <c r="C64" s="448" t="s">
        <v>20</v>
      </c>
      <c r="D64" s="448" t="s">
        <v>20</v>
      </c>
      <c r="E64" s="449" t="s">
        <v>789</v>
      </c>
      <c r="F64" s="450" t="s">
        <v>700</v>
      </c>
      <c r="G64" s="450" t="s">
        <v>790</v>
      </c>
      <c r="H64" s="455">
        <v>1</v>
      </c>
      <c r="I64" s="455">
        <v>0</v>
      </c>
      <c r="J64" s="456">
        <v>0</v>
      </c>
    </row>
    <row r="65" spans="1:10" ht="22.5" x14ac:dyDescent="0.25">
      <c r="A65" s="447" t="s">
        <v>603</v>
      </c>
      <c r="B65" s="448" t="s">
        <v>73</v>
      </c>
      <c r="C65" s="448" t="s">
        <v>20</v>
      </c>
      <c r="D65" s="448" t="s">
        <v>20</v>
      </c>
      <c r="E65" s="468" t="s">
        <v>791</v>
      </c>
      <c r="F65" s="466" t="s">
        <v>718</v>
      </c>
      <c r="G65" s="466" t="s">
        <v>792</v>
      </c>
      <c r="H65" s="451">
        <v>1</v>
      </c>
      <c r="I65" s="451">
        <v>0</v>
      </c>
      <c r="J65" s="452">
        <v>0</v>
      </c>
    </row>
    <row r="66" spans="1:10" ht="22.5" x14ac:dyDescent="0.25">
      <c r="A66" s="447" t="s">
        <v>603</v>
      </c>
      <c r="B66" s="448" t="s">
        <v>73</v>
      </c>
      <c r="C66" s="448" t="s">
        <v>20</v>
      </c>
      <c r="D66" s="448" t="s">
        <v>20</v>
      </c>
      <c r="E66" s="468" t="s">
        <v>787</v>
      </c>
      <c r="F66" s="466" t="s">
        <v>718</v>
      </c>
      <c r="G66" s="466" t="s">
        <v>793</v>
      </c>
      <c r="H66" s="451">
        <v>250</v>
      </c>
      <c r="I66" s="451">
        <v>0</v>
      </c>
      <c r="J66" s="452">
        <v>0</v>
      </c>
    </row>
    <row r="67" spans="1:10" ht="22.5" x14ac:dyDescent="0.25">
      <c r="A67" s="447" t="s">
        <v>603</v>
      </c>
      <c r="B67" s="448" t="s">
        <v>73</v>
      </c>
      <c r="C67" s="448" t="s">
        <v>20</v>
      </c>
      <c r="D67" s="448" t="s">
        <v>20</v>
      </c>
      <c r="E67" s="468" t="s">
        <v>794</v>
      </c>
      <c r="F67" s="466" t="s">
        <v>718</v>
      </c>
      <c r="G67" s="466" t="s">
        <v>795</v>
      </c>
      <c r="H67" s="451">
        <v>0</v>
      </c>
      <c r="I67" s="451">
        <v>0</v>
      </c>
      <c r="J67" s="452">
        <v>1</v>
      </c>
    </row>
    <row r="68" spans="1:10" ht="22.5" x14ac:dyDescent="0.25">
      <c r="A68" s="447" t="s">
        <v>603</v>
      </c>
      <c r="B68" s="448" t="s">
        <v>73</v>
      </c>
      <c r="C68" s="448" t="s">
        <v>20</v>
      </c>
      <c r="D68" s="448" t="s">
        <v>20</v>
      </c>
      <c r="E68" s="468" t="s">
        <v>787</v>
      </c>
      <c r="F68" s="466" t="s">
        <v>718</v>
      </c>
      <c r="G68" s="466" t="s">
        <v>796</v>
      </c>
      <c r="H68" s="451">
        <v>0</v>
      </c>
      <c r="I68" s="451">
        <v>0</v>
      </c>
      <c r="J68" s="452">
        <v>113</v>
      </c>
    </row>
    <row r="69" spans="1:10" ht="33.75" x14ac:dyDescent="0.25">
      <c r="A69" s="447" t="s">
        <v>603</v>
      </c>
      <c r="B69" s="448" t="s">
        <v>73</v>
      </c>
      <c r="C69" s="448" t="s">
        <v>20</v>
      </c>
      <c r="D69" s="448" t="s">
        <v>20</v>
      </c>
      <c r="E69" s="468" t="s">
        <v>797</v>
      </c>
      <c r="F69" s="466" t="s">
        <v>718</v>
      </c>
      <c r="G69" s="466" t="s">
        <v>798</v>
      </c>
      <c r="H69" s="451">
        <v>0</v>
      </c>
      <c r="I69" s="451">
        <v>0</v>
      </c>
      <c r="J69" s="452">
        <v>38</v>
      </c>
    </row>
    <row r="70" spans="1:10" x14ac:dyDescent="0.25">
      <c r="A70" s="469" t="s">
        <v>603</v>
      </c>
      <c r="B70" s="470" t="s">
        <v>73</v>
      </c>
      <c r="C70" s="470" t="s">
        <v>20</v>
      </c>
      <c r="D70" s="470" t="s">
        <v>73</v>
      </c>
      <c r="E70" s="471" t="s">
        <v>658</v>
      </c>
      <c r="F70" s="472" t="s">
        <v>718</v>
      </c>
      <c r="G70" s="472" t="s">
        <v>799</v>
      </c>
      <c r="H70" s="465">
        <v>0</v>
      </c>
      <c r="I70" s="465">
        <v>70</v>
      </c>
      <c r="J70" s="473">
        <v>0</v>
      </c>
    </row>
    <row r="71" spans="1:10" ht="22.5" x14ac:dyDescent="0.25">
      <c r="A71" s="474" t="s">
        <v>603</v>
      </c>
      <c r="B71" s="475" t="s">
        <v>73</v>
      </c>
      <c r="C71" s="475" t="s">
        <v>73</v>
      </c>
      <c r="D71" s="475"/>
      <c r="E71" s="442" t="s">
        <v>800</v>
      </c>
      <c r="F71" s="476" t="s">
        <v>700</v>
      </c>
      <c r="G71" s="476" t="s">
        <v>801</v>
      </c>
      <c r="H71" s="444">
        <v>1</v>
      </c>
      <c r="I71" s="444">
        <v>0</v>
      </c>
      <c r="J71" s="445">
        <v>0</v>
      </c>
    </row>
    <row r="72" spans="1:10" ht="22.5" x14ac:dyDescent="0.25">
      <c r="A72" s="474" t="s">
        <v>603</v>
      </c>
      <c r="B72" s="475" t="s">
        <v>73</v>
      </c>
      <c r="C72" s="475" t="s">
        <v>73</v>
      </c>
      <c r="D72" s="475"/>
      <c r="E72" s="442" t="s">
        <v>802</v>
      </c>
      <c r="F72" s="476" t="s">
        <v>700</v>
      </c>
      <c r="G72" s="476" t="s">
        <v>803</v>
      </c>
      <c r="H72" s="444">
        <v>0</v>
      </c>
      <c r="I72" s="444">
        <v>1</v>
      </c>
      <c r="J72" s="445">
        <v>0</v>
      </c>
    </row>
    <row r="73" spans="1:10" x14ac:dyDescent="0.25">
      <c r="A73" s="469" t="s">
        <v>603</v>
      </c>
      <c r="B73" s="470" t="s">
        <v>73</v>
      </c>
      <c r="C73" s="470" t="s">
        <v>73</v>
      </c>
      <c r="D73" s="470" t="s">
        <v>128</v>
      </c>
      <c r="E73" s="471" t="s">
        <v>804</v>
      </c>
      <c r="F73" s="472" t="s">
        <v>700</v>
      </c>
      <c r="G73" s="472" t="s">
        <v>805</v>
      </c>
      <c r="H73" s="465">
        <v>1</v>
      </c>
      <c r="I73" s="465">
        <v>0</v>
      </c>
      <c r="J73" s="473">
        <v>0</v>
      </c>
    </row>
    <row r="74" spans="1:10" ht="22.5" x14ac:dyDescent="0.25">
      <c r="A74" s="440" t="s">
        <v>603</v>
      </c>
      <c r="B74" s="441" t="s">
        <v>73</v>
      </c>
      <c r="C74" s="441" t="s">
        <v>128</v>
      </c>
      <c r="D74" s="441"/>
      <c r="E74" s="442" t="s">
        <v>806</v>
      </c>
      <c r="F74" s="443" t="s">
        <v>700</v>
      </c>
      <c r="G74" s="443" t="s">
        <v>807</v>
      </c>
      <c r="H74" s="444">
        <v>1</v>
      </c>
      <c r="I74" s="444">
        <v>0</v>
      </c>
      <c r="J74" s="445">
        <v>0</v>
      </c>
    </row>
    <row r="75" spans="1:10" ht="22.5" x14ac:dyDescent="0.25">
      <c r="A75" s="440" t="s">
        <v>603</v>
      </c>
      <c r="B75" s="441" t="s">
        <v>73</v>
      </c>
      <c r="C75" s="441" t="s">
        <v>128</v>
      </c>
      <c r="D75" s="441"/>
      <c r="E75" s="446" t="s">
        <v>808</v>
      </c>
      <c r="F75" s="443" t="s">
        <v>700</v>
      </c>
      <c r="G75" s="443" t="s">
        <v>809</v>
      </c>
      <c r="H75" s="444">
        <v>0</v>
      </c>
      <c r="I75" s="444">
        <v>6</v>
      </c>
      <c r="J75" s="445">
        <v>1</v>
      </c>
    </row>
    <row r="76" spans="1:10" ht="22.5" x14ac:dyDescent="0.25">
      <c r="A76" s="447" t="s">
        <v>603</v>
      </c>
      <c r="B76" s="448" t="s">
        <v>73</v>
      </c>
      <c r="C76" s="448" t="s">
        <v>128</v>
      </c>
      <c r="D76" s="448" t="s">
        <v>20</v>
      </c>
      <c r="E76" s="463" t="s">
        <v>810</v>
      </c>
      <c r="F76" s="450" t="s">
        <v>700</v>
      </c>
      <c r="G76" s="450" t="s">
        <v>811</v>
      </c>
      <c r="H76" s="455">
        <v>1</v>
      </c>
      <c r="I76" s="455">
        <v>0</v>
      </c>
      <c r="J76" s="456">
        <v>0</v>
      </c>
    </row>
    <row r="77" spans="1:10" ht="22.5" x14ac:dyDescent="0.25">
      <c r="A77" s="447" t="s">
        <v>603</v>
      </c>
      <c r="B77" s="448" t="s">
        <v>73</v>
      </c>
      <c r="C77" s="448" t="s">
        <v>128</v>
      </c>
      <c r="D77" s="448" t="s">
        <v>20</v>
      </c>
      <c r="E77" s="463" t="s">
        <v>812</v>
      </c>
      <c r="F77" s="450" t="s">
        <v>721</v>
      </c>
      <c r="G77" s="450" t="s">
        <v>813</v>
      </c>
      <c r="H77" s="451">
        <v>66</v>
      </c>
      <c r="I77" s="451">
        <v>0</v>
      </c>
      <c r="J77" s="452">
        <v>0</v>
      </c>
    </row>
    <row r="78" spans="1:10" ht="22.5" x14ac:dyDescent="0.25">
      <c r="A78" s="447" t="s">
        <v>603</v>
      </c>
      <c r="B78" s="448" t="s">
        <v>73</v>
      </c>
      <c r="C78" s="448" t="s">
        <v>128</v>
      </c>
      <c r="D78" s="448" t="s">
        <v>20</v>
      </c>
      <c r="E78" s="463" t="s">
        <v>814</v>
      </c>
      <c r="F78" s="450" t="s">
        <v>700</v>
      </c>
      <c r="G78" s="450" t="s">
        <v>815</v>
      </c>
      <c r="H78" s="451">
        <v>40</v>
      </c>
      <c r="I78" s="451">
        <v>0</v>
      </c>
      <c r="J78" s="452">
        <v>0</v>
      </c>
    </row>
    <row r="79" spans="1:10" x14ac:dyDescent="0.25">
      <c r="A79" s="447"/>
      <c r="B79" s="448"/>
      <c r="C79" s="448"/>
      <c r="D79" s="448"/>
      <c r="E79" s="463" t="s">
        <v>816</v>
      </c>
      <c r="F79" s="450" t="s">
        <v>700</v>
      </c>
      <c r="G79" s="450" t="s">
        <v>817</v>
      </c>
      <c r="H79" s="451">
        <v>0</v>
      </c>
      <c r="I79" s="451">
        <v>0</v>
      </c>
      <c r="J79" s="452">
        <v>6</v>
      </c>
    </row>
    <row r="80" spans="1:10" x14ac:dyDescent="0.25">
      <c r="A80" s="447" t="s">
        <v>603</v>
      </c>
      <c r="B80" s="448" t="s">
        <v>73</v>
      </c>
      <c r="C80" s="448" t="s">
        <v>128</v>
      </c>
      <c r="D80" s="448" t="s">
        <v>20</v>
      </c>
      <c r="E80" s="463" t="s">
        <v>818</v>
      </c>
      <c r="F80" s="450" t="s">
        <v>819</v>
      </c>
      <c r="G80" s="450" t="s">
        <v>820</v>
      </c>
      <c r="H80" s="451">
        <v>0</v>
      </c>
      <c r="I80" s="451">
        <v>0</v>
      </c>
      <c r="J80" s="452">
        <v>223</v>
      </c>
    </row>
    <row r="81" spans="1:10" x14ac:dyDescent="0.25">
      <c r="A81" s="447" t="s">
        <v>603</v>
      </c>
      <c r="B81" s="448" t="s">
        <v>73</v>
      </c>
      <c r="C81" s="448" t="s">
        <v>128</v>
      </c>
      <c r="D81" s="448" t="s">
        <v>20</v>
      </c>
      <c r="E81" s="463" t="s">
        <v>821</v>
      </c>
      <c r="F81" s="450" t="s">
        <v>700</v>
      </c>
      <c r="G81" s="450" t="s">
        <v>822</v>
      </c>
      <c r="H81" s="451">
        <v>28</v>
      </c>
      <c r="I81" s="451">
        <v>0</v>
      </c>
      <c r="J81" s="452">
        <v>0</v>
      </c>
    </row>
    <row r="82" spans="1:10" ht="22.5" x14ac:dyDescent="0.25">
      <c r="A82" s="447" t="s">
        <v>603</v>
      </c>
      <c r="B82" s="448" t="s">
        <v>73</v>
      </c>
      <c r="C82" s="448" t="s">
        <v>128</v>
      </c>
      <c r="D82" s="448" t="s">
        <v>73</v>
      </c>
      <c r="E82" s="463" t="s">
        <v>823</v>
      </c>
      <c r="F82" s="450" t="s">
        <v>721</v>
      </c>
      <c r="G82" s="450" t="s">
        <v>824</v>
      </c>
      <c r="H82" s="451">
        <v>0</v>
      </c>
      <c r="I82" s="451">
        <v>23200</v>
      </c>
      <c r="J82" s="452">
        <v>0</v>
      </c>
    </row>
    <row r="83" spans="1:10" ht="33.75" x14ac:dyDescent="0.25">
      <c r="A83" s="447" t="s">
        <v>603</v>
      </c>
      <c r="B83" s="448" t="s">
        <v>73</v>
      </c>
      <c r="C83" s="448" t="s">
        <v>128</v>
      </c>
      <c r="D83" s="448" t="s">
        <v>73</v>
      </c>
      <c r="E83" s="463" t="s">
        <v>825</v>
      </c>
      <c r="F83" s="450" t="s">
        <v>721</v>
      </c>
      <c r="G83" s="450" t="s">
        <v>826</v>
      </c>
      <c r="H83" s="451">
        <v>0</v>
      </c>
      <c r="I83" s="451">
        <v>2</v>
      </c>
      <c r="J83" s="452">
        <v>0</v>
      </c>
    </row>
    <row r="84" spans="1:10" ht="33.75" x14ac:dyDescent="0.25">
      <c r="A84" s="447" t="s">
        <v>603</v>
      </c>
      <c r="B84" s="448" t="s">
        <v>73</v>
      </c>
      <c r="C84" s="448" t="s">
        <v>128</v>
      </c>
      <c r="D84" s="448" t="s">
        <v>73</v>
      </c>
      <c r="E84" s="463" t="s">
        <v>827</v>
      </c>
      <c r="F84" s="450" t="s">
        <v>700</v>
      </c>
      <c r="G84" s="450" t="s">
        <v>828</v>
      </c>
      <c r="H84" s="451">
        <v>0</v>
      </c>
      <c r="I84" s="451">
        <v>1146</v>
      </c>
      <c r="J84" s="452">
        <v>0</v>
      </c>
    </row>
    <row r="85" spans="1:10" ht="33.75" x14ac:dyDescent="0.25">
      <c r="A85" s="447" t="s">
        <v>603</v>
      </c>
      <c r="B85" s="448" t="s">
        <v>73</v>
      </c>
      <c r="C85" s="448" t="s">
        <v>128</v>
      </c>
      <c r="D85" s="448" t="s">
        <v>73</v>
      </c>
      <c r="E85" s="463" t="s">
        <v>829</v>
      </c>
      <c r="F85" s="450" t="s">
        <v>721</v>
      </c>
      <c r="G85" s="450" t="s">
        <v>830</v>
      </c>
      <c r="H85" s="451">
        <v>0</v>
      </c>
      <c r="I85" s="451">
        <v>43</v>
      </c>
      <c r="J85" s="452">
        <v>0</v>
      </c>
    </row>
    <row r="86" spans="1:10" ht="22.5" x14ac:dyDescent="0.25">
      <c r="A86" s="440" t="s">
        <v>603</v>
      </c>
      <c r="B86" s="441" t="s">
        <v>128</v>
      </c>
      <c r="C86" s="441" t="s">
        <v>20</v>
      </c>
      <c r="D86" s="441"/>
      <c r="E86" s="442" t="s">
        <v>831</v>
      </c>
      <c r="F86" s="443" t="s">
        <v>700</v>
      </c>
      <c r="G86" s="443" t="s">
        <v>832</v>
      </c>
      <c r="H86" s="444">
        <v>4</v>
      </c>
      <c r="I86" s="444">
        <v>0</v>
      </c>
      <c r="J86" s="445">
        <v>0</v>
      </c>
    </row>
    <row r="87" spans="1:10" ht="22.5" x14ac:dyDescent="0.25">
      <c r="A87" s="440" t="s">
        <v>603</v>
      </c>
      <c r="B87" s="441" t="s">
        <v>128</v>
      </c>
      <c r="C87" s="441" t="s">
        <v>20</v>
      </c>
      <c r="D87" s="441"/>
      <c r="E87" s="446" t="s">
        <v>833</v>
      </c>
      <c r="F87" s="443" t="s">
        <v>700</v>
      </c>
      <c r="G87" s="443" t="s">
        <v>834</v>
      </c>
      <c r="H87" s="444">
        <v>1</v>
      </c>
      <c r="I87" s="444">
        <v>3</v>
      </c>
      <c r="J87" s="445">
        <v>0</v>
      </c>
    </row>
    <row r="88" spans="1:10" x14ac:dyDescent="0.25">
      <c r="A88" s="447" t="s">
        <v>603</v>
      </c>
      <c r="B88" s="448" t="s">
        <v>128</v>
      </c>
      <c r="C88" s="448" t="s">
        <v>20</v>
      </c>
      <c r="D88" s="448" t="s">
        <v>20</v>
      </c>
      <c r="E88" s="463" t="s">
        <v>835</v>
      </c>
      <c r="F88" s="450" t="s">
        <v>709</v>
      </c>
      <c r="G88" s="450" t="s">
        <v>836</v>
      </c>
      <c r="H88" s="451">
        <v>0</v>
      </c>
      <c r="I88" s="451">
        <v>0</v>
      </c>
      <c r="J88" s="477">
        <v>2.17</v>
      </c>
    </row>
    <row r="89" spans="1:10" x14ac:dyDescent="0.25">
      <c r="A89" s="447" t="s">
        <v>603</v>
      </c>
      <c r="B89" s="448" t="s">
        <v>128</v>
      </c>
      <c r="C89" s="448" t="s">
        <v>20</v>
      </c>
      <c r="D89" s="448" t="s">
        <v>20</v>
      </c>
      <c r="E89" s="471" t="s">
        <v>837</v>
      </c>
      <c r="F89" s="450" t="s">
        <v>718</v>
      </c>
      <c r="G89" s="450" t="s">
        <v>838</v>
      </c>
      <c r="H89" s="455">
        <v>0</v>
      </c>
      <c r="I89" s="451">
        <v>0</v>
      </c>
      <c r="J89" s="456">
        <v>2</v>
      </c>
    </row>
    <row r="90" spans="1:10" x14ac:dyDescent="0.25">
      <c r="A90" s="447" t="s">
        <v>603</v>
      </c>
      <c r="B90" s="448" t="s">
        <v>128</v>
      </c>
      <c r="C90" s="448" t="s">
        <v>20</v>
      </c>
      <c r="D90" s="448" t="s">
        <v>20</v>
      </c>
      <c r="E90" s="463" t="s">
        <v>837</v>
      </c>
      <c r="F90" s="450" t="s">
        <v>718</v>
      </c>
      <c r="G90" s="450" t="s">
        <v>839</v>
      </c>
      <c r="H90" s="455">
        <v>0</v>
      </c>
      <c r="I90" s="455">
        <v>9</v>
      </c>
      <c r="J90" s="456">
        <v>0</v>
      </c>
    </row>
    <row r="91" spans="1:10" x14ac:dyDescent="0.25">
      <c r="A91" s="447" t="s">
        <v>603</v>
      </c>
      <c r="B91" s="448" t="s">
        <v>128</v>
      </c>
      <c r="C91" s="448" t="s">
        <v>20</v>
      </c>
      <c r="D91" s="448" t="s">
        <v>73</v>
      </c>
      <c r="E91" s="463" t="s">
        <v>840</v>
      </c>
      <c r="F91" s="450" t="s">
        <v>841</v>
      </c>
      <c r="G91" s="450" t="s">
        <v>842</v>
      </c>
      <c r="H91" s="455">
        <v>0</v>
      </c>
      <c r="I91" s="478">
        <v>1.86</v>
      </c>
      <c r="J91" s="456">
        <v>0</v>
      </c>
    </row>
    <row r="92" spans="1:10" x14ac:dyDescent="0.25">
      <c r="A92" s="447" t="s">
        <v>603</v>
      </c>
      <c r="B92" s="448" t="s">
        <v>128</v>
      </c>
      <c r="C92" s="448" t="s">
        <v>20</v>
      </c>
      <c r="D92" s="448" t="s">
        <v>73</v>
      </c>
      <c r="E92" s="463" t="s">
        <v>843</v>
      </c>
      <c r="F92" s="450" t="s">
        <v>718</v>
      </c>
      <c r="G92" s="450" t="s">
        <v>844</v>
      </c>
      <c r="H92" s="455">
        <v>3</v>
      </c>
      <c r="I92" s="455">
        <v>0</v>
      </c>
      <c r="J92" s="456">
        <v>0</v>
      </c>
    </row>
    <row r="93" spans="1:10" ht="22.5" x14ac:dyDescent="0.25">
      <c r="A93" s="440" t="s">
        <v>603</v>
      </c>
      <c r="B93" s="441" t="s">
        <v>128</v>
      </c>
      <c r="C93" s="441" t="s">
        <v>73</v>
      </c>
      <c r="D93" s="441"/>
      <c r="E93" s="442" t="s">
        <v>845</v>
      </c>
      <c r="F93" s="476" t="s">
        <v>700</v>
      </c>
      <c r="G93" s="476" t="s">
        <v>846</v>
      </c>
      <c r="H93" s="444">
        <v>1</v>
      </c>
      <c r="I93" s="444">
        <v>0</v>
      </c>
      <c r="J93" s="445">
        <v>0</v>
      </c>
    </row>
    <row r="94" spans="1:10" ht="22.5" x14ac:dyDescent="0.25">
      <c r="A94" s="440" t="s">
        <v>603</v>
      </c>
      <c r="B94" s="441" t="s">
        <v>128</v>
      </c>
      <c r="C94" s="441" t="s">
        <v>73</v>
      </c>
      <c r="D94" s="441"/>
      <c r="E94" s="442" t="s">
        <v>847</v>
      </c>
      <c r="F94" s="476" t="s">
        <v>700</v>
      </c>
      <c r="G94" s="476" t="s">
        <v>848</v>
      </c>
      <c r="H94" s="444">
        <v>0</v>
      </c>
      <c r="I94" s="444">
        <v>1</v>
      </c>
      <c r="J94" s="445">
        <v>1</v>
      </c>
    </row>
    <row r="95" spans="1:10" x14ac:dyDescent="0.25">
      <c r="A95" s="461" t="s">
        <v>603</v>
      </c>
      <c r="B95" s="462" t="s">
        <v>128</v>
      </c>
      <c r="C95" s="462" t="s">
        <v>73</v>
      </c>
      <c r="D95" s="462" t="s">
        <v>20</v>
      </c>
      <c r="E95" s="463" t="s">
        <v>849</v>
      </c>
      <c r="F95" s="464" t="s">
        <v>700</v>
      </c>
      <c r="G95" s="464" t="s">
        <v>850</v>
      </c>
      <c r="H95" s="479">
        <v>0</v>
      </c>
      <c r="I95" s="479">
        <v>32</v>
      </c>
      <c r="J95" s="480">
        <v>0</v>
      </c>
    </row>
    <row r="96" spans="1:10" x14ac:dyDescent="0.25">
      <c r="A96" s="447" t="s">
        <v>603</v>
      </c>
      <c r="B96" s="448" t="s">
        <v>128</v>
      </c>
      <c r="C96" s="448" t="s">
        <v>73</v>
      </c>
      <c r="D96" s="448" t="s">
        <v>73</v>
      </c>
      <c r="E96" s="463" t="s">
        <v>851</v>
      </c>
      <c r="F96" s="450" t="s">
        <v>700</v>
      </c>
      <c r="G96" s="450" t="s">
        <v>852</v>
      </c>
      <c r="H96" s="455">
        <v>0</v>
      </c>
      <c r="I96" s="455">
        <v>0</v>
      </c>
      <c r="J96" s="456">
        <v>1</v>
      </c>
    </row>
    <row r="97" spans="1:10" ht="22.5" x14ac:dyDescent="0.25">
      <c r="A97" s="440" t="s">
        <v>603</v>
      </c>
      <c r="B97" s="441" t="s">
        <v>128</v>
      </c>
      <c r="C97" s="441" t="s">
        <v>128</v>
      </c>
      <c r="D97" s="441"/>
      <c r="E97" s="442" t="s">
        <v>853</v>
      </c>
      <c r="F97" s="476" t="s">
        <v>700</v>
      </c>
      <c r="G97" s="476" t="s">
        <v>854</v>
      </c>
      <c r="H97" s="444">
        <v>4</v>
      </c>
      <c r="I97" s="444">
        <v>1</v>
      </c>
      <c r="J97" s="445">
        <v>0</v>
      </c>
    </row>
    <row r="98" spans="1:10" ht="22.5" x14ac:dyDescent="0.25">
      <c r="A98" s="440" t="s">
        <v>603</v>
      </c>
      <c r="B98" s="441" t="s">
        <v>128</v>
      </c>
      <c r="C98" s="441" t="s">
        <v>128</v>
      </c>
      <c r="D98" s="441"/>
      <c r="E98" s="442" t="s">
        <v>855</v>
      </c>
      <c r="F98" s="476" t="s">
        <v>700</v>
      </c>
      <c r="G98" s="476" t="s">
        <v>856</v>
      </c>
      <c r="H98" s="444">
        <v>1</v>
      </c>
      <c r="I98" s="444">
        <v>4</v>
      </c>
      <c r="J98" s="445">
        <v>2</v>
      </c>
    </row>
    <row r="99" spans="1:10" ht="22.5" x14ac:dyDescent="0.25">
      <c r="A99" s="447" t="s">
        <v>603</v>
      </c>
      <c r="B99" s="448" t="s">
        <v>128</v>
      </c>
      <c r="C99" s="448" t="s">
        <v>128</v>
      </c>
      <c r="D99" s="448" t="s">
        <v>20</v>
      </c>
      <c r="E99" s="463" t="s">
        <v>857</v>
      </c>
      <c r="F99" s="450" t="s">
        <v>858</v>
      </c>
      <c r="G99" s="450" t="s">
        <v>859</v>
      </c>
      <c r="H99" s="455">
        <v>0</v>
      </c>
      <c r="I99" s="455">
        <v>14938</v>
      </c>
      <c r="J99" s="456">
        <v>0</v>
      </c>
    </row>
    <row r="100" spans="1:10" ht="22.5" x14ac:dyDescent="0.25">
      <c r="A100" s="447" t="s">
        <v>603</v>
      </c>
      <c r="B100" s="448" t="s">
        <v>128</v>
      </c>
      <c r="C100" s="448" t="s">
        <v>128</v>
      </c>
      <c r="D100" s="448" t="s">
        <v>73</v>
      </c>
      <c r="E100" s="463" t="s">
        <v>860</v>
      </c>
      <c r="F100" s="450" t="s">
        <v>861</v>
      </c>
      <c r="G100" s="450" t="s">
        <v>862</v>
      </c>
      <c r="H100" s="455">
        <v>0</v>
      </c>
      <c r="I100" s="455">
        <v>0</v>
      </c>
      <c r="J100" s="456">
        <v>18</v>
      </c>
    </row>
    <row r="101" spans="1:10" ht="22.5" x14ac:dyDescent="0.25">
      <c r="A101" s="447" t="s">
        <v>603</v>
      </c>
      <c r="B101" s="448" t="s">
        <v>128</v>
      </c>
      <c r="C101" s="448" t="s">
        <v>128</v>
      </c>
      <c r="D101" s="448" t="s">
        <v>73</v>
      </c>
      <c r="E101" s="463" t="s">
        <v>863</v>
      </c>
      <c r="F101" s="450" t="s">
        <v>700</v>
      </c>
      <c r="G101" s="450" t="s">
        <v>864</v>
      </c>
      <c r="H101" s="455">
        <v>0</v>
      </c>
      <c r="I101" s="455">
        <v>0</v>
      </c>
      <c r="J101" s="456">
        <v>1</v>
      </c>
    </row>
    <row r="102" spans="1:10" ht="33.75" x14ac:dyDescent="0.25">
      <c r="A102" s="447" t="s">
        <v>603</v>
      </c>
      <c r="B102" s="448" t="s">
        <v>128</v>
      </c>
      <c r="C102" s="448" t="s">
        <v>128</v>
      </c>
      <c r="D102" s="448" t="s">
        <v>73</v>
      </c>
      <c r="E102" s="463" t="s">
        <v>865</v>
      </c>
      <c r="F102" s="450" t="s">
        <v>700</v>
      </c>
      <c r="G102" s="450" t="s">
        <v>866</v>
      </c>
      <c r="H102" s="455">
        <v>0</v>
      </c>
      <c r="I102" s="451">
        <v>0</v>
      </c>
      <c r="J102" s="452">
        <v>1</v>
      </c>
    </row>
    <row r="103" spans="1:10" ht="22.5" x14ac:dyDescent="0.25">
      <c r="A103" s="469" t="s">
        <v>603</v>
      </c>
      <c r="B103" s="470" t="s">
        <v>128</v>
      </c>
      <c r="C103" s="470" t="s">
        <v>128</v>
      </c>
      <c r="D103" s="470" t="s">
        <v>73</v>
      </c>
      <c r="E103" s="471" t="s">
        <v>867</v>
      </c>
      <c r="F103" s="466" t="s">
        <v>700</v>
      </c>
      <c r="G103" s="466" t="s">
        <v>868</v>
      </c>
      <c r="H103" s="481">
        <v>1</v>
      </c>
      <c r="I103" s="451">
        <v>1</v>
      </c>
      <c r="J103" s="452">
        <v>1</v>
      </c>
    </row>
    <row r="104" spans="1:10" x14ac:dyDescent="0.25">
      <c r="A104" s="447" t="s">
        <v>603</v>
      </c>
      <c r="B104" s="448" t="s">
        <v>128</v>
      </c>
      <c r="C104" s="448" t="s">
        <v>128</v>
      </c>
      <c r="D104" s="448" t="s">
        <v>73</v>
      </c>
      <c r="E104" s="463" t="s">
        <v>659</v>
      </c>
      <c r="F104" s="464" t="s">
        <v>700</v>
      </c>
      <c r="G104" s="466" t="s">
        <v>869</v>
      </c>
      <c r="H104" s="451">
        <v>1</v>
      </c>
      <c r="I104" s="482">
        <v>0</v>
      </c>
      <c r="J104" s="456">
        <v>0</v>
      </c>
    </row>
    <row r="105" spans="1:10" x14ac:dyDescent="0.25">
      <c r="A105" s="447" t="s">
        <v>603</v>
      </c>
      <c r="B105" s="448" t="s">
        <v>128</v>
      </c>
      <c r="C105" s="448" t="s">
        <v>128</v>
      </c>
      <c r="D105" s="448" t="s">
        <v>73</v>
      </c>
      <c r="E105" s="463" t="s">
        <v>659</v>
      </c>
      <c r="F105" s="464" t="s">
        <v>700</v>
      </c>
      <c r="G105" s="466" t="s">
        <v>870</v>
      </c>
      <c r="H105" s="451">
        <v>0</v>
      </c>
      <c r="I105" s="482">
        <v>1</v>
      </c>
      <c r="J105" s="456">
        <v>0</v>
      </c>
    </row>
    <row r="106" spans="1:10" ht="15.75" thickBot="1" x14ac:dyDescent="0.3">
      <c r="A106" s="483" t="s">
        <v>603</v>
      </c>
      <c r="B106" s="484" t="s">
        <v>128</v>
      </c>
      <c r="C106" s="484" t="s">
        <v>128</v>
      </c>
      <c r="D106" s="484" t="s">
        <v>73</v>
      </c>
      <c r="E106" s="485" t="s">
        <v>659</v>
      </c>
      <c r="F106" s="486" t="s">
        <v>700</v>
      </c>
      <c r="G106" s="487" t="s">
        <v>871</v>
      </c>
      <c r="H106" s="488">
        <v>0</v>
      </c>
      <c r="I106" s="489">
        <v>1</v>
      </c>
      <c r="J106" s="490">
        <v>0</v>
      </c>
    </row>
    <row r="107" spans="1:10" ht="33.75" hidden="1" x14ac:dyDescent="0.25">
      <c r="A107" s="491" t="s">
        <v>603</v>
      </c>
      <c r="B107" s="492" t="s">
        <v>36</v>
      </c>
      <c r="C107" s="492" t="s">
        <v>20</v>
      </c>
      <c r="D107" s="492"/>
      <c r="E107" s="493" t="s">
        <v>872</v>
      </c>
      <c r="F107" s="494" t="s">
        <v>700</v>
      </c>
      <c r="G107" s="494" t="s">
        <v>873</v>
      </c>
      <c r="H107" s="495">
        <v>0</v>
      </c>
      <c r="I107" s="495">
        <v>1</v>
      </c>
      <c r="J107" s="496">
        <v>0</v>
      </c>
    </row>
    <row r="108" spans="1:10" ht="33.75" hidden="1" x14ac:dyDescent="0.25">
      <c r="A108" s="497" t="s">
        <v>603</v>
      </c>
      <c r="B108" s="498" t="s">
        <v>36</v>
      </c>
      <c r="C108" s="498" t="s">
        <v>20</v>
      </c>
      <c r="D108" s="498"/>
      <c r="E108" s="499" t="s">
        <v>874</v>
      </c>
      <c r="F108" s="500" t="s">
        <v>700</v>
      </c>
      <c r="G108" s="500" t="s">
        <v>875</v>
      </c>
      <c r="H108" s="501">
        <v>0</v>
      </c>
      <c r="I108" s="501">
        <v>0</v>
      </c>
      <c r="J108" s="502">
        <v>1</v>
      </c>
    </row>
    <row r="109" spans="1:10" hidden="1" x14ac:dyDescent="0.25">
      <c r="A109" s="447" t="s">
        <v>603</v>
      </c>
      <c r="B109" s="448" t="s">
        <v>36</v>
      </c>
      <c r="C109" s="448" t="s">
        <v>20</v>
      </c>
      <c r="D109" s="448" t="s">
        <v>20</v>
      </c>
      <c r="E109" s="499" t="s">
        <v>876</v>
      </c>
      <c r="F109" s="450" t="s">
        <v>721</v>
      </c>
      <c r="G109" s="450" t="s">
        <v>877</v>
      </c>
      <c r="H109" s="455">
        <v>0</v>
      </c>
      <c r="I109" s="455">
        <v>120</v>
      </c>
      <c r="J109" s="456">
        <v>0</v>
      </c>
    </row>
    <row r="110" spans="1:10" ht="15.75" hidden="1" thickBot="1" x14ac:dyDescent="0.3">
      <c r="A110" s="483" t="s">
        <v>603</v>
      </c>
      <c r="B110" s="484" t="s">
        <v>36</v>
      </c>
      <c r="C110" s="484" t="s">
        <v>20</v>
      </c>
      <c r="D110" s="484" t="s">
        <v>20</v>
      </c>
      <c r="E110" s="503" t="s">
        <v>878</v>
      </c>
      <c r="F110" s="504" t="s">
        <v>700</v>
      </c>
      <c r="G110" s="504" t="s">
        <v>879</v>
      </c>
      <c r="H110" s="505">
        <v>0</v>
      </c>
      <c r="I110" s="505">
        <v>1</v>
      </c>
      <c r="J110" s="490">
        <v>0</v>
      </c>
    </row>
  </sheetData>
  <sortState ref="A3:D40">
    <sortCondition ref="A3:A40"/>
  </sortState>
  <mergeCells count="5">
    <mergeCell ref="G1:J1"/>
    <mergeCell ref="G2:J2"/>
    <mergeCell ref="B3:J3"/>
    <mergeCell ref="B4:J4"/>
    <mergeCell ref="B5:J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L3529"/>
  <sheetViews>
    <sheetView zoomScale="130" zoomScaleNormal="130" workbookViewId="0">
      <pane ySplit="7" topLeftCell="A2682" activePane="bottomLeft" state="frozenSplit"/>
      <selection pane="bottomLeft" activeCell="F2704" sqref="F2704:F2708"/>
    </sheetView>
  </sheetViews>
  <sheetFormatPr defaultColWidth="9.140625" defaultRowHeight="9" outlineLevelRow="4" x14ac:dyDescent="0.15"/>
  <cols>
    <col min="1" max="1" width="3.5703125" style="4" customWidth="1"/>
    <col min="2" max="5" width="3" style="4" customWidth="1"/>
    <col min="6" max="6" width="37.7109375" style="4" customWidth="1"/>
    <col min="7" max="10" width="7.5703125" style="4" customWidth="1"/>
    <col min="11" max="12" width="8.42578125" style="4" customWidth="1"/>
    <col min="13" max="13" width="8.5703125" style="4" customWidth="1"/>
    <col min="14" max="15" width="7.140625" style="4" customWidth="1"/>
    <col min="16" max="16" width="8.28515625" style="4" customWidth="1"/>
    <col min="17" max="17" width="9.7109375" style="4" customWidth="1"/>
    <col min="18" max="18" width="8.42578125" style="4" customWidth="1"/>
    <col min="19" max="19" width="21.42578125" style="4" customWidth="1"/>
    <col min="20" max="22" width="6.7109375" style="4" customWidth="1"/>
    <col min="23" max="16384" width="9.140625" style="4"/>
  </cols>
  <sheetData>
    <row r="1" spans="1:44" ht="18.75" x14ac:dyDescent="0.3">
      <c r="A1" s="1102" t="s">
        <v>383</v>
      </c>
      <c r="B1" s="1102"/>
      <c r="C1" s="1102"/>
      <c r="D1" s="1102"/>
      <c r="E1" s="1102"/>
      <c r="F1" s="1102"/>
      <c r="G1" s="1102"/>
      <c r="H1" s="1102"/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</row>
    <row r="2" spans="1:44" ht="10.5" x14ac:dyDescent="0.15">
      <c r="A2" s="1103" t="s">
        <v>17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  <c r="O2" s="1103"/>
      <c r="P2" s="1103"/>
      <c r="Q2" s="1103"/>
      <c r="R2" s="1103"/>
      <c r="S2" s="1103"/>
      <c r="T2" s="1103"/>
      <c r="U2" s="1103"/>
      <c r="V2" s="1103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</row>
    <row r="3" spans="1:44" ht="10.5" x14ac:dyDescent="0.15">
      <c r="A3" s="1103" t="s">
        <v>292</v>
      </c>
      <c r="B3" s="1103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  <c r="O3" s="1104"/>
      <c r="P3" s="1104"/>
      <c r="Q3" s="1104"/>
      <c r="R3" s="1104"/>
      <c r="S3" s="1104"/>
      <c r="T3" s="1104"/>
      <c r="U3" s="1104"/>
      <c r="V3" s="1104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</row>
    <row r="4" spans="1:44" ht="11.25" thickBot="1" x14ac:dyDescent="0.2">
      <c r="A4" s="1103" t="s">
        <v>35</v>
      </c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</row>
    <row r="5" spans="1:44" ht="10.5" customHeight="1" x14ac:dyDescent="0.2">
      <c r="A5" s="1105" t="s">
        <v>18</v>
      </c>
      <c r="B5" s="1105" t="s">
        <v>19</v>
      </c>
      <c r="C5" s="1108" t="s">
        <v>0</v>
      </c>
      <c r="D5" s="1108" t="s">
        <v>1</v>
      </c>
      <c r="E5" s="1111" t="s">
        <v>30</v>
      </c>
      <c r="F5" s="1114" t="s">
        <v>31</v>
      </c>
      <c r="G5" s="1093" t="s">
        <v>2</v>
      </c>
      <c r="H5" s="1093" t="s">
        <v>3</v>
      </c>
      <c r="I5" s="1093" t="s">
        <v>32</v>
      </c>
      <c r="J5" s="1093" t="s">
        <v>384</v>
      </c>
      <c r="K5" s="1096" t="s">
        <v>33</v>
      </c>
      <c r="L5" s="1099" t="s">
        <v>34</v>
      </c>
      <c r="M5" s="1117" t="s">
        <v>22</v>
      </c>
      <c r="N5" s="1118"/>
      <c r="O5" s="1118"/>
      <c r="P5" s="1119"/>
      <c r="Q5" s="1099" t="s">
        <v>23</v>
      </c>
      <c r="R5" s="1120" t="s">
        <v>28</v>
      </c>
      <c r="S5" s="1123" t="s">
        <v>24</v>
      </c>
      <c r="T5" s="1124"/>
      <c r="U5" s="1124"/>
      <c r="V5" s="112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44" ht="10.5" customHeight="1" x14ac:dyDescent="0.2">
      <c r="A6" s="1106"/>
      <c r="B6" s="1106"/>
      <c r="C6" s="1109"/>
      <c r="D6" s="1109"/>
      <c r="E6" s="1112"/>
      <c r="F6" s="1115"/>
      <c r="G6" s="1094"/>
      <c r="H6" s="1094"/>
      <c r="I6" s="1094"/>
      <c r="J6" s="1094"/>
      <c r="K6" s="1097"/>
      <c r="L6" s="1100"/>
      <c r="M6" s="1126" t="s">
        <v>4</v>
      </c>
      <c r="N6" s="1128" t="s">
        <v>5</v>
      </c>
      <c r="O6" s="1128"/>
      <c r="P6" s="1129" t="s">
        <v>6</v>
      </c>
      <c r="Q6" s="1100"/>
      <c r="R6" s="1121"/>
      <c r="S6" s="1131" t="s">
        <v>7</v>
      </c>
      <c r="T6" s="1133" t="s">
        <v>8</v>
      </c>
      <c r="U6" s="1133"/>
      <c r="V6" s="1134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44" ht="52.5" customHeight="1" thickBot="1" x14ac:dyDescent="0.2">
      <c r="A7" s="1107"/>
      <c r="B7" s="1107"/>
      <c r="C7" s="1110"/>
      <c r="D7" s="1110"/>
      <c r="E7" s="1113"/>
      <c r="F7" s="1116"/>
      <c r="G7" s="1095"/>
      <c r="H7" s="1095"/>
      <c r="I7" s="1095"/>
      <c r="J7" s="1095"/>
      <c r="K7" s="1098"/>
      <c r="L7" s="1101"/>
      <c r="M7" s="1127"/>
      <c r="N7" s="1" t="s">
        <v>4</v>
      </c>
      <c r="O7" s="1" t="s">
        <v>9</v>
      </c>
      <c r="P7" s="1130"/>
      <c r="Q7" s="1101"/>
      <c r="R7" s="1122"/>
      <c r="S7" s="1132"/>
      <c r="T7" s="2" t="s">
        <v>25</v>
      </c>
      <c r="U7" s="2" t="s">
        <v>26</v>
      </c>
      <c r="V7" s="3" t="s">
        <v>27</v>
      </c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</row>
    <row r="8" spans="1:44" ht="11.25" customHeight="1" outlineLevel="1" thickBot="1" x14ac:dyDescent="0.2">
      <c r="A8" s="997" t="s">
        <v>93</v>
      </c>
      <c r="B8" s="998"/>
      <c r="C8" s="998"/>
      <c r="D8" s="998"/>
      <c r="E8" s="998"/>
      <c r="F8" s="998"/>
      <c r="G8" s="998"/>
      <c r="H8" s="998"/>
      <c r="I8" s="998"/>
      <c r="J8" s="998"/>
      <c r="K8" s="998"/>
      <c r="L8" s="998"/>
      <c r="M8" s="998"/>
      <c r="N8" s="998"/>
      <c r="O8" s="998"/>
      <c r="P8" s="998"/>
      <c r="Q8" s="998"/>
      <c r="R8" s="998"/>
      <c r="S8" s="998"/>
      <c r="T8" s="998"/>
      <c r="U8" s="998"/>
      <c r="V8" s="999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</row>
    <row r="9" spans="1:44" ht="11.25" customHeight="1" outlineLevel="2" thickBot="1" x14ac:dyDescent="0.2">
      <c r="A9" s="7" t="s">
        <v>20</v>
      </c>
      <c r="B9" s="8">
        <v>1</v>
      </c>
      <c r="C9" s="975" t="s">
        <v>94</v>
      </c>
      <c r="D9" s="976"/>
      <c r="E9" s="976"/>
      <c r="F9" s="976"/>
      <c r="G9" s="976"/>
      <c r="H9" s="976"/>
      <c r="I9" s="976"/>
      <c r="J9" s="976"/>
      <c r="K9" s="976"/>
      <c r="L9" s="976"/>
      <c r="M9" s="976"/>
      <c r="N9" s="976"/>
      <c r="O9" s="976"/>
      <c r="P9" s="976"/>
      <c r="Q9" s="976"/>
      <c r="R9" s="976"/>
      <c r="S9" s="976"/>
      <c r="T9" s="976"/>
      <c r="U9" s="976"/>
      <c r="V9" s="97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</row>
    <row r="10" spans="1:44" ht="11.25" customHeight="1" outlineLevel="3" thickBot="1" x14ac:dyDescent="0.2">
      <c r="A10" s="7" t="s">
        <v>20</v>
      </c>
      <c r="B10" s="9" t="s">
        <v>10</v>
      </c>
      <c r="C10" s="10" t="s">
        <v>10</v>
      </c>
      <c r="D10" s="972" t="s">
        <v>164</v>
      </c>
      <c r="E10" s="973"/>
      <c r="F10" s="973"/>
      <c r="G10" s="973"/>
      <c r="H10" s="973"/>
      <c r="I10" s="973"/>
      <c r="J10" s="973"/>
      <c r="K10" s="973"/>
      <c r="L10" s="973"/>
      <c r="M10" s="973"/>
      <c r="N10" s="973"/>
      <c r="O10" s="973"/>
      <c r="P10" s="973"/>
      <c r="Q10" s="973"/>
      <c r="R10" s="973"/>
      <c r="S10" s="973"/>
      <c r="T10" s="973"/>
      <c r="U10" s="973"/>
      <c r="V10" s="974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</row>
    <row r="11" spans="1:44" ht="11.25" customHeight="1" outlineLevel="4" thickBot="1" x14ac:dyDescent="0.2">
      <c r="A11" s="11" t="s">
        <v>20</v>
      </c>
      <c r="B11" s="12" t="s">
        <v>10</v>
      </c>
      <c r="C11" s="117" t="s">
        <v>10</v>
      </c>
      <c r="D11" s="13">
        <v>1</v>
      </c>
      <c r="E11" s="969" t="s">
        <v>165</v>
      </c>
      <c r="F11" s="970"/>
      <c r="G11" s="970"/>
      <c r="H11" s="970"/>
      <c r="I11" s="970"/>
      <c r="J11" s="970"/>
      <c r="K11" s="970"/>
      <c r="L11" s="970"/>
      <c r="M11" s="970"/>
      <c r="N11" s="970"/>
      <c r="O11" s="970"/>
      <c r="P11" s="970"/>
      <c r="Q11" s="970"/>
      <c r="R11" s="970"/>
      <c r="S11" s="970"/>
      <c r="T11" s="970"/>
      <c r="U11" s="970"/>
      <c r="V11" s="971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</row>
    <row r="12" spans="1:44" ht="10.5" outlineLevel="4" x14ac:dyDescent="0.15">
      <c r="A12" s="948" t="s">
        <v>20</v>
      </c>
      <c r="B12" s="951" t="s">
        <v>10</v>
      </c>
      <c r="C12" s="954" t="s">
        <v>10</v>
      </c>
      <c r="D12" s="957" t="s">
        <v>10</v>
      </c>
      <c r="E12" s="960" t="s">
        <v>10</v>
      </c>
      <c r="F12" s="966"/>
      <c r="G12" s="942"/>
      <c r="H12" s="942"/>
      <c r="I12" s="942"/>
      <c r="J12" s="14" t="s">
        <v>156</v>
      </c>
      <c r="K12" s="20"/>
      <c r="L12" s="14"/>
      <c r="M12" s="15"/>
      <c r="N12" s="15"/>
      <c r="O12" s="15"/>
      <c r="P12" s="15"/>
      <c r="Q12" s="14"/>
      <c r="R12" s="14"/>
      <c r="S12" s="945"/>
      <c r="T12" s="912"/>
      <c r="U12" s="912"/>
      <c r="V12" s="912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</row>
    <row r="13" spans="1:44" ht="10.5" outlineLevel="4" x14ac:dyDescent="0.15">
      <c r="A13" s="949"/>
      <c r="B13" s="952"/>
      <c r="C13" s="955"/>
      <c r="D13" s="958"/>
      <c r="E13" s="961"/>
      <c r="F13" s="967"/>
      <c r="G13" s="943"/>
      <c r="H13" s="943"/>
      <c r="I13" s="943"/>
      <c r="J13" s="16" t="s">
        <v>157</v>
      </c>
      <c r="K13" s="20"/>
      <c r="L13" s="16"/>
      <c r="M13" s="17"/>
      <c r="N13" s="17"/>
      <c r="O13" s="17"/>
      <c r="P13" s="17"/>
      <c r="Q13" s="16"/>
      <c r="R13" s="16"/>
      <c r="S13" s="946"/>
      <c r="T13" s="913"/>
      <c r="U13" s="913"/>
      <c r="V13" s="913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</row>
    <row r="14" spans="1:44" ht="10.5" outlineLevel="4" x14ac:dyDescent="0.15">
      <c r="A14" s="949"/>
      <c r="B14" s="952"/>
      <c r="C14" s="955"/>
      <c r="D14" s="958"/>
      <c r="E14" s="961"/>
      <c r="F14" s="967"/>
      <c r="G14" s="943"/>
      <c r="H14" s="943"/>
      <c r="I14" s="943"/>
      <c r="J14" s="16" t="s">
        <v>158</v>
      </c>
      <c r="K14" s="20"/>
      <c r="L14" s="16"/>
      <c r="M14" s="17"/>
      <c r="N14" s="17"/>
      <c r="O14" s="17"/>
      <c r="P14" s="17"/>
      <c r="Q14" s="16"/>
      <c r="R14" s="16"/>
      <c r="S14" s="946"/>
      <c r="T14" s="913"/>
      <c r="U14" s="913"/>
      <c r="V14" s="913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</row>
    <row r="15" spans="1:44" ht="10.5" outlineLevel="4" x14ac:dyDescent="0.15">
      <c r="A15" s="949"/>
      <c r="B15" s="952"/>
      <c r="C15" s="955"/>
      <c r="D15" s="958"/>
      <c r="E15" s="961"/>
      <c r="F15" s="967"/>
      <c r="G15" s="943"/>
      <c r="H15" s="943"/>
      <c r="I15" s="943"/>
      <c r="J15" s="18" t="s">
        <v>159</v>
      </c>
      <c r="K15" s="21"/>
      <c r="L15" s="18"/>
      <c r="M15" s="18"/>
      <c r="N15" s="18"/>
      <c r="O15" s="18"/>
      <c r="P15" s="18"/>
      <c r="Q15" s="18"/>
      <c r="R15" s="18"/>
      <c r="S15" s="946"/>
      <c r="T15" s="913"/>
      <c r="U15" s="913"/>
      <c r="V15" s="913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</row>
    <row r="16" spans="1:44" ht="11.25" outlineLevel="4" thickBot="1" x14ac:dyDescent="0.2">
      <c r="A16" s="950"/>
      <c r="B16" s="953"/>
      <c r="C16" s="956"/>
      <c r="D16" s="959"/>
      <c r="E16" s="962"/>
      <c r="F16" s="968"/>
      <c r="G16" s="944"/>
      <c r="H16" s="944"/>
      <c r="I16" s="944"/>
      <c r="J16" s="19" t="s">
        <v>385</v>
      </c>
      <c r="K16" s="19">
        <f>SUM(K12:K15)</f>
        <v>0</v>
      </c>
      <c r="L16" s="19">
        <f>SUM(L12:L15)</f>
        <v>0</v>
      </c>
      <c r="M16" s="19">
        <f t="shared" ref="M16:R16" si="0">SUM(M12:M15)</f>
        <v>0</v>
      </c>
      <c r="N16" s="19">
        <f t="shared" si="0"/>
        <v>0</v>
      </c>
      <c r="O16" s="19">
        <f t="shared" si="0"/>
        <v>0</v>
      </c>
      <c r="P16" s="19">
        <f t="shared" si="0"/>
        <v>0</v>
      </c>
      <c r="Q16" s="19">
        <f t="shared" si="0"/>
        <v>0</v>
      </c>
      <c r="R16" s="19">
        <f t="shared" si="0"/>
        <v>0</v>
      </c>
      <c r="S16" s="947"/>
      <c r="T16" s="914"/>
      <c r="U16" s="914"/>
      <c r="V16" s="914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</row>
    <row r="17" spans="1:116" ht="10.5" outlineLevel="4" x14ac:dyDescent="0.15">
      <c r="A17" s="948" t="s">
        <v>20</v>
      </c>
      <c r="B17" s="951" t="s">
        <v>10</v>
      </c>
      <c r="C17" s="954" t="s">
        <v>10</v>
      </c>
      <c r="D17" s="957" t="s">
        <v>10</v>
      </c>
      <c r="E17" s="960" t="s">
        <v>11</v>
      </c>
      <c r="F17" s="966"/>
      <c r="G17" s="942"/>
      <c r="H17" s="942"/>
      <c r="I17" s="942"/>
      <c r="J17" s="14" t="s">
        <v>156</v>
      </c>
      <c r="K17" s="20"/>
      <c r="L17" s="20"/>
      <c r="M17" s="17"/>
      <c r="N17" s="17"/>
      <c r="O17" s="17"/>
      <c r="P17" s="17"/>
      <c r="Q17" s="16"/>
      <c r="R17" s="16"/>
      <c r="S17" s="945"/>
      <c r="T17" s="912"/>
      <c r="U17" s="912"/>
      <c r="V17" s="912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</row>
    <row r="18" spans="1:116" ht="9.75" customHeight="1" outlineLevel="4" x14ac:dyDescent="0.15">
      <c r="A18" s="949"/>
      <c r="B18" s="952"/>
      <c r="C18" s="955"/>
      <c r="D18" s="958"/>
      <c r="E18" s="961"/>
      <c r="F18" s="967"/>
      <c r="G18" s="943"/>
      <c r="H18" s="943"/>
      <c r="I18" s="943"/>
      <c r="J18" s="16" t="s">
        <v>157</v>
      </c>
      <c r="K18" s="20"/>
      <c r="L18" s="20"/>
      <c r="M18" s="17"/>
      <c r="N18" s="17"/>
      <c r="O18" s="17"/>
      <c r="P18" s="17"/>
      <c r="Q18" s="16"/>
      <c r="R18" s="16"/>
      <c r="S18" s="946"/>
      <c r="T18" s="913"/>
      <c r="U18" s="913"/>
      <c r="V18" s="913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</row>
    <row r="19" spans="1:116" ht="9.75" customHeight="1" outlineLevel="4" x14ac:dyDescent="0.15">
      <c r="A19" s="949"/>
      <c r="B19" s="952"/>
      <c r="C19" s="955"/>
      <c r="D19" s="958"/>
      <c r="E19" s="961"/>
      <c r="F19" s="967"/>
      <c r="G19" s="943"/>
      <c r="H19" s="943"/>
      <c r="I19" s="943"/>
      <c r="J19" s="16" t="s">
        <v>158</v>
      </c>
      <c r="K19" s="20"/>
      <c r="L19" s="20"/>
      <c r="M19" s="17"/>
      <c r="N19" s="17"/>
      <c r="O19" s="17"/>
      <c r="P19" s="17"/>
      <c r="Q19" s="16"/>
      <c r="R19" s="16"/>
      <c r="S19" s="946"/>
      <c r="T19" s="913"/>
      <c r="U19" s="913"/>
      <c r="V19" s="913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</row>
    <row r="20" spans="1:116" ht="9.75" customHeight="1" outlineLevel="4" x14ac:dyDescent="0.15">
      <c r="A20" s="949"/>
      <c r="B20" s="952"/>
      <c r="C20" s="955"/>
      <c r="D20" s="958"/>
      <c r="E20" s="961"/>
      <c r="F20" s="967"/>
      <c r="G20" s="943"/>
      <c r="H20" s="943"/>
      <c r="I20" s="943"/>
      <c r="J20" s="18" t="s">
        <v>159</v>
      </c>
      <c r="K20" s="21"/>
      <c r="L20" s="21"/>
      <c r="M20" s="22"/>
      <c r="N20" s="22"/>
      <c r="O20" s="22"/>
      <c r="P20" s="22"/>
      <c r="Q20" s="18"/>
      <c r="R20" s="18"/>
      <c r="S20" s="946"/>
      <c r="T20" s="913"/>
      <c r="U20" s="913"/>
      <c r="V20" s="913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</row>
    <row r="21" spans="1:116" ht="9.75" customHeight="1" outlineLevel="4" thickBot="1" x14ac:dyDescent="0.2">
      <c r="A21" s="950"/>
      <c r="B21" s="953"/>
      <c r="C21" s="956"/>
      <c r="D21" s="959"/>
      <c r="E21" s="962"/>
      <c r="F21" s="968"/>
      <c r="G21" s="944"/>
      <c r="H21" s="944"/>
      <c r="I21" s="944"/>
      <c r="J21" s="19" t="s">
        <v>385</v>
      </c>
      <c r="K21" s="19">
        <f>SUM(K17:K20)</f>
        <v>0</v>
      </c>
      <c r="L21" s="19">
        <f>SUM(L17:L20)</f>
        <v>0</v>
      </c>
      <c r="M21" s="19">
        <f t="shared" ref="M21:R21" si="1">SUM(M17:M20)</f>
        <v>0</v>
      </c>
      <c r="N21" s="19">
        <f t="shared" si="1"/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947"/>
      <c r="T21" s="914"/>
      <c r="U21" s="914"/>
      <c r="V21" s="914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</row>
    <row r="22" spans="1:116" ht="9.75" customHeight="1" outlineLevel="4" x14ac:dyDescent="0.15">
      <c r="A22" s="948" t="s">
        <v>20</v>
      </c>
      <c r="B22" s="951" t="s">
        <v>10</v>
      </c>
      <c r="C22" s="954" t="s">
        <v>10</v>
      </c>
      <c r="D22" s="957" t="s">
        <v>10</v>
      </c>
      <c r="E22" s="960" t="s">
        <v>12</v>
      </c>
      <c r="F22" s="963"/>
      <c r="G22" s="942"/>
      <c r="H22" s="942"/>
      <c r="I22" s="942"/>
      <c r="J22" s="14" t="s">
        <v>156</v>
      </c>
      <c r="K22" s="20"/>
      <c r="L22" s="20"/>
      <c r="M22" s="17"/>
      <c r="N22" s="17"/>
      <c r="O22" s="17"/>
      <c r="P22" s="17"/>
      <c r="Q22" s="16"/>
      <c r="R22" s="16"/>
      <c r="S22" s="945"/>
      <c r="T22" s="912"/>
      <c r="U22" s="912"/>
      <c r="V22" s="912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</row>
    <row r="23" spans="1:116" ht="9.75" customHeight="1" outlineLevel="4" x14ac:dyDescent="0.15">
      <c r="A23" s="949"/>
      <c r="B23" s="952"/>
      <c r="C23" s="955"/>
      <c r="D23" s="958"/>
      <c r="E23" s="961"/>
      <c r="F23" s="964"/>
      <c r="G23" s="943"/>
      <c r="H23" s="943"/>
      <c r="I23" s="943"/>
      <c r="J23" s="16" t="s">
        <v>157</v>
      </c>
      <c r="K23" s="20"/>
      <c r="L23" s="20"/>
      <c r="M23" s="17"/>
      <c r="N23" s="17"/>
      <c r="O23" s="17"/>
      <c r="P23" s="17"/>
      <c r="Q23" s="16"/>
      <c r="R23" s="16"/>
      <c r="S23" s="946"/>
      <c r="T23" s="913"/>
      <c r="U23" s="913"/>
      <c r="V23" s="913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</row>
    <row r="24" spans="1:116" ht="9.75" customHeight="1" outlineLevel="4" x14ac:dyDescent="0.15">
      <c r="A24" s="949"/>
      <c r="B24" s="952"/>
      <c r="C24" s="955"/>
      <c r="D24" s="958"/>
      <c r="E24" s="961"/>
      <c r="F24" s="964"/>
      <c r="G24" s="943"/>
      <c r="H24" s="943"/>
      <c r="I24" s="943"/>
      <c r="J24" s="16" t="s">
        <v>158</v>
      </c>
      <c r="K24" s="20"/>
      <c r="L24" s="20"/>
      <c r="M24" s="17"/>
      <c r="N24" s="17"/>
      <c r="O24" s="17"/>
      <c r="P24" s="17"/>
      <c r="Q24" s="16"/>
      <c r="R24" s="16"/>
      <c r="S24" s="946"/>
      <c r="T24" s="913"/>
      <c r="U24" s="913"/>
      <c r="V24" s="913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</row>
    <row r="25" spans="1:116" ht="9.75" customHeight="1" outlineLevel="4" x14ac:dyDescent="0.15">
      <c r="A25" s="949"/>
      <c r="B25" s="952"/>
      <c r="C25" s="955"/>
      <c r="D25" s="958"/>
      <c r="E25" s="961"/>
      <c r="F25" s="964"/>
      <c r="G25" s="943"/>
      <c r="H25" s="943"/>
      <c r="I25" s="943"/>
      <c r="J25" s="18" t="s">
        <v>159</v>
      </c>
      <c r="K25" s="21"/>
      <c r="L25" s="21"/>
      <c r="M25" s="22"/>
      <c r="N25" s="22"/>
      <c r="O25" s="22"/>
      <c r="P25" s="22"/>
      <c r="Q25" s="18"/>
      <c r="R25" s="18"/>
      <c r="S25" s="946"/>
      <c r="T25" s="913"/>
      <c r="U25" s="913"/>
      <c r="V25" s="913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</row>
    <row r="26" spans="1:116" ht="9.75" customHeight="1" outlineLevel="4" thickBot="1" x14ac:dyDescent="0.2">
      <c r="A26" s="950"/>
      <c r="B26" s="953"/>
      <c r="C26" s="956"/>
      <c r="D26" s="959"/>
      <c r="E26" s="962"/>
      <c r="F26" s="965"/>
      <c r="G26" s="944"/>
      <c r="H26" s="944"/>
      <c r="I26" s="944"/>
      <c r="J26" s="19" t="s">
        <v>385</v>
      </c>
      <c r="K26" s="19">
        <f>SUM(K22:K25)</f>
        <v>0</v>
      </c>
      <c r="L26" s="19">
        <f>SUM(L22:L25)</f>
        <v>0</v>
      </c>
      <c r="M26" s="19">
        <f t="shared" ref="M26:R26" si="2">SUM(M22:M25)</f>
        <v>0</v>
      </c>
      <c r="N26" s="19">
        <f t="shared" si="2"/>
        <v>0</v>
      </c>
      <c r="O26" s="19">
        <f t="shared" si="2"/>
        <v>0</v>
      </c>
      <c r="P26" s="19">
        <f t="shared" si="2"/>
        <v>0</v>
      </c>
      <c r="Q26" s="19">
        <f t="shared" si="2"/>
        <v>0</v>
      </c>
      <c r="R26" s="19">
        <f t="shared" si="2"/>
        <v>0</v>
      </c>
      <c r="S26" s="947"/>
      <c r="T26" s="914"/>
      <c r="U26" s="914"/>
      <c r="V26" s="914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</row>
    <row r="27" spans="1:116" ht="9.75" customHeight="1" outlineLevel="3" thickBot="1" x14ac:dyDescent="0.2">
      <c r="A27" s="23" t="s">
        <v>20</v>
      </c>
      <c r="B27" s="24" t="s">
        <v>10</v>
      </c>
      <c r="C27" s="118" t="s">
        <v>10</v>
      </c>
      <c r="D27" s="25">
        <v>1</v>
      </c>
      <c r="E27" s="915" t="s">
        <v>46</v>
      </c>
      <c r="F27" s="916"/>
      <c r="G27" s="916"/>
      <c r="H27" s="916"/>
      <c r="I27" s="916"/>
      <c r="J27" s="917"/>
      <c r="K27" s="26">
        <f>K16+K21+K26</f>
        <v>0</v>
      </c>
      <c r="L27" s="26">
        <f>L16+L21+L26</f>
        <v>0</v>
      </c>
      <c r="M27" s="26">
        <f t="shared" ref="M27:R27" si="3">M16+M21+M26</f>
        <v>0</v>
      </c>
      <c r="N27" s="26">
        <f t="shared" si="3"/>
        <v>0</v>
      </c>
      <c r="O27" s="26">
        <f t="shared" si="3"/>
        <v>0</v>
      </c>
      <c r="P27" s="26">
        <f t="shared" si="3"/>
        <v>0</v>
      </c>
      <c r="Q27" s="26">
        <f t="shared" si="3"/>
        <v>0</v>
      </c>
      <c r="R27" s="26">
        <f t="shared" si="3"/>
        <v>0</v>
      </c>
      <c r="S27" s="27" t="s">
        <v>13</v>
      </c>
      <c r="T27" s="26" t="s">
        <v>13</v>
      </c>
      <c r="U27" s="28" t="s">
        <v>13</v>
      </c>
      <c r="V27" s="29" t="s">
        <v>13</v>
      </c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</row>
    <row r="28" spans="1:116" ht="11.25" customHeight="1" outlineLevel="4" thickBot="1" x14ac:dyDescent="0.2">
      <c r="A28" s="11" t="s">
        <v>20</v>
      </c>
      <c r="B28" s="12" t="s">
        <v>10</v>
      </c>
      <c r="C28" s="117" t="s">
        <v>10</v>
      </c>
      <c r="D28" s="13">
        <v>2</v>
      </c>
      <c r="E28" s="969" t="s">
        <v>165</v>
      </c>
      <c r="F28" s="970"/>
      <c r="G28" s="970"/>
      <c r="H28" s="970"/>
      <c r="I28" s="970"/>
      <c r="J28" s="970"/>
      <c r="K28" s="970"/>
      <c r="L28" s="970"/>
      <c r="M28" s="970"/>
      <c r="N28" s="970"/>
      <c r="O28" s="970"/>
      <c r="P28" s="970"/>
      <c r="Q28" s="970"/>
      <c r="R28" s="970"/>
      <c r="S28" s="970"/>
      <c r="T28" s="970"/>
      <c r="U28" s="970"/>
      <c r="V28" s="971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</row>
    <row r="29" spans="1:116" ht="9.75" customHeight="1" outlineLevel="4" x14ac:dyDescent="0.15">
      <c r="A29" s="948" t="s">
        <v>20</v>
      </c>
      <c r="B29" s="951" t="s">
        <v>10</v>
      </c>
      <c r="C29" s="954" t="s">
        <v>10</v>
      </c>
      <c r="D29" s="957" t="s">
        <v>11</v>
      </c>
      <c r="E29" s="960" t="s">
        <v>10</v>
      </c>
      <c r="F29" s="966"/>
      <c r="G29" s="942"/>
      <c r="H29" s="942"/>
      <c r="I29" s="942"/>
      <c r="J29" s="14" t="s">
        <v>156</v>
      </c>
      <c r="K29" s="20"/>
      <c r="L29" s="14"/>
      <c r="M29" s="15"/>
      <c r="N29" s="15"/>
      <c r="O29" s="15"/>
      <c r="P29" s="15"/>
      <c r="Q29" s="14"/>
      <c r="R29" s="14"/>
      <c r="S29" s="945"/>
      <c r="T29" s="912"/>
      <c r="U29" s="912"/>
      <c r="V29" s="912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</row>
    <row r="30" spans="1:116" ht="9.75" customHeight="1" outlineLevel="4" x14ac:dyDescent="0.15">
      <c r="A30" s="949"/>
      <c r="B30" s="952"/>
      <c r="C30" s="955"/>
      <c r="D30" s="958"/>
      <c r="E30" s="961"/>
      <c r="F30" s="967"/>
      <c r="G30" s="943"/>
      <c r="H30" s="943"/>
      <c r="I30" s="943"/>
      <c r="J30" s="16" t="s">
        <v>157</v>
      </c>
      <c r="K30" s="20"/>
      <c r="L30" s="16"/>
      <c r="M30" s="17"/>
      <c r="N30" s="17"/>
      <c r="O30" s="17"/>
      <c r="P30" s="17"/>
      <c r="Q30" s="16"/>
      <c r="R30" s="16"/>
      <c r="S30" s="946"/>
      <c r="T30" s="913"/>
      <c r="U30" s="913"/>
      <c r="V30" s="913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</row>
    <row r="31" spans="1:116" ht="9.75" customHeight="1" outlineLevel="4" x14ac:dyDescent="0.15">
      <c r="A31" s="949"/>
      <c r="B31" s="952"/>
      <c r="C31" s="955"/>
      <c r="D31" s="958"/>
      <c r="E31" s="961"/>
      <c r="F31" s="967"/>
      <c r="G31" s="943"/>
      <c r="H31" s="943"/>
      <c r="I31" s="943"/>
      <c r="J31" s="16" t="s">
        <v>158</v>
      </c>
      <c r="K31" s="20"/>
      <c r="L31" s="16"/>
      <c r="M31" s="17"/>
      <c r="N31" s="17"/>
      <c r="O31" s="17"/>
      <c r="P31" s="17"/>
      <c r="Q31" s="16"/>
      <c r="R31" s="16"/>
      <c r="S31" s="946"/>
      <c r="T31" s="913"/>
      <c r="U31" s="913"/>
      <c r="V31" s="913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</row>
    <row r="32" spans="1:116" ht="9.75" customHeight="1" outlineLevel="4" x14ac:dyDescent="0.15">
      <c r="A32" s="949"/>
      <c r="B32" s="952"/>
      <c r="C32" s="955"/>
      <c r="D32" s="958"/>
      <c r="E32" s="961"/>
      <c r="F32" s="967"/>
      <c r="G32" s="943"/>
      <c r="H32" s="943"/>
      <c r="I32" s="943"/>
      <c r="J32" s="18" t="s">
        <v>159</v>
      </c>
      <c r="K32" s="21"/>
      <c r="L32" s="18"/>
      <c r="M32" s="18"/>
      <c r="N32" s="18"/>
      <c r="O32" s="18"/>
      <c r="P32" s="18"/>
      <c r="Q32" s="18"/>
      <c r="R32" s="18"/>
      <c r="S32" s="946"/>
      <c r="T32" s="913"/>
      <c r="U32" s="913"/>
      <c r="V32" s="913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</row>
    <row r="33" spans="1:116" ht="9.75" customHeight="1" outlineLevel="4" thickBot="1" x14ac:dyDescent="0.2">
      <c r="A33" s="950"/>
      <c r="B33" s="953"/>
      <c r="C33" s="956"/>
      <c r="D33" s="959"/>
      <c r="E33" s="962"/>
      <c r="F33" s="968"/>
      <c r="G33" s="944"/>
      <c r="H33" s="944"/>
      <c r="I33" s="944"/>
      <c r="J33" s="19" t="s">
        <v>385</v>
      </c>
      <c r="K33" s="19">
        <f>SUM(K29:K32)</f>
        <v>0</v>
      </c>
      <c r="L33" s="19">
        <f>SUM(L29:L32)</f>
        <v>0</v>
      </c>
      <c r="M33" s="19">
        <f t="shared" ref="M33:R33" si="4">SUM(M29:M32)</f>
        <v>0</v>
      </c>
      <c r="N33" s="19">
        <f t="shared" si="4"/>
        <v>0</v>
      </c>
      <c r="O33" s="19">
        <f t="shared" si="4"/>
        <v>0</v>
      </c>
      <c r="P33" s="19">
        <f t="shared" si="4"/>
        <v>0</v>
      </c>
      <c r="Q33" s="19">
        <f t="shared" si="4"/>
        <v>0</v>
      </c>
      <c r="R33" s="19">
        <f t="shared" si="4"/>
        <v>0</v>
      </c>
      <c r="S33" s="947"/>
      <c r="T33" s="914"/>
      <c r="U33" s="914"/>
      <c r="V33" s="914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</row>
    <row r="34" spans="1:116" ht="9.75" customHeight="1" outlineLevel="4" x14ac:dyDescent="0.15">
      <c r="A34" s="948" t="s">
        <v>20</v>
      </c>
      <c r="B34" s="951" t="s">
        <v>10</v>
      </c>
      <c r="C34" s="954" t="s">
        <v>10</v>
      </c>
      <c r="D34" s="957" t="s">
        <v>11</v>
      </c>
      <c r="E34" s="960" t="s">
        <v>11</v>
      </c>
      <c r="F34" s="966"/>
      <c r="G34" s="942"/>
      <c r="H34" s="942"/>
      <c r="I34" s="942"/>
      <c r="J34" s="14" t="s">
        <v>156</v>
      </c>
      <c r="K34" s="20"/>
      <c r="L34" s="20"/>
      <c r="M34" s="17"/>
      <c r="N34" s="17"/>
      <c r="O34" s="17"/>
      <c r="P34" s="17"/>
      <c r="Q34" s="16"/>
      <c r="R34" s="16"/>
      <c r="S34" s="945"/>
      <c r="T34" s="912"/>
      <c r="U34" s="912"/>
      <c r="V34" s="912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</row>
    <row r="35" spans="1:116" ht="9.75" customHeight="1" outlineLevel="4" x14ac:dyDescent="0.15">
      <c r="A35" s="949"/>
      <c r="B35" s="952"/>
      <c r="C35" s="955"/>
      <c r="D35" s="958"/>
      <c r="E35" s="961"/>
      <c r="F35" s="967"/>
      <c r="G35" s="943"/>
      <c r="H35" s="943"/>
      <c r="I35" s="943"/>
      <c r="J35" s="16" t="s">
        <v>157</v>
      </c>
      <c r="K35" s="20"/>
      <c r="L35" s="20"/>
      <c r="M35" s="17"/>
      <c r="N35" s="17"/>
      <c r="O35" s="17"/>
      <c r="P35" s="17"/>
      <c r="Q35" s="16"/>
      <c r="R35" s="16"/>
      <c r="S35" s="946"/>
      <c r="T35" s="913"/>
      <c r="U35" s="913"/>
      <c r="V35" s="913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</row>
    <row r="36" spans="1:116" ht="9.75" customHeight="1" outlineLevel="4" x14ac:dyDescent="0.15">
      <c r="A36" s="949"/>
      <c r="B36" s="952"/>
      <c r="C36" s="955"/>
      <c r="D36" s="958"/>
      <c r="E36" s="961"/>
      <c r="F36" s="967"/>
      <c r="G36" s="943"/>
      <c r="H36" s="943"/>
      <c r="I36" s="943"/>
      <c r="J36" s="16" t="s">
        <v>158</v>
      </c>
      <c r="K36" s="20"/>
      <c r="L36" s="20"/>
      <c r="M36" s="17"/>
      <c r="N36" s="17"/>
      <c r="O36" s="17"/>
      <c r="P36" s="17"/>
      <c r="Q36" s="16"/>
      <c r="R36" s="16"/>
      <c r="S36" s="946"/>
      <c r="T36" s="913"/>
      <c r="U36" s="913"/>
      <c r="V36" s="913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</row>
    <row r="37" spans="1:116" ht="9.75" customHeight="1" outlineLevel="4" x14ac:dyDescent="0.15">
      <c r="A37" s="949"/>
      <c r="B37" s="952"/>
      <c r="C37" s="955"/>
      <c r="D37" s="958"/>
      <c r="E37" s="961"/>
      <c r="F37" s="967"/>
      <c r="G37" s="943"/>
      <c r="H37" s="943"/>
      <c r="I37" s="943"/>
      <c r="J37" s="18" t="s">
        <v>159</v>
      </c>
      <c r="K37" s="21"/>
      <c r="L37" s="21"/>
      <c r="M37" s="22"/>
      <c r="N37" s="22"/>
      <c r="O37" s="22"/>
      <c r="P37" s="22"/>
      <c r="Q37" s="18"/>
      <c r="R37" s="18"/>
      <c r="S37" s="946"/>
      <c r="T37" s="913"/>
      <c r="U37" s="913"/>
      <c r="V37" s="913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</row>
    <row r="38" spans="1:116" ht="9.75" customHeight="1" outlineLevel="4" thickBot="1" x14ac:dyDescent="0.2">
      <c r="A38" s="950"/>
      <c r="B38" s="953"/>
      <c r="C38" s="956"/>
      <c r="D38" s="959"/>
      <c r="E38" s="962"/>
      <c r="F38" s="968"/>
      <c r="G38" s="944"/>
      <c r="H38" s="944"/>
      <c r="I38" s="944"/>
      <c r="J38" s="19" t="s">
        <v>385</v>
      </c>
      <c r="K38" s="19">
        <f>SUM(K34:K37)</f>
        <v>0</v>
      </c>
      <c r="L38" s="19">
        <f>SUM(L34:L37)</f>
        <v>0</v>
      </c>
      <c r="M38" s="19">
        <f t="shared" ref="M38:R38" si="5">SUM(M34:M37)</f>
        <v>0</v>
      </c>
      <c r="N38" s="19">
        <f t="shared" si="5"/>
        <v>0</v>
      </c>
      <c r="O38" s="19">
        <f t="shared" si="5"/>
        <v>0</v>
      </c>
      <c r="P38" s="19">
        <f t="shared" si="5"/>
        <v>0</v>
      </c>
      <c r="Q38" s="19">
        <f t="shared" si="5"/>
        <v>0</v>
      </c>
      <c r="R38" s="19">
        <f t="shared" si="5"/>
        <v>0</v>
      </c>
      <c r="S38" s="947"/>
      <c r="T38" s="914"/>
      <c r="U38" s="914"/>
      <c r="V38" s="914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</row>
    <row r="39" spans="1:116" ht="9.75" customHeight="1" outlineLevel="4" x14ac:dyDescent="0.15">
      <c r="A39" s="948" t="s">
        <v>20</v>
      </c>
      <c r="B39" s="951" t="s">
        <v>10</v>
      </c>
      <c r="C39" s="954" t="s">
        <v>10</v>
      </c>
      <c r="D39" s="957" t="s">
        <v>11</v>
      </c>
      <c r="E39" s="960" t="s">
        <v>12</v>
      </c>
      <c r="F39" s="963"/>
      <c r="G39" s="942"/>
      <c r="H39" s="942"/>
      <c r="I39" s="942"/>
      <c r="J39" s="14" t="s">
        <v>156</v>
      </c>
      <c r="K39" s="20"/>
      <c r="L39" s="20"/>
      <c r="M39" s="17"/>
      <c r="N39" s="17"/>
      <c r="O39" s="17"/>
      <c r="P39" s="17"/>
      <c r="Q39" s="16"/>
      <c r="R39" s="16"/>
      <c r="S39" s="945"/>
      <c r="T39" s="912"/>
      <c r="U39" s="912"/>
      <c r="V39" s="912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</row>
    <row r="40" spans="1:116" ht="9.75" customHeight="1" outlineLevel="4" x14ac:dyDescent="0.15">
      <c r="A40" s="949"/>
      <c r="B40" s="952"/>
      <c r="C40" s="955"/>
      <c r="D40" s="958"/>
      <c r="E40" s="961"/>
      <c r="F40" s="964"/>
      <c r="G40" s="943"/>
      <c r="H40" s="943"/>
      <c r="I40" s="943"/>
      <c r="J40" s="16" t="s">
        <v>157</v>
      </c>
      <c r="K40" s="20"/>
      <c r="L40" s="20"/>
      <c r="M40" s="17"/>
      <c r="N40" s="17"/>
      <c r="O40" s="17"/>
      <c r="P40" s="17"/>
      <c r="Q40" s="16"/>
      <c r="R40" s="16"/>
      <c r="S40" s="946"/>
      <c r="T40" s="913"/>
      <c r="U40" s="913"/>
      <c r="V40" s="913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</row>
    <row r="41" spans="1:116" ht="9.75" customHeight="1" outlineLevel="4" x14ac:dyDescent="0.15">
      <c r="A41" s="949"/>
      <c r="B41" s="952"/>
      <c r="C41" s="955"/>
      <c r="D41" s="958"/>
      <c r="E41" s="961"/>
      <c r="F41" s="964"/>
      <c r="G41" s="943"/>
      <c r="H41" s="943"/>
      <c r="I41" s="943"/>
      <c r="J41" s="16" t="s">
        <v>158</v>
      </c>
      <c r="K41" s="20"/>
      <c r="L41" s="20"/>
      <c r="M41" s="17"/>
      <c r="N41" s="17"/>
      <c r="O41" s="17"/>
      <c r="P41" s="17"/>
      <c r="Q41" s="16"/>
      <c r="R41" s="16"/>
      <c r="S41" s="946"/>
      <c r="T41" s="913"/>
      <c r="U41" s="913"/>
      <c r="V41" s="913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</row>
    <row r="42" spans="1:116" ht="9.75" customHeight="1" outlineLevel="4" x14ac:dyDescent="0.15">
      <c r="A42" s="949"/>
      <c r="B42" s="952"/>
      <c r="C42" s="955"/>
      <c r="D42" s="958"/>
      <c r="E42" s="961"/>
      <c r="F42" s="964"/>
      <c r="G42" s="943"/>
      <c r="H42" s="943"/>
      <c r="I42" s="943"/>
      <c r="J42" s="18" t="s">
        <v>159</v>
      </c>
      <c r="K42" s="21"/>
      <c r="L42" s="21"/>
      <c r="M42" s="22"/>
      <c r="N42" s="22"/>
      <c r="O42" s="22"/>
      <c r="P42" s="22"/>
      <c r="Q42" s="18"/>
      <c r="R42" s="18"/>
      <c r="S42" s="946"/>
      <c r="T42" s="913"/>
      <c r="U42" s="913"/>
      <c r="V42" s="913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</row>
    <row r="43" spans="1:116" ht="9.75" customHeight="1" outlineLevel="4" thickBot="1" x14ac:dyDescent="0.2">
      <c r="A43" s="950"/>
      <c r="B43" s="953"/>
      <c r="C43" s="956"/>
      <c r="D43" s="959"/>
      <c r="E43" s="962"/>
      <c r="F43" s="965"/>
      <c r="G43" s="944"/>
      <c r="H43" s="944"/>
      <c r="I43" s="944"/>
      <c r="J43" s="19" t="s">
        <v>385</v>
      </c>
      <c r="K43" s="19">
        <f>SUM(K39:K42)</f>
        <v>0</v>
      </c>
      <c r="L43" s="19">
        <f>SUM(L39:L42)</f>
        <v>0</v>
      </c>
      <c r="M43" s="19">
        <f t="shared" ref="M43:R43" si="6">SUM(M39:M42)</f>
        <v>0</v>
      </c>
      <c r="N43" s="19">
        <f t="shared" si="6"/>
        <v>0</v>
      </c>
      <c r="O43" s="19">
        <f t="shared" si="6"/>
        <v>0</v>
      </c>
      <c r="P43" s="19">
        <f t="shared" si="6"/>
        <v>0</v>
      </c>
      <c r="Q43" s="19">
        <f t="shared" si="6"/>
        <v>0</v>
      </c>
      <c r="R43" s="19">
        <f t="shared" si="6"/>
        <v>0</v>
      </c>
      <c r="S43" s="947"/>
      <c r="T43" s="914"/>
      <c r="U43" s="914"/>
      <c r="V43" s="914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</row>
    <row r="44" spans="1:116" ht="9.75" customHeight="1" outlineLevel="3" thickBot="1" x14ac:dyDescent="0.2">
      <c r="A44" s="23" t="s">
        <v>20</v>
      </c>
      <c r="B44" s="24" t="s">
        <v>10</v>
      </c>
      <c r="C44" s="118" t="s">
        <v>10</v>
      </c>
      <c r="D44" s="25">
        <v>2</v>
      </c>
      <c r="E44" s="915" t="s">
        <v>46</v>
      </c>
      <c r="F44" s="916"/>
      <c r="G44" s="916"/>
      <c r="H44" s="916"/>
      <c r="I44" s="916"/>
      <c r="J44" s="917"/>
      <c r="K44" s="26">
        <f>K33+K38+K43</f>
        <v>0</v>
      </c>
      <c r="L44" s="26">
        <f>L33+L38+L43</f>
        <v>0</v>
      </c>
      <c r="M44" s="26">
        <f t="shared" ref="M44:R44" si="7">M33+M38+M43</f>
        <v>0</v>
      </c>
      <c r="N44" s="26">
        <f t="shared" si="7"/>
        <v>0</v>
      </c>
      <c r="O44" s="26">
        <f t="shared" si="7"/>
        <v>0</v>
      </c>
      <c r="P44" s="26">
        <f t="shared" si="7"/>
        <v>0</v>
      </c>
      <c r="Q44" s="26">
        <f t="shared" si="7"/>
        <v>0</v>
      </c>
      <c r="R44" s="26">
        <f t="shared" si="7"/>
        <v>0</v>
      </c>
      <c r="S44" s="27" t="s">
        <v>13</v>
      </c>
      <c r="T44" s="26" t="s">
        <v>13</v>
      </c>
      <c r="U44" s="28" t="s">
        <v>13</v>
      </c>
      <c r="V44" s="29" t="s">
        <v>13</v>
      </c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</row>
    <row r="45" spans="1:116" ht="11.25" customHeight="1" outlineLevel="4" thickBot="1" x14ac:dyDescent="0.2">
      <c r="A45" s="11" t="s">
        <v>20</v>
      </c>
      <c r="B45" s="12" t="s">
        <v>10</v>
      </c>
      <c r="C45" s="117" t="s">
        <v>10</v>
      </c>
      <c r="D45" s="13">
        <v>3</v>
      </c>
      <c r="E45" s="969" t="s">
        <v>166</v>
      </c>
      <c r="F45" s="970"/>
      <c r="G45" s="970"/>
      <c r="H45" s="970"/>
      <c r="I45" s="970"/>
      <c r="J45" s="970"/>
      <c r="K45" s="970"/>
      <c r="L45" s="970"/>
      <c r="M45" s="970"/>
      <c r="N45" s="970"/>
      <c r="O45" s="970"/>
      <c r="P45" s="970"/>
      <c r="Q45" s="970"/>
      <c r="R45" s="970"/>
      <c r="S45" s="970"/>
      <c r="T45" s="970"/>
      <c r="U45" s="970"/>
      <c r="V45" s="971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</row>
    <row r="46" spans="1:116" ht="9.75" customHeight="1" outlineLevel="4" x14ac:dyDescent="0.15">
      <c r="A46" s="948" t="s">
        <v>20</v>
      </c>
      <c r="B46" s="951" t="s">
        <v>10</v>
      </c>
      <c r="C46" s="954" t="s">
        <v>10</v>
      </c>
      <c r="D46" s="957" t="s">
        <v>12</v>
      </c>
      <c r="E46" s="960" t="s">
        <v>10</v>
      </c>
      <c r="F46" s="966"/>
      <c r="G46" s="942"/>
      <c r="H46" s="942"/>
      <c r="I46" s="942"/>
      <c r="J46" s="14" t="s">
        <v>156</v>
      </c>
      <c r="K46" s="20"/>
      <c r="L46" s="14"/>
      <c r="M46" s="15"/>
      <c r="N46" s="15"/>
      <c r="O46" s="15"/>
      <c r="P46" s="15"/>
      <c r="Q46" s="14"/>
      <c r="R46" s="14"/>
      <c r="S46" s="945"/>
      <c r="T46" s="912"/>
      <c r="U46" s="912"/>
      <c r="V46" s="912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</row>
    <row r="47" spans="1:116" ht="9.75" customHeight="1" outlineLevel="4" x14ac:dyDescent="0.15">
      <c r="A47" s="949"/>
      <c r="B47" s="952"/>
      <c r="C47" s="955"/>
      <c r="D47" s="958"/>
      <c r="E47" s="961"/>
      <c r="F47" s="967"/>
      <c r="G47" s="943"/>
      <c r="H47" s="943"/>
      <c r="I47" s="943"/>
      <c r="J47" s="16" t="s">
        <v>157</v>
      </c>
      <c r="K47" s="20"/>
      <c r="L47" s="16"/>
      <c r="M47" s="17"/>
      <c r="N47" s="17"/>
      <c r="O47" s="17"/>
      <c r="P47" s="17"/>
      <c r="Q47" s="16"/>
      <c r="R47" s="16"/>
      <c r="S47" s="946"/>
      <c r="T47" s="913"/>
      <c r="U47" s="913"/>
      <c r="V47" s="913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</row>
    <row r="48" spans="1:116" ht="9.75" customHeight="1" outlineLevel="4" x14ac:dyDescent="0.15">
      <c r="A48" s="949"/>
      <c r="B48" s="952"/>
      <c r="C48" s="955"/>
      <c r="D48" s="958"/>
      <c r="E48" s="961"/>
      <c r="F48" s="967"/>
      <c r="G48" s="943"/>
      <c r="H48" s="943"/>
      <c r="I48" s="943"/>
      <c r="J48" s="16" t="s">
        <v>158</v>
      </c>
      <c r="K48" s="20"/>
      <c r="L48" s="16"/>
      <c r="M48" s="17"/>
      <c r="N48" s="17"/>
      <c r="O48" s="17"/>
      <c r="P48" s="17"/>
      <c r="Q48" s="16"/>
      <c r="R48" s="16"/>
      <c r="S48" s="946"/>
      <c r="T48" s="913"/>
      <c r="U48" s="913"/>
      <c r="V48" s="913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</row>
    <row r="49" spans="1:116" ht="9.75" customHeight="1" outlineLevel="4" x14ac:dyDescent="0.15">
      <c r="A49" s="949"/>
      <c r="B49" s="952"/>
      <c r="C49" s="955"/>
      <c r="D49" s="958"/>
      <c r="E49" s="961"/>
      <c r="F49" s="967"/>
      <c r="G49" s="943"/>
      <c r="H49" s="943"/>
      <c r="I49" s="943"/>
      <c r="J49" s="18" t="s">
        <v>159</v>
      </c>
      <c r="K49" s="21"/>
      <c r="L49" s="18"/>
      <c r="M49" s="18"/>
      <c r="N49" s="18"/>
      <c r="O49" s="18"/>
      <c r="P49" s="18"/>
      <c r="Q49" s="18"/>
      <c r="R49" s="18"/>
      <c r="S49" s="946"/>
      <c r="T49" s="913"/>
      <c r="U49" s="913"/>
      <c r="V49" s="913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</row>
    <row r="50" spans="1:116" ht="9.75" customHeight="1" outlineLevel="4" thickBot="1" x14ac:dyDescent="0.2">
      <c r="A50" s="950"/>
      <c r="B50" s="953"/>
      <c r="C50" s="956"/>
      <c r="D50" s="959"/>
      <c r="E50" s="962"/>
      <c r="F50" s="968"/>
      <c r="G50" s="944"/>
      <c r="H50" s="944"/>
      <c r="I50" s="944"/>
      <c r="J50" s="19" t="s">
        <v>385</v>
      </c>
      <c r="K50" s="19">
        <f>SUM(K46:K49)</f>
        <v>0</v>
      </c>
      <c r="L50" s="19">
        <f>SUM(L46:L49)</f>
        <v>0</v>
      </c>
      <c r="M50" s="19">
        <f t="shared" ref="M50:R50" si="8">SUM(M46:M49)</f>
        <v>0</v>
      </c>
      <c r="N50" s="19">
        <f t="shared" si="8"/>
        <v>0</v>
      </c>
      <c r="O50" s="19">
        <f t="shared" si="8"/>
        <v>0</v>
      </c>
      <c r="P50" s="19">
        <f t="shared" si="8"/>
        <v>0</v>
      </c>
      <c r="Q50" s="19">
        <f t="shared" si="8"/>
        <v>0</v>
      </c>
      <c r="R50" s="19">
        <f t="shared" si="8"/>
        <v>0</v>
      </c>
      <c r="S50" s="947"/>
      <c r="T50" s="914"/>
      <c r="U50" s="914"/>
      <c r="V50" s="914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</row>
    <row r="51" spans="1:116" ht="9.75" customHeight="1" outlineLevel="4" x14ac:dyDescent="0.15">
      <c r="A51" s="948" t="s">
        <v>20</v>
      </c>
      <c r="B51" s="951" t="s">
        <v>10</v>
      </c>
      <c r="C51" s="954" t="s">
        <v>10</v>
      </c>
      <c r="D51" s="957" t="s">
        <v>12</v>
      </c>
      <c r="E51" s="960" t="s">
        <v>11</v>
      </c>
      <c r="F51" s="966"/>
      <c r="G51" s="942"/>
      <c r="H51" s="942"/>
      <c r="I51" s="942"/>
      <c r="J51" s="14" t="s">
        <v>156</v>
      </c>
      <c r="K51" s="20"/>
      <c r="L51" s="20"/>
      <c r="M51" s="17"/>
      <c r="N51" s="17"/>
      <c r="O51" s="17"/>
      <c r="P51" s="17"/>
      <c r="Q51" s="16"/>
      <c r="R51" s="16"/>
      <c r="S51" s="945"/>
      <c r="T51" s="912"/>
      <c r="U51" s="912"/>
      <c r="V51" s="912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</row>
    <row r="52" spans="1:116" ht="9.75" customHeight="1" outlineLevel="4" x14ac:dyDescent="0.15">
      <c r="A52" s="949"/>
      <c r="B52" s="952"/>
      <c r="C52" s="955"/>
      <c r="D52" s="958"/>
      <c r="E52" s="961"/>
      <c r="F52" s="967"/>
      <c r="G52" s="943"/>
      <c r="H52" s="943"/>
      <c r="I52" s="943"/>
      <c r="J52" s="16" t="s">
        <v>157</v>
      </c>
      <c r="K52" s="20"/>
      <c r="L52" s="20"/>
      <c r="M52" s="17"/>
      <c r="N52" s="17"/>
      <c r="O52" s="17"/>
      <c r="P52" s="17"/>
      <c r="Q52" s="16"/>
      <c r="R52" s="16"/>
      <c r="S52" s="946"/>
      <c r="T52" s="913"/>
      <c r="U52" s="913"/>
      <c r="V52" s="913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</row>
    <row r="53" spans="1:116" ht="9.75" customHeight="1" outlineLevel="4" x14ac:dyDescent="0.15">
      <c r="A53" s="949"/>
      <c r="B53" s="952"/>
      <c r="C53" s="955"/>
      <c r="D53" s="958"/>
      <c r="E53" s="961"/>
      <c r="F53" s="967"/>
      <c r="G53" s="943"/>
      <c r="H53" s="943"/>
      <c r="I53" s="943"/>
      <c r="J53" s="16" t="s">
        <v>158</v>
      </c>
      <c r="K53" s="20"/>
      <c r="L53" s="20"/>
      <c r="M53" s="17"/>
      <c r="N53" s="17"/>
      <c r="O53" s="17"/>
      <c r="P53" s="17"/>
      <c r="Q53" s="16"/>
      <c r="R53" s="16"/>
      <c r="S53" s="946"/>
      <c r="T53" s="913"/>
      <c r="U53" s="913"/>
      <c r="V53" s="913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</row>
    <row r="54" spans="1:116" ht="9.75" customHeight="1" outlineLevel="4" x14ac:dyDescent="0.15">
      <c r="A54" s="949"/>
      <c r="B54" s="952"/>
      <c r="C54" s="955"/>
      <c r="D54" s="958"/>
      <c r="E54" s="961"/>
      <c r="F54" s="967"/>
      <c r="G54" s="943"/>
      <c r="H54" s="943"/>
      <c r="I54" s="943"/>
      <c r="J54" s="18" t="s">
        <v>159</v>
      </c>
      <c r="K54" s="21"/>
      <c r="L54" s="21"/>
      <c r="M54" s="22"/>
      <c r="N54" s="22"/>
      <c r="O54" s="22"/>
      <c r="P54" s="22"/>
      <c r="Q54" s="18"/>
      <c r="R54" s="18"/>
      <c r="S54" s="946"/>
      <c r="T54" s="913"/>
      <c r="U54" s="913"/>
      <c r="V54" s="913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</row>
    <row r="55" spans="1:116" ht="9.75" customHeight="1" outlineLevel="4" thickBot="1" x14ac:dyDescent="0.2">
      <c r="A55" s="950"/>
      <c r="B55" s="953"/>
      <c r="C55" s="956"/>
      <c r="D55" s="959"/>
      <c r="E55" s="962"/>
      <c r="F55" s="968"/>
      <c r="G55" s="944"/>
      <c r="H55" s="944"/>
      <c r="I55" s="944"/>
      <c r="J55" s="19" t="s">
        <v>385</v>
      </c>
      <c r="K55" s="19">
        <f>SUM(K51:K54)</f>
        <v>0</v>
      </c>
      <c r="L55" s="19">
        <f>SUM(L51:L54)</f>
        <v>0</v>
      </c>
      <c r="M55" s="19">
        <f t="shared" ref="M55:R55" si="9">SUM(M51:M54)</f>
        <v>0</v>
      </c>
      <c r="N55" s="19">
        <f t="shared" si="9"/>
        <v>0</v>
      </c>
      <c r="O55" s="19">
        <f t="shared" si="9"/>
        <v>0</v>
      </c>
      <c r="P55" s="19">
        <f t="shared" si="9"/>
        <v>0</v>
      </c>
      <c r="Q55" s="19">
        <f t="shared" si="9"/>
        <v>0</v>
      </c>
      <c r="R55" s="19">
        <f t="shared" si="9"/>
        <v>0</v>
      </c>
      <c r="S55" s="947"/>
      <c r="T55" s="914"/>
      <c r="U55" s="914"/>
      <c r="V55" s="914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</row>
    <row r="56" spans="1:116" ht="9.75" customHeight="1" outlineLevel="4" x14ac:dyDescent="0.15">
      <c r="A56" s="948" t="s">
        <v>20</v>
      </c>
      <c r="B56" s="951" t="s">
        <v>10</v>
      </c>
      <c r="C56" s="954" t="s">
        <v>10</v>
      </c>
      <c r="D56" s="957" t="s">
        <v>12</v>
      </c>
      <c r="E56" s="960" t="s">
        <v>12</v>
      </c>
      <c r="F56" s="963"/>
      <c r="G56" s="942"/>
      <c r="H56" s="942"/>
      <c r="I56" s="942"/>
      <c r="J56" s="14" t="s">
        <v>156</v>
      </c>
      <c r="K56" s="20"/>
      <c r="L56" s="20"/>
      <c r="M56" s="17"/>
      <c r="N56" s="17"/>
      <c r="O56" s="17"/>
      <c r="P56" s="17"/>
      <c r="Q56" s="16"/>
      <c r="R56" s="16"/>
      <c r="S56" s="945"/>
      <c r="T56" s="912"/>
      <c r="U56" s="912"/>
      <c r="V56" s="912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</row>
    <row r="57" spans="1:116" ht="9.75" customHeight="1" outlineLevel="4" x14ac:dyDescent="0.15">
      <c r="A57" s="949"/>
      <c r="B57" s="952"/>
      <c r="C57" s="955"/>
      <c r="D57" s="958"/>
      <c r="E57" s="961"/>
      <c r="F57" s="964"/>
      <c r="G57" s="943"/>
      <c r="H57" s="943"/>
      <c r="I57" s="943"/>
      <c r="J57" s="16" t="s">
        <v>157</v>
      </c>
      <c r="K57" s="20"/>
      <c r="L57" s="20"/>
      <c r="M57" s="17"/>
      <c r="N57" s="17"/>
      <c r="O57" s="17"/>
      <c r="P57" s="17"/>
      <c r="Q57" s="16"/>
      <c r="R57" s="16"/>
      <c r="S57" s="946"/>
      <c r="T57" s="913"/>
      <c r="U57" s="913"/>
      <c r="V57" s="913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</row>
    <row r="58" spans="1:116" ht="9.75" customHeight="1" outlineLevel="4" x14ac:dyDescent="0.15">
      <c r="A58" s="949"/>
      <c r="B58" s="952"/>
      <c r="C58" s="955"/>
      <c r="D58" s="958"/>
      <c r="E58" s="961"/>
      <c r="F58" s="964"/>
      <c r="G58" s="943"/>
      <c r="H58" s="943"/>
      <c r="I58" s="943"/>
      <c r="J58" s="16" t="s">
        <v>158</v>
      </c>
      <c r="K58" s="20"/>
      <c r="L58" s="20"/>
      <c r="M58" s="17"/>
      <c r="N58" s="17"/>
      <c r="O58" s="17"/>
      <c r="P58" s="17"/>
      <c r="Q58" s="16"/>
      <c r="R58" s="16"/>
      <c r="S58" s="946"/>
      <c r="T58" s="913"/>
      <c r="U58" s="913"/>
      <c r="V58" s="913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</row>
    <row r="59" spans="1:116" ht="9.75" customHeight="1" outlineLevel="4" x14ac:dyDescent="0.15">
      <c r="A59" s="949"/>
      <c r="B59" s="952"/>
      <c r="C59" s="955"/>
      <c r="D59" s="958"/>
      <c r="E59" s="961"/>
      <c r="F59" s="964"/>
      <c r="G59" s="943"/>
      <c r="H59" s="943"/>
      <c r="I59" s="943"/>
      <c r="J59" s="18" t="s">
        <v>159</v>
      </c>
      <c r="K59" s="21"/>
      <c r="L59" s="21"/>
      <c r="M59" s="22"/>
      <c r="N59" s="22"/>
      <c r="O59" s="22"/>
      <c r="P59" s="22"/>
      <c r="Q59" s="18"/>
      <c r="R59" s="18"/>
      <c r="S59" s="946"/>
      <c r="T59" s="913"/>
      <c r="U59" s="913"/>
      <c r="V59" s="913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</row>
    <row r="60" spans="1:116" ht="9.75" customHeight="1" outlineLevel="4" thickBot="1" x14ac:dyDescent="0.2">
      <c r="A60" s="950"/>
      <c r="B60" s="953"/>
      <c r="C60" s="956"/>
      <c r="D60" s="959"/>
      <c r="E60" s="962"/>
      <c r="F60" s="965"/>
      <c r="G60" s="944"/>
      <c r="H60" s="944"/>
      <c r="I60" s="944"/>
      <c r="J60" s="19" t="s">
        <v>385</v>
      </c>
      <c r="K60" s="19">
        <f>SUM(K56:K59)</f>
        <v>0</v>
      </c>
      <c r="L60" s="19">
        <f>SUM(L56:L59)</f>
        <v>0</v>
      </c>
      <c r="M60" s="19">
        <f t="shared" ref="M60:R60" si="10">SUM(M56:M59)</f>
        <v>0</v>
      </c>
      <c r="N60" s="19">
        <f t="shared" si="10"/>
        <v>0</v>
      </c>
      <c r="O60" s="19">
        <f t="shared" si="10"/>
        <v>0</v>
      </c>
      <c r="P60" s="19">
        <f t="shared" si="10"/>
        <v>0</v>
      </c>
      <c r="Q60" s="19">
        <f t="shared" si="10"/>
        <v>0</v>
      </c>
      <c r="R60" s="19">
        <f t="shared" si="10"/>
        <v>0</v>
      </c>
      <c r="S60" s="947"/>
      <c r="T60" s="914"/>
      <c r="U60" s="914"/>
      <c r="V60" s="914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</row>
    <row r="61" spans="1:116" ht="9.75" customHeight="1" outlineLevel="3" thickBot="1" x14ac:dyDescent="0.2">
      <c r="A61" s="23" t="s">
        <v>20</v>
      </c>
      <c r="B61" s="24" t="s">
        <v>10</v>
      </c>
      <c r="C61" s="118" t="s">
        <v>10</v>
      </c>
      <c r="D61" s="25">
        <v>3</v>
      </c>
      <c r="E61" s="915" t="s">
        <v>46</v>
      </c>
      <c r="F61" s="916"/>
      <c r="G61" s="916"/>
      <c r="H61" s="916"/>
      <c r="I61" s="916"/>
      <c r="J61" s="917"/>
      <c r="K61" s="26">
        <f>K50+K55+K60</f>
        <v>0</v>
      </c>
      <c r="L61" s="26">
        <f>L50+L55+L60</f>
        <v>0</v>
      </c>
      <c r="M61" s="26">
        <f t="shared" ref="M61:R61" si="11">M50+M55+M60</f>
        <v>0</v>
      </c>
      <c r="N61" s="26">
        <f t="shared" si="11"/>
        <v>0</v>
      </c>
      <c r="O61" s="26">
        <f t="shared" si="11"/>
        <v>0</v>
      </c>
      <c r="P61" s="26">
        <f t="shared" si="11"/>
        <v>0</v>
      </c>
      <c r="Q61" s="26">
        <f t="shared" si="11"/>
        <v>0</v>
      </c>
      <c r="R61" s="26">
        <f t="shared" si="11"/>
        <v>0</v>
      </c>
      <c r="S61" s="27" t="s">
        <v>13</v>
      </c>
      <c r="T61" s="26" t="s">
        <v>13</v>
      </c>
      <c r="U61" s="28" t="s">
        <v>13</v>
      </c>
      <c r="V61" s="29" t="s">
        <v>13</v>
      </c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</row>
    <row r="62" spans="1:116" ht="11.25" customHeight="1" outlineLevel="4" thickBot="1" x14ac:dyDescent="0.2">
      <c r="A62" s="11" t="s">
        <v>20</v>
      </c>
      <c r="B62" s="12" t="s">
        <v>10</v>
      </c>
      <c r="C62" s="117" t="s">
        <v>10</v>
      </c>
      <c r="D62" s="13">
        <v>4</v>
      </c>
      <c r="E62" s="969" t="s">
        <v>167</v>
      </c>
      <c r="F62" s="970"/>
      <c r="G62" s="970"/>
      <c r="H62" s="970"/>
      <c r="I62" s="970"/>
      <c r="J62" s="970"/>
      <c r="K62" s="970"/>
      <c r="L62" s="970"/>
      <c r="M62" s="970"/>
      <c r="N62" s="970"/>
      <c r="O62" s="970"/>
      <c r="P62" s="970"/>
      <c r="Q62" s="970"/>
      <c r="R62" s="970"/>
      <c r="S62" s="970"/>
      <c r="T62" s="970"/>
      <c r="U62" s="970"/>
      <c r="V62" s="971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</row>
    <row r="63" spans="1:116" ht="9.75" customHeight="1" outlineLevel="4" x14ac:dyDescent="0.15">
      <c r="A63" s="948" t="s">
        <v>20</v>
      </c>
      <c r="B63" s="951" t="s">
        <v>10</v>
      </c>
      <c r="C63" s="954" t="s">
        <v>10</v>
      </c>
      <c r="D63" s="957" t="s">
        <v>41</v>
      </c>
      <c r="E63" s="960" t="s">
        <v>10</v>
      </c>
      <c r="F63" s="966" t="s">
        <v>499</v>
      </c>
      <c r="G63" s="1092" t="s">
        <v>444</v>
      </c>
      <c r="H63" s="942" t="s">
        <v>62</v>
      </c>
      <c r="I63" s="1092" t="s">
        <v>480</v>
      </c>
      <c r="J63" s="14" t="s">
        <v>156</v>
      </c>
      <c r="K63" s="20"/>
      <c r="L63" s="14"/>
      <c r="M63" s="15"/>
      <c r="N63" s="15"/>
      <c r="O63" s="15"/>
      <c r="P63" s="15"/>
      <c r="Q63" s="14"/>
      <c r="R63" s="14"/>
      <c r="S63" s="945"/>
      <c r="T63" s="912"/>
      <c r="U63" s="912"/>
      <c r="V63" s="912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</row>
    <row r="64" spans="1:116" ht="9.75" customHeight="1" outlineLevel="4" x14ac:dyDescent="0.15">
      <c r="A64" s="949"/>
      <c r="B64" s="952"/>
      <c r="C64" s="955"/>
      <c r="D64" s="958"/>
      <c r="E64" s="961"/>
      <c r="F64" s="967"/>
      <c r="G64" s="1043"/>
      <c r="H64" s="943"/>
      <c r="I64" s="1043"/>
      <c r="J64" s="16" t="s">
        <v>157</v>
      </c>
      <c r="K64" s="20"/>
      <c r="L64" s="16"/>
      <c r="M64" s="17"/>
      <c r="N64" s="17"/>
      <c r="O64" s="17"/>
      <c r="P64" s="17"/>
      <c r="Q64" s="16"/>
      <c r="R64" s="16"/>
      <c r="S64" s="946"/>
      <c r="T64" s="913"/>
      <c r="U64" s="913"/>
      <c r="V64" s="913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</row>
    <row r="65" spans="1:116" ht="9.75" customHeight="1" outlineLevel="4" x14ac:dyDescent="0.15">
      <c r="A65" s="949"/>
      <c r="B65" s="952"/>
      <c r="C65" s="955"/>
      <c r="D65" s="958"/>
      <c r="E65" s="961"/>
      <c r="F65" s="967"/>
      <c r="G65" s="1043"/>
      <c r="H65" s="943"/>
      <c r="I65" s="1043"/>
      <c r="J65" s="16" t="s">
        <v>158</v>
      </c>
      <c r="K65" s="20"/>
      <c r="L65" s="16"/>
      <c r="M65" s="17"/>
      <c r="N65" s="17"/>
      <c r="O65" s="17"/>
      <c r="P65" s="17"/>
      <c r="Q65" s="16"/>
      <c r="R65" s="16"/>
      <c r="S65" s="946"/>
      <c r="T65" s="913"/>
      <c r="U65" s="913"/>
      <c r="V65" s="913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</row>
    <row r="66" spans="1:116" ht="9.75" customHeight="1" outlineLevel="4" x14ac:dyDescent="0.15">
      <c r="A66" s="949"/>
      <c r="B66" s="952"/>
      <c r="C66" s="955"/>
      <c r="D66" s="958"/>
      <c r="E66" s="961"/>
      <c r="F66" s="967"/>
      <c r="G66" s="1043"/>
      <c r="H66" s="943"/>
      <c r="I66" s="1043"/>
      <c r="J66" s="18" t="s">
        <v>159</v>
      </c>
      <c r="K66" s="21"/>
      <c r="L66" s="18"/>
      <c r="M66" s="18"/>
      <c r="N66" s="18"/>
      <c r="O66" s="18"/>
      <c r="P66" s="18"/>
      <c r="Q66" s="18"/>
      <c r="R66" s="18"/>
      <c r="S66" s="946"/>
      <c r="T66" s="913"/>
      <c r="U66" s="913"/>
      <c r="V66" s="913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</row>
    <row r="67" spans="1:116" ht="9.75" customHeight="1" outlineLevel="4" thickBot="1" x14ac:dyDescent="0.2">
      <c r="A67" s="950"/>
      <c r="B67" s="953"/>
      <c r="C67" s="956"/>
      <c r="D67" s="959"/>
      <c r="E67" s="962"/>
      <c r="F67" s="968"/>
      <c r="G67" s="1044"/>
      <c r="H67" s="944"/>
      <c r="I67" s="1044"/>
      <c r="J67" s="19" t="s">
        <v>385</v>
      </c>
      <c r="K67" s="19">
        <f>SUM(K63:K66)</f>
        <v>0</v>
      </c>
      <c r="L67" s="19">
        <f>SUM(L63:L66)</f>
        <v>0</v>
      </c>
      <c r="M67" s="19">
        <f t="shared" ref="M67:R67" si="12">SUM(M63:M66)</f>
        <v>0</v>
      </c>
      <c r="N67" s="19">
        <f t="shared" si="12"/>
        <v>0</v>
      </c>
      <c r="O67" s="19">
        <f t="shared" si="12"/>
        <v>0</v>
      </c>
      <c r="P67" s="19">
        <f t="shared" si="12"/>
        <v>0</v>
      </c>
      <c r="Q67" s="19">
        <f t="shared" si="12"/>
        <v>0</v>
      </c>
      <c r="R67" s="19">
        <f t="shared" si="12"/>
        <v>0</v>
      </c>
      <c r="S67" s="947"/>
      <c r="T67" s="914"/>
      <c r="U67" s="914"/>
      <c r="V67" s="914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</row>
    <row r="68" spans="1:116" ht="9.75" customHeight="1" outlineLevel="4" x14ac:dyDescent="0.15">
      <c r="A68" s="948" t="s">
        <v>20</v>
      </c>
      <c r="B68" s="951" t="s">
        <v>10</v>
      </c>
      <c r="C68" s="954" t="s">
        <v>10</v>
      </c>
      <c r="D68" s="957" t="s">
        <v>41</v>
      </c>
      <c r="E68" s="960" t="s">
        <v>11</v>
      </c>
      <c r="F68" s="966"/>
      <c r="G68" s="942"/>
      <c r="H68" s="942"/>
      <c r="I68" s="942"/>
      <c r="J68" s="14" t="s">
        <v>156</v>
      </c>
      <c r="K68" s="20"/>
      <c r="L68" s="20"/>
      <c r="M68" s="17"/>
      <c r="N68" s="17"/>
      <c r="O68" s="17"/>
      <c r="P68" s="17"/>
      <c r="Q68" s="16"/>
      <c r="R68" s="16"/>
      <c r="S68" s="945"/>
      <c r="T68" s="912"/>
      <c r="U68" s="912"/>
      <c r="V68" s="912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</row>
    <row r="69" spans="1:116" ht="9.75" customHeight="1" outlineLevel="4" x14ac:dyDescent="0.15">
      <c r="A69" s="949"/>
      <c r="B69" s="952"/>
      <c r="C69" s="955"/>
      <c r="D69" s="958"/>
      <c r="E69" s="961"/>
      <c r="F69" s="967"/>
      <c r="G69" s="943"/>
      <c r="H69" s="943"/>
      <c r="I69" s="943"/>
      <c r="J69" s="16" t="s">
        <v>157</v>
      </c>
      <c r="K69" s="20"/>
      <c r="L69" s="20"/>
      <c r="M69" s="17"/>
      <c r="N69" s="17"/>
      <c r="O69" s="17"/>
      <c r="P69" s="17"/>
      <c r="Q69" s="16"/>
      <c r="R69" s="16"/>
      <c r="S69" s="946"/>
      <c r="T69" s="913"/>
      <c r="U69" s="913"/>
      <c r="V69" s="913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</row>
    <row r="70" spans="1:116" ht="9.75" customHeight="1" outlineLevel="4" x14ac:dyDescent="0.15">
      <c r="A70" s="949"/>
      <c r="B70" s="952"/>
      <c r="C70" s="955"/>
      <c r="D70" s="958"/>
      <c r="E70" s="961"/>
      <c r="F70" s="967"/>
      <c r="G70" s="943"/>
      <c r="H70" s="943"/>
      <c r="I70" s="943"/>
      <c r="J70" s="16" t="s">
        <v>158</v>
      </c>
      <c r="K70" s="20"/>
      <c r="L70" s="20"/>
      <c r="M70" s="17"/>
      <c r="N70" s="17"/>
      <c r="O70" s="17"/>
      <c r="P70" s="17"/>
      <c r="Q70" s="16"/>
      <c r="R70" s="16"/>
      <c r="S70" s="946"/>
      <c r="T70" s="913"/>
      <c r="U70" s="913"/>
      <c r="V70" s="913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</row>
    <row r="71" spans="1:116" ht="9.75" customHeight="1" outlineLevel="4" x14ac:dyDescent="0.15">
      <c r="A71" s="949"/>
      <c r="B71" s="952"/>
      <c r="C71" s="955"/>
      <c r="D71" s="958"/>
      <c r="E71" s="961"/>
      <c r="F71" s="967"/>
      <c r="G71" s="943"/>
      <c r="H71" s="943"/>
      <c r="I71" s="943"/>
      <c r="J71" s="18" t="s">
        <v>159</v>
      </c>
      <c r="K71" s="21"/>
      <c r="L71" s="21"/>
      <c r="M71" s="22"/>
      <c r="N71" s="22"/>
      <c r="O71" s="22"/>
      <c r="P71" s="22"/>
      <c r="Q71" s="18"/>
      <c r="R71" s="18"/>
      <c r="S71" s="946"/>
      <c r="T71" s="913"/>
      <c r="U71" s="913"/>
      <c r="V71" s="913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</row>
    <row r="72" spans="1:116" ht="9.75" customHeight="1" outlineLevel="4" thickBot="1" x14ac:dyDescent="0.2">
      <c r="A72" s="950"/>
      <c r="B72" s="953"/>
      <c r="C72" s="956"/>
      <c r="D72" s="959"/>
      <c r="E72" s="962"/>
      <c r="F72" s="968"/>
      <c r="G72" s="944"/>
      <c r="H72" s="944"/>
      <c r="I72" s="944"/>
      <c r="J72" s="19" t="s">
        <v>385</v>
      </c>
      <c r="K72" s="19">
        <f>SUM(K68:K71)</f>
        <v>0</v>
      </c>
      <c r="L72" s="19">
        <f>SUM(L68:L71)</f>
        <v>0</v>
      </c>
      <c r="M72" s="19">
        <f t="shared" ref="M72:R72" si="13">SUM(M68:M71)</f>
        <v>0</v>
      </c>
      <c r="N72" s="19">
        <f t="shared" si="13"/>
        <v>0</v>
      </c>
      <c r="O72" s="19">
        <f t="shared" si="13"/>
        <v>0</v>
      </c>
      <c r="P72" s="19">
        <f t="shared" si="13"/>
        <v>0</v>
      </c>
      <c r="Q72" s="19">
        <f t="shared" si="13"/>
        <v>0</v>
      </c>
      <c r="R72" s="19">
        <f t="shared" si="13"/>
        <v>0</v>
      </c>
      <c r="S72" s="947"/>
      <c r="T72" s="914"/>
      <c r="U72" s="914"/>
      <c r="V72" s="914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</row>
    <row r="73" spans="1:116" ht="9.75" customHeight="1" outlineLevel="4" x14ac:dyDescent="0.15">
      <c r="A73" s="948" t="s">
        <v>20</v>
      </c>
      <c r="B73" s="951" t="s">
        <v>10</v>
      </c>
      <c r="C73" s="954" t="s">
        <v>10</v>
      </c>
      <c r="D73" s="957" t="s">
        <v>41</v>
      </c>
      <c r="E73" s="960" t="s">
        <v>12</v>
      </c>
      <c r="F73" s="963"/>
      <c r="G73" s="942"/>
      <c r="H73" s="942"/>
      <c r="I73" s="942"/>
      <c r="J73" s="14" t="s">
        <v>156</v>
      </c>
      <c r="K73" s="20"/>
      <c r="L73" s="20"/>
      <c r="M73" s="17"/>
      <c r="N73" s="17"/>
      <c r="O73" s="17"/>
      <c r="P73" s="17"/>
      <c r="Q73" s="16"/>
      <c r="R73" s="16"/>
      <c r="S73" s="945"/>
      <c r="T73" s="912"/>
      <c r="U73" s="912"/>
      <c r="V73" s="912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</row>
    <row r="74" spans="1:116" ht="9.75" customHeight="1" outlineLevel="4" x14ac:dyDescent="0.15">
      <c r="A74" s="949"/>
      <c r="B74" s="952"/>
      <c r="C74" s="955"/>
      <c r="D74" s="958"/>
      <c r="E74" s="961"/>
      <c r="F74" s="964"/>
      <c r="G74" s="943"/>
      <c r="H74" s="943"/>
      <c r="I74" s="943"/>
      <c r="J74" s="16" t="s">
        <v>157</v>
      </c>
      <c r="K74" s="20"/>
      <c r="L74" s="20"/>
      <c r="M74" s="17"/>
      <c r="N74" s="17"/>
      <c r="O74" s="17"/>
      <c r="P74" s="17"/>
      <c r="Q74" s="16"/>
      <c r="R74" s="16"/>
      <c r="S74" s="946"/>
      <c r="T74" s="913"/>
      <c r="U74" s="913"/>
      <c r="V74" s="913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</row>
    <row r="75" spans="1:116" ht="9.75" customHeight="1" outlineLevel="4" x14ac:dyDescent="0.15">
      <c r="A75" s="949"/>
      <c r="B75" s="952"/>
      <c r="C75" s="955"/>
      <c r="D75" s="958"/>
      <c r="E75" s="961"/>
      <c r="F75" s="964"/>
      <c r="G75" s="943"/>
      <c r="H75" s="943"/>
      <c r="I75" s="943"/>
      <c r="J75" s="16" t="s">
        <v>158</v>
      </c>
      <c r="K75" s="20"/>
      <c r="L75" s="20"/>
      <c r="M75" s="17"/>
      <c r="N75" s="17"/>
      <c r="O75" s="17"/>
      <c r="P75" s="17"/>
      <c r="Q75" s="16"/>
      <c r="R75" s="16"/>
      <c r="S75" s="946"/>
      <c r="T75" s="913"/>
      <c r="U75" s="913"/>
      <c r="V75" s="913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</row>
    <row r="76" spans="1:116" ht="9.75" customHeight="1" outlineLevel="4" x14ac:dyDescent="0.15">
      <c r="A76" s="949"/>
      <c r="B76" s="952"/>
      <c r="C76" s="955"/>
      <c r="D76" s="958"/>
      <c r="E76" s="961"/>
      <c r="F76" s="964"/>
      <c r="G76" s="943"/>
      <c r="H76" s="943"/>
      <c r="I76" s="943"/>
      <c r="J76" s="18" t="s">
        <v>159</v>
      </c>
      <c r="K76" s="21"/>
      <c r="L76" s="21"/>
      <c r="M76" s="22"/>
      <c r="N76" s="22"/>
      <c r="O76" s="22"/>
      <c r="P76" s="22"/>
      <c r="Q76" s="18"/>
      <c r="R76" s="18"/>
      <c r="S76" s="946"/>
      <c r="T76" s="913"/>
      <c r="U76" s="913"/>
      <c r="V76" s="913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</row>
    <row r="77" spans="1:116" ht="9.75" customHeight="1" outlineLevel="4" thickBot="1" x14ac:dyDescent="0.2">
      <c r="A77" s="950"/>
      <c r="B77" s="953"/>
      <c r="C77" s="956"/>
      <c r="D77" s="959"/>
      <c r="E77" s="962"/>
      <c r="F77" s="965"/>
      <c r="G77" s="944"/>
      <c r="H77" s="944"/>
      <c r="I77" s="944"/>
      <c r="J77" s="19" t="s">
        <v>385</v>
      </c>
      <c r="K77" s="19">
        <f>SUM(K73:K76)</f>
        <v>0</v>
      </c>
      <c r="L77" s="19">
        <f>SUM(L73:L76)</f>
        <v>0</v>
      </c>
      <c r="M77" s="19">
        <f t="shared" ref="M77:R77" si="14">SUM(M73:M76)</f>
        <v>0</v>
      </c>
      <c r="N77" s="19">
        <f t="shared" si="14"/>
        <v>0</v>
      </c>
      <c r="O77" s="19">
        <f t="shared" si="14"/>
        <v>0</v>
      </c>
      <c r="P77" s="19">
        <f t="shared" si="14"/>
        <v>0</v>
      </c>
      <c r="Q77" s="19">
        <f t="shared" si="14"/>
        <v>0</v>
      </c>
      <c r="R77" s="19">
        <f t="shared" si="14"/>
        <v>0</v>
      </c>
      <c r="S77" s="947"/>
      <c r="T77" s="914"/>
      <c r="U77" s="914"/>
      <c r="V77" s="914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</row>
    <row r="78" spans="1:116" ht="9.75" customHeight="1" outlineLevel="3" thickBot="1" x14ac:dyDescent="0.2">
      <c r="A78" s="23" t="s">
        <v>20</v>
      </c>
      <c r="B78" s="24" t="s">
        <v>10</v>
      </c>
      <c r="C78" s="118" t="s">
        <v>10</v>
      </c>
      <c r="D78" s="25">
        <v>4</v>
      </c>
      <c r="E78" s="915" t="s">
        <v>46</v>
      </c>
      <c r="F78" s="916"/>
      <c r="G78" s="916"/>
      <c r="H78" s="916"/>
      <c r="I78" s="916"/>
      <c r="J78" s="917"/>
      <c r="K78" s="26">
        <f>K67+K72+K77</f>
        <v>0</v>
      </c>
      <c r="L78" s="26">
        <f>L67+L72+L77</f>
        <v>0</v>
      </c>
      <c r="M78" s="26">
        <f t="shared" ref="M78:R78" si="15">M67+M72+M77</f>
        <v>0</v>
      </c>
      <c r="N78" s="26">
        <f t="shared" si="15"/>
        <v>0</v>
      </c>
      <c r="O78" s="26">
        <f t="shared" si="15"/>
        <v>0</v>
      </c>
      <c r="P78" s="26">
        <f t="shared" si="15"/>
        <v>0</v>
      </c>
      <c r="Q78" s="26">
        <f t="shared" si="15"/>
        <v>0</v>
      </c>
      <c r="R78" s="26">
        <f t="shared" si="15"/>
        <v>0</v>
      </c>
      <c r="S78" s="27" t="s">
        <v>13</v>
      </c>
      <c r="T78" s="26" t="s">
        <v>13</v>
      </c>
      <c r="U78" s="28" t="s">
        <v>13</v>
      </c>
      <c r="V78" s="29" t="s">
        <v>13</v>
      </c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</row>
    <row r="79" spans="1:116" ht="11.25" customHeight="1" outlineLevel="4" thickBot="1" x14ac:dyDescent="0.2">
      <c r="A79" s="11" t="s">
        <v>20</v>
      </c>
      <c r="B79" s="12" t="s">
        <v>10</v>
      </c>
      <c r="C79" s="117" t="s">
        <v>10</v>
      </c>
      <c r="D79" s="13">
        <v>5</v>
      </c>
      <c r="E79" s="969" t="s">
        <v>168</v>
      </c>
      <c r="F79" s="970"/>
      <c r="G79" s="970"/>
      <c r="H79" s="970"/>
      <c r="I79" s="970"/>
      <c r="J79" s="970"/>
      <c r="K79" s="970"/>
      <c r="L79" s="970"/>
      <c r="M79" s="970"/>
      <c r="N79" s="970"/>
      <c r="O79" s="970"/>
      <c r="P79" s="970"/>
      <c r="Q79" s="970"/>
      <c r="R79" s="970"/>
      <c r="S79" s="970"/>
      <c r="T79" s="970"/>
      <c r="U79" s="970"/>
      <c r="V79" s="971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</row>
    <row r="80" spans="1:116" ht="9.75" customHeight="1" outlineLevel="4" x14ac:dyDescent="0.15">
      <c r="A80" s="948" t="s">
        <v>20</v>
      </c>
      <c r="B80" s="951" t="s">
        <v>10</v>
      </c>
      <c r="C80" s="954" t="s">
        <v>10</v>
      </c>
      <c r="D80" s="957" t="s">
        <v>45</v>
      </c>
      <c r="E80" s="960" t="s">
        <v>10</v>
      </c>
      <c r="F80" s="966"/>
      <c r="G80" s="942"/>
      <c r="H80" s="942"/>
      <c r="I80" s="942"/>
      <c r="J80" s="14" t="s">
        <v>156</v>
      </c>
      <c r="K80" s="20"/>
      <c r="L80" s="14"/>
      <c r="M80" s="15"/>
      <c r="N80" s="15"/>
      <c r="O80" s="15"/>
      <c r="P80" s="15"/>
      <c r="Q80" s="14"/>
      <c r="R80" s="14"/>
      <c r="S80" s="945"/>
      <c r="T80" s="912"/>
      <c r="U80" s="912"/>
      <c r="V80" s="912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</row>
    <row r="81" spans="1:116" ht="9.75" customHeight="1" outlineLevel="4" x14ac:dyDescent="0.15">
      <c r="A81" s="949"/>
      <c r="B81" s="952"/>
      <c r="C81" s="955"/>
      <c r="D81" s="958"/>
      <c r="E81" s="961"/>
      <c r="F81" s="967"/>
      <c r="G81" s="943"/>
      <c r="H81" s="943"/>
      <c r="I81" s="943"/>
      <c r="J81" s="16" t="s">
        <v>157</v>
      </c>
      <c r="K81" s="20"/>
      <c r="L81" s="16"/>
      <c r="M81" s="17"/>
      <c r="N81" s="17"/>
      <c r="O81" s="17"/>
      <c r="P81" s="17"/>
      <c r="Q81" s="16"/>
      <c r="R81" s="16"/>
      <c r="S81" s="946"/>
      <c r="T81" s="913"/>
      <c r="U81" s="913"/>
      <c r="V81" s="913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</row>
    <row r="82" spans="1:116" ht="9.75" customHeight="1" outlineLevel="4" x14ac:dyDescent="0.15">
      <c r="A82" s="949"/>
      <c r="B82" s="952"/>
      <c r="C82" s="955"/>
      <c r="D82" s="958"/>
      <c r="E82" s="961"/>
      <c r="F82" s="967"/>
      <c r="G82" s="943"/>
      <c r="H82" s="943"/>
      <c r="I82" s="943"/>
      <c r="J82" s="16" t="s">
        <v>158</v>
      </c>
      <c r="K82" s="20"/>
      <c r="L82" s="16"/>
      <c r="M82" s="17"/>
      <c r="N82" s="17"/>
      <c r="O82" s="17"/>
      <c r="P82" s="17"/>
      <c r="Q82" s="16"/>
      <c r="R82" s="16"/>
      <c r="S82" s="946"/>
      <c r="T82" s="913"/>
      <c r="U82" s="913"/>
      <c r="V82" s="913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</row>
    <row r="83" spans="1:116" ht="9.75" customHeight="1" outlineLevel="4" x14ac:dyDescent="0.15">
      <c r="A83" s="949"/>
      <c r="B83" s="952"/>
      <c r="C83" s="955"/>
      <c r="D83" s="958"/>
      <c r="E83" s="961"/>
      <c r="F83" s="967"/>
      <c r="G83" s="943"/>
      <c r="H83" s="943"/>
      <c r="I83" s="943"/>
      <c r="J83" s="18" t="s">
        <v>159</v>
      </c>
      <c r="K83" s="21"/>
      <c r="L83" s="18"/>
      <c r="M83" s="18"/>
      <c r="N83" s="18"/>
      <c r="O83" s="18"/>
      <c r="P83" s="18"/>
      <c r="Q83" s="18"/>
      <c r="R83" s="18"/>
      <c r="S83" s="946"/>
      <c r="T83" s="913"/>
      <c r="U83" s="913"/>
      <c r="V83" s="913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</row>
    <row r="84" spans="1:116" ht="9.75" customHeight="1" outlineLevel="4" thickBot="1" x14ac:dyDescent="0.2">
      <c r="A84" s="950"/>
      <c r="B84" s="953"/>
      <c r="C84" s="956"/>
      <c r="D84" s="959"/>
      <c r="E84" s="962"/>
      <c r="F84" s="968"/>
      <c r="G84" s="944"/>
      <c r="H84" s="944"/>
      <c r="I84" s="944"/>
      <c r="J84" s="19" t="s">
        <v>385</v>
      </c>
      <c r="K84" s="19">
        <f>SUM(K80:K83)</f>
        <v>0</v>
      </c>
      <c r="L84" s="19">
        <f>SUM(L80:L83)</f>
        <v>0</v>
      </c>
      <c r="M84" s="19">
        <f t="shared" ref="M84:R84" si="16">SUM(M80:M83)</f>
        <v>0</v>
      </c>
      <c r="N84" s="19">
        <f t="shared" si="16"/>
        <v>0</v>
      </c>
      <c r="O84" s="19">
        <f t="shared" si="16"/>
        <v>0</v>
      </c>
      <c r="P84" s="19">
        <f t="shared" si="16"/>
        <v>0</v>
      </c>
      <c r="Q84" s="19">
        <f t="shared" si="16"/>
        <v>0</v>
      </c>
      <c r="R84" s="19">
        <f t="shared" si="16"/>
        <v>0</v>
      </c>
      <c r="S84" s="947"/>
      <c r="T84" s="914"/>
      <c r="U84" s="914"/>
      <c r="V84" s="914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</row>
    <row r="85" spans="1:116" ht="9.75" customHeight="1" outlineLevel="4" x14ac:dyDescent="0.15">
      <c r="A85" s="948" t="s">
        <v>20</v>
      </c>
      <c r="B85" s="951" t="s">
        <v>10</v>
      </c>
      <c r="C85" s="954" t="s">
        <v>10</v>
      </c>
      <c r="D85" s="957" t="s">
        <v>45</v>
      </c>
      <c r="E85" s="960" t="s">
        <v>11</v>
      </c>
      <c r="F85" s="966"/>
      <c r="G85" s="942"/>
      <c r="H85" s="942"/>
      <c r="I85" s="942"/>
      <c r="J85" s="14" t="s">
        <v>156</v>
      </c>
      <c r="K85" s="20"/>
      <c r="L85" s="20"/>
      <c r="M85" s="17"/>
      <c r="N85" s="17"/>
      <c r="O85" s="17"/>
      <c r="P85" s="17"/>
      <c r="Q85" s="16"/>
      <c r="R85" s="16"/>
      <c r="S85" s="945"/>
      <c r="T85" s="912"/>
      <c r="U85" s="912"/>
      <c r="V85" s="912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</row>
    <row r="86" spans="1:116" ht="9.75" customHeight="1" outlineLevel="4" x14ac:dyDescent="0.15">
      <c r="A86" s="949"/>
      <c r="B86" s="952"/>
      <c r="C86" s="955"/>
      <c r="D86" s="958"/>
      <c r="E86" s="961"/>
      <c r="F86" s="967"/>
      <c r="G86" s="943"/>
      <c r="H86" s="943"/>
      <c r="I86" s="943"/>
      <c r="J86" s="16" t="s">
        <v>157</v>
      </c>
      <c r="K86" s="20"/>
      <c r="L86" s="20"/>
      <c r="M86" s="17"/>
      <c r="N86" s="17"/>
      <c r="O86" s="17"/>
      <c r="P86" s="17"/>
      <c r="Q86" s="16"/>
      <c r="R86" s="16"/>
      <c r="S86" s="946"/>
      <c r="T86" s="913"/>
      <c r="U86" s="913"/>
      <c r="V86" s="913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</row>
    <row r="87" spans="1:116" ht="9.75" customHeight="1" outlineLevel="4" x14ac:dyDescent="0.15">
      <c r="A87" s="949"/>
      <c r="B87" s="952"/>
      <c r="C87" s="955"/>
      <c r="D87" s="958"/>
      <c r="E87" s="961"/>
      <c r="F87" s="967"/>
      <c r="G87" s="943"/>
      <c r="H87" s="943"/>
      <c r="I87" s="943"/>
      <c r="J87" s="16" t="s">
        <v>158</v>
      </c>
      <c r="K87" s="20"/>
      <c r="L87" s="20"/>
      <c r="M87" s="17"/>
      <c r="N87" s="17"/>
      <c r="O87" s="17"/>
      <c r="P87" s="17"/>
      <c r="Q87" s="16"/>
      <c r="R87" s="16"/>
      <c r="S87" s="946"/>
      <c r="T87" s="913"/>
      <c r="U87" s="913"/>
      <c r="V87" s="913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</row>
    <row r="88" spans="1:116" ht="9.75" customHeight="1" outlineLevel="4" x14ac:dyDescent="0.15">
      <c r="A88" s="949"/>
      <c r="B88" s="952"/>
      <c r="C88" s="955"/>
      <c r="D88" s="958"/>
      <c r="E88" s="961"/>
      <c r="F88" s="967"/>
      <c r="G88" s="943"/>
      <c r="H88" s="943"/>
      <c r="I88" s="943"/>
      <c r="J88" s="18" t="s">
        <v>159</v>
      </c>
      <c r="K88" s="21"/>
      <c r="L88" s="21"/>
      <c r="M88" s="22"/>
      <c r="N88" s="22"/>
      <c r="O88" s="22"/>
      <c r="P88" s="22"/>
      <c r="Q88" s="18"/>
      <c r="R88" s="18"/>
      <c r="S88" s="946"/>
      <c r="T88" s="913"/>
      <c r="U88" s="913"/>
      <c r="V88" s="913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</row>
    <row r="89" spans="1:116" ht="9.75" customHeight="1" outlineLevel="4" thickBot="1" x14ac:dyDescent="0.2">
      <c r="A89" s="950"/>
      <c r="B89" s="953"/>
      <c r="C89" s="956"/>
      <c r="D89" s="959"/>
      <c r="E89" s="962"/>
      <c r="F89" s="968"/>
      <c r="G89" s="944"/>
      <c r="H89" s="944"/>
      <c r="I89" s="944"/>
      <c r="J89" s="19" t="s">
        <v>385</v>
      </c>
      <c r="K89" s="19">
        <f>SUM(K85:K88)</f>
        <v>0</v>
      </c>
      <c r="L89" s="19">
        <f>SUM(L85:L88)</f>
        <v>0</v>
      </c>
      <c r="M89" s="19">
        <f t="shared" ref="M89:R89" si="17">SUM(M85:M88)</f>
        <v>0</v>
      </c>
      <c r="N89" s="19">
        <f t="shared" si="17"/>
        <v>0</v>
      </c>
      <c r="O89" s="19">
        <f t="shared" si="17"/>
        <v>0</v>
      </c>
      <c r="P89" s="19">
        <f t="shared" si="17"/>
        <v>0</v>
      </c>
      <c r="Q89" s="19">
        <f t="shared" si="17"/>
        <v>0</v>
      </c>
      <c r="R89" s="19">
        <f t="shared" si="17"/>
        <v>0</v>
      </c>
      <c r="S89" s="947"/>
      <c r="T89" s="914"/>
      <c r="U89" s="914"/>
      <c r="V89" s="914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</row>
    <row r="90" spans="1:116" ht="9.75" customHeight="1" outlineLevel="4" x14ac:dyDescent="0.15">
      <c r="A90" s="948" t="s">
        <v>20</v>
      </c>
      <c r="B90" s="951" t="s">
        <v>10</v>
      </c>
      <c r="C90" s="954" t="s">
        <v>10</v>
      </c>
      <c r="D90" s="957" t="s">
        <v>45</v>
      </c>
      <c r="E90" s="960" t="s">
        <v>12</v>
      </c>
      <c r="F90" s="963"/>
      <c r="G90" s="942"/>
      <c r="H90" s="942"/>
      <c r="I90" s="942"/>
      <c r="J90" s="14" t="s">
        <v>156</v>
      </c>
      <c r="K90" s="20"/>
      <c r="L90" s="20"/>
      <c r="M90" s="17"/>
      <c r="N90" s="17"/>
      <c r="O90" s="17"/>
      <c r="P90" s="17"/>
      <c r="Q90" s="16"/>
      <c r="R90" s="16"/>
      <c r="S90" s="945"/>
      <c r="T90" s="912"/>
      <c r="U90" s="912"/>
      <c r="V90" s="912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</row>
    <row r="91" spans="1:116" ht="9.75" customHeight="1" outlineLevel="4" x14ac:dyDescent="0.15">
      <c r="A91" s="949"/>
      <c r="B91" s="952"/>
      <c r="C91" s="955"/>
      <c r="D91" s="958"/>
      <c r="E91" s="961"/>
      <c r="F91" s="964"/>
      <c r="G91" s="943"/>
      <c r="H91" s="943"/>
      <c r="I91" s="943"/>
      <c r="J91" s="16" t="s">
        <v>157</v>
      </c>
      <c r="K91" s="20"/>
      <c r="L91" s="20"/>
      <c r="M91" s="17"/>
      <c r="N91" s="17"/>
      <c r="O91" s="17"/>
      <c r="P91" s="17"/>
      <c r="Q91" s="16"/>
      <c r="R91" s="16"/>
      <c r="S91" s="946"/>
      <c r="T91" s="913"/>
      <c r="U91" s="913"/>
      <c r="V91" s="913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</row>
    <row r="92" spans="1:116" ht="9.75" customHeight="1" outlineLevel="4" x14ac:dyDescent="0.15">
      <c r="A92" s="949"/>
      <c r="B92" s="952"/>
      <c r="C92" s="955"/>
      <c r="D92" s="958"/>
      <c r="E92" s="961"/>
      <c r="F92" s="964"/>
      <c r="G92" s="943"/>
      <c r="H92" s="943"/>
      <c r="I92" s="943"/>
      <c r="J92" s="16" t="s">
        <v>158</v>
      </c>
      <c r="K92" s="20"/>
      <c r="L92" s="20"/>
      <c r="M92" s="17"/>
      <c r="N92" s="17"/>
      <c r="O92" s="17"/>
      <c r="P92" s="17"/>
      <c r="Q92" s="16"/>
      <c r="R92" s="16"/>
      <c r="S92" s="946"/>
      <c r="T92" s="913"/>
      <c r="U92" s="913"/>
      <c r="V92" s="913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</row>
    <row r="93" spans="1:116" ht="9.75" customHeight="1" outlineLevel="4" x14ac:dyDescent="0.15">
      <c r="A93" s="949"/>
      <c r="B93" s="952"/>
      <c r="C93" s="955"/>
      <c r="D93" s="958"/>
      <c r="E93" s="961"/>
      <c r="F93" s="964"/>
      <c r="G93" s="943"/>
      <c r="H93" s="943"/>
      <c r="I93" s="943"/>
      <c r="J93" s="18" t="s">
        <v>159</v>
      </c>
      <c r="K93" s="21"/>
      <c r="L93" s="21"/>
      <c r="M93" s="22"/>
      <c r="N93" s="22"/>
      <c r="O93" s="22"/>
      <c r="P93" s="22"/>
      <c r="Q93" s="18"/>
      <c r="R93" s="18"/>
      <c r="S93" s="946"/>
      <c r="T93" s="913"/>
      <c r="U93" s="913"/>
      <c r="V93" s="913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</row>
    <row r="94" spans="1:116" ht="9.75" customHeight="1" outlineLevel="4" thickBot="1" x14ac:dyDescent="0.2">
      <c r="A94" s="950"/>
      <c r="B94" s="953"/>
      <c r="C94" s="956"/>
      <c r="D94" s="959"/>
      <c r="E94" s="962"/>
      <c r="F94" s="965"/>
      <c r="G94" s="944"/>
      <c r="H94" s="944"/>
      <c r="I94" s="944"/>
      <c r="J94" s="19" t="s">
        <v>385</v>
      </c>
      <c r="K94" s="19">
        <f>SUM(K90:K93)</f>
        <v>0</v>
      </c>
      <c r="L94" s="19">
        <f>SUM(L90:L93)</f>
        <v>0</v>
      </c>
      <c r="M94" s="19">
        <f t="shared" ref="M94:R94" si="18">SUM(M90:M93)</f>
        <v>0</v>
      </c>
      <c r="N94" s="19">
        <f t="shared" si="18"/>
        <v>0</v>
      </c>
      <c r="O94" s="19">
        <f t="shared" si="18"/>
        <v>0</v>
      </c>
      <c r="P94" s="19">
        <f t="shared" si="18"/>
        <v>0</v>
      </c>
      <c r="Q94" s="19">
        <f t="shared" si="18"/>
        <v>0</v>
      </c>
      <c r="R94" s="19">
        <f t="shared" si="18"/>
        <v>0</v>
      </c>
      <c r="S94" s="947"/>
      <c r="T94" s="914"/>
      <c r="U94" s="914"/>
      <c r="V94" s="914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</row>
    <row r="95" spans="1:116" ht="9.75" customHeight="1" outlineLevel="3" thickBot="1" x14ac:dyDescent="0.2">
      <c r="A95" s="23" t="s">
        <v>20</v>
      </c>
      <c r="B95" s="24" t="s">
        <v>10</v>
      </c>
      <c r="C95" s="118" t="s">
        <v>10</v>
      </c>
      <c r="D95" s="25">
        <v>5</v>
      </c>
      <c r="E95" s="915" t="s">
        <v>46</v>
      </c>
      <c r="F95" s="916"/>
      <c r="G95" s="916"/>
      <c r="H95" s="916"/>
      <c r="I95" s="916"/>
      <c r="J95" s="917"/>
      <c r="K95" s="26">
        <f>K84+K89+K94</f>
        <v>0</v>
      </c>
      <c r="L95" s="26">
        <f>L84+L89+L94</f>
        <v>0</v>
      </c>
      <c r="M95" s="26">
        <f t="shared" ref="M95:R95" si="19">M84+M89+M94</f>
        <v>0</v>
      </c>
      <c r="N95" s="26">
        <f t="shared" si="19"/>
        <v>0</v>
      </c>
      <c r="O95" s="26">
        <f t="shared" si="19"/>
        <v>0</v>
      </c>
      <c r="P95" s="26">
        <f t="shared" si="19"/>
        <v>0</v>
      </c>
      <c r="Q95" s="26">
        <f t="shared" si="19"/>
        <v>0</v>
      </c>
      <c r="R95" s="26">
        <f t="shared" si="19"/>
        <v>0</v>
      </c>
      <c r="S95" s="27" t="s">
        <v>13</v>
      </c>
      <c r="T95" s="26" t="s">
        <v>13</v>
      </c>
      <c r="U95" s="28" t="s">
        <v>13</v>
      </c>
      <c r="V95" s="29" t="s">
        <v>13</v>
      </c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</row>
    <row r="96" spans="1:116" ht="11.25" customHeight="1" outlineLevel="4" thickBot="1" x14ac:dyDescent="0.2">
      <c r="A96" s="11" t="s">
        <v>20</v>
      </c>
      <c r="B96" s="12" t="s">
        <v>10</v>
      </c>
      <c r="C96" s="117" t="s">
        <v>10</v>
      </c>
      <c r="D96" s="13">
        <v>6</v>
      </c>
      <c r="E96" s="969" t="s">
        <v>169</v>
      </c>
      <c r="F96" s="970"/>
      <c r="G96" s="970"/>
      <c r="H96" s="970"/>
      <c r="I96" s="970"/>
      <c r="J96" s="970"/>
      <c r="K96" s="970"/>
      <c r="L96" s="970"/>
      <c r="M96" s="970"/>
      <c r="N96" s="970"/>
      <c r="O96" s="970"/>
      <c r="P96" s="970"/>
      <c r="Q96" s="970"/>
      <c r="R96" s="970"/>
      <c r="S96" s="970"/>
      <c r="T96" s="970"/>
      <c r="U96" s="970"/>
      <c r="V96" s="971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spans="1:116" ht="9.75" customHeight="1" outlineLevel="4" x14ac:dyDescent="0.15">
      <c r="A97" s="948" t="s">
        <v>20</v>
      </c>
      <c r="B97" s="951" t="s">
        <v>10</v>
      </c>
      <c r="C97" s="954" t="s">
        <v>10</v>
      </c>
      <c r="D97" s="957" t="s">
        <v>48</v>
      </c>
      <c r="E97" s="960" t="s">
        <v>10</v>
      </c>
      <c r="F97" s="966"/>
      <c r="G97" s="942"/>
      <c r="H97" s="942"/>
      <c r="I97" s="942"/>
      <c r="J97" s="14" t="s">
        <v>156</v>
      </c>
      <c r="K97" s="20"/>
      <c r="L97" s="14"/>
      <c r="M97" s="15"/>
      <c r="N97" s="15"/>
      <c r="O97" s="15"/>
      <c r="P97" s="15"/>
      <c r="Q97" s="14"/>
      <c r="R97" s="14"/>
      <c r="S97" s="945"/>
      <c r="T97" s="912"/>
      <c r="U97" s="912"/>
      <c r="V97" s="912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spans="1:116" ht="9.75" customHeight="1" outlineLevel="4" x14ac:dyDescent="0.15">
      <c r="A98" s="949"/>
      <c r="B98" s="952"/>
      <c r="C98" s="955"/>
      <c r="D98" s="958"/>
      <c r="E98" s="961"/>
      <c r="F98" s="967"/>
      <c r="G98" s="943"/>
      <c r="H98" s="943"/>
      <c r="I98" s="943"/>
      <c r="J98" s="16" t="s">
        <v>157</v>
      </c>
      <c r="K98" s="20"/>
      <c r="L98" s="16"/>
      <c r="M98" s="17"/>
      <c r="N98" s="17"/>
      <c r="O98" s="17"/>
      <c r="P98" s="17"/>
      <c r="Q98" s="16"/>
      <c r="R98" s="16"/>
      <c r="S98" s="946"/>
      <c r="T98" s="913"/>
      <c r="U98" s="913"/>
      <c r="V98" s="913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</row>
    <row r="99" spans="1:116" ht="9.75" customHeight="1" outlineLevel="4" x14ac:dyDescent="0.15">
      <c r="A99" s="949"/>
      <c r="B99" s="952"/>
      <c r="C99" s="955"/>
      <c r="D99" s="958"/>
      <c r="E99" s="961"/>
      <c r="F99" s="967"/>
      <c r="G99" s="943"/>
      <c r="H99" s="943"/>
      <c r="I99" s="943"/>
      <c r="J99" s="16" t="s">
        <v>158</v>
      </c>
      <c r="K99" s="20"/>
      <c r="L99" s="16"/>
      <c r="M99" s="17"/>
      <c r="N99" s="17"/>
      <c r="O99" s="17"/>
      <c r="P99" s="17"/>
      <c r="Q99" s="16"/>
      <c r="R99" s="16"/>
      <c r="S99" s="946"/>
      <c r="T99" s="913"/>
      <c r="U99" s="913"/>
      <c r="V99" s="913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</row>
    <row r="100" spans="1:116" ht="9.75" customHeight="1" outlineLevel="4" x14ac:dyDescent="0.15">
      <c r="A100" s="949"/>
      <c r="B100" s="952"/>
      <c r="C100" s="955"/>
      <c r="D100" s="958"/>
      <c r="E100" s="961"/>
      <c r="F100" s="967"/>
      <c r="G100" s="943"/>
      <c r="H100" s="943"/>
      <c r="I100" s="943"/>
      <c r="J100" s="18" t="s">
        <v>159</v>
      </c>
      <c r="K100" s="21"/>
      <c r="L100" s="18"/>
      <c r="M100" s="18"/>
      <c r="N100" s="18"/>
      <c r="O100" s="18"/>
      <c r="P100" s="18"/>
      <c r="Q100" s="18"/>
      <c r="R100" s="18"/>
      <c r="S100" s="946"/>
      <c r="T100" s="913"/>
      <c r="U100" s="913"/>
      <c r="V100" s="913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</row>
    <row r="101" spans="1:116" ht="9.75" customHeight="1" outlineLevel="4" thickBot="1" x14ac:dyDescent="0.2">
      <c r="A101" s="950"/>
      <c r="B101" s="953"/>
      <c r="C101" s="956"/>
      <c r="D101" s="959"/>
      <c r="E101" s="962"/>
      <c r="F101" s="968"/>
      <c r="G101" s="944"/>
      <c r="H101" s="944"/>
      <c r="I101" s="944"/>
      <c r="J101" s="19" t="s">
        <v>385</v>
      </c>
      <c r="K101" s="19">
        <f>SUM(K97:K100)</f>
        <v>0</v>
      </c>
      <c r="L101" s="19">
        <f>SUM(L97:L100)</f>
        <v>0</v>
      </c>
      <c r="M101" s="19">
        <f t="shared" ref="M101:R101" si="20">SUM(M97:M100)</f>
        <v>0</v>
      </c>
      <c r="N101" s="19">
        <f t="shared" si="20"/>
        <v>0</v>
      </c>
      <c r="O101" s="19">
        <f t="shared" si="20"/>
        <v>0</v>
      </c>
      <c r="P101" s="19">
        <f t="shared" si="20"/>
        <v>0</v>
      </c>
      <c r="Q101" s="19">
        <f t="shared" si="20"/>
        <v>0</v>
      </c>
      <c r="R101" s="19">
        <f t="shared" si="20"/>
        <v>0</v>
      </c>
      <c r="S101" s="947"/>
      <c r="T101" s="914"/>
      <c r="U101" s="914"/>
      <c r="V101" s="914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</row>
    <row r="102" spans="1:116" ht="9.75" customHeight="1" outlineLevel="4" x14ac:dyDescent="0.15">
      <c r="A102" s="948" t="s">
        <v>20</v>
      </c>
      <c r="B102" s="951" t="s">
        <v>10</v>
      </c>
      <c r="C102" s="954" t="s">
        <v>10</v>
      </c>
      <c r="D102" s="957" t="s">
        <v>48</v>
      </c>
      <c r="E102" s="960" t="s">
        <v>11</v>
      </c>
      <c r="F102" s="966"/>
      <c r="G102" s="942"/>
      <c r="H102" s="942"/>
      <c r="I102" s="942"/>
      <c r="J102" s="14" t="s">
        <v>156</v>
      </c>
      <c r="K102" s="20"/>
      <c r="L102" s="20"/>
      <c r="M102" s="17"/>
      <c r="N102" s="17"/>
      <c r="O102" s="17"/>
      <c r="P102" s="17"/>
      <c r="Q102" s="16"/>
      <c r="R102" s="16"/>
      <c r="S102" s="945"/>
      <c r="T102" s="912"/>
      <c r="U102" s="912"/>
      <c r="V102" s="912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</row>
    <row r="103" spans="1:116" ht="9.75" customHeight="1" outlineLevel="4" x14ac:dyDescent="0.15">
      <c r="A103" s="949"/>
      <c r="B103" s="952"/>
      <c r="C103" s="955"/>
      <c r="D103" s="958"/>
      <c r="E103" s="961"/>
      <c r="F103" s="967"/>
      <c r="G103" s="943"/>
      <c r="H103" s="943"/>
      <c r="I103" s="943"/>
      <c r="J103" s="16" t="s">
        <v>157</v>
      </c>
      <c r="K103" s="20"/>
      <c r="L103" s="20"/>
      <c r="M103" s="17"/>
      <c r="N103" s="17"/>
      <c r="O103" s="17"/>
      <c r="P103" s="17"/>
      <c r="Q103" s="16"/>
      <c r="R103" s="16"/>
      <c r="S103" s="946"/>
      <c r="T103" s="913"/>
      <c r="U103" s="913"/>
      <c r="V103" s="913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spans="1:116" ht="9.75" customHeight="1" outlineLevel="4" x14ac:dyDescent="0.15">
      <c r="A104" s="949"/>
      <c r="B104" s="952"/>
      <c r="C104" s="955"/>
      <c r="D104" s="958"/>
      <c r="E104" s="961"/>
      <c r="F104" s="967"/>
      <c r="G104" s="943"/>
      <c r="H104" s="943"/>
      <c r="I104" s="943"/>
      <c r="J104" s="16" t="s">
        <v>158</v>
      </c>
      <c r="K104" s="20"/>
      <c r="L104" s="20"/>
      <c r="M104" s="17"/>
      <c r="N104" s="17"/>
      <c r="O104" s="17"/>
      <c r="P104" s="17"/>
      <c r="Q104" s="16"/>
      <c r="R104" s="16"/>
      <c r="S104" s="946"/>
      <c r="T104" s="913"/>
      <c r="U104" s="913"/>
      <c r="V104" s="913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spans="1:116" ht="9.75" customHeight="1" outlineLevel="4" x14ac:dyDescent="0.15">
      <c r="A105" s="949"/>
      <c r="B105" s="952"/>
      <c r="C105" s="955"/>
      <c r="D105" s="958"/>
      <c r="E105" s="961"/>
      <c r="F105" s="967"/>
      <c r="G105" s="943"/>
      <c r="H105" s="943"/>
      <c r="I105" s="943"/>
      <c r="J105" s="18" t="s">
        <v>159</v>
      </c>
      <c r="K105" s="21"/>
      <c r="L105" s="21"/>
      <c r="M105" s="22"/>
      <c r="N105" s="22"/>
      <c r="O105" s="22"/>
      <c r="P105" s="22"/>
      <c r="Q105" s="18"/>
      <c r="R105" s="18"/>
      <c r="S105" s="946"/>
      <c r="T105" s="913"/>
      <c r="U105" s="913"/>
      <c r="V105" s="913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spans="1:116" ht="9.75" customHeight="1" outlineLevel="4" thickBot="1" x14ac:dyDescent="0.2">
      <c r="A106" s="950"/>
      <c r="B106" s="953"/>
      <c r="C106" s="956"/>
      <c r="D106" s="959"/>
      <c r="E106" s="962"/>
      <c r="F106" s="968"/>
      <c r="G106" s="944"/>
      <c r="H106" s="944"/>
      <c r="I106" s="944"/>
      <c r="J106" s="19" t="s">
        <v>385</v>
      </c>
      <c r="K106" s="19">
        <f>SUM(K102:K105)</f>
        <v>0</v>
      </c>
      <c r="L106" s="19">
        <f>SUM(L102:L105)</f>
        <v>0</v>
      </c>
      <c r="M106" s="19">
        <f t="shared" ref="M106:R106" si="21">SUM(M102:M105)</f>
        <v>0</v>
      </c>
      <c r="N106" s="19">
        <f t="shared" si="21"/>
        <v>0</v>
      </c>
      <c r="O106" s="19">
        <f t="shared" si="21"/>
        <v>0</v>
      </c>
      <c r="P106" s="19">
        <f t="shared" si="21"/>
        <v>0</v>
      </c>
      <c r="Q106" s="19">
        <f t="shared" si="21"/>
        <v>0</v>
      </c>
      <c r="R106" s="19">
        <f t="shared" si="21"/>
        <v>0</v>
      </c>
      <c r="S106" s="947"/>
      <c r="T106" s="914"/>
      <c r="U106" s="914"/>
      <c r="V106" s="914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spans="1:116" ht="9.75" customHeight="1" outlineLevel="4" x14ac:dyDescent="0.15">
      <c r="A107" s="948" t="s">
        <v>20</v>
      </c>
      <c r="B107" s="951" t="s">
        <v>10</v>
      </c>
      <c r="C107" s="954" t="s">
        <v>10</v>
      </c>
      <c r="D107" s="957" t="s">
        <v>48</v>
      </c>
      <c r="E107" s="960" t="s">
        <v>12</v>
      </c>
      <c r="F107" s="963"/>
      <c r="G107" s="942"/>
      <c r="H107" s="942"/>
      <c r="I107" s="942"/>
      <c r="J107" s="14" t="s">
        <v>156</v>
      </c>
      <c r="K107" s="20"/>
      <c r="L107" s="20"/>
      <c r="M107" s="17"/>
      <c r="N107" s="17"/>
      <c r="O107" s="17"/>
      <c r="P107" s="17"/>
      <c r="Q107" s="16"/>
      <c r="R107" s="16"/>
      <c r="S107" s="945"/>
      <c r="T107" s="912"/>
      <c r="U107" s="912"/>
      <c r="V107" s="912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spans="1:116" ht="9.75" customHeight="1" outlineLevel="4" x14ac:dyDescent="0.15">
      <c r="A108" s="949"/>
      <c r="B108" s="952"/>
      <c r="C108" s="955"/>
      <c r="D108" s="958"/>
      <c r="E108" s="961"/>
      <c r="F108" s="964"/>
      <c r="G108" s="943"/>
      <c r="H108" s="943"/>
      <c r="I108" s="943"/>
      <c r="J108" s="16" t="s">
        <v>157</v>
      </c>
      <c r="K108" s="20"/>
      <c r="L108" s="20"/>
      <c r="M108" s="17"/>
      <c r="N108" s="17"/>
      <c r="O108" s="17"/>
      <c r="P108" s="17"/>
      <c r="Q108" s="16"/>
      <c r="R108" s="16"/>
      <c r="S108" s="946"/>
      <c r="T108" s="913"/>
      <c r="U108" s="913"/>
      <c r="V108" s="913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spans="1:116" ht="9.75" customHeight="1" outlineLevel="4" x14ac:dyDescent="0.15">
      <c r="A109" s="949"/>
      <c r="B109" s="952"/>
      <c r="C109" s="955"/>
      <c r="D109" s="958"/>
      <c r="E109" s="961"/>
      <c r="F109" s="964"/>
      <c r="G109" s="943"/>
      <c r="H109" s="943"/>
      <c r="I109" s="943"/>
      <c r="J109" s="16" t="s">
        <v>158</v>
      </c>
      <c r="K109" s="20"/>
      <c r="L109" s="20"/>
      <c r="M109" s="17"/>
      <c r="N109" s="17"/>
      <c r="O109" s="17"/>
      <c r="P109" s="17"/>
      <c r="Q109" s="16"/>
      <c r="R109" s="16"/>
      <c r="S109" s="946"/>
      <c r="T109" s="913"/>
      <c r="U109" s="913"/>
      <c r="V109" s="913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spans="1:116" ht="9.75" customHeight="1" outlineLevel="4" x14ac:dyDescent="0.15">
      <c r="A110" s="949"/>
      <c r="B110" s="952"/>
      <c r="C110" s="955"/>
      <c r="D110" s="958"/>
      <c r="E110" s="961"/>
      <c r="F110" s="964"/>
      <c r="G110" s="943"/>
      <c r="H110" s="943"/>
      <c r="I110" s="943"/>
      <c r="J110" s="18" t="s">
        <v>159</v>
      </c>
      <c r="K110" s="21"/>
      <c r="L110" s="21"/>
      <c r="M110" s="22"/>
      <c r="N110" s="22"/>
      <c r="O110" s="22"/>
      <c r="P110" s="22"/>
      <c r="Q110" s="18"/>
      <c r="R110" s="18"/>
      <c r="S110" s="946"/>
      <c r="T110" s="913"/>
      <c r="U110" s="913"/>
      <c r="V110" s="913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spans="1:116" ht="9.75" customHeight="1" outlineLevel="4" thickBot="1" x14ac:dyDescent="0.2">
      <c r="A111" s="950"/>
      <c r="B111" s="953"/>
      <c r="C111" s="956"/>
      <c r="D111" s="959"/>
      <c r="E111" s="962"/>
      <c r="F111" s="965"/>
      <c r="G111" s="944"/>
      <c r="H111" s="944"/>
      <c r="I111" s="944"/>
      <c r="J111" s="19" t="s">
        <v>385</v>
      </c>
      <c r="K111" s="19">
        <f>SUM(K107:K110)</f>
        <v>0</v>
      </c>
      <c r="L111" s="19">
        <f>SUM(L107:L110)</f>
        <v>0</v>
      </c>
      <c r="M111" s="19">
        <f t="shared" ref="M111:R111" si="22">SUM(M107:M110)</f>
        <v>0</v>
      </c>
      <c r="N111" s="19">
        <f t="shared" si="22"/>
        <v>0</v>
      </c>
      <c r="O111" s="19">
        <f t="shared" si="22"/>
        <v>0</v>
      </c>
      <c r="P111" s="19">
        <f t="shared" si="22"/>
        <v>0</v>
      </c>
      <c r="Q111" s="19">
        <f t="shared" si="22"/>
        <v>0</v>
      </c>
      <c r="R111" s="19">
        <f t="shared" si="22"/>
        <v>0</v>
      </c>
      <c r="S111" s="947"/>
      <c r="T111" s="914"/>
      <c r="U111" s="914"/>
      <c r="V111" s="914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spans="1:116" ht="9.75" customHeight="1" outlineLevel="3" thickBot="1" x14ac:dyDescent="0.2">
      <c r="A112" s="23" t="s">
        <v>20</v>
      </c>
      <c r="B112" s="24" t="s">
        <v>10</v>
      </c>
      <c r="C112" s="118" t="s">
        <v>10</v>
      </c>
      <c r="D112" s="25">
        <v>6</v>
      </c>
      <c r="E112" s="915" t="s">
        <v>46</v>
      </c>
      <c r="F112" s="916"/>
      <c r="G112" s="916"/>
      <c r="H112" s="916"/>
      <c r="I112" s="916"/>
      <c r="J112" s="917"/>
      <c r="K112" s="26">
        <f>K101+K106+K111</f>
        <v>0</v>
      </c>
      <c r="L112" s="26">
        <f>L101+L106+L111</f>
        <v>0</v>
      </c>
      <c r="M112" s="26">
        <f t="shared" ref="M112:R112" si="23">M101+M106+M111</f>
        <v>0</v>
      </c>
      <c r="N112" s="26">
        <f t="shared" si="23"/>
        <v>0</v>
      </c>
      <c r="O112" s="26">
        <f t="shared" si="23"/>
        <v>0</v>
      </c>
      <c r="P112" s="26">
        <f t="shared" si="23"/>
        <v>0</v>
      </c>
      <c r="Q112" s="26">
        <f t="shared" si="23"/>
        <v>0</v>
      </c>
      <c r="R112" s="26">
        <f t="shared" si="23"/>
        <v>0</v>
      </c>
      <c r="S112" s="27" t="s">
        <v>13</v>
      </c>
      <c r="T112" s="26" t="s">
        <v>13</v>
      </c>
      <c r="U112" s="28" t="s">
        <v>13</v>
      </c>
      <c r="V112" s="29" t="s">
        <v>13</v>
      </c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</row>
    <row r="113" spans="1:44" ht="11.25" customHeight="1" outlineLevel="4" thickBot="1" x14ac:dyDescent="0.2">
      <c r="A113" s="11" t="s">
        <v>20</v>
      </c>
      <c r="B113" s="12" t="s">
        <v>10</v>
      </c>
      <c r="C113" s="117" t="s">
        <v>10</v>
      </c>
      <c r="D113" s="13">
        <v>7</v>
      </c>
      <c r="E113" s="969" t="s">
        <v>170</v>
      </c>
      <c r="F113" s="970"/>
      <c r="G113" s="970"/>
      <c r="H113" s="970"/>
      <c r="I113" s="970"/>
      <c r="J113" s="970"/>
      <c r="K113" s="970"/>
      <c r="L113" s="970"/>
      <c r="M113" s="970"/>
      <c r="N113" s="970"/>
      <c r="O113" s="970"/>
      <c r="P113" s="970"/>
      <c r="Q113" s="970"/>
      <c r="R113" s="970"/>
      <c r="S113" s="970"/>
      <c r="T113" s="970"/>
      <c r="U113" s="970"/>
      <c r="V113" s="971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spans="1:44" ht="9.75" customHeight="1" outlineLevel="4" x14ac:dyDescent="0.15">
      <c r="A114" s="948" t="s">
        <v>20</v>
      </c>
      <c r="B114" s="951" t="s">
        <v>10</v>
      </c>
      <c r="C114" s="954" t="s">
        <v>10</v>
      </c>
      <c r="D114" s="957" t="s">
        <v>49</v>
      </c>
      <c r="E114" s="960" t="s">
        <v>10</v>
      </c>
      <c r="F114" s="966"/>
      <c r="G114" s="942"/>
      <c r="H114" s="942"/>
      <c r="I114" s="942"/>
      <c r="J114" s="14" t="s">
        <v>156</v>
      </c>
      <c r="K114" s="20"/>
      <c r="L114" s="14"/>
      <c r="M114" s="15"/>
      <c r="N114" s="15"/>
      <c r="O114" s="15"/>
      <c r="P114" s="15"/>
      <c r="Q114" s="14"/>
      <c r="R114" s="14"/>
      <c r="S114" s="945"/>
      <c r="T114" s="912"/>
      <c r="U114" s="912"/>
      <c r="V114" s="912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spans="1:44" ht="9.75" customHeight="1" outlineLevel="4" x14ac:dyDescent="0.15">
      <c r="A115" s="949"/>
      <c r="B115" s="952"/>
      <c r="C115" s="955"/>
      <c r="D115" s="958"/>
      <c r="E115" s="961"/>
      <c r="F115" s="967"/>
      <c r="G115" s="943"/>
      <c r="H115" s="943"/>
      <c r="I115" s="943"/>
      <c r="J115" s="16" t="s">
        <v>157</v>
      </c>
      <c r="K115" s="20"/>
      <c r="L115" s="16"/>
      <c r="M115" s="17"/>
      <c r="N115" s="17"/>
      <c r="O115" s="17"/>
      <c r="P115" s="17"/>
      <c r="Q115" s="16"/>
      <c r="R115" s="16"/>
      <c r="S115" s="946"/>
      <c r="T115" s="913"/>
      <c r="U115" s="913"/>
      <c r="V115" s="913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spans="1:44" ht="9.75" customHeight="1" outlineLevel="4" x14ac:dyDescent="0.15">
      <c r="A116" s="949"/>
      <c r="B116" s="952"/>
      <c r="C116" s="955"/>
      <c r="D116" s="958"/>
      <c r="E116" s="961"/>
      <c r="F116" s="967"/>
      <c r="G116" s="943"/>
      <c r="H116" s="943"/>
      <c r="I116" s="943"/>
      <c r="J116" s="16" t="s">
        <v>158</v>
      </c>
      <c r="K116" s="20"/>
      <c r="L116" s="16"/>
      <c r="M116" s="17"/>
      <c r="N116" s="17"/>
      <c r="O116" s="17"/>
      <c r="P116" s="17"/>
      <c r="Q116" s="16"/>
      <c r="R116" s="16"/>
      <c r="S116" s="946"/>
      <c r="T116" s="913"/>
      <c r="U116" s="913"/>
      <c r="V116" s="913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</row>
    <row r="117" spans="1:44" ht="9.75" customHeight="1" outlineLevel="4" x14ac:dyDescent="0.15">
      <c r="A117" s="949"/>
      <c r="B117" s="952"/>
      <c r="C117" s="955"/>
      <c r="D117" s="958"/>
      <c r="E117" s="961"/>
      <c r="F117" s="967"/>
      <c r="G117" s="943"/>
      <c r="H117" s="943"/>
      <c r="I117" s="943"/>
      <c r="J117" s="18" t="s">
        <v>159</v>
      </c>
      <c r="K117" s="21"/>
      <c r="L117" s="18"/>
      <c r="M117" s="18"/>
      <c r="N117" s="18"/>
      <c r="O117" s="18"/>
      <c r="P117" s="18"/>
      <c r="Q117" s="18"/>
      <c r="R117" s="18"/>
      <c r="S117" s="946"/>
      <c r="T117" s="913"/>
      <c r="U117" s="913"/>
      <c r="V117" s="913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</row>
    <row r="118" spans="1:44" ht="9.75" customHeight="1" outlineLevel="4" thickBot="1" x14ac:dyDescent="0.2">
      <c r="A118" s="950"/>
      <c r="B118" s="953"/>
      <c r="C118" s="956"/>
      <c r="D118" s="959"/>
      <c r="E118" s="962"/>
      <c r="F118" s="968"/>
      <c r="G118" s="944"/>
      <c r="H118" s="944"/>
      <c r="I118" s="944"/>
      <c r="J118" s="19" t="s">
        <v>385</v>
      </c>
      <c r="K118" s="19">
        <f>SUM(K114:K117)</f>
        <v>0</v>
      </c>
      <c r="L118" s="19">
        <f>SUM(L114:L117)</f>
        <v>0</v>
      </c>
      <c r="M118" s="19">
        <f t="shared" ref="M118:R118" si="24">SUM(M114:M117)</f>
        <v>0</v>
      </c>
      <c r="N118" s="19">
        <f t="shared" si="24"/>
        <v>0</v>
      </c>
      <c r="O118" s="19">
        <f t="shared" si="24"/>
        <v>0</v>
      </c>
      <c r="P118" s="19">
        <f t="shared" si="24"/>
        <v>0</v>
      </c>
      <c r="Q118" s="19">
        <f t="shared" si="24"/>
        <v>0</v>
      </c>
      <c r="R118" s="19">
        <f t="shared" si="24"/>
        <v>0</v>
      </c>
      <c r="S118" s="947"/>
      <c r="T118" s="914"/>
      <c r="U118" s="914"/>
      <c r="V118" s="914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</row>
    <row r="119" spans="1:44" ht="9.75" customHeight="1" outlineLevel="4" x14ac:dyDescent="0.15">
      <c r="A119" s="948" t="s">
        <v>20</v>
      </c>
      <c r="B119" s="951" t="s">
        <v>10</v>
      </c>
      <c r="C119" s="954" t="s">
        <v>10</v>
      </c>
      <c r="D119" s="957" t="s">
        <v>49</v>
      </c>
      <c r="E119" s="960" t="s">
        <v>11</v>
      </c>
      <c r="F119" s="966"/>
      <c r="G119" s="942"/>
      <c r="H119" s="942"/>
      <c r="I119" s="942"/>
      <c r="J119" s="14" t="s">
        <v>156</v>
      </c>
      <c r="K119" s="20"/>
      <c r="L119" s="20"/>
      <c r="M119" s="17"/>
      <c r="N119" s="17"/>
      <c r="O119" s="17"/>
      <c r="P119" s="17"/>
      <c r="Q119" s="16"/>
      <c r="R119" s="16"/>
      <c r="S119" s="945"/>
      <c r="T119" s="912"/>
      <c r="U119" s="912"/>
      <c r="V119" s="912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</row>
    <row r="120" spans="1:44" ht="9.75" customHeight="1" outlineLevel="4" x14ac:dyDescent="0.15">
      <c r="A120" s="949"/>
      <c r="B120" s="952"/>
      <c r="C120" s="955"/>
      <c r="D120" s="958"/>
      <c r="E120" s="961"/>
      <c r="F120" s="967"/>
      <c r="G120" s="943"/>
      <c r="H120" s="943"/>
      <c r="I120" s="943"/>
      <c r="J120" s="16" t="s">
        <v>157</v>
      </c>
      <c r="K120" s="20"/>
      <c r="L120" s="20"/>
      <c r="M120" s="17"/>
      <c r="N120" s="17"/>
      <c r="O120" s="17"/>
      <c r="P120" s="17"/>
      <c r="Q120" s="16"/>
      <c r="R120" s="16"/>
      <c r="S120" s="946"/>
      <c r="T120" s="913"/>
      <c r="U120" s="913"/>
      <c r="V120" s="913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</row>
    <row r="121" spans="1:44" ht="9.75" customHeight="1" outlineLevel="4" x14ac:dyDescent="0.15">
      <c r="A121" s="949"/>
      <c r="B121" s="952"/>
      <c r="C121" s="955"/>
      <c r="D121" s="958"/>
      <c r="E121" s="961"/>
      <c r="F121" s="967"/>
      <c r="G121" s="943"/>
      <c r="H121" s="943"/>
      <c r="I121" s="943"/>
      <c r="J121" s="16" t="s">
        <v>158</v>
      </c>
      <c r="K121" s="20"/>
      <c r="L121" s="20"/>
      <c r="M121" s="17"/>
      <c r="N121" s="17"/>
      <c r="O121" s="17"/>
      <c r="P121" s="17"/>
      <c r="Q121" s="16"/>
      <c r="R121" s="16"/>
      <c r="S121" s="946"/>
      <c r="T121" s="913"/>
      <c r="U121" s="913"/>
      <c r="V121" s="913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</row>
    <row r="122" spans="1:44" ht="9.75" customHeight="1" outlineLevel="4" x14ac:dyDescent="0.15">
      <c r="A122" s="949"/>
      <c r="B122" s="952"/>
      <c r="C122" s="955"/>
      <c r="D122" s="958"/>
      <c r="E122" s="961"/>
      <c r="F122" s="967"/>
      <c r="G122" s="943"/>
      <c r="H122" s="943"/>
      <c r="I122" s="943"/>
      <c r="J122" s="18" t="s">
        <v>159</v>
      </c>
      <c r="K122" s="21"/>
      <c r="L122" s="21"/>
      <c r="M122" s="22"/>
      <c r="N122" s="22"/>
      <c r="O122" s="22"/>
      <c r="P122" s="22"/>
      <c r="Q122" s="18"/>
      <c r="R122" s="18"/>
      <c r="S122" s="946"/>
      <c r="T122" s="913"/>
      <c r="U122" s="913"/>
      <c r="V122" s="913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</row>
    <row r="123" spans="1:44" ht="9.75" customHeight="1" outlineLevel="4" thickBot="1" x14ac:dyDescent="0.2">
      <c r="A123" s="950"/>
      <c r="B123" s="953"/>
      <c r="C123" s="956"/>
      <c r="D123" s="959"/>
      <c r="E123" s="962"/>
      <c r="F123" s="968"/>
      <c r="G123" s="944"/>
      <c r="H123" s="944"/>
      <c r="I123" s="944"/>
      <c r="J123" s="19" t="s">
        <v>385</v>
      </c>
      <c r="K123" s="19">
        <f>SUM(K119:K122)</f>
        <v>0</v>
      </c>
      <c r="L123" s="19">
        <f>SUM(L119:L122)</f>
        <v>0</v>
      </c>
      <c r="M123" s="19">
        <f t="shared" ref="M123:R123" si="25">SUM(M119:M122)</f>
        <v>0</v>
      </c>
      <c r="N123" s="19">
        <f t="shared" si="25"/>
        <v>0</v>
      </c>
      <c r="O123" s="19">
        <f t="shared" si="25"/>
        <v>0</v>
      </c>
      <c r="P123" s="19">
        <f t="shared" si="25"/>
        <v>0</v>
      </c>
      <c r="Q123" s="19">
        <f t="shared" si="25"/>
        <v>0</v>
      </c>
      <c r="R123" s="19">
        <f t="shared" si="25"/>
        <v>0</v>
      </c>
      <c r="S123" s="947"/>
      <c r="T123" s="914"/>
      <c r="U123" s="914"/>
      <c r="V123" s="914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</row>
    <row r="124" spans="1:44" ht="9.75" customHeight="1" outlineLevel="4" x14ac:dyDescent="0.15">
      <c r="A124" s="948" t="s">
        <v>20</v>
      </c>
      <c r="B124" s="951" t="s">
        <v>10</v>
      </c>
      <c r="C124" s="954" t="s">
        <v>10</v>
      </c>
      <c r="D124" s="957" t="s">
        <v>49</v>
      </c>
      <c r="E124" s="960" t="s">
        <v>12</v>
      </c>
      <c r="F124" s="963"/>
      <c r="G124" s="942"/>
      <c r="H124" s="942"/>
      <c r="I124" s="942"/>
      <c r="J124" s="14" t="s">
        <v>156</v>
      </c>
      <c r="K124" s="20"/>
      <c r="L124" s="20"/>
      <c r="M124" s="17"/>
      <c r="N124" s="17"/>
      <c r="O124" s="17"/>
      <c r="P124" s="17"/>
      <c r="Q124" s="16"/>
      <c r="R124" s="16"/>
      <c r="S124" s="945"/>
      <c r="T124" s="912"/>
      <c r="U124" s="912"/>
      <c r="V124" s="912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</row>
    <row r="125" spans="1:44" ht="9.75" customHeight="1" outlineLevel="4" x14ac:dyDescent="0.15">
      <c r="A125" s="949"/>
      <c r="B125" s="952"/>
      <c r="C125" s="955"/>
      <c r="D125" s="958"/>
      <c r="E125" s="961"/>
      <c r="F125" s="964"/>
      <c r="G125" s="943"/>
      <c r="H125" s="943"/>
      <c r="I125" s="943"/>
      <c r="J125" s="16" t="s">
        <v>157</v>
      </c>
      <c r="K125" s="20"/>
      <c r="L125" s="20"/>
      <c r="M125" s="17"/>
      <c r="N125" s="17"/>
      <c r="O125" s="17"/>
      <c r="P125" s="17"/>
      <c r="Q125" s="16"/>
      <c r="R125" s="16"/>
      <c r="S125" s="946"/>
      <c r="T125" s="913"/>
      <c r="U125" s="913"/>
      <c r="V125" s="913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</row>
    <row r="126" spans="1:44" ht="9.75" customHeight="1" outlineLevel="4" x14ac:dyDescent="0.15">
      <c r="A126" s="949"/>
      <c r="B126" s="952"/>
      <c r="C126" s="955"/>
      <c r="D126" s="958"/>
      <c r="E126" s="961"/>
      <c r="F126" s="964"/>
      <c r="G126" s="943"/>
      <c r="H126" s="943"/>
      <c r="I126" s="943"/>
      <c r="J126" s="16" t="s">
        <v>158</v>
      </c>
      <c r="K126" s="20"/>
      <c r="L126" s="20"/>
      <c r="M126" s="17"/>
      <c r="N126" s="17"/>
      <c r="O126" s="17"/>
      <c r="P126" s="17"/>
      <c r="Q126" s="16"/>
      <c r="R126" s="16"/>
      <c r="S126" s="946"/>
      <c r="T126" s="913"/>
      <c r="U126" s="913"/>
      <c r="V126" s="913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</row>
    <row r="127" spans="1:44" ht="9.75" customHeight="1" outlineLevel="4" x14ac:dyDescent="0.15">
      <c r="A127" s="949"/>
      <c r="B127" s="952"/>
      <c r="C127" s="955"/>
      <c r="D127" s="958"/>
      <c r="E127" s="961"/>
      <c r="F127" s="964"/>
      <c r="G127" s="943"/>
      <c r="H127" s="943"/>
      <c r="I127" s="943"/>
      <c r="J127" s="18" t="s">
        <v>159</v>
      </c>
      <c r="K127" s="21"/>
      <c r="L127" s="21"/>
      <c r="M127" s="22"/>
      <c r="N127" s="22"/>
      <c r="O127" s="22"/>
      <c r="P127" s="22"/>
      <c r="Q127" s="18"/>
      <c r="R127" s="18"/>
      <c r="S127" s="946"/>
      <c r="T127" s="913"/>
      <c r="U127" s="913"/>
      <c r="V127" s="913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</row>
    <row r="128" spans="1:44" ht="9.75" customHeight="1" outlineLevel="4" thickBot="1" x14ac:dyDescent="0.2">
      <c r="A128" s="950"/>
      <c r="B128" s="953"/>
      <c r="C128" s="956"/>
      <c r="D128" s="959"/>
      <c r="E128" s="962"/>
      <c r="F128" s="965"/>
      <c r="G128" s="944"/>
      <c r="H128" s="944"/>
      <c r="I128" s="944"/>
      <c r="J128" s="19" t="s">
        <v>385</v>
      </c>
      <c r="K128" s="19">
        <f>SUM(K124:K127)</f>
        <v>0</v>
      </c>
      <c r="L128" s="19">
        <f>SUM(L124:L127)</f>
        <v>0</v>
      </c>
      <c r="M128" s="19">
        <f t="shared" ref="M128:R128" si="26">SUM(M124:M127)</f>
        <v>0</v>
      </c>
      <c r="N128" s="19">
        <f t="shared" si="26"/>
        <v>0</v>
      </c>
      <c r="O128" s="19">
        <f t="shared" si="26"/>
        <v>0</v>
      </c>
      <c r="P128" s="19">
        <f t="shared" si="26"/>
        <v>0</v>
      </c>
      <c r="Q128" s="19">
        <f t="shared" si="26"/>
        <v>0</v>
      </c>
      <c r="R128" s="19">
        <f t="shared" si="26"/>
        <v>0</v>
      </c>
      <c r="S128" s="947"/>
      <c r="T128" s="914"/>
      <c r="U128" s="914"/>
      <c r="V128" s="914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</row>
    <row r="129" spans="1:116" ht="9.75" customHeight="1" outlineLevel="3" thickBot="1" x14ac:dyDescent="0.2">
      <c r="A129" s="23" t="s">
        <v>20</v>
      </c>
      <c r="B129" s="24" t="s">
        <v>10</v>
      </c>
      <c r="C129" s="118" t="s">
        <v>10</v>
      </c>
      <c r="D129" s="25">
        <v>7</v>
      </c>
      <c r="E129" s="915" t="s">
        <v>46</v>
      </c>
      <c r="F129" s="916"/>
      <c r="G129" s="916"/>
      <c r="H129" s="916"/>
      <c r="I129" s="916"/>
      <c r="J129" s="917"/>
      <c r="K129" s="26">
        <f>K118+K123+K128</f>
        <v>0</v>
      </c>
      <c r="L129" s="26">
        <f>L118+L123+L128</f>
        <v>0</v>
      </c>
      <c r="M129" s="26">
        <f t="shared" ref="M129:R129" si="27">M118+M123+M128</f>
        <v>0</v>
      </c>
      <c r="N129" s="26">
        <f t="shared" si="27"/>
        <v>0</v>
      </c>
      <c r="O129" s="26">
        <f t="shared" si="27"/>
        <v>0</v>
      </c>
      <c r="P129" s="26">
        <f t="shared" si="27"/>
        <v>0</v>
      </c>
      <c r="Q129" s="26">
        <f t="shared" si="27"/>
        <v>0</v>
      </c>
      <c r="R129" s="26">
        <f t="shared" si="27"/>
        <v>0</v>
      </c>
      <c r="S129" s="27" t="s">
        <v>13</v>
      </c>
      <c r="T129" s="26" t="s">
        <v>13</v>
      </c>
      <c r="U129" s="28" t="s">
        <v>13</v>
      </c>
      <c r="V129" s="29" t="s">
        <v>13</v>
      </c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</row>
    <row r="130" spans="1:116" ht="11.25" customHeight="1" outlineLevel="4" thickBot="1" x14ac:dyDescent="0.2">
      <c r="A130" s="11" t="s">
        <v>20</v>
      </c>
      <c r="B130" s="12" t="s">
        <v>10</v>
      </c>
      <c r="C130" s="117" t="s">
        <v>10</v>
      </c>
      <c r="D130" s="13">
        <v>8</v>
      </c>
      <c r="E130" s="969" t="s">
        <v>171</v>
      </c>
      <c r="F130" s="970"/>
      <c r="G130" s="970"/>
      <c r="H130" s="970"/>
      <c r="I130" s="970"/>
      <c r="J130" s="970"/>
      <c r="K130" s="970"/>
      <c r="L130" s="970"/>
      <c r="M130" s="970"/>
      <c r="N130" s="970"/>
      <c r="O130" s="970"/>
      <c r="P130" s="970"/>
      <c r="Q130" s="970"/>
      <c r="R130" s="970"/>
      <c r="S130" s="970"/>
      <c r="T130" s="970"/>
      <c r="U130" s="970"/>
      <c r="V130" s="971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</row>
    <row r="131" spans="1:116" ht="10.5" outlineLevel="4" x14ac:dyDescent="0.15">
      <c r="A131" s="948" t="s">
        <v>20</v>
      </c>
      <c r="B131" s="951" t="s">
        <v>10</v>
      </c>
      <c r="C131" s="954" t="s">
        <v>10</v>
      </c>
      <c r="D131" s="957" t="s">
        <v>58</v>
      </c>
      <c r="E131" s="960" t="s">
        <v>10</v>
      </c>
      <c r="F131" s="966"/>
      <c r="G131" s="942"/>
      <c r="H131" s="942"/>
      <c r="I131" s="942"/>
      <c r="J131" s="14" t="s">
        <v>156</v>
      </c>
      <c r="K131" s="20"/>
      <c r="L131" s="14"/>
      <c r="M131" s="15"/>
      <c r="N131" s="15"/>
      <c r="O131" s="15"/>
      <c r="P131" s="15"/>
      <c r="Q131" s="14"/>
      <c r="R131" s="14"/>
      <c r="S131" s="945"/>
      <c r="T131" s="912"/>
      <c r="U131" s="912"/>
      <c r="V131" s="912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</row>
    <row r="132" spans="1:116" ht="10.5" outlineLevel="4" x14ac:dyDescent="0.15">
      <c r="A132" s="949"/>
      <c r="B132" s="952"/>
      <c r="C132" s="955"/>
      <c r="D132" s="958"/>
      <c r="E132" s="961"/>
      <c r="F132" s="967"/>
      <c r="G132" s="943"/>
      <c r="H132" s="943"/>
      <c r="I132" s="943"/>
      <c r="J132" s="16" t="s">
        <v>157</v>
      </c>
      <c r="K132" s="20"/>
      <c r="L132" s="16"/>
      <c r="M132" s="17"/>
      <c r="N132" s="17"/>
      <c r="O132" s="17"/>
      <c r="P132" s="17"/>
      <c r="Q132" s="16"/>
      <c r="R132" s="16"/>
      <c r="S132" s="946"/>
      <c r="T132" s="913"/>
      <c r="U132" s="913"/>
      <c r="V132" s="913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</row>
    <row r="133" spans="1:116" ht="10.5" outlineLevel="4" x14ac:dyDescent="0.15">
      <c r="A133" s="949"/>
      <c r="B133" s="952"/>
      <c r="C133" s="955"/>
      <c r="D133" s="958"/>
      <c r="E133" s="961"/>
      <c r="F133" s="967"/>
      <c r="G133" s="943"/>
      <c r="H133" s="943"/>
      <c r="I133" s="943"/>
      <c r="J133" s="16" t="s">
        <v>158</v>
      </c>
      <c r="K133" s="20"/>
      <c r="L133" s="16"/>
      <c r="M133" s="17"/>
      <c r="N133" s="17"/>
      <c r="O133" s="17"/>
      <c r="P133" s="17"/>
      <c r="Q133" s="16"/>
      <c r="R133" s="16"/>
      <c r="S133" s="946"/>
      <c r="T133" s="913"/>
      <c r="U133" s="913"/>
      <c r="V133" s="913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</row>
    <row r="134" spans="1:116" ht="10.5" outlineLevel="4" x14ac:dyDescent="0.15">
      <c r="A134" s="949"/>
      <c r="B134" s="952"/>
      <c r="C134" s="955"/>
      <c r="D134" s="958"/>
      <c r="E134" s="961"/>
      <c r="F134" s="967"/>
      <c r="G134" s="943"/>
      <c r="H134" s="943"/>
      <c r="I134" s="943"/>
      <c r="J134" s="18" t="s">
        <v>159</v>
      </c>
      <c r="K134" s="21"/>
      <c r="L134" s="18"/>
      <c r="M134" s="18"/>
      <c r="N134" s="18"/>
      <c r="O134" s="18"/>
      <c r="P134" s="18"/>
      <c r="Q134" s="18"/>
      <c r="R134" s="18"/>
      <c r="S134" s="946"/>
      <c r="T134" s="913"/>
      <c r="U134" s="913"/>
      <c r="V134" s="913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</row>
    <row r="135" spans="1:116" ht="11.25" outlineLevel="4" thickBot="1" x14ac:dyDescent="0.2">
      <c r="A135" s="950"/>
      <c r="B135" s="953"/>
      <c r="C135" s="956"/>
      <c r="D135" s="959"/>
      <c r="E135" s="962"/>
      <c r="F135" s="968"/>
      <c r="G135" s="944"/>
      <c r="H135" s="944"/>
      <c r="I135" s="944"/>
      <c r="J135" s="19" t="s">
        <v>385</v>
      </c>
      <c r="K135" s="19">
        <f>SUM(K131:K134)</f>
        <v>0</v>
      </c>
      <c r="L135" s="19">
        <f>SUM(L131:L134)</f>
        <v>0</v>
      </c>
      <c r="M135" s="19">
        <f t="shared" ref="M135:R135" si="28">SUM(M131:M134)</f>
        <v>0</v>
      </c>
      <c r="N135" s="19">
        <f t="shared" si="28"/>
        <v>0</v>
      </c>
      <c r="O135" s="19">
        <f t="shared" si="28"/>
        <v>0</v>
      </c>
      <c r="P135" s="19">
        <f t="shared" si="28"/>
        <v>0</v>
      </c>
      <c r="Q135" s="19">
        <f t="shared" si="28"/>
        <v>0</v>
      </c>
      <c r="R135" s="19">
        <f t="shared" si="28"/>
        <v>0</v>
      </c>
      <c r="S135" s="947"/>
      <c r="T135" s="914"/>
      <c r="U135" s="914"/>
      <c r="V135" s="914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</row>
    <row r="136" spans="1:116" ht="10.5" outlineLevel="4" x14ac:dyDescent="0.15">
      <c r="A136" s="948" t="s">
        <v>20</v>
      </c>
      <c r="B136" s="951" t="s">
        <v>10</v>
      </c>
      <c r="C136" s="954" t="s">
        <v>10</v>
      </c>
      <c r="D136" s="957" t="s">
        <v>58</v>
      </c>
      <c r="E136" s="960" t="s">
        <v>11</v>
      </c>
      <c r="F136" s="966"/>
      <c r="G136" s="942"/>
      <c r="H136" s="942"/>
      <c r="I136" s="942"/>
      <c r="J136" s="14" t="s">
        <v>156</v>
      </c>
      <c r="K136" s="20"/>
      <c r="L136" s="20"/>
      <c r="M136" s="17"/>
      <c r="N136" s="17"/>
      <c r="O136" s="17"/>
      <c r="P136" s="17"/>
      <c r="Q136" s="16"/>
      <c r="R136" s="16"/>
      <c r="S136" s="945"/>
      <c r="T136" s="912"/>
      <c r="U136" s="912"/>
      <c r="V136" s="912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</row>
    <row r="137" spans="1:116" ht="10.5" outlineLevel="4" x14ac:dyDescent="0.15">
      <c r="A137" s="949"/>
      <c r="B137" s="952"/>
      <c r="C137" s="955"/>
      <c r="D137" s="958"/>
      <c r="E137" s="961"/>
      <c r="F137" s="967"/>
      <c r="G137" s="943"/>
      <c r="H137" s="943"/>
      <c r="I137" s="943"/>
      <c r="J137" s="16" t="s">
        <v>157</v>
      </c>
      <c r="K137" s="20"/>
      <c r="L137" s="20"/>
      <c r="M137" s="17"/>
      <c r="N137" s="17"/>
      <c r="O137" s="17"/>
      <c r="P137" s="17"/>
      <c r="Q137" s="16"/>
      <c r="R137" s="16"/>
      <c r="S137" s="946"/>
      <c r="T137" s="913"/>
      <c r="U137" s="913"/>
      <c r="V137" s="913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</row>
    <row r="138" spans="1:116" ht="10.5" outlineLevel="4" x14ac:dyDescent="0.15">
      <c r="A138" s="949"/>
      <c r="B138" s="952"/>
      <c r="C138" s="955"/>
      <c r="D138" s="958"/>
      <c r="E138" s="961"/>
      <c r="F138" s="967"/>
      <c r="G138" s="943"/>
      <c r="H138" s="943"/>
      <c r="I138" s="943"/>
      <c r="J138" s="16" t="s">
        <v>158</v>
      </c>
      <c r="K138" s="20"/>
      <c r="L138" s="20"/>
      <c r="M138" s="17"/>
      <c r="N138" s="17"/>
      <c r="O138" s="17"/>
      <c r="P138" s="17"/>
      <c r="Q138" s="16"/>
      <c r="R138" s="16"/>
      <c r="S138" s="946"/>
      <c r="T138" s="913"/>
      <c r="U138" s="913"/>
      <c r="V138" s="913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</row>
    <row r="139" spans="1:116" ht="10.5" outlineLevel="4" x14ac:dyDescent="0.15">
      <c r="A139" s="949"/>
      <c r="B139" s="952"/>
      <c r="C139" s="955"/>
      <c r="D139" s="958"/>
      <c r="E139" s="961"/>
      <c r="F139" s="967"/>
      <c r="G139" s="943"/>
      <c r="H139" s="943"/>
      <c r="I139" s="943"/>
      <c r="J139" s="18" t="s">
        <v>159</v>
      </c>
      <c r="K139" s="21"/>
      <c r="L139" s="21"/>
      <c r="M139" s="22"/>
      <c r="N139" s="22"/>
      <c r="O139" s="22"/>
      <c r="P139" s="22"/>
      <c r="Q139" s="18"/>
      <c r="R139" s="18"/>
      <c r="S139" s="946"/>
      <c r="T139" s="913"/>
      <c r="U139" s="913"/>
      <c r="V139" s="913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</row>
    <row r="140" spans="1:116" ht="11.25" outlineLevel="4" thickBot="1" x14ac:dyDescent="0.2">
      <c r="A140" s="950"/>
      <c r="B140" s="953"/>
      <c r="C140" s="956"/>
      <c r="D140" s="959"/>
      <c r="E140" s="962"/>
      <c r="F140" s="968"/>
      <c r="G140" s="944"/>
      <c r="H140" s="944"/>
      <c r="I140" s="944"/>
      <c r="J140" s="19" t="s">
        <v>385</v>
      </c>
      <c r="K140" s="19">
        <f>SUM(K136:K139)</f>
        <v>0</v>
      </c>
      <c r="L140" s="19">
        <f>SUM(L136:L139)</f>
        <v>0</v>
      </c>
      <c r="M140" s="19">
        <f t="shared" ref="M140:R140" si="29">SUM(M136:M139)</f>
        <v>0</v>
      </c>
      <c r="N140" s="19">
        <f t="shared" si="29"/>
        <v>0</v>
      </c>
      <c r="O140" s="19">
        <f t="shared" si="29"/>
        <v>0</v>
      </c>
      <c r="P140" s="19">
        <f t="shared" si="29"/>
        <v>0</v>
      </c>
      <c r="Q140" s="19">
        <f t="shared" si="29"/>
        <v>0</v>
      </c>
      <c r="R140" s="19">
        <f t="shared" si="29"/>
        <v>0</v>
      </c>
      <c r="S140" s="947"/>
      <c r="T140" s="914"/>
      <c r="U140" s="914"/>
      <c r="V140" s="914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</row>
    <row r="141" spans="1:116" ht="10.5" outlineLevel="4" x14ac:dyDescent="0.15">
      <c r="A141" s="948" t="s">
        <v>20</v>
      </c>
      <c r="B141" s="951" t="s">
        <v>10</v>
      </c>
      <c r="C141" s="954" t="s">
        <v>10</v>
      </c>
      <c r="D141" s="957" t="s">
        <v>58</v>
      </c>
      <c r="E141" s="960" t="s">
        <v>12</v>
      </c>
      <c r="F141" s="963"/>
      <c r="G141" s="942"/>
      <c r="H141" s="942"/>
      <c r="I141" s="942"/>
      <c r="J141" s="14" t="s">
        <v>156</v>
      </c>
      <c r="K141" s="20"/>
      <c r="L141" s="20"/>
      <c r="M141" s="17"/>
      <c r="N141" s="17"/>
      <c r="O141" s="17"/>
      <c r="P141" s="17"/>
      <c r="Q141" s="16"/>
      <c r="R141" s="16"/>
      <c r="S141" s="945"/>
      <c r="T141" s="912"/>
      <c r="U141" s="912"/>
      <c r="V141" s="912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</row>
    <row r="142" spans="1:116" ht="10.5" outlineLevel="4" x14ac:dyDescent="0.15">
      <c r="A142" s="949"/>
      <c r="B142" s="952"/>
      <c r="C142" s="955"/>
      <c r="D142" s="958"/>
      <c r="E142" s="961"/>
      <c r="F142" s="964"/>
      <c r="G142" s="943"/>
      <c r="H142" s="943"/>
      <c r="I142" s="943"/>
      <c r="J142" s="16" t="s">
        <v>157</v>
      </c>
      <c r="K142" s="20"/>
      <c r="L142" s="20"/>
      <c r="M142" s="17"/>
      <c r="N142" s="17"/>
      <c r="O142" s="17"/>
      <c r="P142" s="17"/>
      <c r="Q142" s="16"/>
      <c r="R142" s="16"/>
      <c r="S142" s="946"/>
      <c r="T142" s="913"/>
      <c r="U142" s="913"/>
      <c r="V142" s="913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</row>
    <row r="143" spans="1:116" ht="10.5" outlineLevel="4" x14ac:dyDescent="0.15">
      <c r="A143" s="949"/>
      <c r="B143" s="952"/>
      <c r="C143" s="955"/>
      <c r="D143" s="958"/>
      <c r="E143" s="961"/>
      <c r="F143" s="964"/>
      <c r="G143" s="943"/>
      <c r="H143" s="943"/>
      <c r="I143" s="943"/>
      <c r="J143" s="16" t="s">
        <v>158</v>
      </c>
      <c r="K143" s="20"/>
      <c r="L143" s="20"/>
      <c r="M143" s="17"/>
      <c r="N143" s="17"/>
      <c r="O143" s="17"/>
      <c r="P143" s="17"/>
      <c r="Q143" s="16"/>
      <c r="R143" s="16"/>
      <c r="S143" s="946"/>
      <c r="T143" s="913"/>
      <c r="U143" s="913"/>
      <c r="V143" s="913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</row>
    <row r="144" spans="1:116" ht="10.5" outlineLevel="4" x14ac:dyDescent="0.15">
      <c r="A144" s="949"/>
      <c r="B144" s="952"/>
      <c r="C144" s="955"/>
      <c r="D144" s="958"/>
      <c r="E144" s="961"/>
      <c r="F144" s="964"/>
      <c r="G144" s="943"/>
      <c r="H144" s="943"/>
      <c r="I144" s="943"/>
      <c r="J144" s="18" t="s">
        <v>159</v>
      </c>
      <c r="K144" s="21"/>
      <c r="L144" s="21"/>
      <c r="M144" s="22"/>
      <c r="N144" s="22"/>
      <c r="O144" s="22"/>
      <c r="P144" s="22"/>
      <c r="Q144" s="18"/>
      <c r="R144" s="18"/>
      <c r="S144" s="946"/>
      <c r="T144" s="913"/>
      <c r="U144" s="913"/>
      <c r="V144" s="913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</row>
    <row r="145" spans="1:116" ht="11.25" outlineLevel="4" thickBot="1" x14ac:dyDescent="0.2">
      <c r="A145" s="950"/>
      <c r="B145" s="953"/>
      <c r="C145" s="956"/>
      <c r="D145" s="959"/>
      <c r="E145" s="962"/>
      <c r="F145" s="965"/>
      <c r="G145" s="944"/>
      <c r="H145" s="944"/>
      <c r="I145" s="944"/>
      <c r="J145" s="19" t="s">
        <v>385</v>
      </c>
      <c r="K145" s="19">
        <f>SUM(K141:K144)</f>
        <v>0</v>
      </c>
      <c r="L145" s="19">
        <f>SUM(L141:L144)</f>
        <v>0</v>
      </c>
      <c r="M145" s="19">
        <f t="shared" ref="M145:R145" si="30">SUM(M141:M144)</f>
        <v>0</v>
      </c>
      <c r="N145" s="19">
        <f t="shared" si="30"/>
        <v>0</v>
      </c>
      <c r="O145" s="19">
        <f t="shared" si="30"/>
        <v>0</v>
      </c>
      <c r="P145" s="19">
        <f t="shared" si="30"/>
        <v>0</v>
      </c>
      <c r="Q145" s="19">
        <f t="shared" si="30"/>
        <v>0</v>
      </c>
      <c r="R145" s="19">
        <f t="shared" si="30"/>
        <v>0</v>
      </c>
      <c r="S145" s="947"/>
      <c r="T145" s="914"/>
      <c r="U145" s="914"/>
      <c r="V145" s="914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</row>
    <row r="146" spans="1:116" ht="9.75" customHeight="1" outlineLevel="3" thickBot="1" x14ac:dyDescent="0.2">
      <c r="A146" s="23" t="s">
        <v>20</v>
      </c>
      <c r="B146" s="24" t="s">
        <v>10</v>
      </c>
      <c r="C146" s="118" t="s">
        <v>10</v>
      </c>
      <c r="D146" s="25">
        <v>8</v>
      </c>
      <c r="E146" s="915" t="s">
        <v>46</v>
      </c>
      <c r="F146" s="916"/>
      <c r="G146" s="916"/>
      <c r="H146" s="916"/>
      <c r="I146" s="916"/>
      <c r="J146" s="917"/>
      <c r="K146" s="26">
        <f>K135+K140+K145</f>
        <v>0</v>
      </c>
      <c r="L146" s="26">
        <f>L135+L140+L145</f>
        <v>0</v>
      </c>
      <c r="M146" s="26">
        <f t="shared" ref="M146:R146" si="31">M135+M140+M145</f>
        <v>0</v>
      </c>
      <c r="N146" s="26">
        <f t="shared" si="31"/>
        <v>0</v>
      </c>
      <c r="O146" s="26">
        <f t="shared" si="31"/>
        <v>0</v>
      </c>
      <c r="P146" s="26">
        <f t="shared" si="31"/>
        <v>0</v>
      </c>
      <c r="Q146" s="26">
        <f t="shared" si="31"/>
        <v>0</v>
      </c>
      <c r="R146" s="26">
        <f t="shared" si="31"/>
        <v>0</v>
      </c>
      <c r="S146" s="27" t="s">
        <v>13</v>
      </c>
      <c r="T146" s="26" t="s">
        <v>13</v>
      </c>
      <c r="U146" s="28" t="s">
        <v>13</v>
      </c>
      <c r="V146" s="29" t="s">
        <v>13</v>
      </c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</row>
    <row r="147" spans="1:116" ht="9.75" customHeight="1" outlineLevel="2" thickBot="1" x14ac:dyDescent="0.25">
      <c r="A147" s="30" t="s">
        <v>20</v>
      </c>
      <c r="B147" s="31" t="s">
        <v>10</v>
      </c>
      <c r="C147" s="10" t="s">
        <v>10</v>
      </c>
      <c r="D147" s="918" t="s">
        <v>21</v>
      </c>
      <c r="E147" s="919"/>
      <c r="F147" s="919"/>
      <c r="G147" s="919"/>
      <c r="H147" s="919"/>
      <c r="I147" s="919"/>
      <c r="J147" s="919"/>
      <c r="K147" s="32">
        <f>K146+K129+K112+K95+K78+K61+K44+K27</f>
        <v>0</v>
      </c>
      <c r="L147" s="32">
        <f>L146+L129+L112+L95+L78+L61+L44+L27</f>
        <v>0</v>
      </c>
      <c r="M147" s="32">
        <f t="shared" ref="M147:R147" si="32">M146+M129+M112+M95+M78+M61+M44+M27</f>
        <v>0</v>
      </c>
      <c r="N147" s="32">
        <f t="shared" si="32"/>
        <v>0</v>
      </c>
      <c r="O147" s="32">
        <f t="shared" si="32"/>
        <v>0</v>
      </c>
      <c r="P147" s="32">
        <f t="shared" si="32"/>
        <v>0</v>
      </c>
      <c r="Q147" s="32">
        <f t="shared" si="32"/>
        <v>0</v>
      </c>
      <c r="R147" s="32">
        <f t="shared" si="32"/>
        <v>0</v>
      </c>
      <c r="S147" s="33" t="s">
        <v>13</v>
      </c>
      <c r="T147" s="34" t="s">
        <v>13</v>
      </c>
      <c r="U147" s="35" t="s">
        <v>13</v>
      </c>
      <c r="V147" s="36" t="s">
        <v>13</v>
      </c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</row>
    <row r="148" spans="1:116" ht="9.75" customHeight="1" outlineLevel="3" thickBot="1" x14ac:dyDescent="0.2">
      <c r="A148" s="7" t="s">
        <v>20</v>
      </c>
      <c r="B148" s="9" t="s">
        <v>10</v>
      </c>
      <c r="C148" s="10" t="s">
        <v>11</v>
      </c>
      <c r="D148" s="972" t="s">
        <v>172</v>
      </c>
      <c r="E148" s="973"/>
      <c r="F148" s="973"/>
      <c r="G148" s="973"/>
      <c r="H148" s="973"/>
      <c r="I148" s="973"/>
      <c r="J148" s="973"/>
      <c r="K148" s="973"/>
      <c r="L148" s="973"/>
      <c r="M148" s="973"/>
      <c r="N148" s="973"/>
      <c r="O148" s="973"/>
      <c r="P148" s="973"/>
      <c r="Q148" s="973"/>
      <c r="R148" s="973"/>
      <c r="S148" s="973"/>
      <c r="T148" s="973"/>
      <c r="U148" s="973"/>
      <c r="V148" s="974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</row>
    <row r="149" spans="1:116" ht="11.25" customHeight="1" outlineLevel="4" thickBot="1" x14ac:dyDescent="0.2">
      <c r="A149" s="11" t="s">
        <v>20</v>
      </c>
      <c r="B149" s="12" t="s">
        <v>10</v>
      </c>
      <c r="C149" s="117" t="s">
        <v>11</v>
      </c>
      <c r="D149" s="13">
        <v>1</v>
      </c>
      <c r="E149" s="969" t="s">
        <v>173</v>
      </c>
      <c r="F149" s="970"/>
      <c r="G149" s="970"/>
      <c r="H149" s="970"/>
      <c r="I149" s="970"/>
      <c r="J149" s="970"/>
      <c r="K149" s="970"/>
      <c r="L149" s="970"/>
      <c r="M149" s="970"/>
      <c r="N149" s="970"/>
      <c r="O149" s="970"/>
      <c r="P149" s="970"/>
      <c r="Q149" s="970"/>
      <c r="R149" s="970"/>
      <c r="S149" s="970"/>
      <c r="T149" s="970"/>
      <c r="U149" s="970"/>
      <c r="V149" s="971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</row>
    <row r="150" spans="1:116" ht="9.75" customHeight="1" outlineLevel="4" x14ac:dyDescent="0.15">
      <c r="A150" s="948" t="s">
        <v>20</v>
      </c>
      <c r="B150" s="951" t="s">
        <v>10</v>
      </c>
      <c r="C150" s="954" t="s">
        <v>11</v>
      </c>
      <c r="D150" s="957" t="s">
        <v>10</v>
      </c>
      <c r="E150" s="960" t="s">
        <v>10</v>
      </c>
      <c r="F150" s="966"/>
      <c r="G150" s="942"/>
      <c r="H150" s="942"/>
      <c r="I150" s="942"/>
      <c r="J150" s="14" t="s">
        <v>156</v>
      </c>
      <c r="K150" s="20"/>
      <c r="L150" s="14"/>
      <c r="M150" s="15"/>
      <c r="N150" s="15"/>
      <c r="O150" s="15"/>
      <c r="P150" s="15"/>
      <c r="Q150" s="14"/>
      <c r="R150" s="14"/>
      <c r="S150" s="945"/>
      <c r="T150" s="912"/>
      <c r="U150" s="912"/>
      <c r="V150" s="912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</row>
    <row r="151" spans="1:116" ht="9.75" customHeight="1" outlineLevel="4" x14ac:dyDescent="0.15">
      <c r="A151" s="949"/>
      <c r="B151" s="952"/>
      <c r="C151" s="955"/>
      <c r="D151" s="958"/>
      <c r="E151" s="961"/>
      <c r="F151" s="967"/>
      <c r="G151" s="943"/>
      <c r="H151" s="943"/>
      <c r="I151" s="943"/>
      <c r="J151" s="16" t="s">
        <v>157</v>
      </c>
      <c r="K151" s="20"/>
      <c r="L151" s="16"/>
      <c r="M151" s="17"/>
      <c r="N151" s="17"/>
      <c r="O151" s="17"/>
      <c r="P151" s="17"/>
      <c r="Q151" s="16"/>
      <c r="R151" s="16"/>
      <c r="S151" s="946"/>
      <c r="T151" s="913"/>
      <c r="U151" s="913"/>
      <c r="V151" s="913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</row>
    <row r="152" spans="1:116" ht="9.75" customHeight="1" outlineLevel="4" x14ac:dyDescent="0.15">
      <c r="A152" s="949"/>
      <c r="B152" s="952"/>
      <c r="C152" s="955"/>
      <c r="D152" s="958"/>
      <c r="E152" s="961"/>
      <c r="F152" s="967"/>
      <c r="G152" s="943"/>
      <c r="H152" s="943"/>
      <c r="I152" s="943"/>
      <c r="J152" s="16" t="s">
        <v>158</v>
      </c>
      <c r="K152" s="20"/>
      <c r="L152" s="16"/>
      <c r="M152" s="17"/>
      <c r="N152" s="17"/>
      <c r="O152" s="17"/>
      <c r="P152" s="17"/>
      <c r="Q152" s="16"/>
      <c r="R152" s="16"/>
      <c r="S152" s="946"/>
      <c r="T152" s="913"/>
      <c r="U152" s="913"/>
      <c r="V152" s="913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</row>
    <row r="153" spans="1:116" ht="9.75" customHeight="1" outlineLevel="4" x14ac:dyDescent="0.15">
      <c r="A153" s="949"/>
      <c r="B153" s="952"/>
      <c r="C153" s="955"/>
      <c r="D153" s="958"/>
      <c r="E153" s="961"/>
      <c r="F153" s="967"/>
      <c r="G153" s="943"/>
      <c r="H153" s="943"/>
      <c r="I153" s="943"/>
      <c r="J153" s="18" t="s">
        <v>159</v>
      </c>
      <c r="K153" s="21"/>
      <c r="L153" s="18"/>
      <c r="M153" s="18"/>
      <c r="N153" s="18"/>
      <c r="O153" s="18"/>
      <c r="P153" s="18"/>
      <c r="Q153" s="18"/>
      <c r="R153" s="18"/>
      <c r="S153" s="946"/>
      <c r="T153" s="913"/>
      <c r="U153" s="913"/>
      <c r="V153" s="913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</row>
    <row r="154" spans="1:116" ht="9.75" customHeight="1" outlineLevel="4" thickBot="1" x14ac:dyDescent="0.2">
      <c r="A154" s="950"/>
      <c r="B154" s="953"/>
      <c r="C154" s="956"/>
      <c r="D154" s="959"/>
      <c r="E154" s="962"/>
      <c r="F154" s="968"/>
      <c r="G154" s="944"/>
      <c r="H154" s="944"/>
      <c r="I154" s="944"/>
      <c r="J154" s="19" t="s">
        <v>385</v>
      </c>
      <c r="K154" s="19">
        <f>SUM(K150:K153)</f>
        <v>0</v>
      </c>
      <c r="L154" s="19">
        <f>SUM(L150:L153)</f>
        <v>0</v>
      </c>
      <c r="M154" s="19">
        <f t="shared" ref="M154:R154" si="33">SUM(M150:M153)</f>
        <v>0</v>
      </c>
      <c r="N154" s="19">
        <f t="shared" si="33"/>
        <v>0</v>
      </c>
      <c r="O154" s="19">
        <f t="shared" si="33"/>
        <v>0</v>
      </c>
      <c r="P154" s="19">
        <f t="shared" si="33"/>
        <v>0</v>
      </c>
      <c r="Q154" s="19">
        <f t="shared" si="33"/>
        <v>0</v>
      </c>
      <c r="R154" s="19">
        <f t="shared" si="33"/>
        <v>0</v>
      </c>
      <c r="S154" s="947"/>
      <c r="T154" s="914"/>
      <c r="U154" s="914"/>
      <c r="V154" s="914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</row>
    <row r="155" spans="1:116" ht="9.75" customHeight="1" outlineLevel="4" x14ac:dyDescent="0.15">
      <c r="A155" s="948" t="s">
        <v>20</v>
      </c>
      <c r="B155" s="951" t="s">
        <v>10</v>
      </c>
      <c r="C155" s="954" t="s">
        <v>11</v>
      </c>
      <c r="D155" s="957" t="s">
        <v>10</v>
      </c>
      <c r="E155" s="960" t="s">
        <v>11</v>
      </c>
      <c r="F155" s="966"/>
      <c r="G155" s="942"/>
      <c r="H155" s="942"/>
      <c r="I155" s="942"/>
      <c r="J155" s="14" t="s">
        <v>156</v>
      </c>
      <c r="K155" s="20"/>
      <c r="L155" s="20"/>
      <c r="M155" s="17"/>
      <c r="N155" s="17"/>
      <c r="O155" s="17"/>
      <c r="P155" s="17"/>
      <c r="Q155" s="16"/>
      <c r="R155" s="16"/>
      <c r="S155" s="945"/>
      <c r="T155" s="912"/>
      <c r="U155" s="912"/>
      <c r="V155" s="912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</row>
    <row r="156" spans="1:116" ht="9.75" customHeight="1" outlineLevel="4" x14ac:dyDescent="0.15">
      <c r="A156" s="949"/>
      <c r="B156" s="952"/>
      <c r="C156" s="955"/>
      <c r="D156" s="958"/>
      <c r="E156" s="961"/>
      <c r="F156" s="967"/>
      <c r="G156" s="943"/>
      <c r="H156" s="943"/>
      <c r="I156" s="943"/>
      <c r="J156" s="16" t="s">
        <v>157</v>
      </c>
      <c r="K156" s="20"/>
      <c r="L156" s="20"/>
      <c r="M156" s="17"/>
      <c r="N156" s="17"/>
      <c r="O156" s="17"/>
      <c r="P156" s="17"/>
      <c r="Q156" s="16"/>
      <c r="R156" s="16"/>
      <c r="S156" s="946"/>
      <c r="T156" s="913"/>
      <c r="U156" s="913"/>
      <c r="V156" s="913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</row>
    <row r="157" spans="1:116" ht="9.75" customHeight="1" outlineLevel="4" x14ac:dyDescent="0.15">
      <c r="A157" s="949"/>
      <c r="B157" s="952"/>
      <c r="C157" s="955"/>
      <c r="D157" s="958"/>
      <c r="E157" s="961"/>
      <c r="F157" s="967"/>
      <c r="G157" s="943"/>
      <c r="H157" s="943"/>
      <c r="I157" s="943"/>
      <c r="J157" s="16" t="s">
        <v>158</v>
      </c>
      <c r="K157" s="20"/>
      <c r="L157" s="20"/>
      <c r="M157" s="17"/>
      <c r="N157" s="17"/>
      <c r="O157" s="17"/>
      <c r="P157" s="17"/>
      <c r="Q157" s="16"/>
      <c r="R157" s="16"/>
      <c r="S157" s="946"/>
      <c r="T157" s="913"/>
      <c r="U157" s="913"/>
      <c r="V157" s="913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</row>
    <row r="158" spans="1:116" ht="9.75" customHeight="1" outlineLevel="4" x14ac:dyDescent="0.15">
      <c r="A158" s="949"/>
      <c r="B158" s="952"/>
      <c r="C158" s="955"/>
      <c r="D158" s="958"/>
      <c r="E158" s="961"/>
      <c r="F158" s="967"/>
      <c r="G158" s="943"/>
      <c r="H158" s="943"/>
      <c r="I158" s="943"/>
      <c r="J158" s="18" t="s">
        <v>159</v>
      </c>
      <c r="K158" s="21"/>
      <c r="L158" s="21"/>
      <c r="M158" s="22"/>
      <c r="N158" s="22"/>
      <c r="O158" s="22"/>
      <c r="P158" s="22"/>
      <c r="Q158" s="18"/>
      <c r="R158" s="18"/>
      <c r="S158" s="946"/>
      <c r="T158" s="913"/>
      <c r="U158" s="913"/>
      <c r="V158" s="913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</row>
    <row r="159" spans="1:116" ht="9.75" customHeight="1" outlineLevel="4" thickBot="1" x14ac:dyDescent="0.2">
      <c r="A159" s="950"/>
      <c r="B159" s="953"/>
      <c r="C159" s="956"/>
      <c r="D159" s="959"/>
      <c r="E159" s="962"/>
      <c r="F159" s="968"/>
      <c r="G159" s="944"/>
      <c r="H159" s="944"/>
      <c r="I159" s="944"/>
      <c r="J159" s="19" t="s">
        <v>385</v>
      </c>
      <c r="K159" s="19">
        <f>SUM(K155:K158)</f>
        <v>0</v>
      </c>
      <c r="L159" s="19">
        <f>SUM(L155:L158)</f>
        <v>0</v>
      </c>
      <c r="M159" s="19">
        <f t="shared" ref="M159:R159" si="34">SUM(M155:M158)</f>
        <v>0</v>
      </c>
      <c r="N159" s="19">
        <f t="shared" si="34"/>
        <v>0</v>
      </c>
      <c r="O159" s="19">
        <f t="shared" si="34"/>
        <v>0</v>
      </c>
      <c r="P159" s="19">
        <f t="shared" si="34"/>
        <v>0</v>
      </c>
      <c r="Q159" s="19">
        <f t="shared" si="34"/>
        <v>0</v>
      </c>
      <c r="R159" s="19">
        <f t="shared" si="34"/>
        <v>0</v>
      </c>
      <c r="S159" s="947"/>
      <c r="T159" s="914"/>
      <c r="U159" s="914"/>
      <c r="V159" s="914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</row>
    <row r="160" spans="1:116" ht="9.75" customHeight="1" outlineLevel="4" x14ac:dyDescent="0.15">
      <c r="A160" s="948" t="s">
        <v>20</v>
      </c>
      <c r="B160" s="951" t="s">
        <v>10</v>
      </c>
      <c r="C160" s="954" t="s">
        <v>11</v>
      </c>
      <c r="D160" s="957" t="s">
        <v>10</v>
      </c>
      <c r="E160" s="960" t="s">
        <v>12</v>
      </c>
      <c r="F160" s="963"/>
      <c r="G160" s="942"/>
      <c r="H160" s="942"/>
      <c r="I160" s="942"/>
      <c r="J160" s="14" t="s">
        <v>156</v>
      </c>
      <c r="K160" s="20"/>
      <c r="L160" s="20"/>
      <c r="M160" s="17"/>
      <c r="N160" s="17"/>
      <c r="O160" s="17"/>
      <c r="P160" s="17"/>
      <c r="Q160" s="16"/>
      <c r="R160" s="16"/>
      <c r="S160" s="945"/>
      <c r="T160" s="912"/>
      <c r="U160" s="912"/>
      <c r="V160" s="912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</row>
    <row r="161" spans="1:116" ht="9.75" customHeight="1" outlineLevel="4" x14ac:dyDescent="0.15">
      <c r="A161" s="949"/>
      <c r="B161" s="952"/>
      <c r="C161" s="955"/>
      <c r="D161" s="958"/>
      <c r="E161" s="961"/>
      <c r="F161" s="964"/>
      <c r="G161" s="943"/>
      <c r="H161" s="943"/>
      <c r="I161" s="943"/>
      <c r="J161" s="16" t="s">
        <v>157</v>
      </c>
      <c r="K161" s="20"/>
      <c r="L161" s="20"/>
      <c r="M161" s="17"/>
      <c r="N161" s="17"/>
      <c r="O161" s="17"/>
      <c r="P161" s="17"/>
      <c r="Q161" s="16"/>
      <c r="R161" s="16"/>
      <c r="S161" s="946"/>
      <c r="T161" s="913"/>
      <c r="U161" s="913"/>
      <c r="V161" s="913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</row>
    <row r="162" spans="1:116" ht="9.75" customHeight="1" outlineLevel="4" x14ac:dyDescent="0.15">
      <c r="A162" s="949"/>
      <c r="B162" s="952"/>
      <c r="C162" s="955"/>
      <c r="D162" s="958"/>
      <c r="E162" s="961"/>
      <c r="F162" s="964"/>
      <c r="G162" s="943"/>
      <c r="H162" s="943"/>
      <c r="I162" s="943"/>
      <c r="J162" s="16" t="s">
        <v>158</v>
      </c>
      <c r="K162" s="20"/>
      <c r="L162" s="20"/>
      <c r="M162" s="17"/>
      <c r="N162" s="17"/>
      <c r="O162" s="17"/>
      <c r="P162" s="17"/>
      <c r="Q162" s="16"/>
      <c r="R162" s="16"/>
      <c r="S162" s="946"/>
      <c r="T162" s="913"/>
      <c r="U162" s="913"/>
      <c r="V162" s="913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</row>
    <row r="163" spans="1:116" ht="9.75" customHeight="1" outlineLevel="4" x14ac:dyDescent="0.15">
      <c r="A163" s="949"/>
      <c r="B163" s="952"/>
      <c r="C163" s="955"/>
      <c r="D163" s="958"/>
      <c r="E163" s="961"/>
      <c r="F163" s="964"/>
      <c r="G163" s="943"/>
      <c r="H163" s="943"/>
      <c r="I163" s="943"/>
      <c r="J163" s="18" t="s">
        <v>159</v>
      </c>
      <c r="K163" s="21"/>
      <c r="L163" s="21"/>
      <c r="M163" s="22"/>
      <c r="N163" s="22"/>
      <c r="O163" s="22"/>
      <c r="P163" s="22"/>
      <c r="Q163" s="18"/>
      <c r="R163" s="18"/>
      <c r="S163" s="946"/>
      <c r="T163" s="913"/>
      <c r="U163" s="913"/>
      <c r="V163" s="913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</row>
    <row r="164" spans="1:116" ht="9.75" customHeight="1" outlineLevel="4" thickBot="1" x14ac:dyDescent="0.2">
      <c r="A164" s="950"/>
      <c r="B164" s="953"/>
      <c r="C164" s="956"/>
      <c r="D164" s="959"/>
      <c r="E164" s="962"/>
      <c r="F164" s="965"/>
      <c r="G164" s="944"/>
      <c r="H164" s="944"/>
      <c r="I164" s="944"/>
      <c r="J164" s="19" t="s">
        <v>385</v>
      </c>
      <c r="K164" s="19">
        <f>SUM(K160:K163)</f>
        <v>0</v>
      </c>
      <c r="L164" s="19">
        <f>SUM(L160:L163)</f>
        <v>0</v>
      </c>
      <c r="M164" s="19">
        <f t="shared" ref="M164:R164" si="35">SUM(M160:M163)</f>
        <v>0</v>
      </c>
      <c r="N164" s="19">
        <f t="shared" si="35"/>
        <v>0</v>
      </c>
      <c r="O164" s="19">
        <f t="shared" si="35"/>
        <v>0</v>
      </c>
      <c r="P164" s="19">
        <f t="shared" si="35"/>
        <v>0</v>
      </c>
      <c r="Q164" s="19">
        <f t="shared" si="35"/>
        <v>0</v>
      </c>
      <c r="R164" s="19">
        <f t="shared" si="35"/>
        <v>0</v>
      </c>
      <c r="S164" s="947"/>
      <c r="T164" s="914"/>
      <c r="U164" s="914"/>
      <c r="V164" s="914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</row>
    <row r="165" spans="1:116" ht="9.75" customHeight="1" outlineLevel="3" thickBot="1" x14ac:dyDescent="0.2">
      <c r="A165" s="23" t="s">
        <v>20</v>
      </c>
      <c r="B165" s="24" t="s">
        <v>10</v>
      </c>
      <c r="C165" s="118" t="s">
        <v>11</v>
      </c>
      <c r="D165" s="25">
        <v>1</v>
      </c>
      <c r="E165" s="915" t="s">
        <v>46</v>
      </c>
      <c r="F165" s="916"/>
      <c r="G165" s="916"/>
      <c r="H165" s="916"/>
      <c r="I165" s="916"/>
      <c r="J165" s="917"/>
      <c r="K165" s="26">
        <f>K154+K159+K164</f>
        <v>0</v>
      </c>
      <c r="L165" s="26">
        <f>L154+L159+L164</f>
        <v>0</v>
      </c>
      <c r="M165" s="26">
        <f t="shared" ref="M165:R165" si="36">M154+M159+M164</f>
        <v>0</v>
      </c>
      <c r="N165" s="26">
        <f t="shared" si="36"/>
        <v>0</v>
      </c>
      <c r="O165" s="26">
        <f t="shared" si="36"/>
        <v>0</v>
      </c>
      <c r="P165" s="26">
        <f t="shared" si="36"/>
        <v>0</v>
      </c>
      <c r="Q165" s="26">
        <f t="shared" si="36"/>
        <v>0</v>
      </c>
      <c r="R165" s="26">
        <f t="shared" si="36"/>
        <v>0</v>
      </c>
      <c r="S165" s="27" t="s">
        <v>13</v>
      </c>
      <c r="T165" s="26" t="s">
        <v>13</v>
      </c>
      <c r="U165" s="28" t="s">
        <v>13</v>
      </c>
      <c r="V165" s="29" t="s">
        <v>13</v>
      </c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</row>
    <row r="166" spans="1:116" ht="11.25" customHeight="1" outlineLevel="4" thickBot="1" x14ac:dyDescent="0.2">
      <c r="A166" s="11" t="s">
        <v>20</v>
      </c>
      <c r="B166" s="12" t="s">
        <v>10</v>
      </c>
      <c r="C166" s="117" t="s">
        <v>11</v>
      </c>
      <c r="D166" s="13">
        <v>2</v>
      </c>
      <c r="E166" s="969" t="s">
        <v>174</v>
      </c>
      <c r="F166" s="970"/>
      <c r="G166" s="970"/>
      <c r="H166" s="970"/>
      <c r="I166" s="970"/>
      <c r="J166" s="970"/>
      <c r="K166" s="970"/>
      <c r="L166" s="970"/>
      <c r="M166" s="970"/>
      <c r="N166" s="970"/>
      <c r="O166" s="970"/>
      <c r="P166" s="970"/>
      <c r="Q166" s="970"/>
      <c r="R166" s="970"/>
      <c r="S166" s="970"/>
      <c r="T166" s="970"/>
      <c r="U166" s="970"/>
      <c r="V166" s="971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</row>
    <row r="167" spans="1:116" ht="9.75" customHeight="1" outlineLevel="4" x14ac:dyDescent="0.15">
      <c r="A167" s="948" t="s">
        <v>20</v>
      </c>
      <c r="B167" s="951" t="s">
        <v>10</v>
      </c>
      <c r="C167" s="954" t="s">
        <v>11</v>
      </c>
      <c r="D167" s="957" t="s">
        <v>11</v>
      </c>
      <c r="E167" s="960" t="s">
        <v>10</v>
      </c>
      <c r="F167" s="966"/>
      <c r="G167" s="942"/>
      <c r="H167" s="942"/>
      <c r="I167" s="942"/>
      <c r="J167" s="14" t="s">
        <v>156</v>
      </c>
      <c r="K167" s="20"/>
      <c r="L167" s="14"/>
      <c r="M167" s="15"/>
      <c r="N167" s="15"/>
      <c r="O167" s="15"/>
      <c r="P167" s="15"/>
      <c r="Q167" s="14"/>
      <c r="R167" s="14"/>
      <c r="S167" s="945"/>
      <c r="T167" s="912"/>
      <c r="U167" s="912"/>
      <c r="V167" s="912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</row>
    <row r="168" spans="1:116" ht="9.75" customHeight="1" outlineLevel="4" x14ac:dyDescent="0.15">
      <c r="A168" s="949"/>
      <c r="B168" s="952"/>
      <c r="C168" s="955"/>
      <c r="D168" s="958"/>
      <c r="E168" s="961"/>
      <c r="F168" s="967"/>
      <c r="G168" s="943"/>
      <c r="H168" s="943"/>
      <c r="I168" s="943"/>
      <c r="J168" s="16" t="s">
        <v>157</v>
      </c>
      <c r="K168" s="20"/>
      <c r="L168" s="16"/>
      <c r="M168" s="17"/>
      <c r="N168" s="17"/>
      <c r="O168" s="17"/>
      <c r="P168" s="17"/>
      <c r="Q168" s="16"/>
      <c r="R168" s="16"/>
      <c r="S168" s="946"/>
      <c r="T168" s="913"/>
      <c r="U168" s="913"/>
      <c r="V168" s="913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</row>
    <row r="169" spans="1:116" ht="9.75" customHeight="1" outlineLevel="4" x14ac:dyDescent="0.15">
      <c r="A169" s="949"/>
      <c r="B169" s="952"/>
      <c r="C169" s="955"/>
      <c r="D169" s="958"/>
      <c r="E169" s="961"/>
      <c r="F169" s="967"/>
      <c r="G169" s="943"/>
      <c r="H169" s="943"/>
      <c r="I169" s="943"/>
      <c r="J169" s="16" t="s">
        <v>158</v>
      </c>
      <c r="K169" s="20"/>
      <c r="L169" s="16"/>
      <c r="M169" s="17"/>
      <c r="N169" s="17"/>
      <c r="O169" s="17"/>
      <c r="P169" s="17"/>
      <c r="Q169" s="16"/>
      <c r="R169" s="16"/>
      <c r="S169" s="946"/>
      <c r="T169" s="913"/>
      <c r="U169" s="913"/>
      <c r="V169" s="913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</row>
    <row r="170" spans="1:116" ht="9.75" customHeight="1" outlineLevel="4" x14ac:dyDescent="0.15">
      <c r="A170" s="949"/>
      <c r="B170" s="952"/>
      <c r="C170" s="955"/>
      <c r="D170" s="958"/>
      <c r="E170" s="961"/>
      <c r="F170" s="967"/>
      <c r="G170" s="943"/>
      <c r="H170" s="943"/>
      <c r="I170" s="943"/>
      <c r="J170" s="18" t="s">
        <v>159</v>
      </c>
      <c r="K170" s="21"/>
      <c r="L170" s="18"/>
      <c r="M170" s="18"/>
      <c r="N170" s="18"/>
      <c r="O170" s="18"/>
      <c r="P170" s="18"/>
      <c r="Q170" s="18"/>
      <c r="R170" s="18"/>
      <c r="S170" s="946"/>
      <c r="T170" s="913"/>
      <c r="U170" s="913"/>
      <c r="V170" s="913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</row>
    <row r="171" spans="1:116" ht="9.75" customHeight="1" outlineLevel="4" thickBot="1" x14ac:dyDescent="0.2">
      <c r="A171" s="950"/>
      <c r="B171" s="953"/>
      <c r="C171" s="956"/>
      <c r="D171" s="959"/>
      <c r="E171" s="962"/>
      <c r="F171" s="968"/>
      <c r="G171" s="944"/>
      <c r="H171" s="944"/>
      <c r="I171" s="944"/>
      <c r="J171" s="19" t="s">
        <v>385</v>
      </c>
      <c r="K171" s="19">
        <f>SUM(K167:K170)</f>
        <v>0</v>
      </c>
      <c r="L171" s="19">
        <f>SUM(L167:L170)</f>
        <v>0</v>
      </c>
      <c r="M171" s="19">
        <f t="shared" ref="M171:R171" si="37">SUM(M167:M170)</f>
        <v>0</v>
      </c>
      <c r="N171" s="19">
        <f t="shared" si="37"/>
        <v>0</v>
      </c>
      <c r="O171" s="19">
        <f t="shared" si="37"/>
        <v>0</v>
      </c>
      <c r="P171" s="19">
        <f t="shared" si="37"/>
        <v>0</v>
      </c>
      <c r="Q171" s="19">
        <f t="shared" si="37"/>
        <v>0</v>
      </c>
      <c r="R171" s="19">
        <f t="shared" si="37"/>
        <v>0</v>
      </c>
      <c r="S171" s="947"/>
      <c r="T171" s="914"/>
      <c r="U171" s="914"/>
      <c r="V171" s="914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</row>
    <row r="172" spans="1:116" ht="9.75" customHeight="1" outlineLevel="4" x14ac:dyDescent="0.15">
      <c r="A172" s="948" t="s">
        <v>20</v>
      </c>
      <c r="B172" s="951" t="s">
        <v>10</v>
      </c>
      <c r="C172" s="954" t="s">
        <v>11</v>
      </c>
      <c r="D172" s="957" t="s">
        <v>11</v>
      </c>
      <c r="E172" s="960" t="s">
        <v>11</v>
      </c>
      <c r="F172" s="966"/>
      <c r="G172" s="942"/>
      <c r="H172" s="942"/>
      <c r="I172" s="942"/>
      <c r="J172" s="14" t="s">
        <v>156</v>
      </c>
      <c r="K172" s="20"/>
      <c r="L172" s="20"/>
      <c r="M172" s="17"/>
      <c r="N172" s="17"/>
      <c r="O172" s="17"/>
      <c r="P172" s="17"/>
      <c r="Q172" s="16"/>
      <c r="R172" s="16"/>
      <c r="S172" s="945"/>
      <c r="T172" s="912"/>
      <c r="U172" s="912"/>
      <c r="V172" s="912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</row>
    <row r="173" spans="1:116" ht="9.75" customHeight="1" outlineLevel="4" x14ac:dyDescent="0.15">
      <c r="A173" s="949"/>
      <c r="B173" s="952"/>
      <c r="C173" s="955"/>
      <c r="D173" s="958"/>
      <c r="E173" s="961"/>
      <c r="F173" s="967"/>
      <c r="G173" s="943"/>
      <c r="H173" s="943"/>
      <c r="I173" s="943"/>
      <c r="J173" s="16" t="s">
        <v>157</v>
      </c>
      <c r="K173" s="20"/>
      <c r="L173" s="20"/>
      <c r="M173" s="17"/>
      <c r="N173" s="17"/>
      <c r="O173" s="17"/>
      <c r="P173" s="17"/>
      <c r="Q173" s="16"/>
      <c r="R173" s="16"/>
      <c r="S173" s="946"/>
      <c r="T173" s="913"/>
      <c r="U173" s="913"/>
      <c r="V173" s="913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</row>
    <row r="174" spans="1:116" ht="9.75" customHeight="1" outlineLevel="4" x14ac:dyDescent="0.15">
      <c r="A174" s="949"/>
      <c r="B174" s="952"/>
      <c r="C174" s="955"/>
      <c r="D174" s="958"/>
      <c r="E174" s="961"/>
      <c r="F174" s="967"/>
      <c r="G174" s="943"/>
      <c r="H174" s="943"/>
      <c r="I174" s="943"/>
      <c r="J174" s="16" t="s">
        <v>158</v>
      </c>
      <c r="K174" s="20"/>
      <c r="L174" s="20"/>
      <c r="M174" s="17"/>
      <c r="N174" s="17"/>
      <c r="O174" s="17"/>
      <c r="P174" s="17"/>
      <c r="Q174" s="16"/>
      <c r="R174" s="16"/>
      <c r="S174" s="946"/>
      <c r="T174" s="913"/>
      <c r="U174" s="913"/>
      <c r="V174" s="913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</row>
    <row r="175" spans="1:116" ht="9.75" customHeight="1" outlineLevel="4" x14ac:dyDescent="0.15">
      <c r="A175" s="949"/>
      <c r="B175" s="952"/>
      <c r="C175" s="955"/>
      <c r="D175" s="958"/>
      <c r="E175" s="961"/>
      <c r="F175" s="967"/>
      <c r="G175" s="943"/>
      <c r="H175" s="943"/>
      <c r="I175" s="943"/>
      <c r="J175" s="18" t="s">
        <v>159</v>
      </c>
      <c r="K175" s="21"/>
      <c r="L175" s="21"/>
      <c r="M175" s="22"/>
      <c r="N175" s="22"/>
      <c r="O175" s="22"/>
      <c r="P175" s="22"/>
      <c r="Q175" s="18"/>
      <c r="R175" s="18"/>
      <c r="S175" s="946"/>
      <c r="T175" s="913"/>
      <c r="U175" s="913"/>
      <c r="V175" s="913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</row>
    <row r="176" spans="1:116" ht="9.75" customHeight="1" outlineLevel="4" thickBot="1" x14ac:dyDescent="0.2">
      <c r="A176" s="950"/>
      <c r="B176" s="953"/>
      <c r="C176" s="956"/>
      <c r="D176" s="959"/>
      <c r="E176" s="962"/>
      <c r="F176" s="968"/>
      <c r="G176" s="944"/>
      <c r="H176" s="944"/>
      <c r="I176" s="944"/>
      <c r="J176" s="19" t="s">
        <v>385</v>
      </c>
      <c r="K176" s="19">
        <f>SUM(K172:K175)</f>
        <v>0</v>
      </c>
      <c r="L176" s="19">
        <f>SUM(L172:L175)</f>
        <v>0</v>
      </c>
      <c r="M176" s="19">
        <f t="shared" ref="M176:R176" si="38">SUM(M172:M175)</f>
        <v>0</v>
      </c>
      <c r="N176" s="19">
        <f t="shared" si="38"/>
        <v>0</v>
      </c>
      <c r="O176" s="19">
        <f t="shared" si="38"/>
        <v>0</v>
      </c>
      <c r="P176" s="19">
        <f t="shared" si="38"/>
        <v>0</v>
      </c>
      <c r="Q176" s="19">
        <f t="shared" si="38"/>
        <v>0</v>
      </c>
      <c r="R176" s="19">
        <f t="shared" si="38"/>
        <v>0</v>
      </c>
      <c r="S176" s="947"/>
      <c r="T176" s="914"/>
      <c r="U176" s="914"/>
      <c r="V176" s="914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</row>
    <row r="177" spans="1:116" ht="9.75" customHeight="1" outlineLevel="4" x14ac:dyDescent="0.15">
      <c r="A177" s="948" t="s">
        <v>20</v>
      </c>
      <c r="B177" s="951" t="s">
        <v>10</v>
      </c>
      <c r="C177" s="954" t="s">
        <v>11</v>
      </c>
      <c r="D177" s="957" t="s">
        <v>11</v>
      </c>
      <c r="E177" s="960" t="s">
        <v>12</v>
      </c>
      <c r="F177" s="963"/>
      <c r="G177" s="942"/>
      <c r="H177" s="942"/>
      <c r="I177" s="942"/>
      <c r="J177" s="14" t="s">
        <v>156</v>
      </c>
      <c r="K177" s="20"/>
      <c r="L177" s="20"/>
      <c r="M177" s="17"/>
      <c r="N177" s="17"/>
      <c r="O177" s="17"/>
      <c r="P177" s="17"/>
      <c r="Q177" s="16"/>
      <c r="R177" s="16"/>
      <c r="S177" s="945"/>
      <c r="T177" s="912"/>
      <c r="U177" s="912"/>
      <c r="V177" s="912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</row>
    <row r="178" spans="1:116" ht="9.75" customHeight="1" outlineLevel="4" x14ac:dyDescent="0.15">
      <c r="A178" s="949"/>
      <c r="B178" s="952"/>
      <c r="C178" s="955"/>
      <c r="D178" s="958"/>
      <c r="E178" s="961"/>
      <c r="F178" s="964"/>
      <c r="G178" s="943"/>
      <c r="H178" s="943"/>
      <c r="I178" s="943"/>
      <c r="J178" s="16" t="s">
        <v>157</v>
      </c>
      <c r="K178" s="20"/>
      <c r="L178" s="20"/>
      <c r="M178" s="17"/>
      <c r="N178" s="17"/>
      <c r="O178" s="17"/>
      <c r="P178" s="17"/>
      <c r="Q178" s="16"/>
      <c r="R178" s="16"/>
      <c r="S178" s="946"/>
      <c r="T178" s="913"/>
      <c r="U178" s="913"/>
      <c r="V178" s="913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</row>
    <row r="179" spans="1:116" ht="9.75" customHeight="1" outlineLevel="4" x14ac:dyDescent="0.15">
      <c r="A179" s="949"/>
      <c r="B179" s="952"/>
      <c r="C179" s="955"/>
      <c r="D179" s="958"/>
      <c r="E179" s="961"/>
      <c r="F179" s="964"/>
      <c r="G179" s="943"/>
      <c r="H179" s="943"/>
      <c r="I179" s="943"/>
      <c r="J179" s="16" t="s">
        <v>158</v>
      </c>
      <c r="K179" s="20"/>
      <c r="L179" s="20"/>
      <c r="M179" s="17"/>
      <c r="N179" s="17"/>
      <c r="O179" s="17"/>
      <c r="P179" s="17"/>
      <c r="Q179" s="16"/>
      <c r="R179" s="16"/>
      <c r="S179" s="946"/>
      <c r="T179" s="913"/>
      <c r="U179" s="913"/>
      <c r="V179" s="913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</row>
    <row r="180" spans="1:116" ht="9.75" customHeight="1" outlineLevel="4" x14ac:dyDescent="0.15">
      <c r="A180" s="949"/>
      <c r="B180" s="952"/>
      <c r="C180" s="955"/>
      <c r="D180" s="958"/>
      <c r="E180" s="961"/>
      <c r="F180" s="964"/>
      <c r="G180" s="943"/>
      <c r="H180" s="943"/>
      <c r="I180" s="943"/>
      <c r="J180" s="18" t="s">
        <v>159</v>
      </c>
      <c r="K180" s="21"/>
      <c r="L180" s="21"/>
      <c r="M180" s="22"/>
      <c r="N180" s="22"/>
      <c r="O180" s="22"/>
      <c r="P180" s="22"/>
      <c r="Q180" s="18"/>
      <c r="R180" s="18"/>
      <c r="S180" s="946"/>
      <c r="T180" s="913"/>
      <c r="U180" s="913"/>
      <c r="V180" s="913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</row>
    <row r="181" spans="1:116" ht="9.75" customHeight="1" outlineLevel="4" thickBot="1" x14ac:dyDescent="0.2">
      <c r="A181" s="950"/>
      <c r="B181" s="953"/>
      <c r="C181" s="956"/>
      <c r="D181" s="959"/>
      <c r="E181" s="962"/>
      <c r="F181" s="965"/>
      <c r="G181" s="944"/>
      <c r="H181" s="944"/>
      <c r="I181" s="944"/>
      <c r="J181" s="19" t="s">
        <v>385</v>
      </c>
      <c r="K181" s="19">
        <f>SUM(K177:K180)</f>
        <v>0</v>
      </c>
      <c r="L181" s="19">
        <f>SUM(L177:L180)</f>
        <v>0</v>
      </c>
      <c r="M181" s="19">
        <f t="shared" ref="M181:R181" si="39">SUM(M177:M180)</f>
        <v>0</v>
      </c>
      <c r="N181" s="19">
        <f t="shared" si="39"/>
        <v>0</v>
      </c>
      <c r="O181" s="19">
        <f t="shared" si="39"/>
        <v>0</v>
      </c>
      <c r="P181" s="19">
        <f t="shared" si="39"/>
        <v>0</v>
      </c>
      <c r="Q181" s="19">
        <f t="shared" si="39"/>
        <v>0</v>
      </c>
      <c r="R181" s="19">
        <f t="shared" si="39"/>
        <v>0</v>
      </c>
      <c r="S181" s="947"/>
      <c r="T181" s="914"/>
      <c r="U181" s="914"/>
      <c r="V181" s="914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</row>
    <row r="182" spans="1:116" ht="9.75" customHeight="1" outlineLevel="3" thickBot="1" x14ac:dyDescent="0.2">
      <c r="A182" s="23" t="s">
        <v>20</v>
      </c>
      <c r="B182" s="24" t="s">
        <v>10</v>
      </c>
      <c r="C182" s="118" t="s">
        <v>11</v>
      </c>
      <c r="D182" s="25">
        <v>2</v>
      </c>
      <c r="E182" s="915" t="s">
        <v>46</v>
      </c>
      <c r="F182" s="916"/>
      <c r="G182" s="916"/>
      <c r="H182" s="916"/>
      <c r="I182" s="916"/>
      <c r="J182" s="917"/>
      <c r="K182" s="26">
        <f>K171+K176+K181</f>
        <v>0</v>
      </c>
      <c r="L182" s="26">
        <f>L171+L176+L181</f>
        <v>0</v>
      </c>
      <c r="M182" s="26">
        <f t="shared" ref="M182:R182" si="40">M171+M176+M181</f>
        <v>0</v>
      </c>
      <c r="N182" s="26">
        <f t="shared" si="40"/>
        <v>0</v>
      </c>
      <c r="O182" s="26">
        <f t="shared" si="40"/>
        <v>0</v>
      </c>
      <c r="P182" s="26">
        <f t="shared" si="40"/>
        <v>0</v>
      </c>
      <c r="Q182" s="26">
        <f t="shared" si="40"/>
        <v>0</v>
      </c>
      <c r="R182" s="26">
        <f t="shared" si="40"/>
        <v>0</v>
      </c>
      <c r="S182" s="27" t="s">
        <v>13</v>
      </c>
      <c r="T182" s="26" t="s">
        <v>13</v>
      </c>
      <c r="U182" s="28" t="s">
        <v>13</v>
      </c>
      <c r="V182" s="29" t="s">
        <v>13</v>
      </c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</row>
    <row r="183" spans="1:116" ht="11.25" customHeight="1" outlineLevel="4" thickBot="1" x14ac:dyDescent="0.2">
      <c r="A183" s="11" t="s">
        <v>20</v>
      </c>
      <c r="B183" s="12" t="s">
        <v>10</v>
      </c>
      <c r="C183" s="117" t="s">
        <v>11</v>
      </c>
      <c r="D183" s="13">
        <v>3</v>
      </c>
      <c r="E183" s="969" t="s">
        <v>175</v>
      </c>
      <c r="F183" s="970"/>
      <c r="G183" s="970"/>
      <c r="H183" s="970"/>
      <c r="I183" s="970"/>
      <c r="J183" s="970"/>
      <c r="K183" s="970"/>
      <c r="L183" s="970"/>
      <c r="M183" s="970"/>
      <c r="N183" s="970"/>
      <c r="O183" s="970"/>
      <c r="P183" s="970"/>
      <c r="Q183" s="970"/>
      <c r="R183" s="970"/>
      <c r="S183" s="970"/>
      <c r="T183" s="970"/>
      <c r="U183" s="970"/>
      <c r="V183" s="971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</row>
    <row r="184" spans="1:116" ht="9.75" customHeight="1" outlineLevel="4" x14ac:dyDescent="0.15">
      <c r="A184" s="948" t="s">
        <v>20</v>
      </c>
      <c r="B184" s="951" t="s">
        <v>10</v>
      </c>
      <c r="C184" s="954" t="s">
        <v>11</v>
      </c>
      <c r="D184" s="957" t="s">
        <v>12</v>
      </c>
      <c r="E184" s="960" t="s">
        <v>10</v>
      </c>
      <c r="F184" s="966"/>
      <c r="G184" s="942"/>
      <c r="H184" s="942"/>
      <c r="I184" s="942"/>
      <c r="J184" s="14" t="s">
        <v>156</v>
      </c>
      <c r="K184" s="20"/>
      <c r="L184" s="14"/>
      <c r="M184" s="15"/>
      <c r="N184" s="15"/>
      <c r="O184" s="15"/>
      <c r="P184" s="15"/>
      <c r="Q184" s="14"/>
      <c r="R184" s="14"/>
      <c r="S184" s="945"/>
      <c r="T184" s="912"/>
      <c r="U184" s="912"/>
      <c r="V184" s="912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</row>
    <row r="185" spans="1:116" ht="9.75" customHeight="1" outlineLevel="4" x14ac:dyDescent="0.15">
      <c r="A185" s="949"/>
      <c r="B185" s="952"/>
      <c r="C185" s="955"/>
      <c r="D185" s="958"/>
      <c r="E185" s="961"/>
      <c r="F185" s="967"/>
      <c r="G185" s="943"/>
      <c r="H185" s="943"/>
      <c r="I185" s="943"/>
      <c r="J185" s="16" t="s">
        <v>157</v>
      </c>
      <c r="K185" s="20"/>
      <c r="L185" s="16"/>
      <c r="M185" s="17"/>
      <c r="N185" s="17"/>
      <c r="O185" s="17"/>
      <c r="P185" s="17"/>
      <c r="Q185" s="16"/>
      <c r="R185" s="16"/>
      <c r="S185" s="946"/>
      <c r="T185" s="913"/>
      <c r="U185" s="913"/>
      <c r="V185" s="913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</row>
    <row r="186" spans="1:116" ht="9.75" customHeight="1" outlineLevel="4" x14ac:dyDescent="0.15">
      <c r="A186" s="949"/>
      <c r="B186" s="952"/>
      <c r="C186" s="955"/>
      <c r="D186" s="958"/>
      <c r="E186" s="961"/>
      <c r="F186" s="967"/>
      <c r="G186" s="943"/>
      <c r="H186" s="943"/>
      <c r="I186" s="943"/>
      <c r="J186" s="16" t="s">
        <v>158</v>
      </c>
      <c r="K186" s="20"/>
      <c r="L186" s="16"/>
      <c r="M186" s="17"/>
      <c r="N186" s="17"/>
      <c r="O186" s="17"/>
      <c r="P186" s="17"/>
      <c r="Q186" s="16"/>
      <c r="R186" s="16"/>
      <c r="S186" s="946"/>
      <c r="T186" s="913"/>
      <c r="U186" s="913"/>
      <c r="V186" s="913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</row>
    <row r="187" spans="1:116" ht="9.75" customHeight="1" outlineLevel="4" x14ac:dyDescent="0.15">
      <c r="A187" s="949"/>
      <c r="B187" s="952"/>
      <c r="C187" s="955"/>
      <c r="D187" s="958"/>
      <c r="E187" s="961"/>
      <c r="F187" s="967"/>
      <c r="G187" s="943"/>
      <c r="H187" s="943"/>
      <c r="I187" s="943"/>
      <c r="J187" s="18" t="s">
        <v>159</v>
      </c>
      <c r="K187" s="21"/>
      <c r="L187" s="18"/>
      <c r="M187" s="18"/>
      <c r="N187" s="18"/>
      <c r="O187" s="18"/>
      <c r="P187" s="18"/>
      <c r="Q187" s="18"/>
      <c r="R187" s="18"/>
      <c r="S187" s="946"/>
      <c r="T187" s="913"/>
      <c r="U187" s="913"/>
      <c r="V187" s="913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</row>
    <row r="188" spans="1:116" ht="9.75" customHeight="1" outlineLevel="4" thickBot="1" x14ac:dyDescent="0.2">
      <c r="A188" s="950"/>
      <c r="B188" s="953"/>
      <c r="C188" s="956"/>
      <c r="D188" s="959"/>
      <c r="E188" s="962"/>
      <c r="F188" s="968"/>
      <c r="G188" s="944"/>
      <c r="H188" s="944"/>
      <c r="I188" s="944"/>
      <c r="J188" s="19" t="s">
        <v>385</v>
      </c>
      <c r="K188" s="19">
        <f>SUM(K184:K187)</f>
        <v>0</v>
      </c>
      <c r="L188" s="19">
        <f>SUM(L184:L187)</f>
        <v>0</v>
      </c>
      <c r="M188" s="19">
        <f t="shared" ref="M188:R188" si="41">SUM(M184:M187)</f>
        <v>0</v>
      </c>
      <c r="N188" s="19">
        <f t="shared" si="41"/>
        <v>0</v>
      </c>
      <c r="O188" s="19">
        <f t="shared" si="41"/>
        <v>0</v>
      </c>
      <c r="P188" s="19">
        <f t="shared" si="41"/>
        <v>0</v>
      </c>
      <c r="Q188" s="19">
        <f t="shared" si="41"/>
        <v>0</v>
      </c>
      <c r="R188" s="19">
        <f t="shared" si="41"/>
        <v>0</v>
      </c>
      <c r="S188" s="947"/>
      <c r="T188" s="914"/>
      <c r="U188" s="914"/>
      <c r="V188" s="914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</row>
    <row r="189" spans="1:116" ht="9.75" customHeight="1" outlineLevel="4" x14ac:dyDescent="0.15">
      <c r="A189" s="948" t="s">
        <v>20</v>
      </c>
      <c r="B189" s="951" t="s">
        <v>10</v>
      </c>
      <c r="C189" s="954" t="s">
        <v>11</v>
      </c>
      <c r="D189" s="957" t="s">
        <v>12</v>
      </c>
      <c r="E189" s="960" t="s">
        <v>11</v>
      </c>
      <c r="F189" s="966"/>
      <c r="G189" s="942"/>
      <c r="H189" s="942"/>
      <c r="I189" s="942"/>
      <c r="J189" s="14" t="s">
        <v>156</v>
      </c>
      <c r="K189" s="20"/>
      <c r="L189" s="20"/>
      <c r="M189" s="17"/>
      <c r="N189" s="17"/>
      <c r="O189" s="17"/>
      <c r="P189" s="17"/>
      <c r="Q189" s="16"/>
      <c r="R189" s="16"/>
      <c r="S189" s="945"/>
      <c r="T189" s="912"/>
      <c r="U189" s="912"/>
      <c r="V189" s="912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</row>
    <row r="190" spans="1:116" ht="9.75" customHeight="1" outlineLevel="4" x14ac:dyDescent="0.15">
      <c r="A190" s="949"/>
      <c r="B190" s="952"/>
      <c r="C190" s="955"/>
      <c r="D190" s="958"/>
      <c r="E190" s="961"/>
      <c r="F190" s="967"/>
      <c r="G190" s="943"/>
      <c r="H190" s="943"/>
      <c r="I190" s="943"/>
      <c r="J190" s="16" t="s">
        <v>157</v>
      </c>
      <c r="K190" s="20"/>
      <c r="L190" s="20"/>
      <c r="M190" s="17"/>
      <c r="N190" s="17"/>
      <c r="O190" s="17"/>
      <c r="P190" s="17"/>
      <c r="Q190" s="16"/>
      <c r="R190" s="16"/>
      <c r="S190" s="946"/>
      <c r="T190" s="913"/>
      <c r="U190" s="913"/>
      <c r="V190" s="913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</row>
    <row r="191" spans="1:116" ht="9.75" customHeight="1" outlineLevel="4" x14ac:dyDescent="0.15">
      <c r="A191" s="949"/>
      <c r="B191" s="952"/>
      <c r="C191" s="955"/>
      <c r="D191" s="958"/>
      <c r="E191" s="961"/>
      <c r="F191" s="967"/>
      <c r="G191" s="943"/>
      <c r="H191" s="943"/>
      <c r="I191" s="943"/>
      <c r="J191" s="16" t="s">
        <v>158</v>
      </c>
      <c r="K191" s="20"/>
      <c r="L191" s="20"/>
      <c r="M191" s="17"/>
      <c r="N191" s="17"/>
      <c r="O191" s="17"/>
      <c r="P191" s="17"/>
      <c r="Q191" s="16"/>
      <c r="R191" s="16"/>
      <c r="S191" s="946"/>
      <c r="T191" s="913"/>
      <c r="U191" s="913"/>
      <c r="V191" s="913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</row>
    <row r="192" spans="1:116" ht="9.75" customHeight="1" outlineLevel="4" x14ac:dyDescent="0.15">
      <c r="A192" s="949"/>
      <c r="B192" s="952"/>
      <c r="C192" s="955"/>
      <c r="D192" s="958"/>
      <c r="E192" s="961"/>
      <c r="F192" s="967"/>
      <c r="G192" s="943"/>
      <c r="H192" s="943"/>
      <c r="I192" s="943"/>
      <c r="J192" s="18" t="s">
        <v>159</v>
      </c>
      <c r="K192" s="21"/>
      <c r="L192" s="21"/>
      <c r="M192" s="22"/>
      <c r="N192" s="22"/>
      <c r="O192" s="22"/>
      <c r="P192" s="22"/>
      <c r="Q192" s="18"/>
      <c r="R192" s="18"/>
      <c r="S192" s="946"/>
      <c r="T192" s="913"/>
      <c r="U192" s="913"/>
      <c r="V192" s="913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</row>
    <row r="193" spans="1:116" ht="9.75" customHeight="1" outlineLevel="4" thickBot="1" x14ac:dyDescent="0.2">
      <c r="A193" s="950"/>
      <c r="B193" s="953"/>
      <c r="C193" s="956"/>
      <c r="D193" s="959"/>
      <c r="E193" s="962"/>
      <c r="F193" s="968"/>
      <c r="G193" s="944"/>
      <c r="H193" s="944"/>
      <c r="I193" s="944"/>
      <c r="J193" s="19" t="s">
        <v>385</v>
      </c>
      <c r="K193" s="19">
        <f>SUM(K189:K192)</f>
        <v>0</v>
      </c>
      <c r="L193" s="19">
        <f>SUM(L189:L192)</f>
        <v>0</v>
      </c>
      <c r="M193" s="19">
        <f t="shared" ref="M193:R193" si="42">SUM(M189:M192)</f>
        <v>0</v>
      </c>
      <c r="N193" s="19">
        <f t="shared" si="42"/>
        <v>0</v>
      </c>
      <c r="O193" s="19">
        <f t="shared" si="42"/>
        <v>0</v>
      </c>
      <c r="P193" s="19">
        <f t="shared" si="42"/>
        <v>0</v>
      </c>
      <c r="Q193" s="19">
        <f t="shared" si="42"/>
        <v>0</v>
      </c>
      <c r="R193" s="19">
        <f t="shared" si="42"/>
        <v>0</v>
      </c>
      <c r="S193" s="947"/>
      <c r="T193" s="914"/>
      <c r="U193" s="914"/>
      <c r="V193" s="914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</row>
    <row r="194" spans="1:116" ht="9.75" customHeight="1" outlineLevel="4" x14ac:dyDescent="0.15">
      <c r="A194" s="948" t="s">
        <v>20</v>
      </c>
      <c r="B194" s="951" t="s">
        <v>10</v>
      </c>
      <c r="C194" s="954" t="s">
        <v>11</v>
      </c>
      <c r="D194" s="957" t="s">
        <v>12</v>
      </c>
      <c r="E194" s="960" t="s">
        <v>12</v>
      </c>
      <c r="F194" s="963"/>
      <c r="G194" s="942"/>
      <c r="H194" s="942"/>
      <c r="I194" s="942"/>
      <c r="J194" s="14" t="s">
        <v>156</v>
      </c>
      <c r="K194" s="20"/>
      <c r="L194" s="20"/>
      <c r="M194" s="17"/>
      <c r="N194" s="17"/>
      <c r="O194" s="17"/>
      <c r="P194" s="17"/>
      <c r="Q194" s="16"/>
      <c r="R194" s="16"/>
      <c r="S194" s="945"/>
      <c r="T194" s="912"/>
      <c r="U194" s="912"/>
      <c r="V194" s="912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</row>
    <row r="195" spans="1:116" ht="9.75" customHeight="1" outlineLevel="4" x14ac:dyDescent="0.15">
      <c r="A195" s="949"/>
      <c r="B195" s="952"/>
      <c r="C195" s="955"/>
      <c r="D195" s="958"/>
      <c r="E195" s="961"/>
      <c r="F195" s="964"/>
      <c r="G195" s="943"/>
      <c r="H195" s="943"/>
      <c r="I195" s="943"/>
      <c r="J195" s="16" t="s">
        <v>157</v>
      </c>
      <c r="K195" s="20"/>
      <c r="L195" s="20"/>
      <c r="M195" s="17"/>
      <c r="N195" s="17"/>
      <c r="O195" s="17"/>
      <c r="P195" s="17"/>
      <c r="Q195" s="16"/>
      <c r="R195" s="16"/>
      <c r="S195" s="946"/>
      <c r="T195" s="913"/>
      <c r="U195" s="913"/>
      <c r="V195" s="913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</row>
    <row r="196" spans="1:116" ht="9.75" customHeight="1" outlineLevel="4" x14ac:dyDescent="0.15">
      <c r="A196" s="949"/>
      <c r="B196" s="952"/>
      <c r="C196" s="955"/>
      <c r="D196" s="958"/>
      <c r="E196" s="961"/>
      <c r="F196" s="964"/>
      <c r="G196" s="943"/>
      <c r="H196" s="943"/>
      <c r="I196" s="943"/>
      <c r="J196" s="16" t="s">
        <v>158</v>
      </c>
      <c r="K196" s="20"/>
      <c r="L196" s="20"/>
      <c r="M196" s="17"/>
      <c r="N196" s="17"/>
      <c r="O196" s="17"/>
      <c r="P196" s="17"/>
      <c r="Q196" s="16"/>
      <c r="R196" s="16"/>
      <c r="S196" s="946"/>
      <c r="T196" s="913"/>
      <c r="U196" s="913"/>
      <c r="V196" s="913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</row>
    <row r="197" spans="1:116" ht="9.75" customHeight="1" outlineLevel="4" x14ac:dyDescent="0.15">
      <c r="A197" s="949"/>
      <c r="B197" s="952"/>
      <c r="C197" s="955"/>
      <c r="D197" s="958"/>
      <c r="E197" s="961"/>
      <c r="F197" s="964"/>
      <c r="G197" s="943"/>
      <c r="H197" s="943"/>
      <c r="I197" s="943"/>
      <c r="J197" s="18" t="s">
        <v>159</v>
      </c>
      <c r="K197" s="21"/>
      <c r="L197" s="21"/>
      <c r="M197" s="22"/>
      <c r="N197" s="22"/>
      <c r="O197" s="22"/>
      <c r="P197" s="22"/>
      <c r="Q197" s="18"/>
      <c r="R197" s="18"/>
      <c r="S197" s="946"/>
      <c r="T197" s="913"/>
      <c r="U197" s="913"/>
      <c r="V197" s="913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</row>
    <row r="198" spans="1:116" ht="9.75" customHeight="1" outlineLevel="4" thickBot="1" x14ac:dyDescent="0.2">
      <c r="A198" s="950"/>
      <c r="B198" s="953"/>
      <c r="C198" s="956"/>
      <c r="D198" s="959"/>
      <c r="E198" s="962"/>
      <c r="F198" s="965"/>
      <c r="G198" s="944"/>
      <c r="H198" s="944"/>
      <c r="I198" s="944"/>
      <c r="J198" s="19" t="s">
        <v>385</v>
      </c>
      <c r="K198" s="19">
        <f>SUM(K194:K197)</f>
        <v>0</v>
      </c>
      <c r="L198" s="19">
        <f>SUM(L194:L197)</f>
        <v>0</v>
      </c>
      <c r="M198" s="19">
        <f t="shared" ref="M198:R198" si="43">SUM(M194:M197)</f>
        <v>0</v>
      </c>
      <c r="N198" s="19">
        <f t="shared" si="43"/>
        <v>0</v>
      </c>
      <c r="O198" s="19">
        <f t="shared" si="43"/>
        <v>0</v>
      </c>
      <c r="P198" s="19">
        <f t="shared" si="43"/>
        <v>0</v>
      </c>
      <c r="Q198" s="19">
        <f t="shared" si="43"/>
        <v>0</v>
      </c>
      <c r="R198" s="19">
        <f t="shared" si="43"/>
        <v>0</v>
      </c>
      <c r="S198" s="947"/>
      <c r="T198" s="914"/>
      <c r="U198" s="914"/>
      <c r="V198" s="914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</row>
    <row r="199" spans="1:116" ht="9.75" customHeight="1" outlineLevel="3" thickBot="1" x14ac:dyDescent="0.2">
      <c r="A199" s="23" t="s">
        <v>20</v>
      </c>
      <c r="B199" s="24" t="s">
        <v>10</v>
      </c>
      <c r="C199" s="118" t="s">
        <v>11</v>
      </c>
      <c r="D199" s="25">
        <v>3</v>
      </c>
      <c r="E199" s="915" t="s">
        <v>46</v>
      </c>
      <c r="F199" s="916"/>
      <c r="G199" s="916"/>
      <c r="H199" s="916"/>
      <c r="I199" s="916"/>
      <c r="J199" s="917"/>
      <c r="K199" s="26">
        <f>K188+K193+K198</f>
        <v>0</v>
      </c>
      <c r="L199" s="26">
        <f>L188+L193+L198</f>
        <v>0</v>
      </c>
      <c r="M199" s="26">
        <f t="shared" ref="M199:R199" si="44">M188+M193+M198</f>
        <v>0</v>
      </c>
      <c r="N199" s="26">
        <f t="shared" si="44"/>
        <v>0</v>
      </c>
      <c r="O199" s="26">
        <f t="shared" si="44"/>
        <v>0</v>
      </c>
      <c r="P199" s="26">
        <f t="shared" si="44"/>
        <v>0</v>
      </c>
      <c r="Q199" s="26">
        <f t="shared" si="44"/>
        <v>0</v>
      </c>
      <c r="R199" s="26">
        <f t="shared" si="44"/>
        <v>0</v>
      </c>
      <c r="S199" s="27" t="s">
        <v>13</v>
      </c>
      <c r="T199" s="26" t="s">
        <v>13</v>
      </c>
      <c r="U199" s="28" t="s">
        <v>13</v>
      </c>
      <c r="V199" s="29" t="s">
        <v>13</v>
      </c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</row>
    <row r="200" spans="1:116" ht="11.25" customHeight="1" outlineLevel="4" thickBot="1" x14ac:dyDescent="0.2">
      <c r="A200" s="11" t="s">
        <v>20</v>
      </c>
      <c r="B200" s="12" t="s">
        <v>10</v>
      </c>
      <c r="C200" s="117" t="s">
        <v>11</v>
      </c>
      <c r="D200" s="13">
        <v>4</v>
      </c>
      <c r="E200" s="969" t="s">
        <v>176</v>
      </c>
      <c r="F200" s="970"/>
      <c r="G200" s="970"/>
      <c r="H200" s="970"/>
      <c r="I200" s="970"/>
      <c r="J200" s="970"/>
      <c r="K200" s="970"/>
      <c r="L200" s="970"/>
      <c r="M200" s="970"/>
      <c r="N200" s="970"/>
      <c r="O200" s="970"/>
      <c r="P200" s="970"/>
      <c r="Q200" s="970"/>
      <c r="R200" s="970"/>
      <c r="S200" s="970"/>
      <c r="T200" s="970"/>
      <c r="U200" s="970"/>
      <c r="V200" s="971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</row>
    <row r="201" spans="1:116" ht="9.75" customHeight="1" outlineLevel="4" x14ac:dyDescent="0.15">
      <c r="A201" s="948" t="s">
        <v>20</v>
      </c>
      <c r="B201" s="951" t="s">
        <v>10</v>
      </c>
      <c r="C201" s="954" t="s">
        <v>11</v>
      </c>
      <c r="D201" s="957" t="s">
        <v>41</v>
      </c>
      <c r="E201" s="960" t="s">
        <v>10</v>
      </c>
      <c r="F201" s="966"/>
      <c r="G201" s="942"/>
      <c r="H201" s="942"/>
      <c r="I201" s="942"/>
      <c r="J201" s="14" t="s">
        <v>156</v>
      </c>
      <c r="K201" s="20"/>
      <c r="L201" s="14"/>
      <c r="M201" s="15"/>
      <c r="N201" s="15"/>
      <c r="O201" s="15"/>
      <c r="P201" s="15"/>
      <c r="Q201" s="14"/>
      <c r="R201" s="14"/>
      <c r="S201" s="945"/>
      <c r="T201" s="912"/>
      <c r="U201" s="912"/>
      <c r="V201" s="912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</row>
    <row r="202" spans="1:116" ht="9.75" customHeight="1" outlineLevel="4" x14ac:dyDescent="0.15">
      <c r="A202" s="949"/>
      <c r="B202" s="952"/>
      <c r="C202" s="955"/>
      <c r="D202" s="958"/>
      <c r="E202" s="961"/>
      <c r="F202" s="967"/>
      <c r="G202" s="943"/>
      <c r="H202" s="943"/>
      <c r="I202" s="943"/>
      <c r="J202" s="16" t="s">
        <v>157</v>
      </c>
      <c r="K202" s="20"/>
      <c r="L202" s="16"/>
      <c r="M202" s="17"/>
      <c r="N202" s="17"/>
      <c r="O202" s="17"/>
      <c r="P202" s="17"/>
      <c r="Q202" s="16"/>
      <c r="R202" s="16"/>
      <c r="S202" s="946"/>
      <c r="T202" s="913"/>
      <c r="U202" s="913"/>
      <c r="V202" s="913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</row>
    <row r="203" spans="1:116" ht="9.75" customHeight="1" outlineLevel="4" x14ac:dyDescent="0.15">
      <c r="A203" s="949"/>
      <c r="B203" s="952"/>
      <c r="C203" s="955"/>
      <c r="D203" s="958"/>
      <c r="E203" s="961"/>
      <c r="F203" s="967"/>
      <c r="G203" s="943"/>
      <c r="H203" s="943"/>
      <c r="I203" s="943"/>
      <c r="J203" s="16" t="s">
        <v>158</v>
      </c>
      <c r="K203" s="20"/>
      <c r="L203" s="16"/>
      <c r="M203" s="17"/>
      <c r="N203" s="17"/>
      <c r="O203" s="17"/>
      <c r="P203" s="17"/>
      <c r="Q203" s="16"/>
      <c r="R203" s="16"/>
      <c r="S203" s="946"/>
      <c r="T203" s="913"/>
      <c r="U203" s="913"/>
      <c r="V203" s="913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</row>
    <row r="204" spans="1:116" ht="9.75" customHeight="1" outlineLevel="4" x14ac:dyDescent="0.15">
      <c r="A204" s="949"/>
      <c r="B204" s="952"/>
      <c r="C204" s="955"/>
      <c r="D204" s="958"/>
      <c r="E204" s="961"/>
      <c r="F204" s="967"/>
      <c r="G204" s="943"/>
      <c r="H204" s="943"/>
      <c r="I204" s="943"/>
      <c r="J204" s="18" t="s">
        <v>159</v>
      </c>
      <c r="K204" s="21"/>
      <c r="L204" s="18"/>
      <c r="M204" s="18"/>
      <c r="N204" s="18"/>
      <c r="O204" s="18"/>
      <c r="P204" s="18"/>
      <c r="Q204" s="18"/>
      <c r="R204" s="18"/>
      <c r="S204" s="946"/>
      <c r="T204" s="913"/>
      <c r="U204" s="913"/>
      <c r="V204" s="913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</row>
    <row r="205" spans="1:116" ht="9.75" customHeight="1" outlineLevel="4" thickBot="1" x14ac:dyDescent="0.2">
      <c r="A205" s="950"/>
      <c r="B205" s="953"/>
      <c r="C205" s="956"/>
      <c r="D205" s="959"/>
      <c r="E205" s="962"/>
      <c r="F205" s="968"/>
      <c r="G205" s="944"/>
      <c r="H205" s="944"/>
      <c r="I205" s="944"/>
      <c r="J205" s="19" t="s">
        <v>385</v>
      </c>
      <c r="K205" s="19">
        <f>SUM(K201:K204)</f>
        <v>0</v>
      </c>
      <c r="L205" s="19">
        <f>SUM(L201:L204)</f>
        <v>0</v>
      </c>
      <c r="M205" s="19">
        <f t="shared" ref="M205:R205" si="45">SUM(M201:M204)</f>
        <v>0</v>
      </c>
      <c r="N205" s="19">
        <f t="shared" si="45"/>
        <v>0</v>
      </c>
      <c r="O205" s="19">
        <f t="shared" si="45"/>
        <v>0</v>
      </c>
      <c r="P205" s="19">
        <f t="shared" si="45"/>
        <v>0</v>
      </c>
      <c r="Q205" s="19">
        <f t="shared" si="45"/>
        <v>0</v>
      </c>
      <c r="R205" s="19">
        <f t="shared" si="45"/>
        <v>0</v>
      </c>
      <c r="S205" s="947"/>
      <c r="T205" s="914"/>
      <c r="U205" s="914"/>
      <c r="V205" s="914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</row>
    <row r="206" spans="1:116" ht="9.75" customHeight="1" outlineLevel="4" x14ac:dyDescent="0.15">
      <c r="A206" s="948" t="s">
        <v>20</v>
      </c>
      <c r="B206" s="951" t="s">
        <v>10</v>
      </c>
      <c r="C206" s="954" t="s">
        <v>11</v>
      </c>
      <c r="D206" s="957" t="s">
        <v>41</v>
      </c>
      <c r="E206" s="960" t="s">
        <v>11</v>
      </c>
      <c r="F206" s="966"/>
      <c r="G206" s="942"/>
      <c r="H206" s="942"/>
      <c r="I206" s="942"/>
      <c r="J206" s="14" t="s">
        <v>156</v>
      </c>
      <c r="K206" s="20"/>
      <c r="L206" s="20"/>
      <c r="M206" s="17"/>
      <c r="N206" s="17"/>
      <c r="O206" s="17"/>
      <c r="P206" s="17"/>
      <c r="Q206" s="16"/>
      <c r="R206" s="16"/>
      <c r="S206" s="945"/>
      <c r="T206" s="912"/>
      <c r="U206" s="912"/>
      <c r="V206" s="912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</row>
    <row r="207" spans="1:116" ht="9.75" customHeight="1" outlineLevel="4" x14ac:dyDescent="0.15">
      <c r="A207" s="949"/>
      <c r="B207" s="952"/>
      <c r="C207" s="955"/>
      <c r="D207" s="958"/>
      <c r="E207" s="961"/>
      <c r="F207" s="967"/>
      <c r="G207" s="943"/>
      <c r="H207" s="943"/>
      <c r="I207" s="943"/>
      <c r="J207" s="16" t="s">
        <v>157</v>
      </c>
      <c r="K207" s="20"/>
      <c r="L207" s="20"/>
      <c r="M207" s="17"/>
      <c r="N207" s="17"/>
      <c r="O207" s="17"/>
      <c r="P207" s="17"/>
      <c r="Q207" s="16"/>
      <c r="R207" s="16"/>
      <c r="S207" s="946"/>
      <c r="T207" s="913"/>
      <c r="U207" s="913"/>
      <c r="V207" s="913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</row>
    <row r="208" spans="1:116" ht="9.75" customHeight="1" outlineLevel="4" x14ac:dyDescent="0.15">
      <c r="A208" s="949"/>
      <c r="B208" s="952"/>
      <c r="C208" s="955"/>
      <c r="D208" s="958"/>
      <c r="E208" s="961"/>
      <c r="F208" s="967"/>
      <c r="G208" s="943"/>
      <c r="H208" s="943"/>
      <c r="I208" s="943"/>
      <c r="J208" s="16" t="s">
        <v>158</v>
      </c>
      <c r="K208" s="20"/>
      <c r="L208" s="20"/>
      <c r="M208" s="17"/>
      <c r="N208" s="17"/>
      <c r="O208" s="17"/>
      <c r="P208" s="17"/>
      <c r="Q208" s="16"/>
      <c r="R208" s="16"/>
      <c r="S208" s="946"/>
      <c r="T208" s="913"/>
      <c r="U208" s="913"/>
      <c r="V208" s="913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</row>
    <row r="209" spans="1:116" ht="9.75" customHeight="1" outlineLevel="4" x14ac:dyDescent="0.15">
      <c r="A209" s="949"/>
      <c r="B209" s="952"/>
      <c r="C209" s="955"/>
      <c r="D209" s="958"/>
      <c r="E209" s="961"/>
      <c r="F209" s="967"/>
      <c r="G209" s="943"/>
      <c r="H209" s="943"/>
      <c r="I209" s="943"/>
      <c r="J209" s="18" t="s">
        <v>159</v>
      </c>
      <c r="K209" s="21"/>
      <c r="L209" s="21"/>
      <c r="M209" s="22"/>
      <c r="N209" s="22"/>
      <c r="O209" s="22"/>
      <c r="P209" s="22"/>
      <c r="Q209" s="18"/>
      <c r="R209" s="18"/>
      <c r="S209" s="946"/>
      <c r="T209" s="913"/>
      <c r="U209" s="913"/>
      <c r="V209" s="913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</row>
    <row r="210" spans="1:116" ht="9.75" customHeight="1" outlineLevel="4" thickBot="1" x14ac:dyDescent="0.2">
      <c r="A210" s="950"/>
      <c r="B210" s="953"/>
      <c r="C210" s="956"/>
      <c r="D210" s="959"/>
      <c r="E210" s="962"/>
      <c r="F210" s="968"/>
      <c r="G210" s="944"/>
      <c r="H210" s="944"/>
      <c r="I210" s="944"/>
      <c r="J210" s="19" t="s">
        <v>385</v>
      </c>
      <c r="K210" s="19">
        <f>SUM(K206:K209)</f>
        <v>0</v>
      </c>
      <c r="L210" s="19">
        <f>SUM(L206:L209)</f>
        <v>0</v>
      </c>
      <c r="M210" s="19">
        <f t="shared" ref="M210:R210" si="46">SUM(M206:M209)</f>
        <v>0</v>
      </c>
      <c r="N210" s="19">
        <f t="shared" si="46"/>
        <v>0</v>
      </c>
      <c r="O210" s="19">
        <f t="shared" si="46"/>
        <v>0</v>
      </c>
      <c r="P210" s="19">
        <f t="shared" si="46"/>
        <v>0</v>
      </c>
      <c r="Q210" s="19">
        <f t="shared" si="46"/>
        <v>0</v>
      </c>
      <c r="R210" s="19">
        <f t="shared" si="46"/>
        <v>0</v>
      </c>
      <c r="S210" s="947"/>
      <c r="T210" s="914"/>
      <c r="U210" s="914"/>
      <c r="V210" s="914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</row>
    <row r="211" spans="1:116" ht="9.75" customHeight="1" outlineLevel="4" x14ac:dyDescent="0.15">
      <c r="A211" s="948" t="s">
        <v>20</v>
      </c>
      <c r="B211" s="951" t="s">
        <v>10</v>
      </c>
      <c r="C211" s="954" t="s">
        <v>11</v>
      </c>
      <c r="D211" s="957" t="s">
        <v>41</v>
      </c>
      <c r="E211" s="960" t="s">
        <v>12</v>
      </c>
      <c r="F211" s="963"/>
      <c r="G211" s="942"/>
      <c r="H211" s="942"/>
      <c r="I211" s="942"/>
      <c r="J211" s="14" t="s">
        <v>156</v>
      </c>
      <c r="K211" s="20"/>
      <c r="L211" s="20"/>
      <c r="M211" s="17"/>
      <c r="N211" s="17"/>
      <c r="O211" s="17"/>
      <c r="P211" s="17"/>
      <c r="Q211" s="16"/>
      <c r="R211" s="16"/>
      <c r="S211" s="945"/>
      <c r="T211" s="912"/>
      <c r="U211" s="912"/>
      <c r="V211" s="912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</row>
    <row r="212" spans="1:116" ht="9.75" customHeight="1" outlineLevel="4" x14ac:dyDescent="0.15">
      <c r="A212" s="949"/>
      <c r="B212" s="952"/>
      <c r="C212" s="955"/>
      <c r="D212" s="958"/>
      <c r="E212" s="961"/>
      <c r="F212" s="964"/>
      <c r="G212" s="943"/>
      <c r="H212" s="943"/>
      <c r="I212" s="943"/>
      <c r="J212" s="16" t="s">
        <v>157</v>
      </c>
      <c r="K212" s="20"/>
      <c r="L212" s="20"/>
      <c r="M212" s="17"/>
      <c r="N212" s="17"/>
      <c r="O212" s="17"/>
      <c r="P212" s="17"/>
      <c r="Q212" s="16"/>
      <c r="R212" s="16"/>
      <c r="S212" s="946"/>
      <c r="T212" s="913"/>
      <c r="U212" s="913"/>
      <c r="V212" s="913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</row>
    <row r="213" spans="1:116" ht="9.75" customHeight="1" outlineLevel="4" x14ac:dyDescent="0.15">
      <c r="A213" s="949"/>
      <c r="B213" s="952"/>
      <c r="C213" s="955"/>
      <c r="D213" s="958"/>
      <c r="E213" s="961"/>
      <c r="F213" s="964"/>
      <c r="G213" s="943"/>
      <c r="H213" s="943"/>
      <c r="I213" s="943"/>
      <c r="J213" s="16" t="s">
        <v>158</v>
      </c>
      <c r="K213" s="20"/>
      <c r="L213" s="20"/>
      <c r="M213" s="17"/>
      <c r="N213" s="17"/>
      <c r="O213" s="17"/>
      <c r="P213" s="17"/>
      <c r="Q213" s="16"/>
      <c r="R213" s="16"/>
      <c r="S213" s="946"/>
      <c r="T213" s="913"/>
      <c r="U213" s="913"/>
      <c r="V213" s="913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</row>
    <row r="214" spans="1:116" ht="9.75" customHeight="1" outlineLevel="4" x14ac:dyDescent="0.15">
      <c r="A214" s="949"/>
      <c r="B214" s="952"/>
      <c r="C214" s="955"/>
      <c r="D214" s="958"/>
      <c r="E214" s="961"/>
      <c r="F214" s="964"/>
      <c r="G214" s="943"/>
      <c r="H214" s="943"/>
      <c r="I214" s="943"/>
      <c r="J214" s="18" t="s">
        <v>159</v>
      </c>
      <c r="K214" s="21"/>
      <c r="L214" s="21"/>
      <c r="M214" s="22"/>
      <c r="N214" s="22"/>
      <c r="O214" s="22"/>
      <c r="P214" s="22"/>
      <c r="Q214" s="18"/>
      <c r="R214" s="18"/>
      <c r="S214" s="946"/>
      <c r="T214" s="913"/>
      <c r="U214" s="913"/>
      <c r="V214" s="913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</row>
    <row r="215" spans="1:116" ht="9.75" customHeight="1" outlineLevel="4" thickBot="1" x14ac:dyDescent="0.2">
      <c r="A215" s="950"/>
      <c r="B215" s="953"/>
      <c r="C215" s="956"/>
      <c r="D215" s="959"/>
      <c r="E215" s="962"/>
      <c r="F215" s="965"/>
      <c r="G215" s="944"/>
      <c r="H215" s="944"/>
      <c r="I215" s="944"/>
      <c r="J215" s="19" t="s">
        <v>385</v>
      </c>
      <c r="K215" s="19">
        <f>SUM(K211:K214)</f>
        <v>0</v>
      </c>
      <c r="L215" s="19">
        <f>SUM(L211:L214)</f>
        <v>0</v>
      </c>
      <c r="M215" s="19">
        <f t="shared" ref="M215:R215" si="47">SUM(M211:M214)</f>
        <v>0</v>
      </c>
      <c r="N215" s="19">
        <f t="shared" si="47"/>
        <v>0</v>
      </c>
      <c r="O215" s="19">
        <f t="shared" si="47"/>
        <v>0</v>
      </c>
      <c r="P215" s="19">
        <f t="shared" si="47"/>
        <v>0</v>
      </c>
      <c r="Q215" s="19">
        <f t="shared" si="47"/>
        <v>0</v>
      </c>
      <c r="R215" s="19">
        <f t="shared" si="47"/>
        <v>0</v>
      </c>
      <c r="S215" s="947"/>
      <c r="T215" s="914"/>
      <c r="U215" s="914"/>
      <c r="V215" s="914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</row>
    <row r="216" spans="1:116" ht="9.75" customHeight="1" outlineLevel="3" thickBot="1" x14ac:dyDescent="0.2">
      <c r="A216" s="23" t="s">
        <v>20</v>
      </c>
      <c r="B216" s="24" t="s">
        <v>10</v>
      </c>
      <c r="C216" s="118" t="s">
        <v>11</v>
      </c>
      <c r="D216" s="25">
        <v>4</v>
      </c>
      <c r="E216" s="915" t="s">
        <v>46</v>
      </c>
      <c r="F216" s="916"/>
      <c r="G216" s="916"/>
      <c r="H216" s="916"/>
      <c r="I216" s="916"/>
      <c r="J216" s="917"/>
      <c r="K216" s="26">
        <f>K205+K210+K215</f>
        <v>0</v>
      </c>
      <c r="L216" s="26">
        <f>L205+L210+L215</f>
        <v>0</v>
      </c>
      <c r="M216" s="26">
        <f t="shared" ref="M216:R216" si="48">M205+M210+M215</f>
        <v>0</v>
      </c>
      <c r="N216" s="26">
        <f t="shared" si="48"/>
        <v>0</v>
      </c>
      <c r="O216" s="26">
        <f t="shared" si="48"/>
        <v>0</v>
      </c>
      <c r="P216" s="26">
        <f t="shared" si="48"/>
        <v>0</v>
      </c>
      <c r="Q216" s="26">
        <f t="shared" si="48"/>
        <v>0</v>
      </c>
      <c r="R216" s="26">
        <f t="shared" si="48"/>
        <v>0</v>
      </c>
      <c r="S216" s="27" t="s">
        <v>13</v>
      </c>
      <c r="T216" s="26" t="s">
        <v>13</v>
      </c>
      <c r="U216" s="28" t="s">
        <v>13</v>
      </c>
      <c r="V216" s="29" t="s">
        <v>13</v>
      </c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</row>
    <row r="217" spans="1:116" ht="11.25" customHeight="1" outlineLevel="4" thickBot="1" x14ac:dyDescent="0.2">
      <c r="A217" s="11" t="s">
        <v>20</v>
      </c>
      <c r="B217" s="12" t="s">
        <v>10</v>
      </c>
      <c r="C217" s="117" t="s">
        <v>11</v>
      </c>
      <c r="D217" s="13">
        <v>5</v>
      </c>
      <c r="E217" s="969" t="s">
        <v>177</v>
      </c>
      <c r="F217" s="970"/>
      <c r="G217" s="970"/>
      <c r="H217" s="970"/>
      <c r="I217" s="970"/>
      <c r="J217" s="970"/>
      <c r="K217" s="970"/>
      <c r="L217" s="970"/>
      <c r="M217" s="970"/>
      <c r="N217" s="970"/>
      <c r="O217" s="970"/>
      <c r="P217" s="970"/>
      <c r="Q217" s="970"/>
      <c r="R217" s="970"/>
      <c r="S217" s="970"/>
      <c r="T217" s="970"/>
      <c r="U217" s="970"/>
      <c r="V217" s="971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</row>
    <row r="218" spans="1:116" ht="9.75" customHeight="1" outlineLevel="4" x14ac:dyDescent="0.15">
      <c r="A218" s="948" t="s">
        <v>20</v>
      </c>
      <c r="B218" s="951" t="s">
        <v>10</v>
      </c>
      <c r="C218" s="954" t="s">
        <v>11</v>
      </c>
      <c r="D218" s="957" t="s">
        <v>45</v>
      </c>
      <c r="E218" s="960" t="s">
        <v>10</v>
      </c>
      <c r="F218" s="966"/>
      <c r="G218" s="942"/>
      <c r="H218" s="942"/>
      <c r="I218" s="942"/>
      <c r="J218" s="14" t="s">
        <v>156</v>
      </c>
      <c r="K218" s="20"/>
      <c r="L218" s="14"/>
      <c r="M218" s="15"/>
      <c r="N218" s="15"/>
      <c r="O218" s="15"/>
      <c r="P218" s="15"/>
      <c r="Q218" s="14"/>
      <c r="R218" s="14"/>
      <c r="S218" s="945"/>
      <c r="T218" s="912"/>
      <c r="U218" s="912"/>
      <c r="V218" s="912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</row>
    <row r="219" spans="1:116" ht="9.75" customHeight="1" outlineLevel="4" x14ac:dyDescent="0.15">
      <c r="A219" s="949"/>
      <c r="B219" s="952"/>
      <c r="C219" s="955"/>
      <c r="D219" s="958"/>
      <c r="E219" s="961"/>
      <c r="F219" s="967"/>
      <c r="G219" s="943"/>
      <c r="H219" s="943"/>
      <c r="I219" s="943"/>
      <c r="J219" s="16" t="s">
        <v>157</v>
      </c>
      <c r="K219" s="20"/>
      <c r="L219" s="16"/>
      <c r="M219" s="17"/>
      <c r="N219" s="17"/>
      <c r="O219" s="17"/>
      <c r="P219" s="17"/>
      <c r="Q219" s="16"/>
      <c r="R219" s="16"/>
      <c r="S219" s="946"/>
      <c r="T219" s="913"/>
      <c r="U219" s="913"/>
      <c r="V219" s="913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</row>
    <row r="220" spans="1:116" ht="9.75" customHeight="1" outlineLevel="4" x14ac:dyDescent="0.15">
      <c r="A220" s="949"/>
      <c r="B220" s="952"/>
      <c r="C220" s="955"/>
      <c r="D220" s="958"/>
      <c r="E220" s="961"/>
      <c r="F220" s="967"/>
      <c r="G220" s="943"/>
      <c r="H220" s="943"/>
      <c r="I220" s="943"/>
      <c r="J220" s="16" t="s">
        <v>158</v>
      </c>
      <c r="K220" s="20"/>
      <c r="L220" s="16"/>
      <c r="M220" s="17"/>
      <c r="N220" s="17"/>
      <c r="O220" s="17"/>
      <c r="P220" s="17"/>
      <c r="Q220" s="16"/>
      <c r="R220" s="16"/>
      <c r="S220" s="946"/>
      <c r="T220" s="913"/>
      <c r="U220" s="913"/>
      <c r="V220" s="913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</row>
    <row r="221" spans="1:116" ht="9.75" customHeight="1" outlineLevel="4" x14ac:dyDescent="0.15">
      <c r="A221" s="949"/>
      <c r="B221" s="952"/>
      <c r="C221" s="955"/>
      <c r="D221" s="958"/>
      <c r="E221" s="961"/>
      <c r="F221" s="967"/>
      <c r="G221" s="943"/>
      <c r="H221" s="943"/>
      <c r="I221" s="943"/>
      <c r="J221" s="18" t="s">
        <v>159</v>
      </c>
      <c r="K221" s="21"/>
      <c r="L221" s="18"/>
      <c r="M221" s="18"/>
      <c r="N221" s="18"/>
      <c r="O221" s="18"/>
      <c r="P221" s="18"/>
      <c r="Q221" s="18"/>
      <c r="R221" s="18"/>
      <c r="S221" s="946"/>
      <c r="T221" s="913"/>
      <c r="U221" s="913"/>
      <c r="V221" s="913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</row>
    <row r="222" spans="1:116" ht="9.75" customHeight="1" outlineLevel="4" thickBot="1" x14ac:dyDescent="0.2">
      <c r="A222" s="950"/>
      <c r="B222" s="953"/>
      <c r="C222" s="956"/>
      <c r="D222" s="959"/>
      <c r="E222" s="962"/>
      <c r="F222" s="968"/>
      <c r="G222" s="944"/>
      <c r="H222" s="944"/>
      <c r="I222" s="944"/>
      <c r="J222" s="19" t="s">
        <v>385</v>
      </c>
      <c r="K222" s="19">
        <f>SUM(K218:K221)</f>
        <v>0</v>
      </c>
      <c r="L222" s="19">
        <f>SUM(L218:L221)</f>
        <v>0</v>
      </c>
      <c r="M222" s="19">
        <f t="shared" ref="M222:R222" si="49">SUM(M218:M221)</f>
        <v>0</v>
      </c>
      <c r="N222" s="19">
        <f t="shared" si="49"/>
        <v>0</v>
      </c>
      <c r="O222" s="19">
        <f t="shared" si="49"/>
        <v>0</v>
      </c>
      <c r="P222" s="19">
        <f t="shared" si="49"/>
        <v>0</v>
      </c>
      <c r="Q222" s="19">
        <f t="shared" si="49"/>
        <v>0</v>
      </c>
      <c r="R222" s="19">
        <f t="shared" si="49"/>
        <v>0</v>
      </c>
      <c r="S222" s="947"/>
      <c r="T222" s="914"/>
      <c r="U222" s="914"/>
      <c r="V222" s="914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</row>
    <row r="223" spans="1:116" ht="9.75" customHeight="1" outlineLevel="4" x14ac:dyDescent="0.15">
      <c r="A223" s="948" t="s">
        <v>20</v>
      </c>
      <c r="B223" s="951" t="s">
        <v>10</v>
      </c>
      <c r="C223" s="954" t="s">
        <v>11</v>
      </c>
      <c r="D223" s="957" t="s">
        <v>45</v>
      </c>
      <c r="E223" s="960" t="s">
        <v>11</v>
      </c>
      <c r="F223" s="966"/>
      <c r="G223" s="942"/>
      <c r="H223" s="942"/>
      <c r="I223" s="942"/>
      <c r="J223" s="14" t="s">
        <v>156</v>
      </c>
      <c r="K223" s="20"/>
      <c r="L223" s="20"/>
      <c r="M223" s="17"/>
      <c r="N223" s="17"/>
      <c r="O223" s="17"/>
      <c r="P223" s="17"/>
      <c r="Q223" s="16"/>
      <c r="R223" s="16"/>
      <c r="S223" s="945"/>
      <c r="T223" s="912"/>
      <c r="U223" s="912"/>
      <c r="V223" s="912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</row>
    <row r="224" spans="1:116" ht="9.75" customHeight="1" outlineLevel="4" x14ac:dyDescent="0.15">
      <c r="A224" s="949"/>
      <c r="B224" s="952"/>
      <c r="C224" s="955"/>
      <c r="D224" s="958"/>
      <c r="E224" s="961"/>
      <c r="F224" s="967"/>
      <c r="G224" s="943"/>
      <c r="H224" s="943"/>
      <c r="I224" s="943"/>
      <c r="J224" s="16" t="s">
        <v>157</v>
      </c>
      <c r="K224" s="20"/>
      <c r="L224" s="20"/>
      <c r="M224" s="17"/>
      <c r="N224" s="17"/>
      <c r="O224" s="17"/>
      <c r="P224" s="17"/>
      <c r="Q224" s="16"/>
      <c r="R224" s="16"/>
      <c r="S224" s="946"/>
      <c r="T224" s="913"/>
      <c r="U224" s="913"/>
      <c r="V224" s="913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</row>
    <row r="225" spans="1:116" ht="9.75" customHeight="1" outlineLevel="4" x14ac:dyDescent="0.15">
      <c r="A225" s="949"/>
      <c r="B225" s="952"/>
      <c r="C225" s="955"/>
      <c r="D225" s="958"/>
      <c r="E225" s="961"/>
      <c r="F225" s="967"/>
      <c r="G225" s="943"/>
      <c r="H225" s="943"/>
      <c r="I225" s="943"/>
      <c r="J225" s="16" t="s">
        <v>158</v>
      </c>
      <c r="K225" s="20"/>
      <c r="L225" s="20"/>
      <c r="M225" s="17"/>
      <c r="N225" s="17"/>
      <c r="O225" s="17"/>
      <c r="P225" s="17"/>
      <c r="Q225" s="16"/>
      <c r="R225" s="16"/>
      <c r="S225" s="946"/>
      <c r="T225" s="913"/>
      <c r="U225" s="913"/>
      <c r="V225" s="913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</row>
    <row r="226" spans="1:116" ht="9.75" customHeight="1" outlineLevel="4" x14ac:dyDescent="0.15">
      <c r="A226" s="949"/>
      <c r="B226" s="952"/>
      <c r="C226" s="955"/>
      <c r="D226" s="958"/>
      <c r="E226" s="961"/>
      <c r="F226" s="967"/>
      <c r="G226" s="943"/>
      <c r="H226" s="943"/>
      <c r="I226" s="943"/>
      <c r="J226" s="18" t="s">
        <v>159</v>
      </c>
      <c r="K226" s="21"/>
      <c r="L226" s="21"/>
      <c r="M226" s="22"/>
      <c r="N226" s="22"/>
      <c r="O226" s="22"/>
      <c r="P226" s="22"/>
      <c r="Q226" s="18"/>
      <c r="R226" s="18"/>
      <c r="S226" s="946"/>
      <c r="T226" s="913"/>
      <c r="U226" s="913"/>
      <c r="V226" s="913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</row>
    <row r="227" spans="1:116" ht="9.75" customHeight="1" outlineLevel="4" thickBot="1" x14ac:dyDescent="0.2">
      <c r="A227" s="950"/>
      <c r="B227" s="953"/>
      <c r="C227" s="956"/>
      <c r="D227" s="959"/>
      <c r="E227" s="962"/>
      <c r="F227" s="968"/>
      <c r="G227" s="944"/>
      <c r="H227" s="944"/>
      <c r="I227" s="944"/>
      <c r="J227" s="19" t="s">
        <v>385</v>
      </c>
      <c r="K227" s="19">
        <f>SUM(K223:K226)</f>
        <v>0</v>
      </c>
      <c r="L227" s="19">
        <f>SUM(L223:L226)</f>
        <v>0</v>
      </c>
      <c r="M227" s="19">
        <f t="shared" ref="M227:R227" si="50">SUM(M223:M226)</f>
        <v>0</v>
      </c>
      <c r="N227" s="19">
        <f t="shared" si="50"/>
        <v>0</v>
      </c>
      <c r="O227" s="19">
        <f t="shared" si="50"/>
        <v>0</v>
      </c>
      <c r="P227" s="19">
        <f t="shared" si="50"/>
        <v>0</v>
      </c>
      <c r="Q227" s="19">
        <f t="shared" si="50"/>
        <v>0</v>
      </c>
      <c r="R227" s="19">
        <f t="shared" si="50"/>
        <v>0</v>
      </c>
      <c r="S227" s="947"/>
      <c r="T227" s="914"/>
      <c r="U227" s="914"/>
      <c r="V227" s="914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</row>
    <row r="228" spans="1:116" ht="9.75" customHeight="1" outlineLevel="4" x14ac:dyDescent="0.15">
      <c r="A228" s="948" t="s">
        <v>20</v>
      </c>
      <c r="B228" s="951" t="s">
        <v>10</v>
      </c>
      <c r="C228" s="954" t="s">
        <v>11</v>
      </c>
      <c r="D228" s="957" t="s">
        <v>45</v>
      </c>
      <c r="E228" s="960" t="s">
        <v>12</v>
      </c>
      <c r="F228" s="963"/>
      <c r="G228" s="942"/>
      <c r="H228" s="942"/>
      <c r="I228" s="942"/>
      <c r="J228" s="14" t="s">
        <v>156</v>
      </c>
      <c r="K228" s="20"/>
      <c r="L228" s="20"/>
      <c r="M228" s="17"/>
      <c r="N228" s="17"/>
      <c r="O228" s="17"/>
      <c r="P228" s="17"/>
      <c r="Q228" s="16"/>
      <c r="R228" s="16"/>
      <c r="S228" s="945"/>
      <c r="T228" s="912"/>
      <c r="U228" s="912"/>
      <c r="V228" s="912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</row>
    <row r="229" spans="1:116" ht="9.75" customHeight="1" outlineLevel="4" x14ac:dyDescent="0.15">
      <c r="A229" s="949"/>
      <c r="B229" s="952"/>
      <c r="C229" s="955"/>
      <c r="D229" s="958"/>
      <c r="E229" s="961"/>
      <c r="F229" s="964"/>
      <c r="G229" s="943"/>
      <c r="H229" s="943"/>
      <c r="I229" s="943"/>
      <c r="J229" s="16" t="s">
        <v>157</v>
      </c>
      <c r="K229" s="20"/>
      <c r="L229" s="20"/>
      <c r="M229" s="17"/>
      <c r="N229" s="17"/>
      <c r="O229" s="17"/>
      <c r="P229" s="17"/>
      <c r="Q229" s="16"/>
      <c r="R229" s="16"/>
      <c r="S229" s="946"/>
      <c r="T229" s="913"/>
      <c r="U229" s="913"/>
      <c r="V229" s="913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</row>
    <row r="230" spans="1:116" ht="9.75" customHeight="1" outlineLevel="4" x14ac:dyDescent="0.15">
      <c r="A230" s="949"/>
      <c r="B230" s="952"/>
      <c r="C230" s="955"/>
      <c r="D230" s="958"/>
      <c r="E230" s="961"/>
      <c r="F230" s="964"/>
      <c r="G230" s="943"/>
      <c r="H230" s="943"/>
      <c r="I230" s="943"/>
      <c r="J230" s="16" t="s">
        <v>158</v>
      </c>
      <c r="K230" s="20"/>
      <c r="L230" s="20"/>
      <c r="M230" s="17"/>
      <c r="N230" s="17"/>
      <c r="O230" s="17"/>
      <c r="P230" s="17"/>
      <c r="Q230" s="16"/>
      <c r="R230" s="16"/>
      <c r="S230" s="946"/>
      <c r="T230" s="913"/>
      <c r="U230" s="913"/>
      <c r="V230" s="913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</row>
    <row r="231" spans="1:116" ht="9.75" customHeight="1" outlineLevel="4" x14ac:dyDescent="0.15">
      <c r="A231" s="949"/>
      <c r="B231" s="952"/>
      <c r="C231" s="955"/>
      <c r="D231" s="958"/>
      <c r="E231" s="961"/>
      <c r="F231" s="964"/>
      <c r="G231" s="943"/>
      <c r="H231" s="943"/>
      <c r="I231" s="943"/>
      <c r="J231" s="18" t="s">
        <v>159</v>
      </c>
      <c r="K231" s="21"/>
      <c r="L231" s="21"/>
      <c r="M231" s="22"/>
      <c r="N231" s="22"/>
      <c r="O231" s="22"/>
      <c r="P231" s="22"/>
      <c r="Q231" s="18"/>
      <c r="R231" s="18"/>
      <c r="S231" s="946"/>
      <c r="T231" s="913"/>
      <c r="U231" s="913"/>
      <c r="V231" s="913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</row>
    <row r="232" spans="1:116" ht="9.75" customHeight="1" outlineLevel="4" thickBot="1" x14ac:dyDescent="0.2">
      <c r="A232" s="950"/>
      <c r="B232" s="953"/>
      <c r="C232" s="956"/>
      <c r="D232" s="959"/>
      <c r="E232" s="962"/>
      <c r="F232" s="965"/>
      <c r="G232" s="944"/>
      <c r="H232" s="944"/>
      <c r="I232" s="944"/>
      <c r="J232" s="19" t="s">
        <v>385</v>
      </c>
      <c r="K232" s="19">
        <f>SUM(K228:K231)</f>
        <v>0</v>
      </c>
      <c r="L232" s="19">
        <f>SUM(L228:L231)</f>
        <v>0</v>
      </c>
      <c r="M232" s="19">
        <f t="shared" ref="M232:R232" si="51">SUM(M228:M231)</f>
        <v>0</v>
      </c>
      <c r="N232" s="19">
        <f t="shared" si="51"/>
        <v>0</v>
      </c>
      <c r="O232" s="19">
        <f t="shared" si="51"/>
        <v>0</v>
      </c>
      <c r="P232" s="19">
        <f t="shared" si="51"/>
        <v>0</v>
      </c>
      <c r="Q232" s="19">
        <f t="shared" si="51"/>
        <v>0</v>
      </c>
      <c r="R232" s="19">
        <f t="shared" si="51"/>
        <v>0</v>
      </c>
      <c r="S232" s="947"/>
      <c r="T232" s="914"/>
      <c r="U232" s="914"/>
      <c r="V232" s="914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</row>
    <row r="233" spans="1:116" ht="9.75" customHeight="1" outlineLevel="3" thickBot="1" x14ac:dyDescent="0.2">
      <c r="A233" s="23" t="s">
        <v>20</v>
      </c>
      <c r="B233" s="24" t="s">
        <v>10</v>
      </c>
      <c r="C233" s="118" t="s">
        <v>11</v>
      </c>
      <c r="D233" s="25">
        <v>5</v>
      </c>
      <c r="E233" s="915" t="s">
        <v>46</v>
      </c>
      <c r="F233" s="916"/>
      <c r="G233" s="916"/>
      <c r="H233" s="916"/>
      <c r="I233" s="916"/>
      <c r="J233" s="917"/>
      <c r="K233" s="26">
        <f>K222+K227+K232</f>
        <v>0</v>
      </c>
      <c r="L233" s="26">
        <f>L222+L227+L232</f>
        <v>0</v>
      </c>
      <c r="M233" s="26">
        <f t="shared" ref="M233:R233" si="52">M222+M227+M232</f>
        <v>0</v>
      </c>
      <c r="N233" s="26">
        <f t="shared" si="52"/>
        <v>0</v>
      </c>
      <c r="O233" s="26">
        <f t="shared" si="52"/>
        <v>0</v>
      </c>
      <c r="P233" s="26">
        <f t="shared" si="52"/>
        <v>0</v>
      </c>
      <c r="Q233" s="26">
        <f t="shared" si="52"/>
        <v>0</v>
      </c>
      <c r="R233" s="26">
        <f t="shared" si="52"/>
        <v>0</v>
      </c>
      <c r="S233" s="27" t="s">
        <v>13</v>
      </c>
      <c r="T233" s="26" t="s">
        <v>13</v>
      </c>
      <c r="U233" s="28" t="s">
        <v>13</v>
      </c>
      <c r="V233" s="29" t="s">
        <v>13</v>
      </c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</row>
    <row r="234" spans="1:116" ht="11.25" customHeight="1" outlineLevel="4" thickBot="1" x14ac:dyDescent="0.2">
      <c r="A234" s="11" t="s">
        <v>20</v>
      </c>
      <c r="B234" s="12" t="s">
        <v>10</v>
      </c>
      <c r="C234" s="117" t="s">
        <v>11</v>
      </c>
      <c r="D234" s="13">
        <v>6</v>
      </c>
      <c r="E234" s="969" t="s">
        <v>178</v>
      </c>
      <c r="F234" s="970"/>
      <c r="G234" s="970"/>
      <c r="H234" s="970"/>
      <c r="I234" s="970"/>
      <c r="J234" s="970"/>
      <c r="K234" s="970"/>
      <c r="L234" s="970"/>
      <c r="M234" s="970"/>
      <c r="N234" s="970"/>
      <c r="O234" s="970"/>
      <c r="P234" s="970"/>
      <c r="Q234" s="970"/>
      <c r="R234" s="970"/>
      <c r="S234" s="970"/>
      <c r="T234" s="970"/>
      <c r="U234" s="970"/>
      <c r="V234" s="971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</row>
    <row r="235" spans="1:116" ht="9.75" customHeight="1" outlineLevel="4" x14ac:dyDescent="0.15">
      <c r="A235" s="948" t="s">
        <v>20</v>
      </c>
      <c r="B235" s="951" t="s">
        <v>10</v>
      </c>
      <c r="C235" s="954" t="s">
        <v>11</v>
      </c>
      <c r="D235" s="957" t="s">
        <v>48</v>
      </c>
      <c r="E235" s="960" t="s">
        <v>10</v>
      </c>
      <c r="F235" s="966"/>
      <c r="G235" s="942"/>
      <c r="H235" s="942"/>
      <c r="I235" s="942"/>
      <c r="J235" s="14" t="s">
        <v>156</v>
      </c>
      <c r="K235" s="20"/>
      <c r="L235" s="14"/>
      <c r="M235" s="15"/>
      <c r="N235" s="15"/>
      <c r="O235" s="15"/>
      <c r="P235" s="15"/>
      <c r="Q235" s="14"/>
      <c r="R235" s="14"/>
      <c r="S235" s="945"/>
      <c r="T235" s="912"/>
      <c r="U235" s="912"/>
      <c r="V235" s="912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</row>
    <row r="236" spans="1:116" ht="9.75" customHeight="1" outlineLevel="4" x14ac:dyDescent="0.15">
      <c r="A236" s="949"/>
      <c r="B236" s="952"/>
      <c r="C236" s="955"/>
      <c r="D236" s="958"/>
      <c r="E236" s="961"/>
      <c r="F236" s="967"/>
      <c r="G236" s="943"/>
      <c r="H236" s="943"/>
      <c r="I236" s="943"/>
      <c r="J236" s="16" t="s">
        <v>157</v>
      </c>
      <c r="K236" s="20"/>
      <c r="L236" s="16"/>
      <c r="M236" s="17"/>
      <c r="N236" s="17"/>
      <c r="O236" s="17"/>
      <c r="P236" s="17"/>
      <c r="Q236" s="16"/>
      <c r="R236" s="16"/>
      <c r="S236" s="946"/>
      <c r="T236" s="913"/>
      <c r="U236" s="913"/>
      <c r="V236" s="913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</row>
    <row r="237" spans="1:116" ht="9.75" customHeight="1" outlineLevel="4" x14ac:dyDescent="0.15">
      <c r="A237" s="949"/>
      <c r="B237" s="952"/>
      <c r="C237" s="955"/>
      <c r="D237" s="958"/>
      <c r="E237" s="961"/>
      <c r="F237" s="967"/>
      <c r="G237" s="943"/>
      <c r="H237" s="943"/>
      <c r="I237" s="943"/>
      <c r="J237" s="16" t="s">
        <v>158</v>
      </c>
      <c r="K237" s="20"/>
      <c r="L237" s="16"/>
      <c r="M237" s="17"/>
      <c r="N237" s="17"/>
      <c r="O237" s="17"/>
      <c r="P237" s="17"/>
      <c r="Q237" s="16"/>
      <c r="R237" s="16"/>
      <c r="S237" s="946"/>
      <c r="T237" s="913"/>
      <c r="U237" s="913"/>
      <c r="V237" s="913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</row>
    <row r="238" spans="1:116" ht="9.75" customHeight="1" outlineLevel="4" x14ac:dyDescent="0.15">
      <c r="A238" s="949"/>
      <c r="B238" s="952"/>
      <c r="C238" s="955"/>
      <c r="D238" s="958"/>
      <c r="E238" s="961"/>
      <c r="F238" s="967"/>
      <c r="G238" s="943"/>
      <c r="H238" s="943"/>
      <c r="I238" s="943"/>
      <c r="J238" s="18" t="s">
        <v>159</v>
      </c>
      <c r="K238" s="21"/>
      <c r="L238" s="18"/>
      <c r="M238" s="18"/>
      <c r="N238" s="18"/>
      <c r="O238" s="18"/>
      <c r="P238" s="18"/>
      <c r="Q238" s="18"/>
      <c r="R238" s="18"/>
      <c r="S238" s="946"/>
      <c r="T238" s="913"/>
      <c r="U238" s="913"/>
      <c r="V238" s="913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</row>
    <row r="239" spans="1:116" ht="9.75" customHeight="1" outlineLevel="4" thickBot="1" x14ac:dyDescent="0.2">
      <c r="A239" s="950"/>
      <c r="B239" s="953"/>
      <c r="C239" s="956"/>
      <c r="D239" s="959"/>
      <c r="E239" s="962"/>
      <c r="F239" s="968"/>
      <c r="G239" s="944"/>
      <c r="H239" s="944"/>
      <c r="I239" s="944"/>
      <c r="J239" s="19" t="s">
        <v>385</v>
      </c>
      <c r="K239" s="19">
        <f>SUM(K235:K238)</f>
        <v>0</v>
      </c>
      <c r="L239" s="19">
        <f>SUM(L235:L238)</f>
        <v>0</v>
      </c>
      <c r="M239" s="19">
        <f t="shared" ref="M239:R239" si="53">SUM(M235:M238)</f>
        <v>0</v>
      </c>
      <c r="N239" s="19">
        <f t="shared" si="53"/>
        <v>0</v>
      </c>
      <c r="O239" s="19">
        <f t="shared" si="53"/>
        <v>0</v>
      </c>
      <c r="P239" s="19">
        <f t="shared" si="53"/>
        <v>0</v>
      </c>
      <c r="Q239" s="19">
        <f t="shared" si="53"/>
        <v>0</v>
      </c>
      <c r="R239" s="19">
        <f t="shared" si="53"/>
        <v>0</v>
      </c>
      <c r="S239" s="947"/>
      <c r="T239" s="914"/>
      <c r="U239" s="914"/>
      <c r="V239" s="914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</row>
    <row r="240" spans="1:116" ht="9.75" customHeight="1" outlineLevel="4" x14ac:dyDescent="0.15">
      <c r="A240" s="948" t="s">
        <v>20</v>
      </c>
      <c r="B240" s="951" t="s">
        <v>10</v>
      </c>
      <c r="C240" s="954" t="s">
        <v>11</v>
      </c>
      <c r="D240" s="957" t="s">
        <v>48</v>
      </c>
      <c r="E240" s="960" t="s">
        <v>11</v>
      </c>
      <c r="F240" s="966"/>
      <c r="G240" s="942"/>
      <c r="H240" s="942"/>
      <c r="I240" s="942"/>
      <c r="J240" s="14" t="s">
        <v>156</v>
      </c>
      <c r="K240" s="20"/>
      <c r="L240" s="20"/>
      <c r="M240" s="17"/>
      <c r="N240" s="17"/>
      <c r="O240" s="17"/>
      <c r="P240" s="17"/>
      <c r="Q240" s="16"/>
      <c r="R240" s="16"/>
      <c r="S240" s="945"/>
      <c r="T240" s="912"/>
      <c r="U240" s="912"/>
      <c r="V240" s="912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</row>
    <row r="241" spans="1:116" ht="9.75" customHeight="1" outlineLevel="4" x14ac:dyDescent="0.15">
      <c r="A241" s="949"/>
      <c r="B241" s="952"/>
      <c r="C241" s="955"/>
      <c r="D241" s="958"/>
      <c r="E241" s="961"/>
      <c r="F241" s="967"/>
      <c r="G241" s="943"/>
      <c r="H241" s="943"/>
      <c r="I241" s="943"/>
      <c r="J241" s="16" t="s">
        <v>157</v>
      </c>
      <c r="K241" s="20"/>
      <c r="L241" s="20"/>
      <c r="M241" s="17"/>
      <c r="N241" s="17"/>
      <c r="O241" s="17"/>
      <c r="P241" s="17"/>
      <c r="Q241" s="16"/>
      <c r="R241" s="16"/>
      <c r="S241" s="946"/>
      <c r="T241" s="913"/>
      <c r="U241" s="913"/>
      <c r="V241" s="913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</row>
    <row r="242" spans="1:116" ht="9.75" customHeight="1" outlineLevel="4" x14ac:dyDescent="0.15">
      <c r="A242" s="949"/>
      <c r="B242" s="952"/>
      <c r="C242" s="955"/>
      <c r="D242" s="958"/>
      <c r="E242" s="961"/>
      <c r="F242" s="967"/>
      <c r="G242" s="943"/>
      <c r="H242" s="943"/>
      <c r="I242" s="943"/>
      <c r="J242" s="16" t="s">
        <v>158</v>
      </c>
      <c r="K242" s="20"/>
      <c r="L242" s="20"/>
      <c r="M242" s="17"/>
      <c r="N242" s="17"/>
      <c r="O242" s="17"/>
      <c r="P242" s="17"/>
      <c r="Q242" s="16"/>
      <c r="R242" s="16"/>
      <c r="S242" s="946"/>
      <c r="T242" s="913"/>
      <c r="U242" s="913"/>
      <c r="V242" s="913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</row>
    <row r="243" spans="1:116" ht="9.75" customHeight="1" outlineLevel="4" x14ac:dyDescent="0.15">
      <c r="A243" s="949"/>
      <c r="B243" s="952"/>
      <c r="C243" s="955"/>
      <c r="D243" s="958"/>
      <c r="E243" s="961"/>
      <c r="F243" s="967"/>
      <c r="G243" s="943"/>
      <c r="H243" s="943"/>
      <c r="I243" s="943"/>
      <c r="J243" s="18" t="s">
        <v>159</v>
      </c>
      <c r="K243" s="21"/>
      <c r="L243" s="21"/>
      <c r="M243" s="22"/>
      <c r="N243" s="22"/>
      <c r="O243" s="22"/>
      <c r="P243" s="22"/>
      <c r="Q243" s="18"/>
      <c r="R243" s="18"/>
      <c r="S243" s="946"/>
      <c r="T243" s="913"/>
      <c r="U243" s="913"/>
      <c r="V243" s="913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</row>
    <row r="244" spans="1:116" ht="9.75" customHeight="1" outlineLevel="4" thickBot="1" x14ac:dyDescent="0.2">
      <c r="A244" s="950"/>
      <c r="B244" s="953"/>
      <c r="C244" s="956"/>
      <c r="D244" s="959"/>
      <c r="E244" s="962"/>
      <c r="F244" s="968"/>
      <c r="G244" s="944"/>
      <c r="H244" s="944"/>
      <c r="I244" s="944"/>
      <c r="J244" s="19" t="s">
        <v>385</v>
      </c>
      <c r="K244" s="19">
        <f>SUM(K240:K243)</f>
        <v>0</v>
      </c>
      <c r="L244" s="19">
        <f>SUM(L240:L243)</f>
        <v>0</v>
      </c>
      <c r="M244" s="19">
        <f t="shared" ref="M244:R244" si="54">SUM(M240:M243)</f>
        <v>0</v>
      </c>
      <c r="N244" s="19">
        <f t="shared" si="54"/>
        <v>0</v>
      </c>
      <c r="O244" s="19">
        <f t="shared" si="54"/>
        <v>0</v>
      </c>
      <c r="P244" s="19">
        <f t="shared" si="54"/>
        <v>0</v>
      </c>
      <c r="Q244" s="19">
        <f t="shared" si="54"/>
        <v>0</v>
      </c>
      <c r="R244" s="19">
        <f t="shared" si="54"/>
        <v>0</v>
      </c>
      <c r="S244" s="947"/>
      <c r="T244" s="914"/>
      <c r="U244" s="914"/>
      <c r="V244" s="914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</row>
    <row r="245" spans="1:116" ht="9.75" customHeight="1" outlineLevel="4" x14ac:dyDescent="0.15">
      <c r="A245" s="948" t="s">
        <v>20</v>
      </c>
      <c r="B245" s="951" t="s">
        <v>10</v>
      </c>
      <c r="C245" s="954" t="s">
        <v>11</v>
      </c>
      <c r="D245" s="957" t="s">
        <v>48</v>
      </c>
      <c r="E245" s="960" t="s">
        <v>12</v>
      </c>
      <c r="F245" s="963"/>
      <c r="G245" s="942"/>
      <c r="H245" s="942"/>
      <c r="I245" s="942"/>
      <c r="J245" s="14" t="s">
        <v>156</v>
      </c>
      <c r="K245" s="20"/>
      <c r="L245" s="20"/>
      <c r="M245" s="17"/>
      <c r="N245" s="17"/>
      <c r="O245" s="17"/>
      <c r="P245" s="17"/>
      <c r="Q245" s="16"/>
      <c r="R245" s="16"/>
      <c r="S245" s="945"/>
      <c r="T245" s="912"/>
      <c r="U245" s="912"/>
      <c r="V245" s="912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</row>
    <row r="246" spans="1:116" ht="9.75" customHeight="1" outlineLevel="4" x14ac:dyDescent="0.15">
      <c r="A246" s="949"/>
      <c r="B246" s="952"/>
      <c r="C246" s="955"/>
      <c r="D246" s="958"/>
      <c r="E246" s="961"/>
      <c r="F246" s="964"/>
      <c r="G246" s="943"/>
      <c r="H246" s="943"/>
      <c r="I246" s="943"/>
      <c r="J246" s="16" t="s">
        <v>157</v>
      </c>
      <c r="K246" s="20"/>
      <c r="L246" s="20"/>
      <c r="M246" s="17"/>
      <c r="N246" s="17"/>
      <c r="O246" s="17"/>
      <c r="P246" s="17"/>
      <c r="Q246" s="16"/>
      <c r="R246" s="16"/>
      <c r="S246" s="946"/>
      <c r="T246" s="913"/>
      <c r="U246" s="913"/>
      <c r="V246" s="913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</row>
    <row r="247" spans="1:116" ht="9.75" customHeight="1" outlineLevel="4" x14ac:dyDescent="0.15">
      <c r="A247" s="949"/>
      <c r="B247" s="952"/>
      <c r="C247" s="955"/>
      <c r="D247" s="958"/>
      <c r="E247" s="961"/>
      <c r="F247" s="964"/>
      <c r="G247" s="943"/>
      <c r="H247" s="943"/>
      <c r="I247" s="943"/>
      <c r="J247" s="16" t="s">
        <v>158</v>
      </c>
      <c r="K247" s="20"/>
      <c r="L247" s="20"/>
      <c r="M247" s="17"/>
      <c r="N247" s="17"/>
      <c r="O247" s="17"/>
      <c r="P247" s="17"/>
      <c r="Q247" s="16"/>
      <c r="R247" s="16"/>
      <c r="S247" s="946"/>
      <c r="T247" s="913"/>
      <c r="U247" s="913"/>
      <c r="V247" s="913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</row>
    <row r="248" spans="1:116" ht="9.75" customHeight="1" outlineLevel="4" x14ac:dyDescent="0.15">
      <c r="A248" s="949"/>
      <c r="B248" s="952"/>
      <c r="C248" s="955"/>
      <c r="D248" s="958"/>
      <c r="E248" s="961"/>
      <c r="F248" s="964"/>
      <c r="G248" s="943"/>
      <c r="H248" s="943"/>
      <c r="I248" s="943"/>
      <c r="J248" s="18" t="s">
        <v>159</v>
      </c>
      <c r="K248" s="21"/>
      <c r="L248" s="21"/>
      <c r="M248" s="22"/>
      <c r="N248" s="22"/>
      <c r="O248" s="22"/>
      <c r="P248" s="22"/>
      <c r="Q248" s="18"/>
      <c r="R248" s="18"/>
      <c r="S248" s="946"/>
      <c r="T248" s="913"/>
      <c r="U248" s="913"/>
      <c r="V248" s="913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</row>
    <row r="249" spans="1:116" ht="9.75" customHeight="1" outlineLevel="4" thickBot="1" x14ac:dyDescent="0.2">
      <c r="A249" s="950"/>
      <c r="B249" s="953"/>
      <c r="C249" s="956"/>
      <c r="D249" s="959"/>
      <c r="E249" s="962"/>
      <c r="F249" s="965"/>
      <c r="G249" s="944"/>
      <c r="H249" s="944"/>
      <c r="I249" s="944"/>
      <c r="J249" s="19" t="s">
        <v>385</v>
      </c>
      <c r="K249" s="19">
        <f>SUM(K245:K248)</f>
        <v>0</v>
      </c>
      <c r="L249" s="19">
        <f>SUM(L245:L248)</f>
        <v>0</v>
      </c>
      <c r="M249" s="19">
        <f t="shared" ref="M249:R249" si="55">SUM(M245:M248)</f>
        <v>0</v>
      </c>
      <c r="N249" s="19">
        <f t="shared" si="55"/>
        <v>0</v>
      </c>
      <c r="O249" s="19">
        <f t="shared" si="55"/>
        <v>0</v>
      </c>
      <c r="P249" s="19">
        <f t="shared" si="55"/>
        <v>0</v>
      </c>
      <c r="Q249" s="19">
        <f t="shared" si="55"/>
        <v>0</v>
      </c>
      <c r="R249" s="19">
        <f t="shared" si="55"/>
        <v>0</v>
      </c>
      <c r="S249" s="947"/>
      <c r="T249" s="914"/>
      <c r="U249" s="914"/>
      <c r="V249" s="914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</row>
    <row r="250" spans="1:116" ht="9.75" customHeight="1" outlineLevel="3" thickBot="1" x14ac:dyDescent="0.2">
      <c r="A250" s="23" t="s">
        <v>20</v>
      </c>
      <c r="B250" s="24" t="s">
        <v>10</v>
      </c>
      <c r="C250" s="118" t="s">
        <v>11</v>
      </c>
      <c r="D250" s="25">
        <v>6</v>
      </c>
      <c r="E250" s="915" t="s">
        <v>46</v>
      </c>
      <c r="F250" s="916"/>
      <c r="G250" s="916"/>
      <c r="H250" s="916"/>
      <c r="I250" s="916"/>
      <c r="J250" s="917"/>
      <c r="K250" s="26">
        <f>K239+K244+K249</f>
        <v>0</v>
      </c>
      <c r="L250" s="26">
        <f>L239+L244+L249</f>
        <v>0</v>
      </c>
      <c r="M250" s="26">
        <f t="shared" ref="M250:R250" si="56">M239+M244+M249</f>
        <v>0</v>
      </c>
      <c r="N250" s="26">
        <f t="shared" si="56"/>
        <v>0</v>
      </c>
      <c r="O250" s="26">
        <f t="shared" si="56"/>
        <v>0</v>
      </c>
      <c r="P250" s="26">
        <f t="shared" si="56"/>
        <v>0</v>
      </c>
      <c r="Q250" s="26">
        <f t="shared" si="56"/>
        <v>0</v>
      </c>
      <c r="R250" s="26">
        <f t="shared" si="56"/>
        <v>0</v>
      </c>
      <c r="S250" s="27" t="s">
        <v>13</v>
      </c>
      <c r="T250" s="26" t="s">
        <v>13</v>
      </c>
      <c r="U250" s="28" t="s">
        <v>13</v>
      </c>
      <c r="V250" s="29" t="s">
        <v>13</v>
      </c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</row>
    <row r="251" spans="1:116" ht="9.75" customHeight="1" outlineLevel="2" thickBot="1" x14ac:dyDescent="0.25">
      <c r="A251" s="30" t="s">
        <v>20</v>
      </c>
      <c r="B251" s="31" t="s">
        <v>10</v>
      </c>
      <c r="C251" s="10" t="s">
        <v>11</v>
      </c>
      <c r="D251" s="918" t="s">
        <v>21</v>
      </c>
      <c r="E251" s="919"/>
      <c r="F251" s="919"/>
      <c r="G251" s="919"/>
      <c r="H251" s="919"/>
      <c r="I251" s="919"/>
      <c r="J251" s="919"/>
      <c r="K251" s="32">
        <f>K250+K233+K216+K199+K182+K165</f>
        <v>0</v>
      </c>
      <c r="L251" s="32">
        <f>L250+L233+L216+L199+L182+L165</f>
        <v>0</v>
      </c>
      <c r="M251" s="32">
        <f t="shared" ref="M251:R251" si="57">M250+M233+M216+M199+M182+M165</f>
        <v>0</v>
      </c>
      <c r="N251" s="32">
        <f t="shared" si="57"/>
        <v>0</v>
      </c>
      <c r="O251" s="32">
        <f t="shared" si="57"/>
        <v>0</v>
      </c>
      <c r="P251" s="32">
        <f t="shared" si="57"/>
        <v>0</v>
      </c>
      <c r="Q251" s="32">
        <f t="shared" si="57"/>
        <v>0</v>
      </c>
      <c r="R251" s="32">
        <f t="shared" si="57"/>
        <v>0</v>
      </c>
      <c r="S251" s="33" t="s">
        <v>13</v>
      </c>
      <c r="T251" s="34" t="s">
        <v>13</v>
      </c>
      <c r="U251" s="35" t="s">
        <v>13</v>
      </c>
      <c r="V251" s="36" t="s">
        <v>13</v>
      </c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</row>
    <row r="252" spans="1:116" ht="9.75" customHeight="1" outlineLevel="3" thickBot="1" x14ac:dyDescent="0.2">
      <c r="A252" s="7" t="s">
        <v>20</v>
      </c>
      <c r="B252" s="9" t="s">
        <v>10</v>
      </c>
      <c r="C252" s="10" t="s">
        <v>12</v>
      </c>
      <c r="D252" s="972" t="s">
        <v>95</v>
      </c>
      <c r="E252" s="973"/>
      <c r="F252" s="973"/>
      <c r="G252" s="973"/>
      <c r="H252" s="973"/>
      <c r="I252" s="973"/>
      <c r="J252" s="973"/>
      <c r="K252" s="973"/>
      <c r="L252" s="973"/>
      <c r="M252" s="973"/>
      <c r="N252" s="973"/>
      <c r="O252" s="973"/>
      <c r="P252" s="973"/>
      <c r="Q252" s="973"/>
      <c r="R252" s="973"/>
      <c r="S252" s="973"/>
      <c r="T252" s="973"/>
      <c r="U252" s="973"/>
      <c r="V252" s="974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</row>
    <row r="253" spans="1:116" ht="11.25" customHeight="1" outlineLevel="4" thickBot="1" x14ac:dyDescent="0.2">
      <c r="A253" s="11" t="s">
        <v>20</v>
      </c>
      <c r="B253" s="12" t="s">
        <v>10</v>
      </c>
      <c r="C253" s="117" t="s">
        <v>12</v>
      </c>
      <c r="D253" s="13">
        <v>1</v>
      </c>
      <c r="E253" s="1016" t="s">
        <v>179</v>
      </c>
      <c r="F253" s="1017"/>
      <c r="G253" s="1017"/>
      <c r="H253" s="1017"/>
      <c r="I253" s="1017"/>
      <c r="J253" s="1017"/>
      <c r="K253" s="1017"/>
      <c r="L253" s="1017"/>
      <c r="M253" s="1017"/>
      <c r="N253" s="1017"/>
      <c r="O253" s="1017"/>
      <c r="P253" s="1017"/>
      <c r="Q253" s="1017"/>
      <c r="R253" s="1017"/>
      <c r="S253" s="1017"/>
      <c r="T253" s="1017"/>
      <c r="U253" s="1017"/>
      <c r="V253" s="1018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</row>
    <row r="254" spans="1:116" ht="9.75" customHeight="1" outlineLevel="4" x14ac:dyDescent="0.15">
      <c r="A254" s="1000" t="s">
        <v>20</v>
      </c>
      <c r="B254" s="1004" t="s">
        <v>10</v>
      </c>
      <c r="C254" s="1008" t="s">
        <v>12</v>
      </c>
      <c r="D254" s="1048" t="s">
        <v>10</v>
      </c>
      <c r="E254" s="960" t="s">
        <v>10</v>
      </c>
      <c r="F254" s="966"/>
      <c r="G254" s="942"/>
      <c r="H254" s="942"/>
      <c r="I254" s="942"/>
      <c r="J254" s="14" t="s">
        <v>156</v>
      </c>
      <c r="K254" s="20"/>
      <c r="L254" s="14"/>
      <c r="M254" s="15"/>
      <c r="N254" s="15"/>
      <c r="O254" s="15"/>
      <c r="P254" s="15"/>
      <c r="Q254" s="14"/>
      <c r="R254" s="14"/>
      <c r="S254" s="1012"/>
      <c r="T254" s="912"/>
      <c r="U254" s="912"/>
      <c r="V254" s="912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</row>
    <row r="255" spans="1:116" ht="9.75" customHeight="1" outlineLevel="4" x14ac:dyDescent="0.15">
      <c r="A255" s="1001"/>
      <c r="B255" s="1005"/>
      <c r="C255" s="1009"/>
      <c r="D255" s="1045"/>
      <c r="E255" s="961"/>
      <c r="F255" s="967"/>
      <c r="G255" s="943"/>
      <c r="H255" s="943"/>
      <c r="I255" s="943"/>
      <c r="J255" s="16" t="s">
        <v>157</v>
      </c>
      <c r="K255" s="20"/>
      <c r="L255" s="16"/>
      <c r="M255" s="17"/>
      <c r="N255" s="17"/>
      <c r="O255" s="17"/>
      <c r="P255" s="17"/>
      <c r="Q255" s="16"/>
      <c r="R255" s="16"/>
      <c r="S255" s="1013"/>
      <c r="T255" s="913"/>
      <c r="U255" s="913"/>
      <c r="V255" s="913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</row>
    <row r="256" spans="1:116" ht="9.75" customHeight="1" outlineLevel="4" x14ac:dyDescent="0.15">
      <c r="A256" s="1001"/>
      <c r="B256" s="1005"/>
      <c r="C256" s="1009"/>
      <c r="D256" s="1045"/>
      <c r="E256" s="961"/>
      <c r="F256" s="967"/>
      <c r="G256" s="943"/>
      <c r="H256" s="943"/>
      <c r="I256" s="943"/>
      <c r="J256" s="16" t="s">
        <v>158</v>
      </c>
      <c r="K256" s="20"/>
      <c r="L256" s="16"/>
      <c r="M256" s="17"/>
      <c r="N256" s="17"/>
      <c r="O256" s="17"/>
      <c r="P256" s="17"/>
      <c r="Q256" s="16"/>
      <c r="R256" s="16"/>
      <c r="S256" s="1013"/>
      <c r="T256" s="913"/>
      <c r="U256" s="913"/>
      <c r="V256" s="913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</row>
    <row r="257" spans="1:116" ht="9.75" customHeight="1" outlineLevel="4" x14ac:dyDescent="0.15">
      <c r="A257" s="1002"/>
      <c r="B257" s="1006"/>
      <c r="C257" s="1010"/>
      <c r="D257" s="1046"/>
      <c r="E257" s="961"/>
      <c r="F257" s="967"/>
      <c r="G257" s="943"/>
      <c r="H257" s="943"/>
      <c r="I257" s="943"/>
      <c r="J257" s="18" t="s">
        <v>159</v>
      </c>
      <c r="K257" s="21"/>
      <c r="L257" s="18"/>
      <c r="M257" s="18"/>
      <c r="N257" s="18"/>
      <c r="O257" s="18"/>
      <c r="P257" s="18"/>
      <c r="Q257" s="18"/>
      <c r="R257" s="18"/>
      <c r="S257" s="1014"/>
      <c r="T257" s="913"/>
      <c r="U257" s="913"/>
      <c r="V257" s="913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</row>
    <row r="258" spans="1:116" ht="9.75" customHeight="1" outlineLevel="4" thickBot="1" x14ac:dyDescent="0.2">
      <c r="A258" s="1003"/>
      <c r="B258" s="1007"/>
      <c r="C258" s="1011"/>
      <c r="D258" s="1047"/>
      <c r="E258" s="962"/>
      <c r="F258" s="968"/>
      <c r="G258" s="944"/>
      <c r="H258" s="944"/>
      <c r="I258" s="944"/>
      <c r="J258" s="19" t="s">
        <v>385</v>
      </c>
      <c r="K258" s="19">
        <f>SUM(K254:K257)</f>
        <v>0</v>
      </c>
      <c r="L258" s="19">
        <f>SUM(L254:L257)</f>
        <v>0</v>
      </c>
      <c r="M258" s="19">
        <f t="shared" ref="M258:R258" si="58">SUM(M254:M257)</f>
        <v>0</v>
      </c>
      <c r="N258" s="19">
        <f t="shared" si="58"/>
        <v>0</v>
      </c>
      <c r="O258" s="19">
        <f t="shared" si="58"/>
        <v>0</v>
      </c>
      <c r="P258" s="19">
        <f t="shared" si="58"/>
        <v>0</v>
      </c>
      <c r="Q258" s="19">
        <f t="shared" si="58"/>
        <v>0</v>
      </c>
      <c r="R258" s="19">
        <f t="shared" si="58"/>
        <v>0</v>
      </c>
      <c r="S258" s="1015"/>
      <c r="T258" s="914"/>
      <c r="U258" s="914"/>
      <c r="V258" s="914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</row>
    <row r="259" spans="1:116" ht="9.75" customHeight="1" outlineLevel="4" x14ac:dyDescent="0.15">
      <c r="A259" s="948" t="s">
        <v>20</v>
      </c>
      <c r="B259" s="951" t="s">
        <v>10</v>
      </c>
      <c r="C259" s="954" t="s">
        <v>12</v>
      </c>
      <c r="D259" s="957" t="s">
        <v>10</v>
      </c>
      <c r="E259" s="960" t="s">
        <v>11</v>
      </c>
      <c r="F259" s="966"/>
      <c r="G259" s="942"/>
      <c r="H259" s="942"/>
      <c r="I259" s="942"/>
      <c r="J259" s="14" t="s">
        <v>156</v>
      </c>
      <c r="K259" s="20"/>
      <c r="L259" s="20"/>
      <c r="M259" s="17"/>
      <c r="N259" s="17"/>
      <c r="O259" s="17"/>
      <c r="P259" s="17"/>
      <c r="Q259" s="16"/>
      <c r="R259" s="16"/>
      <c r="S259" s="945"/>
      <c r="T259" s="912"/>
      <c r="U259" s="912"/>
      <c r="V259" s="912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</row>
    <row r="260" spans="1:116" ht="9.75" customHeight="1" outlineLevel="4" x14ac:dyDescent="0.15">
      <c r="A260" s="949"/>
      <c r="B260" s="952"/>
      <c r="C260" s="955"/>
      <c r="D260" s="958"/>
      <c r="E260" s="961"/>
      <c r="F260" s="967"/>
      <c r="G260" s="943"/>
      <c r="H260" s="943"/>
      <c r="I260" s="943"/>
      <c r="J260" s="16" t="s">
        <v>157</v>
      </c>
      <c r="K260" s="20"/>
      <c r="L260" s="20"/>
      <c r="M260" s="17"/>
      <c r="N260" s="17"/>
      <c r="O260" s="17"/>
      <c r="P260" s="17"/>
      <c r="Q260" s="16"/>
      <c r="R260" s="16"/>
      <c r="S260" s="946"/>
      <c r="T260" s="913"/>
      <c r="U260" s="913"/>
      <c r="V260" s="913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</row>
    <row r="261" spans="1:116" ht="9.75" customHeight="1" outlineLevel="4" x14ac:dyDescent="0.15">
      <c r="A261" s="949"/>
      <c r="B261" s="952"/>
      <c r="C261" s="955"/>
      <c r="D261" s="958"/>
      <c r="E261" s="961"/>
      <c r="F261" s="967"/>
      <c r="G261" s="943"/>
      <c r="H261" s="943"/>
      <c r="I261" s="943"/>
      <c r="J261" s="16" t="s">
        <v>158</v>
      </c>
      <c r="K261" s="20"/>
      <c r="L261" s="20"/>
      <c r="M261" s="17"/>
      <c r="N261" s="17"/>
      <c r="O261" s="17"/>
      <c r="P261" s="17"/>
      <c r="Q261" s="16"/>
      <c r="R261" s="16"/>
      <c r="S261" s="946"/>
      <c r="T261" s="913"/>
      <c r="U261" s="913"/>
      <c r="V261" s="913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</row>
    <row r="262" spans="1:116" ht="9.75" customHeight="1" outlineLevel="4" x14ac:dyDescent="0.15">
      <c r="A262" s="949"/>
      <c r="B262" s="952"/>
      <c r="C262" s="955"/>
      <c r="D262" s="958"/>
      <c r="E262" s="961"/>
      <c r="F262" s="967"/>
      <c r="G262" s="943"/>
      <c r="H262" s="943"/>
      <c r="I262" s="943"/>
      <c r="J262" s="18" t="s">
        <v>159</v>
      </c>
      <c r="K262" s="21"/>
      <c r="L262" s="21"/>
      <c r="M262" s="22"/>
      <c r="N262" s="22"/>
      <c r="O262" s="22"/>
      <c r="P262" s="22"/>
      <c r="Q262" s="18"/>
      <c r="R262" s="18"/>
      <c r="S262" s="946"/>
      <c r="T262" s="913"/>
      <c r="U262" s="913"/>
      <c r="V262" s="913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</row>
    <row r="263" spans="1:116" ht="9.75" customHeight="1" outlineLevel="4" thickBot="1" x14ac:dyDescent="0.2">
      <c r="A263" s="950"/>
      <c r="B263" s="953"/>
      <c r="C263" s="956"/>
      <c r="D263" s="959"/>
      <c r="E263" s="962"/>
      <c r="F263" s="968"/>
      <c r="G263" s="944"/>
      <c r="H263" s="944"/>
      <c r="I263" s="944"/>
      <c r="J263" s="19" t="s">
        <v>385</v>
      </c>
      <c r="K263" s="19">
        <f>SUM(K259:K262)</f>
        <v>0</v>
      </c>
      <c r="L263" s="19">
        <f>SUM(L259:L262)</f>
        <v>0</v>
      </c>
      <c r="M263" s="19">
        <f t="shared" ref="M263:R263" si="59">SUM(M259:M262)</f>
        <v>0</v>
      </c>
      <c r="N263" s="19">
        <f t="shared" si="59"/>
        <v>0</v>
      </c>
      <c r="O263" s="19">
        <f t="shared" si="59"/>
        <v>0</v>
      </c>
      <c r="P263" s="19">
        <f t="shared" si="59"/>
        <v>0</v>
      </c>
      <c r="Q263" s="19">
        <f t="shared" si="59"/>
        <v>0</v>
      </c>
      <c r="R263" s="19">
        <f t="shared" si="59"/>
        <v>0</v>
      </c>
      <c r="S263" s="947"/>
      <c r="T263" s="914"/>
      <c r="U263" s="914"/>
      <c r="V263" s="914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</row>
    <row r="264" spans="1:116" ht="9.75" customHeight="1" outlineLevel="4" x14ac:dyDescent="0.15">
      <c r="A264" s="1001" t="s">
        <v>20</v>
      </c>
      <c r="B264" s="1005" t="s">
        <v>10</v>
      </c>
      <c r="C264" s="1009" t="s">
        <v>12</v>
      </c>
      <c r="D264" s="1045" t="s">
        <v>10</v>
      </c>
      <c r="E264" s="960" t="s">
        <v>12</v>
      </c>
      <c r="F264" s="963"/>
      <c r="G264" s="942"/>
      <c r="H264" s="942"/>
      <c r="I264" s="942"/>
      <c r="J264" s="14" t="s">
        <v>156</v>
      </c>
      <c r="K264" s="20"/>
      <c r="L264" s="20"/>
      <c r="M264" s="17"/>
      <c r="N264" s="17"/>
      <c r="O264" s="17"/>
      <c r="P264" s="17"/>
      <c r="Q264" s="16"/>
      <c r="R264" s="16"/>
      <c r="S264" s="1013"/>
      <c r="T264" s="912"/>
      <c r="U264" s="912"/>
      <c r="V264" s="912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</row>
    <row r="265" spans="1:116" ht="9.75" customHeight="1" outlineLevel="4" x14ac:dyDescent="0.15">
      <c r="A265" s="1001"/>
      <c r="B265" s="1005"/>
      <c r="C265" s="1009"/>
      <c r="D265" s="1045"/>
      <c r="E265" s="961"/>
      <c r="F265" s="964"/>
      <c r="G265" s="943"/>
      <c r="H265" s="943"/>
      <c r="I265" s="943"/>
      <c r="J265" s="16" t="s">
        <v>157</v>
      </c>
      <c r="K265" s="20"/>
      <c r="L265" s="20"/>
      <c r="M265" s="17"/>
      <c r="N265" s="17"/>
      <c r="O265" s="17"/>
      <c r="P265" s="17"/>
      <c r="Q265" s="16"/>
      <c r="R265" s="16"/>
      <c r="S265" s="1013"/>
      <c r="T265" s="913"/>
      <c r="U265" s="913"/>
      <c r="V265" s="913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</row>
    <row r="266" spans="1:116" ht="9.75" customHeight="1" outlineLevel="4" x14ac:dyDescent="0.15">
      <c r="A266" s="1001"/>
      <c r="B266" s="1005"/>
      <c r="C266" s="1009"/>
      <c r="D266" s="1045"/>
      <c r="E266" s="961"/>
      <c r="F266" s="964"/>
      <c r="G266" s="943"/>
      <c r="H266" s="943"/>
      <c r="I266" s="943"/>
      <c r="J266" s="16" t="s">
        <v>158</v>
      </c>
      <c r="K266" s="20"/>
      <c r="L266" s="20"/>
      <c r="M266" s="17"/>
      <c r="N266" s="17"/>
      <c r="O266" s="17"/>
      <c r="P266" s="17"/>
      <c r="Q266" s="16"/>
      <c r="R266" s="16"/>
      <c r="S266" s="1013"/>
      <c r="T266" s="913"/>
      <c r="U266" s="913"/>
      <c r="V266" s="913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</row>
    <row r="267" spans="1:116" ht="9.75" customHeight="1" outlineLevel="4" x14ac:dyDescent="0.15">
      <c r="A267" s="1002"/>
      <c r="B267" s="1006"/>
      <c r="C267" s="1010"/>
      <c r="D267" s="1046"/>
      <c r="E267" s="961"/>
      <c r="F267" s="964"/>
      <c r="G267" s="943"/>
      <c r="H267" s="943"/>
      <c r="I267" s="943"/>
      <c r="J267" s="18" t="s">
        <v>159</v>
      </c>
      <c r="K267" s="21"/>
      <c r="L267" s="21"/>
      <c r="M267" s="22"/>
      <c r="N267" s="22"/>
      <c r="O267" s="22"/>
      <c r="P267" s="22"/>
      <c r="Q267" s="18"/>
      <c r="R267" s="18"/>
      <c r="S267" s="1014"/>
      <c r="T267" s="913"/>
      <c r="U267" s="913"/>
      <c r="V267" s="913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</row>
    <row r="268" spans="1:116" ht="9.75" customHeight="1" outlineLevel="4" thickBot="1" x14ac:dyDescent="0.2">
      <c r="A268" s="1003"/>
      <c r="B268" s="1007"/>
      <c r="C268" s="1011"/>
      <c r="D268" s="1047"/>
      <c r="E268" s="962"/>
      <c r="F268" s="965"/>
      <c r="G268" s="944"/>
      <c r="H268" s="944"/>
      <c r="I268" s="944"/>
      <c r="J268" s="19" t="s">
        <v>385</v>
      </c>
      <c r="K268" s="19">
        <f>SUM(K264:K267)</f>
        <v>0</v>
      </c>
      <c r="L268" s="19">
        <f>SUM(L264:L267)</f>
        <v>0</v>
      </c>
      <c r="M268" s="19">
        <f t="shared" ref="M268:R268" si="60">SUM(M264:M267)</f>
        <v>0</v>
      </c>
      <c r="N268" s="19">
        <f t="shared" si="60"/>
        <v>0</v>
      </c>
      <c r="O268" s="19">
        <f t="shared" si="60"/>
        <v>0</v>
      </c>
      <c r="P268" s="19">
        <f t="shared" si="60"/>
        <v>0</v>
      </c>
      <c r="Q268" s="19">
        <f t="shared" si="60"/>
        <v>0</v>
      </c>
      <c r="R268" s="19">
        <f t="shared" si="60"/>
        <v>0</v>
      </c>
      <c r="S268" s="1015"/>
      <c r="T268" s="914"/>
      <c r="U268" s="914"/>
      <c r="V268" s="914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</row>
    <row r="269" spans="1:116" ht="9.75" customHeight="1" outlineLevel="3" thickBot="1" x14ac:dyDescent="0.2">
      <c r="A269" s="23" t="s">
        <v>20</v>
      </c>
      <c r="B269" s="24" t="s">
        <v>10</v>
      </c>
      <c r="C269" s="118" t="s">
        <v>12</v>
      </c>
      <c r="D269" s="25">
        <v>1</v>
      </c>
      <c r="E269" s="915" t="s">
        <v>46</v>
      </c>
      <c r="F269" s="916"/>
      <c r="G269" s="916"/>
      <c r="H269" s="916"/>
      <c r="I269" s="916"/>
      <c r="J269" s="917"/>
      <c r="K269" s="26">
        <f>K258+K263+K268</f>
        <v>0</v>
      </c>
      <c r="L269" s="26">
        <f>L258+L263+L268</f>
        <v>0</v>
      </c>
      <c r="M269" s="26">
        <f t="shared" ref="M269:R269" si="61">M258+M263+M268</f>
        <v>0</v>
      </c>
      <c r="N269" s="26">
        <f t="shared" si="61"/>
        <v>0</v>
      </c>
      <c r="O269" s="26">
        <f t="shared" si="61"/>
        <v>0</v>
      </c>
      <c r="P269" s="26">
        <f t="shared" si="61"/>
        <v>0</v>
      </c>
      <c r="Q269" s="26">
        <f t="shared" si="61"/>
        <v>0</v>
      </c>
      <c r="R269" s="26">
        <f t="shared" si="61"/>
        <v>0</v>
      </c>
      <c r="S269" s="27" t="s">
        <v>13</v>
      </c>
      <c r="T269" s="26" t="s">
        <v>13</v>
      </c>
      <c r="U269" s="28" t="s">
        <v>13</v>
      </c>
      <c r="V269" s="29" t="s">
        <v>13</v>
      </c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</row>
    <row r="270" spans="1:116" ht="11.25" customHeight="1" outlineLevel="4" thickBot="1" x14ac:dyDescent="0.2">
      <c r="A270" s="11" t="s">
        <v>20</v>
      </c>
      <c r="B270" s="12" t="s">
        <v>10</v>
      </c>
      <c r="C270" s="117" t="s">
        <v>12</v>
      </c>
      <c r="D270" s="13">
        <v>2</v>
      </c>
      <c r="E270" s="1016" t="s">
        <v>180</v>
      </c>
      <c r="F270" s="1017"/>
      <c r="G270" s="1017"/>
      <c r="H270" s="1017"/>
      <c r="I270" s="1017"/>
      <c r="J270" s="1017"/>
      <c r="K270" s="1017"/>
      <c r="L270" s="1017"/>
      <c r="M270" s="1017"/>
      <c r="N270" s="1017"/>
      <c r="O270" s="1017"/>
      <c r="P270" s="1017"/>
      <c r="Q270" s="1017"/>
      <c r="R270" s="1017"/>
      <c r="S270" s="1017"/>
      <c r="T270" s="1017"/>
      <c r="U270" s="1017"/>
      <c r="V270" s="1018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</row>
    <row r="271" spans="1:116" ht="9.75" customHeight="1" outlineLevel="4" x14ac:dyDescent="0.15">
      <c r="A271" s="1000" t="s">
        <v>20</v>
      </c>
      <c r="B271" s="1004" t="s">
        <v>10</v>
      </c>
      <c r="C271" s="1008" t="s">
        <v>12</v>
      </c>
      <c r="D271" s="1048" t="s">
        <v>11</v>
      </c>
      <c r="E271" s="960" t="s">
        <v>10</v>
      </c>
      <c r="F271" s="966"/>
      <c r="G271" s="942"/>
      <c r="H271" s="942"/>
      <c r="I271" s="942"/>
      <c r="J271" s="14" t="s">
        <v>156</v>
      </c>
      <c r="K271" s="20"/>
      <c r="L271" s="14"/>
      <c r="M271" s="15"/>
      <c r="N271" s="15"/>
      <c r="O271" s="15"/>
      <c r="P271" s="15"/>
      <c r="Q271" s="14"/>
      <c r="R271" s="14"/>
      <c r="S271" s="1012"/>
      <c r="T271" s="912"/>
      <c r="U271" s="912"/>
      <c r="V271" s="912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</row>
    <row r="272" spans="1:116" ht="9.75" customHeight="1" outlineLevel="4" x14ac:dyDescent="0.15">
      <c r="A272" s="1001"/>
      <c r="B272" s="1005"/>
      <c r="C272" s="1009"/>
      <c r="D272" s="1045"/>
      <c r="E272" s="961"/>
      <c r="F272" s="967"/>
      <c r="G272" s="943"/>
      <c r="H272" s="943"/>
      <c r="I272" s="943"/>
      <c r="J272" s="16" t="s">
        <v>157</v>
      </c>
      <c r="K272" s="20"/>
      <c r="L272" s="16"/>
      <c r="M272" s="17"/>
      <c r="N272" s="17"/>
      <c r="O272" s="17"/>
      <c r="P272" s="17"/>
      <c r="Q272" s="16"/>
      <c r="R272" s="16"/>
      <c r="S272" s="1013"/>
      <c r="T272" s="913"/>
      <c r="U272" s="913"/>
      <c r="V272" s="913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</row>
    <row r="273" spans="1:116" ht="9.75" customHeight="1" outlineLevel="4" x14ac:dyDescent="0.15">
      <c r="A273" s="1001"/>
      <c r="B273" s="1005"/>
      <c r="C273" s="1009"/>
      <c r="D273" s="1045"/>
      <c r="E273" s="961"/>
      <c r="F273" s="967"/>
      <c r="G273" s="943"/>
      <c r="H273" s="943"/>
      <c r="I273" s="943"/>
      <c r="J273" s="16" t="s">
        <v>158</v>
      </c>
      <c r="K273" s="20"/>
      <c r="L273" s="16"/>
      <c r="M273" s="17"/>
      <c r="N273" s="17"/>
      <c r="O273" s="17"/>
      <c r="P273" s="17"/>
      <c r="Q273" s="16"/>
      <c r="R273" s="16"/>
      <c r="S273" s="1013"/>
      <c r="T273" s="913"/>
      <c r="U273" s="913"/>
      <c r="V273" s="913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</row>
    <row r="274" spans="1:116" ht="9.75" customHeight="1" outlineLevel="4" x14ac:dyDescent="0.15">
      <c r="A274" s="1002"/>
      <c r="B274" s="1006"/>
      <c r="C274" s="1010"/>
      <c r="D274" s="1046"/>
      <c r="E274" s="961"/>
      <c r="F274" s="967"/>
      <c r="G274" s="943"/>
      <c r="H274" s="943"/>
      <c r="I274" s="943"/>
      <c r="J274" s="18" t="s">
        <v>159</v>
      </c>
      <c r="K274" s="21"/>
      <c r="L274" s="18"/>
      <c r="M274" s="18"/>
      <c r="N274" s="18"/>
      <c r="O274" s="18"/>
      <c r="P274" s="18"/>
      <c r="Q274" s="18"/>
      <c r="R274" s="18"/>
      <c r="S274" s="1014"/>
      <c r="T274" s="913"/>
      <c r="U274" s="913"/>
      <c r="V274" s="913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</row>
    <row r="275" spans="1:116" ht="9.75" customHeight="1" outlineLevel="4" thickBot="1" x14ac:dyDescent="0.2">
      <c r="A275" s="1003"/>
      <c r="B275" s="1007"/>
      <c r="C275" s="1011"/>
      <c r="D275" s="1047"/>
      <c r="E275" s="962"/>
      <c r="F275" s="968"/>
      <c r="G275" s="944"/>
      <c r="H275" s="944"/>
      <c r="I275" s="944"/>
      <c r="J275" s="19" t="s">
        <v>385</v>
      </c>
      <c r="K275" s="19">
        <f>SUM(K271:K274)</f>
        <v>0</v>
      </c>
      <c r="L275" s="19">
        <f>SUM(L271:L274)</f>
        <v>0</v>
      </c>
      <c r="M275" s="19">
        <f t="shared" ref="M275:R275" si="62">SUM(M271:M274)</f>
        <v>0</v>
      </c>
      <c r="N275" s="19">
        <f t="shared" si="62"/>
        <v>0</v>
      </c>
      <c r="O275" s="19">
        <f t="shared" si="62"/>
        <v>0</v>
      </c>
      <c r="P275" s="19">
        <f t="shared" si="62"/>
        <v>0</v>
      </c>
      <c r="Q275" s="19">
        <f t="shared" si="62"/>
        <v>0</v>
      </c>
      <c r="R275" s="19">
        <f t="shared" si="62"/>
        <v>0</v>
      </c>
      <c r="S275" s="1015"/>
      <c r="T275" s="914"/>
      <c r="U275" s="914"/>
      <c r="V275" s="914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</row>
    <row r="276" spans="1:116" ht="9.75" customHeight="1" outlineLevel="4" x14ac:dyDescent="0.15">
      <c r="A276" s="948" t="s">
        <v>20</v>
      </c>
      <c r="B276" s="951" t="s">
        <v>10</v>
      </c>
      <c r="C276" s="954" t="s">
        <v>12</v>
      </c>
      <c r="D276" s="957" t="s">
        <v>11</v>
      </c>
      <c r="E276" s="960" t="s">
        <v>11</v>
      </c>
      <c r="F276" s="966"/>
      <c r="G276" s="942"/>
      <c r="H276" s="942"/>
      <c r="I276" s="942"/>
      <c r="J276" s="14" t="s">
        <v>156</v>
      </c>
      <c r="K276" s="20"/>
      <c r="L276" s="20"/>
      <c r="M276" s="17"/>
      <c r="N276" s="17"/>
      <c r="O276" s="17"/>
      <c r="P276" s="17"/>
      <c r="Q276" s="16"/>
      <c r="R276" s="16"/>
      <c r="S276" s="945"/>
      <c r="T276" s="912"/>
      <c r="U276" s="912"/>
      <c r="V276" s="912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</row>
    <row r="277" spans="1:116" ht="9.75" customHeight="1" outlineLevel="4" x14ac:dyDescent="0.15">
      <c r="A277" s="949"/>
      <c r="B277" s="952"/>
      <c r="C277" s="955"/>
      <c r="D277" s="958"/>
      <c r="E277" s="961"/>
      <c r="F277" s="967"/>
      <c r="G277" s="943"/>
      <c r="H277" s="943"/>
      <c r="I277" s="943"/>
      <c r="J277" s="16" t="s">
        <v>157</v>
      </c>
      <c r="K277" s="20"/>
      <c r="L277" s="20"/>
      <c r="M277" s="17"/>
      <c r="N277" s="17"/>
      <c r="O277" s="17"/>
      <c r="P277" s="17"/>
      <c r="Q277" s="16"/>
      <c r="R277" s="16"/>
      <c r="S277" s="946"/>
      <c r="T277" s="913"/>
      <c r="U277" s="913"/>
      <c r="V277" s="913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</row>
    <row r="278" spans="1:116" ht="9.75" customHeight="1" outlineLevel="4" x14ac:dyDescent="0.15">
      <c r="A278" s="949"/>
      <c r="B278" s="952"/>
      <c r="C278" s="955"/>
      <c r="D278" s="958"/>
      <c r="E278" s="961"/>
      <c r="F278" s="967"/>
      <c r="G278" s="943"/>
      <c r="H278" s="943"/>
      <c r="I278" s="943"/>
      <c r="J278" s="16" t="s">
        <v>158</v>
      </c>
      <c r="K278" s="20"/>
      <c r="L278" s="20"/>
      <c r="M278" s="17"/>
      <c r="N278" s="17"/>
      <c r="O278" s="17"/>
      <c r="P278" s="17"/>
      <c r="Q278" s="16"/>
      <c r="R278" s="16"/>
      <c r="S278" s="946"/>
      <c r="T278" s="913"/>
      <c r="U278" s="913"/>
      <c r="V278" s="913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</row>
    <row r="279" spans="1:116" ht="9.75" customHeight="1" outlineLevel="4" x14ac:dyDescent="0.15">
      <c r="A279" s="949"/>
      <c r="B279" s="952"/>
      <c r="C279" s="955"/>
      <c r="D279" s="958"/>
      <c r="E279" s="961"/>
      <c r="F279" s="967"/>
      <c r="G279" s="943"/>
      <c r="H279" s="943"/>
      <c r="I279" s="943"/>
      <c r="J279" s="18" t="s">
        <v>159</v>
      </c>
      <c r="K279" s="21"/>
      <c r="L279" s="21"/>
      <c r="M279" s="22"/>
      <c r="N279" s="22"/>
      <c r="O279" s="22"/>
      <c r="P279" s="22"/>
      <c r="Q279" s="18"/>
      <c r="R279" s="18"/>
      <c r="S279" s="946"/>
      <c r="T279" s="913"/>
      <c r="U279" s="913"/>
      <c r="V279" s="913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</row>
    <row r="280" spans="1:116" ht="9.75" customHeight="1" outlineLevel="4" thickBot="1" x14ac:dyDescent="0.2">
      <c r="A280" s="950"/>
      <c r="B280" s="953"/>
      <c r="C280" s="956"/>
      <c r="D280" s="959"/>
      <c r="E280" s="962"/>
      <c r="F280" s="968"/>
      <c r="G280" s="944"/>
      <c r="H280" s="944"/>
      <c r="I280" s="944"/>
      <c r="J280" s="19" t="s">
        <v>385</v>
      </c>
      <c r="K280" s="19">
        <f>SUM(K276:K279)</f>
        <v>0</v>
      </c>
      <c r="L280" s="19">
        <f>SUM(L276:L279)</f>
        <v>0</v>
      </c>
      <c r="M280" s="19">
        <f t="shared" ref="M280:R280" si="63">SUM(M276:M279)</f>
        <v>0</v>
      </c>
      <c r="N280" s="19">
        <f t="shared" si="63"/>
        <v>0</v>
      </c>
      <c r="O280" s="19">
        <f t="shared" si="63"/>
        <v>0</v>
      </c>
      <c r="P280" s="19">
        <f t="shared" si="63"/>
        <v>0</v>
      </c>
      <c r="Q280" s="19">
        <f t="shared" si="63"/>
        <v>0</v>
      </c>
      <c r="R280" s="19">
        <f t="shared" si="63"/>
        <v>0</v>
      </c>
      <c r="S280" s="947"/>
      <c r="T280" s="914"/>
      <c r="U280" s="914"/>
      <c r="V280" s="914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</row>
    <row r="281" spans="1:116" ht="9.75" customHeight="1" outlineLevel="4" x14ac:dyDescent="0.15">
      <c r="A281" s="1001" t="s">
        <v>20</v>
      </c>
      <c r="B281" s="1005" t="s">
        <v>10</v>
      </c>
      <c r="C281" s="1009" t="s">
        <v>12</v>
      </c>
      <c r="D281" s="1045" t="s">
        <v>11</v>
      </c>
      <c r="E281" s="960" t="s">
        <v>12</v>
      </c>
      <c r="F281" s="963"/>
      <c r="G281" s="942"/>
      <c r="H281" s="942"/>
      <c r="I281" s="942"/>
      <c r="J281" s="14" t="s">
        <v>156</v>
      </c>
      <c r="K281" s="20"/>
      <c r="L281" s="20"/>
      <c r="M281" s="17"/>
      <c r="N281" s="17"/>
      <c r="O281" s="17"/>
      <c r="P281" s="17"/>
      <c r="Q281" s="16"/>
      <c r="R281" s="16"/>
      <c r="S281" s="1013"/>
      <c r="T281" s="912"/>
      <c r="U281" s="912"/>
      <c r="V281" s="912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</row>
    <row r="282" spans="1:116" ht="9.75" customHeight="1" outlineLevel="4" x14ac:dyDescent="0.15">
      <c r="A282" s="1001"/>
      <c r="B282" s="1005"/>
      <c r="C282" s="1009"/>
      <c r="D282" s="1045"/>
      <c r="E282" s="961"/>
      <c r="F282" s="964"/>
      <c r="G282" s="943"/>
      <c r="H282" s="943"/>
      <c r="I282" s="943"/>
      <c r="J282" s="16" t="s">
        <v>157</v>
      </c>
      <c r="K282" s="20"/>
      <c r="L282" s="20"/>
      <c r="M282" s="17"/>
      <c r="N282" s="17"/>
      <c r="O282" s="17"/>
      <c r="P282" s="17"/>
      <c r="Q282" s="16"/>
      <c r="R282" s="16"/>
      <c r="S282" s="1013"/>
      <c r="T282" s="913"/>
      <c r="U282" s="913"/>
      <c r="V282" s="913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</row>
    <row r="283" spans="1:116" ht="9.75" customHeight="1" outlineLevel="4" x14ac:dyDescent="0.15">
      <c r="A283" s="1001"/>
      <c r="B283" s="1005"/>
      <c r="C283" s="1009"/>
      <c r="D283" s="1045"/>
      <c r="E283" s="961"/>
      <c r="F283" s="964"/>
      <c r="G283" s="943"/>
      <c r="H283" s="943"/>
      <c r="I283" s="943"/>
      <c r="J283" s="16" t="s">
        <v>158</v>
      </c>
      <c r="K283" s="20"/>
      <c r="L283" s="20"/>
      <c r="M283" s="17"/>
      <c r="N283" s="17"/>
      <c r="O283" s="17"/>
      <c r="P283" s="17"/>
      <c r="Q283" s="16"/>
      <c r="R283" s="16"/>
      <c r="S283" s="1013"/>
      <c r="T283" s="913"/>
      <c r="U283" s="913"/>
      <c r="V283" s="913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</row>
    <row r="284" spans="1:116" ht="9.75" customHeight="1" outlineLevel="4" x14ac:dyDescent="0.15">
      <c r="A284" s="1002"/>
      <c r="B284" s="1006"/>
      <c r="C284" s="1010"/>
      <c r="D284" s="1046"/>
      <c r="E284" s="961"/>
      <c r="F284" s="964"/>
      <c r="G284" s="943"/>
      <c r="H284" s="943"/>
      <c r="I284" s="943"/>
      <c r="J284" s="18" t="s">
        <v>159</v>
      </c>
      <c r="K284" s="21"/>
      <c r="L284" s="21"/>
      <c r="M284" s="22"/>
      <c r="N284" s="22"/>
      <c r="O284" s="22"/>
      <c r="P284" s="22"/>
      <c r="Q284" s="18"/>
      <c r="R284" s="18"/>
      <c r="S284" s="1014"/>
      <c r="T284" s="913"/>
      <c r="U284" s="913"/>
      <c r="V284" s="913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</row>
    <row r="285" spans="1:116" ht="9.75" customHeight="1" outlineLevel="4" thickBot="1" x14ac:dyDescent="0.2">
      <c r="A285" s="1003"/>
      <c r="B285" s="1007"/>
      <c r="C285" s="1011"/>
      <c r="D285" s="1047"/>
      <c r="E285" s="962"/>
      <c r="F285" s="965"/>
      <c r="G285" s="944"/>
      <c r="H285" s="944"/>
      <c r="I285" s="944"/>
      <c r="J285" s="19" t="s">
        <v>385</v>
      </c>
      <c r="K285" s="19">
        <f>SUM(K281:K284)</f>
        <v>0</v>
      </c>
      <c r="L285" s="19">
        <f>SUM(L281:L284)</f>
        <v>0</v>
      </c>
      <c r="M285" s="19">
        <f t="shared" ref="M285:R285" si="64">SUM(M281:M284)</f>
        <v>0</v>
      </c>
      <c r="N285" s="19">
        <f t="shared" si="64"/>
        <v>0</v>
      </c>
      <c r="O285" s="19">
        <f t="shared" si="64"/>
        <v>0</v>
      </c>
      <c r="P285" s="19">
        <f t="shared" si="64"/>
        <v>0</v>
      </c>
      <c r="Q285" s="19">
        <f t="shared" si="64"/>
        <v>0</v>
      </c>
      <c r="R285" s="19">
        <f t="shared" si="64"/>
        <v>0</v>
      </c>
      <c r="S285" s="1015"/>
      <c r="T285" s="914"/>
      <c r="U285" s="914"/>
      <c r="V285" s="914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</row>
    <row r="286" spans="1:116" ht="9.75" customHeight="1" outlineLevel="3" thickBot="1" x14ac:dyDescent="0.2">
      <c r="A286" s="23" t="s">
        <v>20</v>
      </c>
      <c r="B286" s="24" t="s">
        <v>10</v>
      </c>
      <c r="C286" s="118" t="s">
        <v>12</v>
      </c>
      <c r="D286" s="25">
        <v>2</v>
      </c>
      <c r="E286" s="915" t="s">
        <v>46</v>
      </c>
      <c r="F286" s="916"/>
      <c r="G286" s="916"/>
      <c r="H286" s="916"/>
      <c r="I286" s="916"/>
      <c r="J286" s="917"/>
      <c r="K286" s="26">
        <f>K275+K280+K285</f>
        <v>0</v>
      </c>
      <c r="L286" s="26">
        <f>L275+L280+L285</f>
        <v>0</v>
      </c>
      <c r="M286" s="26">
        <f t="shared" ref="M286:R286" si="65">M275+M280+M285</f>
        <v>0</v>
      </c>
      <c r="N286" s="26">
        <f t="shared" si="65"/>
        <v>0</v>
      </c>
      <c r="O286" s="26">
        <f t="shared" si="65"/>
        <v>0</v>
      </c>
      <c r="P286" s="26">
        <f t="shared" si="65"/>
        <v>0</v>
      </c>
      <c r="Q286" s="26">
        <f t="shared" si="65"/>
        <v>0</v>
      </c>
      <c r="R286" s="26">
        <f t="shared" si="65"/>
        <v>0</v>
      </c>
      <c r="S286" s="27" t="s">
        <v>13</v>
      </c>
      <c r="T286" s="26" t="s">
        <v>13</v>
      </c>
      <c r="U286" s="28" t="s">
        <v>13</v>
      </c>
      <c r="V286" s="29" t="s">
        <v>13</v>
      </c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</row>
    <row r="287" spans="1:116" ht="11.25" customHeight="1" outlineLevel="4" thickBot="1" x14ac:dyDescent="0.2">
      <c r="A287" s="11" t="s">
        <v>20</v>
      </c>
      <c r="B287" s="12" t="s">
        <v>10</v>
      </c>
      <c r="C287" s="117" t="s">
        <v>12</v>
      </c>
      <c r="D287" s="13">
        <v>3</v>
      </c>
      <c r="E287" s="1016" t="s">
        <v>161</v>
      </c>
      <c r="F287" s="1017"/>
      <c r="G287" s="1017"/>
      <c r="H287" s="1017"/>
      <c r="I287" s="1017"/>
      <c r="J287" s="1017"/>
      <c r="K287" s="1017"/>
      <c r="L287" s="1017"/>
      <c r="M287" s="1017"/>
      <c r="N287" s="1017"/>
      <c r="O287" s="1017"/>
      <c r="P287" s="1017"/>
      <c r="Q287" s="1017"/>
      <c r="R287" s="1017"/>
      <c r="S287" s="1017"/>
      <c r="T287" s="1017"/>
      <c r="U287" s="1017"/>
      <c r="V287" s="1018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</row>
    <row r="288" spans="1:116" ht="9.75" customHeight="1" outlineLevel="4" x14ac:dyDescent="0.15">
      <c r="A288" s="1000" t="s">
        <v>20</v>
      </c>
      <c r="B288" s="1004" t="s">
        <v>10</v>
      </c>
      <c r="C288" s="1008" t="s">
        <v>12</v>
      </c>
      <c r="D288" s="1048" t="s">
        <v>12</v>
      </c>
      <c r="E288" s="960" t="s">
        <v>10</v>
      </c>
      <c r="F288" s="966"/>
      <c r="G288" s="942"/>
      <c r="H288" s="942"/>
      <c r="I288" s="942"/>
      <c r="J288" s="14" t="s">
        <v>156</v>
      </c>
      <c r="K288" s="20"/>
      <c r="L288" s="14"/>
      <c r="M288" s="15"/>
      <c r="N288" s="15"/>
      <c r="O288" s="15"/>
      <c r="P288" s="15"/>
      <c r="Q288" s="14"/>
      <c r="R288" s="14"/>
      <c r="S288" s="1012"/>
      <c r="T288" s="912"/>
      <c r="U288" s="912"/>
      <c r="V288" s="912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</row>
    <row r="289" spans="1:116" ht="9.75" customHeight="1" outlineLevel="4" x14ac:dyDescent="0.15">
      <c r="A289" s="1001"/>
      <c r="B289" s="1005"/>
      <c r="C289" s="1009"/>
      <c r="D289" s="1045"/>
      <c r="E289" s="961"/>
      <c r="F289" s="967"/>
      <c r="G289" s="943"/>
      <c r="H289" s="943"/>
      <c r="I289" s="943"/>
      <c r="J289" s="16" t="s">
        <v>157</v>
      </c>
      <c r="K289" s="20"/>
      <c r="L289" s="16"/>
      <c r="M289" s="17"/>
      <c r="N289" s="17"/>
      <c r="O289" s="17"/>
      <c r="P289" s="17"/>
      <c r="Q289" s="16"/>
      <c r="R289" s="16"/>
      <c r="S289" s="1013"/>
      <c r="T289" s="913"/>
      <c r="U289" s="913"/>
      <c r="V289" s="913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</row>
    <row r="290" spans="1:116" ht="9.75" customHeight="1" outlineLevel="4" x14ac:dyDescent="0.15">
      <c r="A290" s="1001"/>
      <c r="B290" s="1005"/>
      <c r="C290" s="1009"/>
      <c r="D290" s="1045"/>
      <c r="E290" s="961"/>
      <c r="F290" s="967"/>
      <c r="G290" s="943"/>
      <c r="H290" s="943"/>
      <c r="I290" s="943"/>
      <c r="J290" s="16" t="s">
        <v>158</v>
      </c>
      <c r="K290" s="20"/>
      <c r="L290" s="16"/>
      <c r="M290" s="17"/>
      <c r="N290" s="17"/>
      <c r="O290" s="17"/>
      <c r="P290" s="17"/>
      <c r="Q290" s="16"/>
      <c r="R290" s="16"/>
      <c r="S290" s="1013"/>
      <c r="T290" s="913"/>
      <c r="U290" s="913"/>
      <c r="V290" s="913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</row>
    <row r="291" spans="1:116" ht="9.75" customHeight="1" outlineLevel="4" x14ac:dyDescent="0.15">
      <c r="A291" s="1002"/>
      <c r="B291" s="1006"/>
      <c r="C291" s="1010"/>
      <c r="D291" s="1046"/>
      <c r="E291" s="961"/>
      <c r="F291" s="967"/>
      <c r="G291" s="943"/>
      <c r="H291" s="943"/>
      <c r="I291" s="943"/>
      <c r="J291" s="18" t="s">
        <v>159</v>
      </c>
      <c r="K291" s="21"/>
      <c r="L291" s="18"/>
      <c r="M291" s="18"/>
      <c r="N291" s="18"/>
      <c r="O291" s="18"/>
      <c r="P291" s="18"/>
      <c r="Q291" s="18"/>
      <c r="R291" s="18"/>
      <c r="S291" s="1014"/>
      <c r="T291" s="913"/>
      <c r="U291" s="913"/>
      <c r="V291" s="913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</row>
    <row r="292" spans="1:116" ht="9.75" customHeight="1" outlineLevel="4" thickBot="1" x14ac:dyDescent="0.2">
      <c r="A292" s="1003"/>
      <c r="B292" s="1007"/>
      <c r="C292" s="1011"/>
      <c r="D292" s="1047"/>
      <c r="E292" s="962"/>
      <c r="F292" s="968"/>
      <c r="G292" s="944"/>
      <c r="H292" s="944"/>
      <c r="I292" s="944"/>
      <c r="J292" s="19" t="s">
        <v>385</v>
      </c>
      <c r="K292" s="19">
        <f>SUM(K288:K291)</f>
        <v>0</v>
      </c>
      <c r="L292" s="19">
        <f>SUM(L288:L291)</f>
        <v>0</v>
      </c>
      <c r="M292" s="19">
        <f t="shared" ref="M292:R292" si="66">SUM(M288:M291)</f>
        <v>0</v>
      </c>
      <c r="N292" s="19">
        <f t="shared" si="66"/>
        <v>0</v>
      </c>
      <c r="O292" s="19">
        <f t="shared" si="66"/>
        <v>0</v>
      </c>
      <c r="P292" s="19">
        <f t="shared" si="66"/>
        <v>0</v>
      </c>
      <c r="Q292" s="19">
        <f t="shared" si="66"/>
        <v>0</v>
      </c>
      <c r="R292" s="19">
        <f t="shared" si="66"/>
        <v>0</v>
      </c>
      <c r="S292" s="1015"/>
      <c r="T292" s="914"/>
      <c r="U292" s="914"/>
      <c r="V292" s="914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</row>
    <row r="293" spans="1:116" ht="9.75" customHeight="1" outlineLevel="4" x14ac:dyDescent="0.15">
      <c r="A293" s="948" t="s">
        <v>20</v>
      </c>
      <c r="B293" s="951" t="s">
        <v>10</v>
      </c>
      <c r="C293" s="954" t="s">
        <v>12</v>
      </c>
      <c r="D293" s="957" t="s">
        <v>12</v>
      </c>
      <c r="E293" s="960" t="s">
        <v>11</v>
      </c>
      <c r="F293" s="966"/>
      <c r="G293" s="942"/>
      <c r="H293" s="942"/>
      <c r="I293" s="942"/>
      <c r="J293" s="14" t="s">
        <v>156</v>
      </c>
      <c r="K293" s="20"/>
      <c r="L293" s="20"/>
      <c r="M293" s="17"/>
      <c r="N293" s="17"/>
      <c r="O293" s="17"/>
      <c r="P293" s="17"/>
      <c r="Q293" s="16"/>
      <c r="R293" s="16"/>
      <c r="S293" s="945"/>
      <c r="T293" s="912"/>
      <c r="U293" s="912"/>
      <c r="V293" s="912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</row>
    <row r="294" spans="1:116" ht="9.75" customHeight="1" outlineLevel="4" x14ac:dyDescent="0.15">
      <c r="A294" s="949"/>
      <c r="B294" s="952"/>
      <c r="C294" s="955"/>
      <c r="D294" s="958"/>
      <c r="E294" s="961"/>
      <c r="F294" s="967"/>
      <c r="G294" s="943"/>
      <c r="H294" s="943"/>
      <c r="I294" s="943"/>
      <c r="J294" s="16" t="s">
        <v>157</v>
      </c>
      <c r="K294" s="20"/>
      <c r="L294" s="20"/>
      <c r="M294" s="17"/>
      <c r="N294" s="17"/>
      <c r="O294" s="17"/>
      <c r="P294" s="17"/>
      <c r="Q294" s="16"/>
      <c r="R294" s="16"/>
      <c r="S294" s="946"/>
      <c r="T294" s="913"/>
      <c r="U294" s="913"/>
      <c r="V294" s="913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</row>
    <row r="295" spans="1:116" ht="9.75" customHeight="1" outlineLevel="4" x14ac:dyDescent="0.15">
      <c r="A295" s="949"/>
      <c r="B295" s="952"/>
      <c r="C295" s="955"/>
      <c r="D295" s="958"/>
      <c r="E295" s="961"/>
      <c r="F295" s="967"/>
      <c r="G295" s="943"/>
      <c r="H295" s="943"/>
      <c r="I295" s="943"/>
      <c r="J295" s="16" t="s">
        <v>158</v>
      </c>
      <c r="K295" s="20"/>
      <c r="L295" s="20"/>
      <c r="M295" s="17"/>
      <c r="N295" s="17"/>
      <c r="O295" s="17"/>
      <c r="P295" s="17"/>
      <c r="Q295" s="16"/>
      <c r="R295" s="16"/>
      <c r="S295" s="946"/>
      <c r="T295" s="913"/>
      <c r="U295" s="913"/>
      <c r="V295" s="913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</row>
    <row r="296" spans="1:116" ht="9.75" customHeight="1" outlineLevel="4" x14ac:dyDescent="0.15">
      <c r="A296" s="949"/>
      <c r="B296" s="952"/>
      <c r="C296" s="955"/>
      <c r="D296" s="958"/>
      <c r="E296" s="961"/>
      <c r="F296" s="967"/>
      <c r="G296" s="943"/>
      <c r="H296" s="943"/>
      <c r="I296" s="943"/>
      <c r="J296" s="18" t="s">
        <v>159</v>
      </c>
      <c r="K296" s="21"/>
      <c r="L296" s="21"/>
      <c r="M296" s="22"/>
      <c r="N296" s="22"/>
      <c r="O296" s="22"/>
      <c r="P296" s="22"/>
      <c r="Q296" s="18"/>
      <c r="R296" s="18"/>
      <c r="S296" s="946"/>
      <c r="T296" s="913"/>
      <c r="U296" s="913"/>
      <c r="V296" s="913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</row>
    <row r="297" spans="1:116" ht="9.75" customHeight="1" outlineLevel="4" thickBot="1" x14ac:dyDescent="0.2">
      <c r="A297" s="950"/>
      <c r="B297" s="953"/>
      <c r="C297" s="956"/>
      <c r="D297" s="959"/>
      <c r="E297" s="962"/>
      <c r="F297" s="968"/>
      <c r="G297" s="944"/>
      <c r="H297" s="944"/>
      <c r="I297" s="944"/>
      <c r="J297" s="19" t="s">
        <v>385</v>
      </c>
      <c r="K297" s="19">
        <f>SUM(K293:K296)</f>
        <v>0</v>
      </c>
      <c r="L297" s="19">
        <f>SUM(L293:L296)</f>
        <v>0</v>
      </c>
      <c r="M297" s="19">
        <f t="shared" ref="M297:R297" si="67">SUM(M293:M296)</f>
        <v>0</v>
      </c>
      <c r="N297" s="19">
        <f t="shared" si="67"/>
        <v>0</v>
      </c>
      <c r="O297" s="19">
        <f t="shared" si="67"/>
        <v>0</v>
      </c>
      <c r="P297" s="19">
        <f t="shared" si="67"/>
        <v>0</v>
      </c>
      <c r="Q297" s="19">
        <f t="shared" si="67"/>
        <v>0</v>
      </c>
      <c r="R297" s="19">
        <f t="shared" si="67"/>
        <v>0</v>
      </c>
      <c r="S297" s="947"/>
      <c r="T297" s="914"/>
      <c r="U297" s="914"/>
      <c r="V297" s="914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</row>
    <row r="298" spans="1:116" ht="9.75" customHeight="1" outlineLevel="4" x14ac:dyDescent="0.15">
      <c r="A298" s="1001" t="s">
        <v>20</v>
      </c>
      <c r="B298" s="1005" t="s">
        <v>10</v>
      </c>
      <c r="C298" s="1009" t="s">
        <v>12</v>
      </c>
      <c r="D298" s="1045" t="s">
        <v>12</v>
      </c>
      <c r="E298" s="960" t="s">
        <v>12</v>
      </c>
      <c r="F298" s="963"/>
      <c r="G298" s="942"/>
      <c r="H298" s="942"/>
      <c r="I298" s="942"/>
      <c r="J298" s="14" t="s">
        <v>156</v>
      </c>
      <c r="K298" s="20"/>
      <c r="L298" s="20"/>
      <c r="M298" s="17"/>
      <c r="N298" s="17"/>
      <c r="O298" s="17"/>
      <c r="P298" s="17"/>
      <c r="Q298" s="16"/>
      <c r="R298" s="16"/>
      <c r="S298" s="1013"/>
      <c r="T298" s="912"/>
      <c r="U298" s="912"/>
      <c r="V298" s="912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</row>
    <row r="299" spans="1:116" ht="9.75" customHeight="1" outlineLevel="4" x14ac:dyDescent="0.15">
      <c r="A299" s="1001"/>
      <c r="B299" s="1005"/>
      <c r="C299" s="1009"/>
      <c r="D299" s="1045"/>
      <c r="E299" s="961"/>
      <c r="F299" s="964"/>
      <c r="G299" s="943"/>
      <c r="H299" s="943"/>
      <c r="I299" s="943"/>
      <c r="J299" s="16" t="s">
        <v>157</v>
      </c>
      <c r="K299" s="20"/>
      <c r="L299" s="20"/>
      <c r="M299" s="17"/>
      <c r="N299" s="17"/>
      <c r="O299" s="17"/>
      <c r="P299" s="17"/>
      <c r="Q299" s="16"/>
      <c r="R299" s="16"/>
      <c r="S299" s="1013"/>
      <c r="T299" s="913"/>
      <c r="U299" s="913"/>
      <c r="V299" s="913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</row>
    <row r="300" spans="1:116" ht="9.75" customHeight="1" outlineLevel="4" x14ac:dyDescent="0.15">
      <c r="A300" s="1001"/>
      <c r="B300" s="1005"/>
      <c r="C300" s="1009"/>
      <c r="D300" s="1045"/>
      <c r="E300" s="961"/>
      <c r="F300" s="964"/>
      <c r="G300" s="943"/>
      <c r="H300" s="943"/>
      <c r="I300" s="943"/>
      <c r="J300" s="16" t="s">
        <v>158</v>
      </c>
      <c r="K300" s="20"/>
      <c r="L300" s="20"/>
      <c r="M300" s="17"/>
      <c r="N300" s="17"/>
      <c r="O300" s="17"/>
      <c r="P300" s="17"/>
      <c r="Q300" s="16"/>
      <c r="R300" s="16"/>
      <c r="S300" s="1013"/>
      <c r="T300" s="913"/>
      <c r="U300" s="913"/>
      <c r="V300" s="913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</row>
    <row r="301" spans="1:116" ht="9.75" customHeight="1" outlineLevel="4" x14ac:dyDescent="0.15">
      <c r="A301" s="1002"/>
      <c r="B301" s="1006"/>
      <c r="C301" s="1010"/>
      <c r="D301" s="1046"/>
      <c r="E301" s="961"/>
      <c r="F301" s="964"/>
      <c r="G301" s="943"/>
      <c r="H301" s="943"/>
      <c r="I301" s="943"/>
      <c r="J301" s="18" t="s">
        <v>159</v>
      </c>
      <c r="K301" s="21"/>
      <c r="L301" s="21"/>
      <c r="M301" s="22"/>
      <c r="N301" s="22"/>
      <c r="O301" s="22"/>
      <c r="P301" s="22"/>
      <c r="Q301" s="18"/>
      <c r="R301" s="18"/>
      <c r="S301" s="1014"/>
      <c r="T301" s="913"/>
      <c r="U301" s="913"/>
      <c r="V301" s="913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</row>
    <row r="302" spans="1:116" ht="9.75" customHeight="1" outlineLevel="4" thickBot="1" x14ac:dyDescent="0.2">
      <c r="A302" s="1003"/>
      <c r="B302" s="1007"/>
      <c r="C302" s="1011"/>
      <c r="D302" s="1047"/>
      <c r="E302" s="962"/>
      <c r="F302" s="965"/>
      <c r="G302" s="944"/>
      <c r="H302" s="944"/>
      <c r="I302" s="944"/>
      <c r="J302" s="19" t="s">
        <v>385</v>
      </c>
      <c r="K302" s="19">
        <f>SUM(K298:K301)</f>
        <v>0</v>
      </c>
      <c r="L302" s="19">
        <f>SUM(L298:L301)</f>
        <v>0</v>
      </c>
      <c r="M302" s="19">
        <f t="shared" ref="M302:R302" si="68">SUM(M298:M301)</f>
        <v>0</v>
      </c>
      <c r="N302" s="19">
        <f t="shared" si="68"/>
        <v>0</v>
      </c>
      <c r="O302" s="19">
        <f t="shared" si="68"/>
        <v>0</v>
      </c>
      <c r="P302" s="19">
        <f t="shared" si="68"/>
        <v>0</v>
      </c>
      <c r="Q302" s="19">
        <f t="shared" si="68"/>
        <v>0</v>
      </c>
      <c r="R302" s="19">
        <f t="shared" si="68"/>
        <v>0</v>
      </c>
      <c r="S302" s="1015"/>
      <c r="T302" s="914"/>
      <c r="U302" s="914"/>
      <c r="V302" s="914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</row>
    <row r="303" spans="1:116" ht="9.75" customHeight="1" outlineLevel="3" thickBot="1" x14ac:dyDescent="0.2">
      <c r="A303" s="23" t="s">
        <v>20</v>
      </c>
      <c r="B303" s="24" t="s">
        <v>10</v>
      </c>
      <c r="C303" s="118" t="s">
        <v>12</v>
      </c>
      <c r="D303" s="25">
        <v>3</v>
      </c>
      <c r="E303" s="915" t="s">
        <v>46</v>
      </c>
      <c r="F303" s="916"/>
      <c r="G303" s="916"/>
      <c r="H303" s="916"/>
      <c r="I303" s="916"/>
      <c r="J303" s="917"/>
      <c r="K303" s="26">
        <f>K292+K297+K302</f>
        <v>0</v>
      </c>
      <c r="L303" s="26">
        <f>L292+L297+L302</f>
        <v>0</v>
      </c>
      <c r="M303" s="26">
        <f t="shared" ref="M303:R303" si="69">M292+M297+M302</f>
        <v>0</v>
      </c>
      <c r="N303" s="26">
        <f t="shared" si="69"/>
        <v>0</v>
      </c>
      <c r="O303" s="26">
        <f t="shared" si="69"/>
        <v>0</v>
      </c>
      <c r="P303" s="26">
        <f t="shared" si="69"/>
        <v>0</v>
      </c>
      <c r="Q303" s="26">
        <f t="shared" si="69"/>
        <v>0</v>
      </c>
      <c r="R303" s="26">
        <f t="shared" si="69"/>
        <v>0</v>
      </c>
      <c r="S303" s="27" t="s">
        <v>13</v>
      </c>
      <c r="T303" s="26" t="s">
        <v>13</v>
      </c>
      <c r="U303" s="28" t="s">
        <v>13</v>
      </c>
      <c r="V303" s="29" t="s">
        <v>13</v>
      </c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</row>
    <row r="304" spans="1:116" ht="11.25" customHeight="1" outlineLevel="4" thickBot="1" x14ac:dyDescent="0.2">
      <c r="A304" s="11" t="s">
        <v>20</v>
      </c>
      <c r="B304" s="12" t="s">
        <v>10</v>
      </c>
      <c r="C304" s="117" t="s">
        <v>12</v>
      </c>
      <c r="D304" s="13">
        <v>4</v>
      </c>
      <c r="E304" s="1016" t="s">
        <v>181</v>
      </c>
      <c r="F304" s="1017"/>
      <c r="G304" s="1017"/>
      <c r="H304" s="1017"/>
      <c r="I304" s="1017"/>
      <c r="J304" s="1017"/>
      <c r="K304" s="1017"/>
      <c r="L304" s="1017"/>
      <c r="M304" s="1017"/>
      <c r="N304" s="1017"/>
      <c r="O304" s="1017"/>
      <c r="P304" s="1017"/>
      <c r="Q304" s="1017"/>
      <c r="R304" s="1017"/>
      <c r="S304" s="1017"/>
      <c r="T304" s="1017"/>
      <c r="U304" s="1017"/>
      <c r="V304" s="1018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</row>
    <row r="305" spans="1:116" ht="9.75" customHeight="1" outlineLevel="4" x14ac:dyDescent="0.15">
      <c r="A305" s="1000" t="s">
        <v>20</v>
      </c>
      <c r="B305" s="1004" t="s">
        <v>10</v>
      </c>
      <c r="C305" s="1008" t="s">
        <v>12</v>
      </c>
      <c r="D305" s="1048" t="s">
        <v>41</v>
      </c>
      <c r="E305" s="960" t="s">
        <v>10</v>
      </c>
      <c r="F305" s="966"/>
      <c r="G305" s="942"/>
      <c r="H305" s="942"/>
      <c r="I305" s="942"/>
      <c r="J305" s="14" t="s">
        <v>156</v>
      </c>
      <c r="K305" s="20"/>
      <c r="L305" s="14"/>
      <c r="M305" s="15"/>
      <c r="N305" s="15"/>
      <c r="O305" s="15"/>
      <c r="P305" s="15"/>
      <c r="Q305" s="14"/>
      <c r="R305" s="14"/>
      <c r="S305" s="1012"/>
      <c r="T305" s="912"/>
      <c r="U305" s="912"/>
      <c r="V305" s="912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</row>
    <row r="306" spans="1:116" ht="9.75" customHeight="1" outlineLevel="4" x14ac:dyDescent="0.15">
      <c r="A306" s="1001"/>
      <c r="B306" s="1005"/>
      <c r="C306" s="1009"/>
      <c r="D306" s="1045"/>
      <c r="E306" s="961"/>
      <c r="F306" s="967"/>
      <c r="G306" s="943"/>
      <c r="H306" s="943"/>
      <c r="I306" s="943"/>
      <c r="J306" s="16" t="s">
        <v>157</v>
      </c>
      <c r="K306" s="20"/>
      <c r="L306" s="16"/>
      <c r="M306" s="17"/>
      <c r="N306" s="17"/>
      <c r="O306" s="17"/>
      <c r="P306" s="17"/>
      <c r="Q306" s="16"/>
      <c r="R306" s="16"/>
      <c r="S306" s="1013"/>
      <c r="T306" s="913"/>
      <c r="U306" s="913"/>
      <c r="V306" s="913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</row>
    <row r="307" spans="1:116" ht="9.75" customHeight="1" outlineLevel="4" x14ac:dyDescent="0.15">
      <c r="A307" s="1001"/>
      <c r="B307" s="1005"/>
      <c r="C307" s="1009"/>
      <c r="D307" s="1045"/>
      <c r="E307" s="961"/>
      <c r="F307" s="967"/>
      <c r="G307" s="943"/>
      <c r="H307" s="943"/>
      <c r="I307" s="943"/>
      <c r="J307" s="16" t="s">
        <v>158</v>
      </c>
      <c r="K307" s="20"/>
      <c r="L307" s="16"/>
      <c r="M307" s="17"/>
      <c r="N307" s="17"/>
      <c r="O307" s="17"/>
      <c r="P307" s="17"/>
      <c r="Q307" s="16"/>
      <c r="R307" s="16"/>
      <c r="S307" s="1013"/>
      <c r="T307" s="913"/>
      <c r="U307" s="913"/>
      <c r="V307" s="913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</row>
    <row r="308" spans="1:116" ht="9.75" customHeight="1" outlineLevel="4" x14ac:dyDescent="0.15">
      <c r="A308" s="1002"/>
      <c r="B308" s="1006"/>
      <c r="C308" s="1010"/>
      <c r="D308" s="1046"/>
      <c r="E308" s="961"/>
      <c r="F308" s="967"/>
      <c r="G308" s="943"/>
      <c r="H308" s="943"/>
      <c r="I308" s="943"/>
      <c r="J308" s="18" t="s">
        <v>159</v>
      </c>
      <c r="K308" s="21"/>
      <c r="L308" s="18"/>
      <c r="M308" s="18"/>
      <c r="N308" s="18"/>
      <c r="O308" s="18"/>
      <c r="P308" s="18"/>
      <c r="Q308" s="18"/>
      <c r="R308" s="18"/>
      <c r="S308" s="1014"/>
      <c r="T308" s="913"/>
      <c r="U308" s="913"/>
      <c r="V308" s="913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</row>
    <row r="309" spans="1:116" ht="9.75" customHeight="1" outlineLevel="4" thickBot="1" x14ac:dyDescent="0.2">
      <c r="A309" s="1003"/>
      <c r="B309" s="1007"/>
      <c r="C309" s="1011"/>
      <c r="D309" s="1047"/>
      <c r="E309" s="962"/>
      <c r="F309" s="968"/>
      <c r="G309" s="944"/>
      <c r="H309" s="944"/>
      <c r="I309" s="944"/>
      <c r="J309" s="19" t="s">
        <v>385</v>
      </c>
      <c r="K309" s="19">
        <f>SUM(K305:K308)</f>
        <v>0</v>
      </c>
      <c r="L309" s="19">
        <f>SUM(L305:L308)</f>
        <v>0</v>
      </c>
      <c r="M309" s="19">
        <f t="shared" ref="M309:R309" si="70">SUM(M305:M308)</f>
        <v>0</v>
      </c>
      <c r="N309" s="19">
        <f t="shared" si="70"/>
        <v>0</v>
      </c>
      <c r="O309" s="19">
        <f t="shared" si="70"/>
        <v>0</v>
      </c>
      <c r="P309" s="19">
        <f t="shared" si="70"/>
        <v>0</v>
      </c>
      <c r="Q309" s="19">
        <f t="shared" si="70"/>
        <v>0</v>
      </c>
      <c r="R309" s="19">
        <f t="shared" si="70"/>
        <v>0</v>
      </c>
      <c r="S309" s="1015"/>
      <c r="T309" s="914"/>
      <c r="U309" s="914"/>
      <c r="V309" s="914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</row>
    <row r="310" spans="1:116" ht="9.75" customHeight="1" outlineLevel="4" x14ac:dyDescent="0.15">
      <c r="A310" s="948" t="s">
        <v>20</v>
      </c>
      <c r="B310" s="951" t="s">
        <v>10</v>
      </c>
      <c r="C310" s="954" t="s">
        <v>12</v>
      </c>
      <c r="D310" s="957" t="s">
        <v>41</v>
      </c>
      <c r="E310" s="960" t="s">
        <v>11</v>
      </c>
      <c r="F310" s="966"/>
      <c r="G310" s="942"/>
      <c r="H310" s="942"/>
      <c r="I310" s="942"/>
      <c r="J310" s="14" t="s">
        <v>156</v>
      </c>
      <c r="K310" s="20"/>
      <c r="L310" s="20"/>
      <c r="M310" s="17"/>
      <c r="N310" s="17"/>
      <c r="O310" s="17"/>
      <c r="P310" s="17"/>
      <c r="Q310" s="16"/>
      <c r="R310" s="16"/>
      <c r="S310" s="945"/>
      <c r="T310" s="912"/>
      <c r="U310" s="912"/>
      <c r="V310" s="912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</row>
    <row r="311" spans="1:116" ht="9.75" customHeight="1" outlineLevel="4" x14ac:dyDescent="0.15">
      <c r="A311" s="949"/>
      <c r="B311" s="952"/>
      <c r="C311" s="955"/>
      <c r="D311" s="958"/>
      <c r="E311" s="961"/>
      <c r="F311" s="967"/>
      <c r="G311" s="943"/>
      <c r="H311" s="943"/>
      <c r="I311" s="943"/>
      <c r="J311" s="16" t="s">
        <v>157</v>
      </c>
      <c r="K311" s="20"/>
      <c r="L311" s="20"/>
      <c r="M311" s="17"/>
      <c r="N311" s="17"/>
      <c r="O311" s="17"/>
      <c r="P311" s="17"/>
      <c r="Q311" s="16"/>
      <c r="R311" s="16"/>
      <c r="S311" s="946"/>
      <c r="T311" s="913"/>
      <c r="U311" s="913"/>
      <c r="V311" s="913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</row>
    <row r="312" spans="1:116" ht="9.75" customHeight="1" outlineLevel="4" x14ac:dyDescent="0.15">
      <c r="A312" s="949"/>
      <c r="B312" s="952"/>
      <c r="C312" s="955"/>
      <c r="D312" s="958"/>
      <c r="E312" s="961"/>
      <c r="F312" s="967"/>
      <c r="G312" s="943"/>
      <c r="H312" s="943"/>
      <c r="I312" s="943"/>
      <c r="J312" s="16" t="s">
        <v>158</v>
      </c>
      <c r="K312" s="20"/>
      <c r="L312" s="20"/>
      <c r="M312" s="17"/>
      <c r="N312" s="17"/>
      <c r="O312" s="17"/>
      <c r="P312" s="17"/>
      <c r="Q312" s="16"/>
      <c r="R312" s="16"/>
      <c r="S312" s="946"/>
      <c r="T312" s="913"/>
      <c r="U312" s="913"/>
      <c r="V312" s="913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</row>
    <row r="313" spans="1:116" ht="9.75" customHeight="1" outlineLevel="4" x14ac:dyDescent="0.15">
      <c r="A313" s="949"/>
      <c r="B313" s="952"/>
      <c r="C313" s="955"/>
      <c r="D313" s="958"/>
      <c r="E313" s="961"/>
      <c r="F313" s="967"/>
      <c r="G313" s="943"/>
      <c r="H313" s="943"/>
      <c r="I313" s="943"/>
      <c r="J313" s="18" t="s">
        <v>159</v>
      </c>
      <c r="K313" s="21"/>
      <c r="L313" s="21"/>
      <c r="M313" s="22"/>
      <c r="N313" s="22"/>
      <c r="O313" s="22"/>
      <c r="P313" s="22"/>
      <c r="Q313" s="18"/>
      <c r="R313" s="18"/>
      <c r="S313" s="946"/>
      <c r="T313" s="913"/>
      <c r="U313" s="913"/>
      <c r="V313" s="913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</row>
    <row r="314" spans="1:116" ht="9.75" customHeight="1" outlineLevel="4" thickBot="1" x14ac:dyDescent="0.2">
      <c r="A314" s="950"/>
      <c r="B314" s="953"/>
      <c r="C314" s="956"/>
      <c r="D314" s="959"/>
      <c r="E314" s="962"/>
      <c r="F314" s="968"/>
      <c r="G314" s="944"/>
      <c r="H314" s="944"/>
      <c r="I314" s="944"/>
      <c r="J314" s="19" t="s">
        <v>385</v>
      </c>
      <c r="K314" s="19">
        <f>SUM(K310:K313)</f>
        <v>0</v>
      </c>
      <c r="L314" s="19">
        <f>SUM(L310:L313)</f>
        <v>0</v>
      </c>
      <c r="M314" s="19">
        <f t="shared" ref="M314:R314" si="71">SUM(M310:M313)</f>
        <v>0</v>
      </c>
      <c r="N314" s="19">
        <f t="shared" si="71"/>
        <v>0</v>
      </c>
      <c r="O314" s="19">
        <f t="shared" si="71"/>
        <v>0</v>
      </c>
      <c r="P314" s="19">
        <f t="shared" si="71"/>
        <v>0</v>
      </c>
      <c r="Q314" s="19">
        <f t="shared" si="71"/>
        <v>0</v>
      </c>
      <c r="R314" s="19">
        <f t="shared" si="71"/>
        <v>0</v>
      </c>
      <c r="S314" s="947"/>
      <c r="T314" s="914"/>
      <c r="U314" s="914"/>
      <c r="V314" s="914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</row>
    <row r="315" spans="1:116" ht="9.75" customHeight="1" outlineLevel="4" x14ac:dyDescent="0.15">
      <c r="A315" s="1001" t="s">
        <v>20</v>
      </c>
      <c r="B315" s="1005" t="s">
        <v>10</v>
      </c>
      <c r="C315" s="1009" t="s">
        <v>12</v>
      </c>
      <c r="D315" s="1045" t="s">
        <v>41</v>
      </c>
      <c r="E315" s="960" t="s">
        <v>12</v>
      </c>
      <c r="F315" s="963"/>
      <c r="G315" s="942"/>
      <c r="H315" s="942"/>
      <c r="I315" s="942"/>
      <c r="J315" s="14" t="s">
        <v>156</v>
      </c>
      <c r="K315" s="20"/>
      <c r="L315" s="20"/>
      <c r="M315" s="17"/>
      <c r="N315" s="17"/>
      <c r="O315" s="17"/>
      <c r="P315" s="17"/>
      <c r="Q315" s="16"/>
      <c r="R315" s="16"/>
      <c r="S315" s="1013"/>
      <c r="T315" s="912"/>
      <c r="U315" s="912"/>
      <c r="V315" s="912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</row>
    <row r="316" spans="1:116" ht="9.75" customHeight="1" outlineLevel="4" x14ac:dyDescent="0.15">
      <c r="A316" s="1001"/>
      <c r="B316" s="1005"/>
      <c r="C316" s="1009"/>
      <c r="D316" s="1045"/>
      <c r="E316" s="961"/>
      <c r="F316" s="964"/>
      <c r="G316" s="943"/>
      <c r="H316" s="943"/>
      <c r="I316" s="943"/>
      <c r="J316" s="16" t="s">
        <v>157</v>
      </c>
      <c r="K316" s="20"/>
      <c r="L316" s="20"/>
      <c r="M316" s="17"/>
      <c r="N316" s="17"/>
      <c r="O316" s="17"/>
      <c r="P316" s="17"/>
      <c r="Q316" s="16"/>
      <c r="R316" s="16"/>
      <c r="S316" s="1013"/>
      <c r="T316" s="913"/>
      <c r="U316" s="913"/>
      <c r="V316" s="913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</row>
    <row r="317" spans="1:116" ht="9.75" customHeight="1" outlineLevel="4" x14ac:dyDescent="0.15">
      <c r="A317" s="1001"/>
      <c r="B317" s="1005"/>
      <c r="C317" s="1009"/>
      <c r="D317" s="1045"/>
      <c r="E317" s="961"/>
      <c r="F317" s="964"/>
      <c r="G317" s="943"/>
      <c r="H317" s="943"/>
      <c r="I317" s="943"/>
      <c r="J317" s="16" t="s">
        <v>158</v>
      </c>
      <c r="K317" s="20"/>
      <c r="L317" s="20"/>
      <c r="M317" s="17"/>
      <c r="N317" s="17"/>
      <c r="O317" s="17"/>
      <c r="P317" s="17"/>
      <c r="Q317" s="16"/>
      <c r="R317" s="16"/>
      <c r="S317" s="1013"/>
      <c r="T317" s="913"/>
      <c r="U317" s="913"/>
      <c r="V317" s="913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</row>
    <row r="318" spans="1:116" ht="9.75" customHeight="1" outlineLevel="4" x14ac:dyDescent="0.15">
      <c r="A318" s="1002"/>
      <c r="B318" s="1006"/>
      <c r="C318" s="1010"/>
      <c r="D318" s="1046"/>
      <c r="E318" s="961"/>
      <c r="F318" s="964"/>
      <c r="G318" s="943"/>
      <c r="H318" s="943"/>
      <c r="I318" s="943"/>
      <c r="J318" s="18" t="s">
        <v>159</v>
      </c>
      <c r="K318" s="21"/>
      <c r="L318" s="21"/>
      <c r="M318" s="22"/>
      <c r="N318" s="22"/>
      <c r="O318" s="22"/>
      <c r="P318" s="22"/>
      <c r="Q318" s="18"/>
      <c r="R318" s="18"/>
      <c r="S318" s="1014"/>
      <c r="T318" s="913"/>
      <c r="U318" s="913"/>
      <c r="V318" s="913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</row>
    <row r="319" spans="1:116" ht="9.75" customHeight="1" outlineLevel="4" thickBot="1" x14ac:dyDescent="0.2">
      <c r="A319" s="1003"/>
      <c r="B319" s="1007"/>
      <c r="C319" s="1011"/>
      <c r="D319" s="1047"/>
      <c r="E319" s="962"/>
      <c r="F319" s="965"/>
      <c r="G319" s="944"/>
      <c r="H319" s="944"/>
      <c r="I319" s="944"/>
      <c r="J319" s="19" t="s">
        <v>385</v>
      </c>
      <c r="K319" s="19">
        <f>SUM(K315:K318)</f>
        <v>0</v>
      </c>
      <c r="L319" s="19">
        <f>SUM(L315:L318)</f>
        <v>0</v>
      </c>
      <c r="M319" s="19">
        <f t="shared" ref="M319:R319" si="72">SUM(M315:M318)</f>
        <v>0</v>
      </c>
      <c r="N319" s="19">
        <f t="shared" si="72"/>
        <v>0</v>
      </c>
      <c r="O319" s="19">
        <f t="shared" si="72"/>
        <v>0</v>
      </c>
      <c r="P319" s="19">
        <f t="shared" si="72"/>
        <v>0</v>
      </c>
      <c r="Q319" s="19">
        <f t="shared" si="72"/>
        <v>0</v>
      </c>
      <c r="R319" s="19">
        <f t="shared" si="72"/>
        <v>0</v>
      </c>
      <c r="S319" s="1015"/>
      <c r="T319" s="914"/>
      <c r="U319" s="914"/>
      <c r="V319" s="914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</row>
    <row r="320" spans="1:116" ht="9.75" customHeight="1" outlineLevel="3" thickBot="1" x14ac:dyDescent="0.2">
      <c r="A320" s="23" t="s">
        <v>20</v>
      </c>
      <c r="B320" s="24" t="s">
        <v>10</v>
      </c>
      <c r="C320" s="118" t="s">
        <v>12</v>
      </c>
      <c r="D320" s="25">
        <v>4</v>
      </c>
      <c r="E320" s="915" t="s">
        <v>46</v>
      </c>
      <c r="F320" s="916"/>
      <c r="G320" s="916"/>
      <c r="H320" s="916"/>
      <c r="I320" s="916"/>
      <c r="J320" s="917"/>
      <c r="K320" s="26">
        <f>K309+K314+K319</f>
        <v>0</v>
      </c>
      <c r="L320" s="26">
        <f>L309+L314+L319</f>
        <v>0</v>
      </c>
      <c r="M320" s="26">
        <f t="shared" ref="M320:R320" si="73">M309+M314+M319</f>
        <v>0</v>
      </c>
      <c r="N320" s="26">
        <f t="shared" si="73"/>
        <v>0</v>
      </c>
      <c r="O320" s="26">
        <f t="shared" si="73"/>
        <v>0</v>
      </c>
      <c r="P320" s="26">
        <f t="shared" si="73"/>
        <v>0</v>
      </c>
      <c r="Q320" s="26">
        <f t="shared" si="73"/>
        <v>0</v>
      </c>
      <c r="R320" s="26">
        <f t="shared" si="73"/>
        <v>0</v>
      </c>
      <c r="S320" s="27" t="s">
        <v>13</v>
      </c>
      <c r="T320" s="26" t="s">
        <v>13</v>
      </c>
      <c r="U320" s="28" t="s">
        <v>13</v>
      </c>
      <c r="V320" s="29" t="s">
        <v>13</v>
      </c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</row>
    <row r="321" spans="1:44" ht="11.25" customHeight="1" outlineLevel="4" thickBot="1" x14ac:dyDescent="0.2">
      <c r="A321" s="11" t="s">
        <v>20</v>
      </c>
      <c r="B321" s="12" t="s">
        <v>10</v>
      </c>
      <c r="C321" s="117" t="s">
        <v>12</v>
      </c>
      <c r="D321" s="13">
        <v>5</v>
      </c>
      <c r="E321" s="1016" t="s">
        <v>182</v>
      </c>
      <c r="F321" s="1017"/>
      <c r="G321" s="1017"/>
      <c r="H321" s="1017"/>
      <c r="I321" s="1017"/>
      <c r="J321" s="1017"/>
      <c r="K321" s="1017"/>
      <c r="L321" s="1017"/>
      <c r="M321" s="1017"/>
      <c r="N321" s="1017"/>
      <c r="O321" s="1017"/>
      <c r="P321" s="1017"/>
      <c r="Q321" s="1017"/>
      <c r="R321" s="1017"/>
      <c r="S321" s="1017"/>
      <c r="T321" s="1017"/>
      <c r="U321" s="1017"/>
      <c r="V321" s="1018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</row>
    <row r="322" spans="1:44" ht="9.75" customHeight="1" outlineLevel="4" x14ac:dyDescent="0.15">
      <c r="A322" s="1000" t="s">
        <v>20</v>
      </c>
      <c r="B322" s="1004" t="s">
        <v>10</v>
      </c>
      <c r="C322" s="1008" t="s">
        <v>12</v>
      </c>
      <c r="D322" s="1048" t="s">
        <v>45</v>
      </c>
      <c r="E322" s="1022" t="s">
        <v>10</v>
      </c>
      <c r="F322" s="981" t="s">
        <v>481</v>
      </c>
      <c r="G322" s="986" t="s">
        <v>444</v>
      </c>
      <c r="H322" s="942" t="s">
        <v>20</v>
      </c>
      <c r="I322" s="1068" t="s">
        <v>482</v>
      </c>
      <c r="J322" s="14" t="s">
        <v>156</v>
      </c>
      <c r="K322" s="130">
        <v>79746.8</v>
      </c>
      <c r="L322" s="16"/>
      <c r="M322" s="17"/>
      <c r="N322" s="17"/>
      <c r="O322" s="17"/>
      <c r="P322" s="17"/>
      <c r="Q322" s="16"/>
      <c r="R322" s="14">
        <v>379746.66</v>
      </c>
      <c r="S322" s="1083" t="s">
        <v>556</v>
      </c>
      <c r="T322" s="912">
        <v>0</v>
      </c>
      <c r="U322" s="912">
        <v>0</v>
      </c>
      <c r="V322" s="1088">
        <v>12</v>
      </c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</row>
    <row r="323" spans="1:44" ht="9.75" customHeight="1" outlineLevel="4" x14ac:dyDescent="0.15">
      <c r="A323" s="1001"/>
      <c r="B323" s="1005"/>
      <c r="C323" s="1009"/>
      <c r="D323" s="1045"/>
      <c r="E323" s="1023"/>
      <c r="F323" s="982"/>
      <c r="G323" s="985"/>
      <c r="H323" s="985"/>
      <c r="I323" s="1069"/>
      <c r="J323" s="16" t="s">
        <v>157</v>
      </c>
      <c r="K323" s="130"/>
      <c r="L323" s="16"/>
      <c r="M323" s="17"/>
      <c r="N323" s="17"/>
      <c r="O323" s="17"/>
      <c r="P323" s="17"/>
      <c r="Q323" s="16"/>
      <c r="R323" s="16"/>
      <c r="S323" s="1084"/>
      <c r="T323" s="1075"/>
      <c r="U323" s="1075"/>
      <c r="V323" s="1089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</row>
    <row r="324" spans="1:44" ht="9.75" customHeight="1" outlineLevel="4" x14ac:dyDescent="0.15">
      <c r="A324" s="1001"/>
      <c r="B324" s="1005"/>
      <c r="C324" s="1009"/>
      <c r="D324" s="1045"/>
      <c r="E324" s="1023"/>
      <c r="F324" s="982"/>
      <c r="G324" s="985"/>
      <c r="H324" s="110" t="s">
        <v>386</v>
      </c>
      <c r="I324" s="1069"/>
      <c r="J324" s="16" t="s">
        <v>158</v>
      </c>
      <c r="K324" s="130">
        <v>299999.86</v>
      </c>
      <c r="L324" s="16"/>
      <c r="M324" s="17"/>
      <c r="N324" s="17"/>
      <c r="O324" s="17"/>
      <c r="P324" s="17"/>
      <c r="Q324" s="16"/>
      <c r="R324" s="16"/>
      <c r="S324" s="1085" t="s">
        <v>555</v>
      </c>
      <c r="T324" s="913">
        <v>0</v>
      </c>
      <c r="U324" s="913">
        <v>0</v>
      </c>
      <c r="V324" s="1090">
        <v>11.27</v>
      </c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</row>
    <row r="325" spans="1:44" ht="9.75" customHeight="1" outlineLevel="4" x14ac:dyDescent="0.15">
      <c r="A325" s="1002"/>
      <c r="B325" s="1006"/>
      <c r="C325" s="1010"/>
      <c r="D325" s="1046"/>
      <c r="E325" s="1024"/>
      <c r="F325" s="983"/>
      <c r="G325" s="987"/>
      <c r="H325" s="989" t="s">
        <v>62</v>
      </c>
      <c r="I325" s="1070"/>
      <c r="J325" s="18" t="s">
        <v>159</v>
      </c>
      <c r="K325" s="133"/>
      <c r="L325" s="18"/>
      <c r="M325" s="18"/>
      <c r="N325" s="18"/>
      <c r="O325" s="18"/>
      <c r="P325" s="18"/>
      <c r="Q325" s="18"/>
      <c r="R325" s="18"/>
      <c r="S325" s="1086"/>
      <c r="T325" s="913"/>
      <c r="U325" s="913"/>
      <c r="V325" s="1090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</row>
    <row r="326" spans="1:44" ht="9.75" customHeight="1" outlineLevel="4" thickBot="1" x14ac:dyDescent="0.2">
      <c r="A326" s="1003"/>
      <c r="B326" s="1007"/>
      <c r="C326" s="1011"/>
      <c r="D326" s="1047"/>
      <c r="E326" s="1025"/>
      <c r="F326" s="984"/>
      <c r="G326" s="988"/>
      <c r="H326" s="944"/>
      <c r="I326" s="1071"/>
      <c r="J326" s="19" t="s">
        <v>385</v>
      </c>
      <c r="K326" s="135">
        <f>SUM(K322:K325)</f>
        <v>379746.66</v>
      </c>
      <c r="L326" s="19">
        <f>SUM(L322:L325)</f>
        <v>0</v>
      </c>
      <c r="M326" s="19">
        <f t="shared" ref="M326:R326" si="74">SUM(M322:M325)</f>
        <v>0</v>
      </c>
      <c r="N326" s="19">
        <f t="shared" si="74"/>
        <v>0</v>
      </c>
      <c r="O326" s="19">
        <f t="shared" si="74"/>
        <v>0</v>
      </c>
      <c r="P326" s="19">
        <f t="shared" si="74"/>
        <v>0</v>
      </c>
      <c r="Q326" s="19">
        <f t="shared" si="74"/>
        <v>0</v>
      </c>
      <c r="R326" s="19">
        <f t="shared" si="74"/>
        <v>379746.66</v>
      </c>
      <c r="S326" s="1087"/>
      <c r="T326" s="914"/>
      <c r="U326" s="914"/>
      <c r="V326" s="1091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</row>
    <row r="327" spans="1:44" ht="9.75" customHeight="1" outlineLevel="4" x14ac:dyDescent="0.15">
      <c r="A327" s="948" t="s">
        <v>20</v>
      </c>
      <c r="B327" s="951" t="s">
        <v>10</v>
      </c>
      <c r="C327" s="954" t="s">
        <v>12</v>
      </c>
      <c r="D327" s="957" t="s">
        <v>45</v>
      </c>
      <c r="E327" s="960" t="s">
        <v>11</v>
      </c>
      <c r="F327" s="981"/>
      <c r="G327" s="942"/>
      <c r="H327" s="986"/>
      <c r="I327" s="986"/>
      <c r="J327" s="14" t="s">
        <v>156</v>
      </c>
      <c r="K327" s="20"/>
      <c r="L327" s="20"/>
      <c r="M327" s="17"/>
      <c r="N327" s="17"/>
      <c r="O327" s="17"/>
      <c r="P327" s="17"/>
      <c r="Q327" s="16"/>
      <c r="R327" s="16"/>
      <c r="S327" s="945"/>
      <c r="T327" s="912"/>
      <c r="U327" s="912"/>
      <c r="V327" s="912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</row>
    <row r="328" spans="1:44" ht="9.75" customHeight="1" outlineLevel="4" x14ac:dyDescent="0.15">
      <c r="A328" s="949"/>
      <c r="B328" s="952"/>
      <c r="C328" s="955"/>
      <c r="D328" s="958"/>
      <c r="E328" s="961"/>
      <c r="F328" s="982"/>
      <c r="G328" s="943"/>
      <c r="H328" s="985"/>
      <c r="I328" s="985"/>
      <c r="J328" s="16" t="s">
        <v>157</v>
      </c>
      <c r="K328" s="20"/>
      <c r="L328" s="20"/>
      <c r="M328" s="17"/>
      <c r="N328" s="17"/>
      <c r="O328" s="17"/>
      <c r="P328" s="17"/>
      <c r="Q328" s="16"/>
      <c r="R328" s="16"/>
      <c r="S328" s="946"/>
      <c r="T328" s="913"/>
      <c r="U328" s="913"/>
      <c r="V328" s="913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</row>
    <row r="329" spans="1:44" ht="9.75" customHeight="1" outlineLevel="4" x14ac:dyDescent="0.15">
      <c r="A329" s="949"/>
      <c r="B329" s="952"/>
      <c r="C329" s="955"/>
      <c r="D329" s="958"/>
      <c r="E329" s="961"/>
      <c r="F329" s="982"/>
      <c r="G329" s="943"/>
      <c r="H329" s="985"/>
      <c r="I329" s="985"/>
      <c r="J329" s="16" t="s">
        <v>158</v>
      </c>
      <c r="K329" s="20"/>
      <c r="L329" s="20"/>
      <c r="M329" s="17"/>
      <c r="N329" s="17"/>
      <c r="O329" s="17"/>
      <c r="P329" s="17"/>
      <c r="Q329" s="16"/>
      <c r="R329" s="16"/>
      <c r="S329" s="946"/>
      <c r="T329" s="913"/>
      <c r="U329" s="913"/>
      <c r="V329" s="913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</row>
    <row r="330" spans="1:44" ht="9.75" customHeight="1" outlineLevel="4" x14ac:dyDescent="0.15">
      <c r="A330" s="949"/>
      <c r="B330" s="952"/>
      <c r="C330" s="955"/>
      <c r="D330" s="958"/>
      <c r="E330" s="961"/>
      <c r="F330" s="983"/>
      <c r="G330" s="943"/>
      <c r="H330" s="987"/>
      <c r="I330" s="987"/>
      <c r="J330" s="18" t="s">
        <v>159</v>
      </c>
      <c r="K330" s="21"/>
      <c r="L330" s="21"/>
      <c r="M330" s="22"/>
      <c r="N330" s="22"/>
      <c r="O330" s="22"/>
      <c r="P330" s="22"/>
      <c r="Q330" s="18"/>
      <c r="R330" s="18"/>
      <c r="S330" s="946"/>
      <c r="T330" s="913"/>
      <c r="U330" s="913"/>
      <c r="V330" s="913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</row>
    <row r="331" spans="1:44" ht="9.75" customHeight="1" outlineLevel="4" thickBot="1" x14ac:dyDescent="0.2">
      <c r="A331" s="950"/>
      <c r="B331" s="953"/>
      <c r="C331" s="956"/>
      <c r="D331" s="959"/>
      <c r="E331" s="962"/>
      <c r="F331" s="984"/>
      <c r="G331" s="944"/>
      <c r="H331" s="988"/>
      <c r="I331" s="988"/>
      <c r="J331" s="19" t="s">
        <v>385</v>
      </c>
      <c r="K331" s="19">
        <f>SUM(K327:K330)</f>
        <v>0</v>
      </c>
      <c r="L331" s="19">
        <f>SUM(L327:L330)</f>
        <v>0</v>
      </c>
      <c r="M331" s="19">
        <f t="shared" ref="M331:R331" si="75">SUM(M327:M330)</f>
        <v>0</v>
      </c>
      <c r="N331" s="19">
        <f t="shared" si="75"/>
        <v>0</v>
      </c>
      <c r="O331" s="19">
        <f t="shared" si="75"/>
        <v>0</v>
      </c>
      <c r="P331" s="19">
        <f t="shared" si="75"/>
        <v>0</v>
      </c>
      <c r="Q331" s="19">
        <f t="shared" si="75"/>
        <v>0</v>
      </c>
      <c r="R331" s="19">
        <f t="shared" si="75"/>
        <v>0</v>
      </c>
      <c r="S331" s="947"/>
      <c r="T331" s="914"/>
      <c r="U331" s="914"/>
      <c r="V331" s="914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</row>
    <row r="332" spans="1:44" ht="9.75" customHeight="1" outlineLevel="4" x14ac:dyDescent="0.15">
      <c r="A332" s="1001" t="s">
        <v>20</v>
      </c>
      <c r="B332" s="1005" t="s">
        <v>10</v>
      </c>
      <c r="C332" s="1009" t="s">
        <v>12</v>
      </c>
      <c r="D332" s="1045" t="s">
        <v>45</v>
      </c>
      <c r="E332" s="1023" t="s">
        <v>12</v>
      </c>
      <c r="F332" s="1050"/>
      <c r="G332" s="985"/>
      <c r="H332" s="985"/>
      <c r="I332" s="985"/>
      <c r="J332" s="14" t="s">
        <v>156</v>
      </c>
      <c r="K332" s="20"/>
      <c r="L332" s="20"/>
      <c r="M332" s="17"/>
      <c r="N332" s="17"/>
      <c r="O332" s="17"/>
      <c r="P332" s="17"/>
      <c r="Q332" s="16"/>
      <c r="R332" s="16"/>
      <c r="S332" s="1013"/>
      <c r="T332" s="912"/>
      <c r="U332" s="912"/>
      <c r="V332" s="912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</row>
    <row r="333" spans="1:44" ht="9.75" customHeight="1" outlineLevel="4" x14ac:dyDescent="0.15">
      <c r="A333" s="1001"/>
      <c r="B333" s="1005"/>
      <c r="C333" s="1009"/>
      <c r="D333" s="1045"/>
      <c r="E333" s="1023"/>
      <c r="F333" s="1050"/>
      <c r="G333" s="985"/>
      <c r="H333" s="985"/>
      <c r="I333" s="985"/>
      <c r="J333" s="16" t="s">
        <v>157</v>
      </c>
      <c r="K333" s="20"/>
      <c r="L333" s="20"/>
      <c r="M333" s="17"/>
      <c r="N333" s="17"/>
      <c r="O333" s="17"/>
      <c r="P333" s="17"/>
      <c r="Q333" s="16"/>
      <c r="R333" s="16"/>
      <c r="S333" s="1013"/>
      <c r="T333" s="913"/>
      <c r="U333" s="913"/>
      <c r="V333" s="913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</row>
    <row r="334" spans="1:44" ht="9.75" customHeight="1" outlineLevel="4" x14ac:dyDescent="0.15">
      <c r="A334" s="1001"/>
      <c r="B334" s="1005"/>
      <c r="C334" s="1009"/>
      <c r="D334" s="1045"/>
      <c r="E334" s="1023"/>
      <c r="F334" s="1050"/>
      <c r="G334" s="985"/>
      <c r="H334" s="985"/>
      <c r="I334" s="985"/>
      <c r="J334" s="16" t="s">
        <v>158</v>
      </c>
      <c r="K334" s="20"/>
      <c r="L334" s="20"/>
      <c r="M334" s="17"/>
      <c r="N334" s="17"/>
      <c r="O334" s="17"/>
      <c r="P334" s="17"/>
      <c r="Q334" s="16"/>
      <c r="R334" s="16"/>
      <c r="S334" s="1013"/>
      <c r="T334" s="913"/>
      <c r="U334" s="913"/>
      <c r="V334" s="913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</row>
    <row r="335" spans="1:44" ht="9.75" customHeight="1" outlineLevel="4" x14ac:dyDescent="0.15">
      <c r="A335" s="1002"/>
      <c r="B335" s="1006"/>
      <c r="C335" s="1010"/>
      <c r="D335" s="1046"/>
      <c r="E335" s="1024"/>
      <c r="F335" s="1051"/>
      <c r="G335" s="987"/>
      <c r="H335" s="987"/>
      <c r="I335" s="987"/>
      <c r="J335" s="18" t="s">
        <v>159</v>
      </c>
      <c r="K335" s="21"/>
      <c r="L335" s="21"/>
      <c r="M335" s="22"/>
      <c r="N335" s="22"/>
      <c r="O335" s="22"/>
      <c r="P335" s="22"/>
      <c r="Q335" s="18"/>
      <c r="R335" s="18"/>
      <c r="S335" s="1014"/>
      <c r="T335" s="913"/>
      <c r="U335" s="913"/>
      <c r="V335" s="913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</row>
    <row r="336" spans="1:44" ht="9.75" customHeight="1" outlineLevel="4" thickBot="1" x14ac:dyDescent="0.2">
      <c r="A336" s="1003"/>
      <c r="B336" s="1007"/>
      <c r="C336" s="1011"/>
      <c r="D336" s="1047"/>
      <c r="E336" s="1025"/>
      <c r="F336" s="1052"/>
      <c r="G336" s="988"/>
      <c r="H336" s="988"/>
      <c r="I336" s="988"/>
      <c r="J336" s="19" t="s">
        <v>385</v>
      </c>
      <c r="K336" s="19">
        <f>SUM(K332:K335)</f>
        <v>0</v>
      </c>
      <c r="L336" s="19">
        <f>SUM(L332:L335)</f>
        <v>0</v>
      </c>
      <c r="M336" s="19">
        <f t="shared" ref="M336:R336" si="76">SUM(M332:M335)</f>
        <v>0</v>
      </c>
      <c r="N336" s="19">
        <f t="shared" si="76"/>
        <v>0</v>
      </c>
      <c r="O336" s="19">
        <f t="shared" si="76"/>
        <v>0</v>
      </c>
      <c r="P336" s="19">
        <f t="shared" si="76"/>
        <v>0</v>
      </c>
      <c r="Q336" s="19">
        <f t="shared" si="76"/>
        <v>0</v>
      </c>
      <c r="R336" s="19">
        <f t="shared" si="76"/>
        <v>0</v>
      </c>
      <c r="S336" s="1015"/>
      <c r="T336" s="914"/>
      <c r="U336" s="914"/>
      <c r="V336" s="914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</row>
    <row r="337" spans="1:116" ht="9.75" customHeight="1" outlineLevel="3" thickBot="1" x14ac:dyDescent="0.2">
      <c r="A337" s="23" t="s">
        <v>20</v>
      </c>
      <c r="B337" s="24" t="s">
        <v>10</v>
      </c>
      <c r="C337" s="118" t="s">
        <v>12</v>
      </c>
      <c r="D337" s="25">
        <v>5</v>
      </c>
      <c r="E337" s="915" t="s">
        <v>46</v>
      </c>
      <c r="F337" s="916"/>
      <c r="G337" s="916"/>
      <c r="H337" s="916"/>
      <c r="I337" s="916"/>
      <c r="J337" s="917"/>
      <c r="K337" s="26">
        <f>K326+K331+K336</f>
        <v>379746.66</v>
      </c>
      <c r="L337" s="26">
        <f t="shared" ref="L337:R337" si="77">L326+L331+L336</f>
        <v>0</v>
      </c>
      <c r="M337" s="26">
        <f t="shared" si="77"/>
        <v>0</v>
      </c>
      <c r="N337" s="26">
        <f t="shared" si="77"/>
        <v>0</v>
      </c>
      <c r="O337" s="26">
        <f t="shared" si="77"/>
        <v>0</v>
      </c>
      <c r="P337" s="26">
        <f t="shared" si="77"/>
        <v>0</v>
      </c>
      <c r="Q337" s="26">
        <f t="shared" si="77"/>
        <v>0</v>
      </c>
      <c r="R337" s="26">
        <f t="shared" si="77"/>
        <v>379746.66</v>
      </c>
      <c r="S337" s="27" t="s">
        <v>13</v>
      </c>
      <c r="T337" s="26" t="s">
        <v>13</v>
      </c>
      <c r="U337" s="28" t="s">
        <v>13</v>
      </c>
      <c r="V337" s="29" t="s">
        <v>13</v>
      </c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</row>
    <row r="338" spans="1:116" ht="11.25" outlineLevel="4" thickBot="1" x14ac:dyDescent="0.2">
      <c r="A338" s="11" t="s">
        <v>20</v>
      </c>
      <c r="B338" s="12" t="s">
        <v>10</v>
      </c>
      <c r="C338" s="117" t="s">
        <v>12</v>
      </c>
      <c r="D338" s="13">
        <v>6</v>
      </c>
      <c r="E338" s="1016" t="s">
        <v>183</v>
      </c>
      <c r="F338" s="1017"/>
      <c r="G338" s="1017"/>
      <c r="H338" s="1017"/>
      <c r="I338" s="1017"/>
      <c r="J338" s="1017"/>
      <c r="K338" s="1017"/>
      <c r="L338" s="1017"/>
      <c r="M338" s="1017"/>
      <c r="N338" s="1017"/>
      <c r="O338" s="1017"/>
      <c r="P338" s="1017"/>
      <c r="Q338" s="1017"/>
      <c r="R338" s="1017"/>
      <c r="S338" s="1017"/>
      <c r="T338" s="1017"/>
      <c r="U338" s="1017"/>
      <c r="V338" s="1018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</row>
    <row r="339" spans="1:116" ht="10.5" outlineLevel="4" x14ac:dyDescent="0.15">
      <c r="A339" s="1000" t="s">
        <v>20</v>
      </c>
      <c r="B339" s="1004" t="s">
        <v>10</v>
      </c>
      <c r="C339" s="1008" t="s">
        <v>12</v>
      </c>
      <c r="D339" s="1048" t="s">
        <v>48</v>
      </c>
      <c r="E339" s="1022" t="s">
        <v>10</v>
      </c>
      <c r="F339" s="981"/>
      <c r="G339" s="986"/>
      <c r="H339" s="986"/>
      <c r="I339" s="986"/>
      <c r="J339" s="14" t="s">
        <v>156</v>
      </c>
      <c r="K339" s="20"/>
      <c r="L339" s="14"/>
      <c r="M339" s="15"/>
      <c r="N339" s="15"/>
      <c r="O339" s="15"/>
      <c r="P339" s="15"/>
      <c r="Q339" s="14"/>
      <c r="R339" s="14"/>
      <c r="S339" s="1012"/>
      <c r="T339" s="912"/>
      <c r="U339" s="912"/>
      <c r="V339" s="912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</row>
    <row r="340" spans="1:116" ht="10.5" outlineLevel="4" x14ac:dyDescent="0.15">
      <c r="A340" s="1001"/>
      <c r="B340" s="1005"/>
      <c r="C340" s="1009"/>
      <c r="D340" s="1045"/>
      <c r="E340" s="1023"/>
      <c r="F340" s="982"/>
      <c r="G340" s="985"/>
      <c r="H340" s="985"/>
      <c r="I340" s="985"/>
      <c r="J340" s="16" t="s">
        <v>157</v>
      </c>
      <c r="K340" s="20"/>
      <c r="L340" s="16"/>
      <c r="M340" s="17"/>
      <c r="N340" s="17"/>
      <c r="O340" s="17"/>
      <c r="P340" s="17"/>
      <c r="Q340" s="16"/>
      <c r="R340" s="16"/>
      <c r="S340" s="1013"/>
      <c r="T340" s="913"/>
      <c r="U340" s="913"/>
      <c r="V340" s="913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</row>
    <row r="341" spans="1:116" ht="10.5" outlineLevel="4" x14ac:dyDescent="0.15">
      <c r="A341" s="1001"/>
      <c r="B341" s="1005"/>
      <c r="C341" s="1009"/>
      <c r="D341" s="1045"/>
      <c r="E341" s="1023"/>
      <c r="F341" s="982"/>
      <c r="G341" s="985"/>
      <c r="H341" s="985"/>
      <c r="I341" s="985"/>
      <c r="J341" s="16" t="s">
        <v>158</v>
      </c>
      <c r="K341" s="20"/>
      <c r="L341" s="16"/>
      <c r="M341" s="17"/>
      <c r="N341" s="17"/>
      <c r="O341" s="17"/>
      <c r="P341" s="17"/>
      <c r="Q341" s="16"/>
      <c r="R341" s="16"/>
      <c r="S341" s="1013"/>
      <c r="T341" s="913"/>
      <c r="U341" s="913"/>
      <c r="V341" s="913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</row>
    <row r="342" spans="1:116" ht="10.5" outlineLevel="4" x14ac:dyDescent="0.15">
      <c r="A342" s="1002"/>
      <c r="B342" s="1006"/>
      <c r="C342" s="1010"/>
      <c r="D342" s="1046"/>
      <c r="E342" s="1024"/>
      <c r="F342" s="983"/>
      <c r="G342" s="987"/>
      <c r="H342" s="987"/>
      <c r="I342" s="987"/>
      <c r="J342" s="18" t="s">
        <v>159</v>
      </c>
      <c r="K342" s="21"/>
      <c r="L342" s="18"/>
      <c r="M342" s="18"/>
      <c r="N342" s="18"/>
      <c r="O342" s="18"/>
      <c r="P342" s="18"/>
      <c r="Q342" s="18"/>
      <c r="R342" s="18"/>
      <c r="S342" s="1014"/>
      <c r="T342" s="913"/>
      <c r="U342" s="913"/>
      <c r="V342" s="913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</row>
    <row r="343" spans="1:116" ht="11.25" outlineLevel="4" thickBot="1" x14ac:dyDescent="0.2">
      <c r="A343" s="1003"/>
      <c r="B343" s="1007"/>
      <c r="C343" s="1011"/>
      <c r="D343" s="1047"/>
      <c r="E343" s="1025"/>
      <c r="F343" s="984"/>
      <c r="G343" s="988"/>
      <c r="H343" s="988"/>
      <c r="I343" s="988"/>
      <c r="J343" s="19" t="s">
        <v>385</v>
      </c>
      <c r="K343" s="19">
        <f>SUM(K339:K342)</f>
        <v>0</v>
      </c>
      <c r="L343" s="19">
        <f>SUM(L339:L342)</f>
        <v>0</v>
      </c>
      <c r="M343" s="19">
        <f t="shared" ref="M343:R343" si="78">SUM(M339:M342)</f>
        <v>0</v>
      </c>
      <c r="N343" s="19">
        <f t="shared" si="78"/>
        <v>0</v>
      </c>
      <c r="O343" s="19">
        <f t="shared" si="78"/>
        <v>0</v>
      </c>
      <c r="P343" s="19">
        <f t="shared" si="78"/>
        <v>0</v>
      </c>
      <c r="Q343" s="19">
        <f t="shared" si="78"/>
        <v>0</v>
      </c>
      <c r="R343" s="19">
        <f t="shared" si="78"/>
        <v>0</v>
      </c>
      <c r="S343" s="1015"/>
      <c r="T343" s="914"/>
      <c r="U343" s="914"/>
      <c r="V343" s="914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</row>
    <row r="344" spans="1:116" ht="10.5" outlineLevel="4" x14ac:dyDescent="0.15">
      <c r="A344" s="948" t="s">
        <v>20</v>
      </c>
      <c r="B344" s="951" t="s">
        <v>10</v>
      </c>
      <c r="C344" s="954" t="s">
        <v>12</v>
      </c>
      <c r="D344" s="957" t="s">
        <v>48</v>
      </c>
      <c r="E344" s="960" t="s">
        <v>11</v>
      </c>
      <c r="F344" s="981"/>
      <c r="G344" s="942"/>
      <c r="H344" s="986"/>
      <c r="I344" s="986"/>
      <c r="J344" s="14" t="s">
        <v>156</v>
      </c>
      <c r="K344" s="20"/>
      <c r="L344" s="20"/>
      <c r="M344" s="17"/>
      <c r="N344" s="17"/>
      <c r="O344" s="17"/>
      <c r="P344" s="17"/>
      <c r="Q344" s="16"/>
      <c r="R344" s="16"/>
      <c r="S344" s="945"/>
      <c r="T344" s="912"/>
      <c r="U344" s="912"/>
      <c r="V344" s="912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</row>
    <row r="345" spans="1:116" ht="10.5" outlineLevel="4" x14ac:dyDescent="0.15">
      <c r="A345" s="949"/>
      <c r="B345" s="952"/>
      <c r="C345" s="955"/>
      <c r="D345" s="958"/>
      <c r="E345" s="961"/>
      <c r="F345" s="982"/>
      <c r="G345" s="943"/>
      <c r="H345" s="985"/>
      <c r="I345" s="985"/>
      <c r="J345" s="16" t="s">
        <v>157</v>
      </c>
      <c r="K345" s="20"/>
      <c r="L345" s="20"/>
      <c r="M345" s="17"/>
      <c r="N345" s="17"/>
      <c r="O345" s="17"/>
      <c r="P345" s="17"/>
      <c r="Q345" s="16"/>
      <c r="R345" s="16"/>
      <c r="S345" s="946"/>
      <c r="T345" s="913"/>
      <c r="U345" s="913"/>
      <c r="V345" s="913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</row>
    <row r="346" spans="1:116" ht="10.5" outlineLevel="4" x14ac:dyDescent="0.15">
      <c r="A346" s="949"/>
      <c r="B346" s="952"/>
      <c r="C346" s="955"/>
      <c r="D346" s="958"/>
      <c r="E346" s="961"/>
      <c r="F346" s="982"/>
      <c r="G346" s="943"/>
      <c r="H346" s="985"/>
      <c r="I346" s="985"/>
      <c r="J346" s="16" t="s">
        <v>158</v>
      </c>
      <c r="K346" s="20"/>
      <c r="L346" s="20"/>
      <c r="M346" s="17"/>
      <c r="N346" s="17"/>
      <c r="O346" s="17"/>
      <c r="P346" s="17"/>
      <c r="Q346" s="16"/>
      <c r="R346" s="16"/>
      <c r="S346" s="946"/>
      <c r="T346" s="913"/>
      <c r="U346" s="913"/>
      <c r="V346" s="913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</row>
    <row r="347" spans="1:116" ht="10.5" outlineLevel="4" x14ac:dyDescent="0.15">
      <c r="A347" s="949"/>
      <c r="B347" s="952"/>
      <c r="C347" s="955"/>
      <c r="D347" s="958"/>
      <c r="E347" s="961"/>
      <c r="F347" s="983"/>
      <c r="G347" s="943"/>
      <c r="H347" s="987"/>
      <c r="I347" s="987"/>
      <c r="J347" s="18" t="s">
        <v>159</v>
      </c>
      <c r="K347" s="21"/>
      <c r="L347" s="21"/>
      <c r="M347" s="22"/>
      <c r="N347" s="22"/>
      <c r="O347" s="22"/>
      <c r="P347" s="22"/>
      <c r="Q347" s="18"/>
      <c r="R347" s="18"/>
      <c r="S347" s="946"/>
      <c r="T347" s="913"/>
      <c r="U347" s="913"/>
      <c r="V347" s="913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</row>
    <row r="348" spans="1:116" ht="11.25" outlineLevel="4" thickBot="1" x14ac:dyDescent="0.2">
      <c r="A348" s="950"/>
      <c r="B348" s="953"/>
      <c r="C348" s="956"/>
      <c r="D348" s="959"/>
      <c r="E348" s="962"/>
      <c r="F348" s="984"/>
      <c r="G348" s="944"/>
      <c r="H348" s="988"/>
      <c r="I348" s="988"/>
      <c r="J348" s="19" t="s">
        <v>385</v>
      </c>
      <c r="K348" s="19">
        <f>SUM(K344:K347)</f>
        <v>0</v>
      </c>
      <c r="L348" s="19">
        <f>SUM(L344:L347)</f>
        <v>0</v>
      </c>
      <c r="M348" s="19">
        <f t="shared" ref="M348:R348" si="79">SUM(M344:M347)</f>
        <v>0</v>
      </c>
      <c r="N348" s="19">
        <f t="shared" si="79"/>
        <v>0</v>
      </c>
      <c r="O348" s="19">
        <f t="shared" si="79"/>
        <v>0</v>
      </c>
      <c r="P348" s="19">
        <f t="shared" si="79"/>
        <v>0</v>
      </c>
      <c r="Q348" s="19">
        <f t="shared" si="79"/>
        <v>0</v>
      </c>
      <c r="R348" s="19">
        <f t="shared" si="79"/>
        <v>0</v>
      </c>
      <c r="S348" s="947"/>
      <c r="T348" s="914"/>
      <c r="U348" s="914"/>
      <c r="V348" s="914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</row>
    <row r="349" spans="1:116" ht="10.5" outlineLevel="4" x14ac:dyDescent="0.15">
      <c r="A349" s="1001" t="s">
        <v>20</v>
      </c>
      <c r="B349" s="1005" t="s">
        <v>10</v>
      </c>
      <c r="C349" s="1009" t="s">
        <v>12</v>
      </c>
      <c r="D349" s="1045" t="s">
        <v>48</v>
      </c>
      <c r="E349" s="1023" t="s">
        <v>12</v>
      </c>
      <c r="F349" s="1050"/>
      <c r="G349" s="985"/>
      <c r="H349" s="985"/>
      <c r="I349" s="985"/>
      <c r="J349" s="14" t="s">
        <v>156</v>
      </c>
      <c r="K349" s="20"/>
      <c r="L349" s="20"/>
      <c r="M349" s="17"/>
      <c r="N349" s="17"/>
      <c r="O349" s="17"/>
      <c r="P349" s="17"/>
      <c r="Q349" s="16"/>
      <c r="R349" s="16"/>
      <c r="S349" s="1013"/>
      <c r="T349" s="912"/>
      <c r="U349" s="912"/>
      <c r="V349" s="912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</row>
    <row r="350" spans="1:116" ht="10.5" outlineLevel="4" x14ac:dyDescent="0.15">
      <c r="A350" s="1001"/>
      <c r="B350" s="1005"/>
      <c r="C350" s="1009"/>
      <c r="D350" s="1045"/>
      <c r="E350" s="1023"/>
      <c r="F350" s="1050"/>
      <c r="G350" s="985"/>
      <c r="H350" s="985"/>
      <c r="I350" s="985"/>
      <c r="J350" s="16" t="s">
        <v>157</v>
      </c>
      <c r="K350" s="20"/>
      <c r="L350" s="20"/>
      <c r="M350" s="17"/>
      <c r="N350" s="17"/>
      <c r="O350" s="17"/>
      <c r="P350" s="17"/>
      <c r="Q350" s="16"/>
      <c r="R350" s="16"/>
      <c r="S350" s="1013"/>
      <c r="T350" s="913"/>
      <c r="U350" s="913"/>
      <c r="V350" s="913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</row>
    <row r="351" spans="1:116" ht="10.5" outlineLevel="4" x14ac:dyDescent="0.15">
      <c r="A351" s="1001"/>
      <c r="B351" s="1005"/>
      <c r="C351" s="1009"/>
      <c r="D351" s="1045"/>
      <c r="E351" s="1023"/>
      <c r="F351" s="1050"/>
      <c r="G351" s="985"/>
      <c r="H351" s="985"/>
      <c r="I351" s="985"/>
      <c r="J351" s="16" t="s">
        <v>158</v>
      </c>
      <c r="K351" s="20"/>
      <c r="L351" s="20"/>
      <c r="M351" s="17"/>
      <c r="N351" s="17"/>
      <c r="O351" s="17"/>
      <c r="P351" s="17"/>
      <c r="Q351" s="16"/>
      <c r="R351" s="16"/>
      <c r="S351" s="1013"/>
      <c r="T351" s="913"/>
      <c r="U351" s="913"/>
      <c r="V351" s="913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</row>
    <row r="352" spans="1:116" ht="10.5" outlineLevel="4" x14ac:dyDescent="0.15">
      <c r="A352" s="1002"/>
      <c r="B352" s="1006"/>
      <c r="C352" s="1010"/>
      <c r="D352" s="1046"/>
      <c r="E352" s="1024"/>
      <c r="F352" s="1051"/>
      <c r="G352" s="987"/>
      <c r="H352" s="987"/>
      <c r="I352" s="987"/>
      <c r="J352" s="18" t="s">
        <v>159</v>
      </c>
      <c r="K352" s="21"/>
      <c r="L352" s="21"/>
      <c r="M352" s="22"/>
      <c r="N352" s="22"/>
      <c r="O352" s="22"/>
      <c r="P352" s="22"/>
      <c r="Q352" s="18"/>
      <c r="R352" s="18"/>
      <c r="S352" s="1014"/>
      <c r="T352" s="913"/>
      <c r="U352" s="913"/>
      <c r="V352" s="913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</row>
    <row r="353" spans="1:116" ht="11.25" outlineLevel="4" thickBot="1" x14ac:dyDescent="0.2">
      <c r="A353" s="1003"/>
      <c r="B353" s="1007"/>
      <c r="C353" s="1011"/>
      <c r="D353" s="1047"/>
      <c r="E353" s="1025"/>
      <c r="F353" s="1052"/>
      <c r="G353" s="988"/>
      <c r="H353" s="988"/>
      <c r="I353" s="988"/>
      <c r="J353" s="19" t="s">
        <v>385</v>
      </c>
      <c r="K353" s="19">
        <f>SUM(K349:K352)</f>
        <v>0</v>
      </c>
      <c r="L353" s="19">
        <f>SUM(L349:L352)</f>
        <v>0</v>
      </c>
      <c r="M353" s="19">
        <f t="shared" ref="M353:R353" si="80">SUM(M349:M352)</f>
        <v>0</v>
      </c>
      <c r="N353" s="19">
        <f t="shared" si="80"/>
        <v>0</v>
      </c>
      <c r="O353" s="19">
        <f t="shared" si="80"/>
        <v>0</v>
      </c>
      <c r="P353" s="19">
        <f t="shared" si="80"/>
        <v>0</v>
      </c>
      <c r="Q353" s="19">
        <f t="shared" si="80"/>
        <v>0</v>
      </c>
      <c r="R353" s="19">
        <f t="shared" si="80"/>
        <v>0</v>
      </c>
      <c r="S353" s="1015"/>
      <c r="T353" s="914"/>
      <c r="U353" s="914"/>
      <c r="V353" s="914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</row>
    <row r="354" spans="1:116" ht="9.75" customHeight="1" outlineLevel="3" thickBot="1" x14ac:dyDescent="0.2">
      <c r="A354" s="23" t="s">
        <v>20</v>
      </c>
      <c r="B354" s="24" t="s">
        <v>10</v>
      </c>
      <c r="C354" s="118" t="s">
        <v>12</v>
      </c>
      <c r="D354" s="25">
        <v>6</v>
      </c>
      <c r="E354" s="915" t="s">
        <v>46</v>
      </c>
      <c r="F354" s="916"/>
      <c r="G354" s="916"/>
      <c r="H354" s="916"/>
      <c r="I354" s="916"/>
      <c r="J354" s="917"/>
      <c r="K354" s="26">
        <f>K343+K348+K353</f>
        <v>0</v>
      </c>
      <c r="L354" s="26">
        <f>L343+L348+L353</f>
        <v>0</v>
      </c>
      <c r="M354" s="26">
        <f t="shared" ref="M354:R354" si="81">M343+M348+M353</f>
        <v>0</v>
      </c>
      <c r="N354" s="26">
        <f t="shared" si="81"/>
        <v>0</v>
      </c>
      <c r="O354" s="26">
        <f t="shared" si="81"/>
        <v>0</v>
      </c>
      <c r="P354" s="26">
        <f t="shared" si="81"/>
        <v>0</v>
      </c>
      <c r="Q354" s="26">
        <f t="shared" si="81"/>
        <v>0</v>
      </c>
      <c r="R354" s="26">
        <f t="shared" si="81"/>
        <v>0</v>
      </c>
      <c r="S354" s="27" t="s">
        <v>13</v>
      </c>
      <c r="T354" s="26" t="s">
        <v>13</v>
      </c>
      <c r="U354" s="28" t="s">
        <v>13</v>
      </c>
      <c r="V354" s="29" t="s">
        <v>13</v>
      </c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</row>
    <row r="355" spans="1:116" ht="11.25" customHeight="1" outlineLevel="4" thickBot="1" x14ac:dyDescent="0.2">
      <c r="A355" s="11" t="s">
        <v>20</v>
      </c>
      <c r="B355" s="12" t="s">
        <v>10</v>
      </c>
      <c r="C355" s="117" t="s">
        <v>12</v>
      </c>
      <c r="D355" s="13">
        <v>7</v>
      </c>
      <c r="E355" s="1016" t="s">
        <v>184</v>
      </c>
      <c r="F355" s="1017"/>
      <c r="G355" s="1017"/>
      <c r="H355" s="1017"/>
      <c r="I355" s="1017"/>
      <c r="J355" s="1017"/>
      <c r="K355" s="1017"/>
      <c r="L355" s="1017"/>
      <c r="M355" s="1017"/>
      <c r="N355" s="1017"/>
      <c r="O355" s="1017"/>
      <c r="P355" s="1017"/>
      <c r="Q355" s="1017"/>
      <c r="R355" s="1017"/>
      <c r="S355" s="1017"/>
      <c r="T355" s="1017"/>
      <c r="U355" s="1017"/>
      <c r="V355" s="1018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</row>
    <row r="356" spans="1:116" ht="9.75" customHeight="1" outlineLevel="4" x14ac:dyDescent="0.15">
      <c r="A356" s="1000" t="s">
        <v>20</v>
      </c>
      <c r="B356" s="1004" t="s">
        <v>10</v>
      </c>
      <c r="C356" s="1008" t="s">
        <v>12</v>
      </c>
      <c r="D356" s="1048" t="s">
        <v>49</v>
      </c>
      <c r="E356" s="1022" t="s">
        <v>10</v>
      </c>
      <c r="F356" s="981"/>
      <c r="G356" s="986"/>
      <c r="H356" s="986"/>
      <c r="I356" s="986"/>
      <c r="J356" s="14" t="s">
        <v>156</v>
      </c>
      <c r="K356" s="20"/>
      <c r="L356" s="14"/>
      <c r="M356" s="15"/>
      <c r="N356" s="15"/>
      <c r="O356" s="15"/>
      <c r="P356" s="15"/>
      <c r="Q356" s="14"/>
      <c r="R356" s="14"/>
      <c r="S356" s="1012"/>
      <c r="T356" s="912"/>
      <c r="U356" s="912"/>
      <c r="V356" s="912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</row>
    <row r="357" spans="1:116" ht="9.75" customHeight="1" outlineLevel="4" x14ac:dyDescent="0.15">
      <c r="A357" s="1001"/>
      <c r="B357" s="1005"/>
      <c r="C357" s="1009"/>
      <c r="D357" s="1045"/>
      <c r="E357" s="1023"/>
      <c r="F357" s="982"/>
      <c r="G357" s="985"/>
      <c r="H357" s="985"/>
      <c r="I357" s="985"/>
      <c r="J357" s="16" t="s">
        <v>157</v>
      </c>
      <c r="K357" s="20"/>
      <c r="L357" s="16"/>
      <c r="M357" s="17"/>
      <c r="N357" s="17"/>
      <c r="O357" s="17"/>
      <c r="P357" s="17"/>
      <c r="Q357" s="16"/>
      <c r="R357" s="16"/>
      <c r="S357" s="1013"/>
      <c r="T357" s="913"/>
      <c r="U357" s="913"/>
      <c r="V357" s="913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</row>
    <row r="358" spans="1:116" ht="9.75" customHeight="1" outlineLevel="4" x14ac:dyDescent="0.15">
      <c r="A358" s="1001"/>
      <c r="B358" s="1005"/>
      <c r="C358" s="1009"/>
      <c r="D358" s="1045"/>
      <c r="E358" s="1023"/>
      <c r="F358" s="982"/>
      <c r="G358" s="985"/>
      <c r="H358" s="985"/>
      <c r="I358" s="985"/>
      <c r="J358" s="16" t="s">
        <v>158</v>
      </c>
      <c r="K358" s="20"/>
      <c r="L358" s="16"/>
      <c r="M358" s="17"/>
      <c r="N358" s="17"/>
      <c r="O358" s="17"/>
      <c r="P358" s="17"/>
      <c r="Q358" s="16"/>
      <c r="R358" s="16"/>
      <c r="S358" s="1013"/>
      <c r="T358" s="913"/>
      <c r="U358" s="913"/>
      <c r="V358" s="913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</row>
    <row r="359" spans="1:116" ht="9.75" customHeight="1" outlineLevel="4" x14ac:dyDescent="0.15">
      <c r="A359" s="1002"/>
      <c r="B359" s="1006"/>
      <c r="C359" s="1010"/>
      <c r="D359" s="1046"/>
      <c r="E359" s="1024"/>
      <c r="F359" s="983"/>
      <c r="G359" s="987"/>
      <c r="H359" s="987"/>
      <c r="I359" s="987"/>
      <c r="J359" s="18" t="s">
        <v>159</v>
      </c>
      <c r="K359" s="21"/>
      <c r="L359" s="18"/>
      <c r="M359" s="18"/>
      <c r="N359" s="18"/>
      <c r="O359" s="18"/>
      <c r="P359" s="18"/>
      <c r="Q359" s="18"/>
      <c r="R359" s="18"/>
      <c r="S359" s="1014"/>
      <c r="T359" s="913"/>
      <c r="U359" s="913"/>
      <c r="V359" s="913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</row>
    <row r="360" spans="1:116" ht="9.75" customHeight="1" outlineLevel="4" thickBot="1" x14ac:dyDescent="0.2">
      <c r="A360" s="1003"/>
      <c r="B360" s="1007"/>
      <c r="C360" s="1011"/>
      <c r="D360" s="1047"/>
      <c r="E360" s="1025"/>
      <c r="F360" s="984"/>
      <c r="G360" s="988"/>
      <c r="H360" s="988"/>
      <c r="I360" s="988"/>
      <c r="J360" s="19" t="s">
        <v>385</v>
      </c>
      <c r="K360" s="19">
        <f>SUM(K356:K359)</f>
        <v>0</v>
      </c>
      <c r="L360" s="19">
        <f>SUM(L356:L359)</f>
        <v>0</v>
      </c>
      <c r="M360" s="19">
        <f t="shared" ref="M360:R360" si="82">SUM(M356:M359)</f>
        <v>0</v>
      </c>
      <c r="N360" s="19">
        <f t="shared" si="82"/>
        <v>0</v>
      </c>
      <c r="O360" s="19">
        <f t="shared" si="82"/>
        <v>0</v>
      </c>
      <c r="P360" s="19">
        <f t="shared" si="82"/>
        <v>0</v>
      </c>
      <c r="Q360" s="19">
        <f t="shared" si="82"/>
        <v>0</v>
      </c>
      <c r="R360" s="19">
        <f t="shared" si="82"/>
        <v>0</v>
      </c>
      <c r="S360" s="1015"/>
      <c r="T360" s="914"/>
      <c r="U360" s="914"/>
      <c r="V360" s="914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</row>
    <row r="361" spans="1:116" ht="9.75" customHeight="1" outlineLevel="4" x14ac:dyDescent="0.15">
      <c r="A361" s="948" t="s">
        <v>20</v>
      </c>
      <c r="B361" s="951" t="s">
        <v>10</v>
      </c>
      <c r="C361" s="954" t="s">
        <v>12</v>
      </c>
      <c r="D361" s="957" t="s">
        <v>49</v>
      </c>
      <c r="E361" s="960" t="s">
        <v>11</v>
      </c>
      <c r="F361" s="981"/>
      <c r="G361" s="942"/>
      <c r="H361" s="986"/>
      <c r="I361" s="986"/>
      <c r="J361" s="14" t="s">
        <v>156</v>
      </c>
      <c r="K361" s="20"/>
      <c r="L361" s="20"/>
      <c r="M361" s="17"/>
      <c r="N361" s="17"/>
      <c r="O361" s="17"/>
      <c r="P361" s="17"/>
      <c r="Q361" s="16"/>
      <c r="R361" s="16"/>
      <c r="S361" s="945"/>
      <c r="T361" s="912"/>
      <c r="U361" s="912"/>
      <c r="V361" s="912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</row>
    <row r="362" spans="1:116" ht="9.75" customHeight="1" outlineLevel="4" x14ac:dyDescent="0.15">
      <c r="A362" s="949"/>
      <c r="B362" s="952"/>
      <c r="C362" s="955"/>
      <c r="D362" s="958"/>
      <c r="E362" s="961"/>
      <c r="F362" s="982"/>
      <c r="G362" s="943"/>
      <c r="H362" s="985"/>
      <c r="I362" s="985"/>
      <c r="J362" s="16" t="s">
        <v>157</v>
      </c>
      <c r="K362" s="20"/>
      <c r="L362" s="20"/>
      <c r="M362" s="17"/>
      <c r="N362" s="17"/>
      <c r="O362" s="17"/>
      <c r="P362" s="17"/>
      <c r="Q362" s="16"/>
      <c r="R362" s="16"/>
      <c r="S362" s="946"/>
      <c r="T362" s="913"/>
      <c r="U362" s="913"/>
      <c r="V362" s="913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</row>
    <row r="363" spans="1:116" ht="9.75" customHeight="1" outlineLevel="4" x14ac:dyDescent="0.15">
      <c r="A363" s="949"/>
      <c r="B363" s="952"/>
      <c r="C363" s="955"/>
      <c r="D363" s="958"/>
      <c r="E363" s="961"/>
      <c r="F363" s="982"/>
      <c r="G363" s="943"/>
      <c r="H363" s="985"/>
      <c r="I363" s="985"/>
      <c r="J363" s="16" t="s">
        <v>158</v>
      </c>
      <c r="K363" s="20"/>
      <c r="L363" s="20"/>
      <c r="M363" s="17"/>
      <c r="N363" s="17"/>
      <c r="O363" s="17"/>
      <c r="P363" s="17"/>
      <c r="Q363" s="16"/>
      <c r="R363" s="16"/>
      <c r="S363" s="946"/>
      <c r="T363" s="913"/>
      <c r="U363" s="913"/>
      <c r="V363" s="913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</row>
    <row r="364" spans="1:116" ht="9.75" customHeight="1" outlineLevel="4" x14ac:dyDescent="0.15">
      <c r="A364" s="949"/>
      <c r="B364" s="952"/>
      <c r="C364" s="955"/>
      <c r="D364" s="958"/>
      <c r="E364" s="961"/>
      <c r="F364" s="983"/>
      <c r="G364" s="943"/>
      <c r="H364" s="987"/>
      <c r="I364" s="987"/>
      <c r="J364" s="18" t="s">
        <v>159</v>
      </c>
      <c r="K364" s="21"/>
      <c r="L364" s="21"/>
      <c r="M364" s="22"/>
      <c r="N364" s="22"/>
      <c r="O364" s="22"/>
      <c r="P364" s="22"/>
      <c r="Q364" s="18"/>
      <c r="R364" s="18"/>
      <c r="S364" s="946"/>
      <c r="T364" s="913"/>
      <c r="U364" s="913"/>
      <c r="V364" s="913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</row>
    <row r="365" spans="1:116" ht="9.75" customHeight="1" outlineLevel="4" thickBot="1" x14ac:dyDescent="0.2">
      <c r="A365" s="950"/>
      <c r="B365" s="953"/>
      <c r="C365" s="956"/>
      <c r="D365" s="959"/>
      <c r="E365" s="962"/>
      <c r="F365" s="984"/>
      <c r="G365" s="944"/>
      <c r="H365" s="988"/>
      <c r="I365" s="988"/>
      <c r="J365" s="19" t="s">
        <v>385</v>
      </c>
      <c r="K365" s="19">
        <f>SUM(K361:K364)</f>
        <v>0</v>
      </c>
      <c r="L365" s="19">
        <f>SUM(L361:L364)</f>
        <v>0</v>
      </c>
      <c r="M365" s="19">
        <f t="shared" ref="M365:R365" si="83">SUM(M361:M364)</f>
        <v>0</v>
      </c>
      <c r="N365" s="19">
        <f t="shared" si="83"/>
        <v>0</v>
      </c>
      <c r="O365" s="19">
        <f t="shared" si="83"/>
        <v>0</v>
      </c>
      <c r="P365" s="19">
        <f t="shared" si="83"/>
        <v>0</v>
      </c>
      <c r="Q365" s="19">
        <f t="shared" si="83"/>
        <v>0</v>
      </c>
      <c r="R365" s="19">
        <f t="shared" si="83"/>
        <v>0</v>
      </c>
      <c r="S365" s="947"/>
      <c r="T365" s="914"/>
      <c r="U365" s="914"/>
      <c r="V365" s="914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</row>
    <row r="366" spans="1:116" ht="9.75" customHeight="1" outlineLevel="4" x14ac:dyDescent="0.15">
      <c r="A366" s="1001" t="s">
        <v>20</v>
      </c>
      <c r="B366" s="1005" t="s">
        <v>10</v>
      </c>
      <c r="C366" s="1009" t="s">
        <v>12</v>
      </c>
      <c r="D366" s="1045" t="s">
        <v>49</v>
      </c>
      <c r="E366" s="1023" t="s">
        <v>12</v>
      </c>
      <c r="F366" s="1050"/>
      <c r="G366" s="985"/>
      <c r="H366" s="985"/>
      <c r="I366" s="985"/>
      <c r="J366" s="14" t="s">
        <v>156</v>
      </c>
      <c r="K366" s="20"/>
      <c r="L366" s="20"/>
      <c r="M366" s="17"/>
      <c r="N366" s="17"/>
      <c r="O366" s="17"/>
      <c r="P366" s="17"/>
      <c r="Q366" s="16"/>
      <c r="R366" s="16"/>
      <c r="S366" s="1013"/>
      <c r="T366" s="912"/>
      <c r="U366" s="912"/>
      <c r="V366" s="912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</row>
    <row r="367" spans="1:116" ht="9.75" customHeight="1" outlineLevel="4" x14ac:dyDescent="0.15">
      <c r="A367" s="1001"/>
      <c r="B367" s="1005"/>
      <c r="C367" s="1009"/>
      <c r="D367" s="1045"/>
      <c r="E367" s="1023"/>
      <c r="F367" s="1050"/>
      <c r="G367" s="985"/>
      <c r="H367" s="985"/>
      <c r="I367" s="985"/>
      <c r="J367" s="16" t="s">
        <v>157</v>
      </c>
      <c r="K367" s="20"/>
      <c r="L367" s="20"/>
      <c r="M367" s="17"/>
      <c r="N367" s="17"/>
      <c r="O367" s="17"/>
      <c r="P367" s="17"/>
      <c r="Q367" s="16"/>
      <c r="R367" s="16"/>
      <c r="S367" s="1013"/>
      <c r="T367" s="913"/>
      <c r="U367" s="913"/>
      <c r="V367" s="913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</row>
    <row r="368" spans="1:116" ht="9.75" customHeight="1" outlineLevel="4" x14ac:dyDescent="0.15">
      <c r="A368" s="1001"/>
      <c r="B368" s="1005"/>
      <c r="C368" s="1009"/>
      <c r="D368" s="1045"/>
      <c r="E368" s="1023"/>
      <c r="F368" s="1050"/>
      <c r="G368" s="985"/>
      <c r="H368" s="985"/>
      <c r="I368" s="985"/>
      <c r="J368" s="16" t="s">
        <v>158</v>
      </c>
      <c r="K368" s="20"/>
      <c r="L368" s="20"/>
      <c r="M368" s="17"/>
      <c r="N368" s="17"/>
      <c r="O368" s="17"/>
      <c r="P368" s="17"/>
      <c r="Q368" s="16"/>
      <c r="R368" s="16"/>
      <c r="S368" s="1013"/>
      <c r="T368" s="913"/>
      <c r="U368" s="913"/>
      <c r="V368" s="913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</row>
    <row r="369" spans="1:116" ht="9.75" customHeight="1" outlineLevel="4" x14ac:dyDescent="0.15">
      <c r="A369" s="1002"/>
      <c r="B369" s="1006"/>
      <c r="C369" s="1010"/>
      <c r="D369" s="1046"/>
      <c r="E369" s="1024"/>
      <c r="F369" s="1051"/>
      <c r="G369" s="987"/>
      <c r="H369" s="987"/>
      <c r="I369" s="987"/>
      <c r="J369" s="18" t="s">
        <v>159</v>
      </c>
      <c r="K369" s="21"/>
      <c r="L369" s="21"/>
      <c r="M369" s="22"/>
      <c r="N369" s="22"/>
      <c r="O369" s="22"/>
      <c r="P369" s="22"/>
      <c r="Q369" s="18"/>
      <c r="R369" s="18"/>
      <c r="S369" s="1014"/>
      <c r="T369" s="913"/>
      <c r="U369" s="913"/>
      <c r="V369" s="913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</row>
    <row r="370" spans="1:116" ht="9.75" customHeight="1" outlineLevel="4" thickBot="1" x14ac:dyDescent="0.2">
      <c r="A370" s="1003"/>
      <c r="B370" s="1007"/>
      <c r="C370" s="1011"/>
      <c r="D370" s="1047"/>
      <c r="E370" s="1025"/>
      <c r="F370" s="1052"/>
      <c r="G370" s="988"/>
      <c r="H370" s="988"/>
      <c r="I370" s="988"/>
      <c r="J370" s="19" t="s">
        <v>385</v>
      </c>
      <c r="K370" s="19">
        <f>SUM(K366:K369)</f>
        <v>0</v>
      </c>
      <c r="L370" s="19">
        <f>SUM(L366:L369)</f>
        <v>0</v>
      </c>
      <c r="M370" s="19">
        <f t="shared" ref="M370:R370" si="84">SUM(M366:M369)</f>
        <v>0</v>
      </c>
      <c r="N370" s="19">
        <f t="shared" si="84"/>
        <v>0</v>
      </c>
      <c r="O370" s="19">
        <f t="shared" si="84"/>
        <v>0</v>
      </c>
      <c r="P370" s="19">
        <f t="shared" si="84"/>
        <v>0</v>
      </c>
      <c r="Q370" s="19">
        <f t="shared" si="84"/>
        <v>0</v>
      </c>
      <c r="R370" s="19">
        <f t="shared" si="84"/>
        <v>0</v>
      </c>
      <c r="S370" s="1015"/>
      <c r="T370" s="914"/>
      <c r="U370" s="914"/>
      <c r="V370" s="914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</row>
    <row r="371" spans="1:116" ht="9.75" customHeight="1" outlineLevel="3" thickBot="1" x14ac:dyDescent="0.2">
      <c r="A371" s="23" t="s">
        <v>20</v>
      </c>
      <c r="B371" s="24" t="s">
        <v>10</v>
      </c>
      <c r="C371" s="118" t="s">
        <v>12</v>
      </c>
      <c r="D371" s="25">
        <v>7</v>
      </c>
      <c r="E371" s="915" t="s">
        <v>46</v>
      </c>
      <c r="F371" s="916"/>
      <c r="G371" s="916"/>
      <c r="H371" s="916"/>
      <c r="I371" s="916"/>
      <c r="J371" s="917"/>
      <c r="K371" s="26">
        <f>K360+K365+K370</f>
        <v>0</v>
      </c>
      <c r="L371" s="26">
        <f>L360+L365+L370</f>
        <v>0</v>
      </c>
      <c r="M371" s="26">
        <f t="shared" ref="M371:R371" si="85">M360+M365+M370</f>
        <v>0</v>
      </c>
      <c r="N371" s="26">
        <f t="shared" si="85"/>
        <v>0</v>
      </c>
      <c r="O371" s="26">
        <f t="shared" si="85"/>
        <v>0</v>
      </c>
      <c r="P371" s="26">
        <f t="shared" si="85"/>
        <v>0</v>
      </c>
      <c r="Q371" s="26">
        <f t="shared" si="85"/>
        <v>0</v>
      </c>
      <c r="R371" s="26">
        <f t="shared" si="85"/>
        <v>0</v>
      </c>
      <c r="S371" s="27" t="s">
        <v>13</v>
      </c>
      <c r="T371" s="26" t="s">
        <v>13</v>
      </c>
      <c r="U371" s="28" t="s">
        <v>13</v>
      </c>
      <c r="V371" s="29" t="s">
        <v>13</v>
      </c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</row>
    <row r="372" spans="1:116" ht="11.25" customHeight="1" outlineLevel="4" thickBot="1" x14ac:dyDescent="0.2">
      <c r="A372" s="11" t="s">
        <v>20</v>
      </c>
      <c r="B372" s="12" t="s">
        <v>10</v>
      </c>
      <c r="C372" s="117" t="s">
        <v>12</v>
      </c>
      <c r="D372" s="13">
        <v>8</v>
      </c>
      <c r="E372" s="1016" t="s">
        <v>185</v>
      </c>
      <c r="F372" s="1017"/>
      <c r="G372" s="1017"/>
      <c r="H372" s="1017"/>
      <c r="I372" s="1017"/>
      <c r="J372" s="1017"/>
      <c r="K372" s="1017"/>
      <c r="L372" s="1017"/>
      <c r="M372" s="1017"/>
      <c r="N372" s="1017"/>
      <c r="O372" s="1017"/>
      <c r="P372" s="1017"/>
      <c r="Q372" s="1017"/>
      <c r="R372" s="1017"/>
      <c r="S372" s="1017"/>
      <c r="T372" s="1017"/>
      <c r="U372" s="1017"/>
      <c r="V372" s="1018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</row>
    <row r="373" spans="1:116" ht="9.75" customHeight="1" outlineLevel="4" x14ac:dyDescent="0.15">
      <c r="A373" s="1000" t="s">
        <v>20</v>
      </c>
      <c r="B373" s="1004" t="s">
        <v>10</v>
      </c>
      <c r="C373" s="1008" t="s">
        <v>12</v>
      </c>
      <c r="D373" s="1048" t="s">
        <v>58</v>
      </c>
      <c r="E373" s="1022" t="s">
        <v>10</v>
      </c>
      <c r="F373" s="981"/>
      <c r="G373" s="986"/>
      <c r="H373" s="986"/>
      <c r="I373" s="986"/>
      <c r="J373" s="14" t="s">
        <v>156</v>
      </c>
      <c r="K373" s="20"/>
      <c r="L373" s="14"/>
      <c r="M373" s="15"/>
      <c r="N373" s="15"/>
      <c r="O373" s="15"/>
      <c r="P373" s="15"/>
      <c r="Q373" s="14"/>
      <c r="R373" s="14"/>
      <c r="S373" s="1012"/>
      <c r="T373" s="912"/>
      <c r="U373" s="912"/>
      <c r="V373" s="912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</row>
    <row r="374" spans="1:116" ht="9.75" customHeight="1" outlineLevel="4" x14ac:dyDescent="0.15">
      <c r="A374" s="1001"/>
      <c r="B374" s="1005"/>
      <c r="C374" s="1009"/>
      <c r="D374" s="1045"/>
      <c r="E374" s="1023"/>
      <c r="F374" s="982"/>
      <c r="G374" s="985"/>
      <c r="H374" s="985"/>
      <c r="I374" s="985"/>
      <c r="J374" s="16" t="s">
        <v>157</v>
      </c>
      <c r="K374" s="20"/>
      <c r="L374" s="16"/>
      <c r="M374" s="17"/>
      <c r="N374" s="17"/>
      <c r="O374" s="17"/>
      <c r="P374" s="17"/>
      <c r="Q374" s="16"/>
      <c r="R374" s="16"/>
      <c r="S374" s="1013"/>
      <c r="T374" s="913"/>
      <c r="U374" s="913"/>
      <c r="V374" s="913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</row>
    <row r="375" spans="1:116" ht="9.75" customHeight="1" outlineLevel="4" x14ac:dyDescent="0.15">
      <c r="A375" s="1001"/>
      <c r="B375" s="1005"/>
      <c r="C375" s="1009"/>
      <c r="D375" s="1045"/>
      <c r="E375" s="1023"/>
      <c r="F375" s="982"/>
      <c r="G375" s="985"/>
      <c r="H375" s="985"/>
      <c r="I375" s="985"/>
      <c r="J375" s="16" t="s">
        <v>158</v>
      </c>
      <c r="K375" s="20"/>
      <c r="L375" s="16"/>
      <c r="M375" s="17"/>
      <c r="N375" s="17"/>
      <c r="O375" s="17"/>
      <c r="P375" s="17"/>
      <c r="Q375" s="16"/>
      <c r="R375" s="16"/>
      <c r="S375" s="1013"/>
      <c r="T375" s="913"/>
      <c r="U375" s="913"/>
      <c r="V375" s="913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</row>
    <row r="376" spans="1:116" ht="9.75" customHeight="1" outlineLevel="4" x14ac:dyDescent="0.15">
      <c r="A376" s="1002"/>
      <c r="B376" s="1006"/>
      <c r="C376" s="1010"/>
      <c r="D376" s="1046"/>
      <c r="E376" s="1024"/>
      <c r="F376" s="983"/>
      <c r="G376" s="987"/>
      <c r="H376" s="987"/>
      <c r="I376" s="987"/>
      <c r="J376" s="18" t="s">
        <v>159</v>
      </c>
      <c r="K376" s="21"/>
      <c r="L376" s="18"/>
      <c r="M376" s="18"/>
      <c r="N376" s="18"/>
      <c r="O376" s="18"/>
      <c r="P376" s="18"/>
      <c r="Q376" s="18"/>
      <c r="R376" s="18"/>
      <c r="S376" s="1014"/>
      <c r="T376" s="913"/>
      <c r="U376" s="913"/>
      <c r="V376" s="913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</row>
    <row r="377" spans="1:116" ht="9.75" customHeight="1" outlineLevel="4" thickBot="1" x14ac:dyDescent="0.2">
      <c r="A377" s="1003"/>
      <c r="B377" s="1007"/>
      <c r="C377" s="1011"/>
      <c r="D377" s="1047"/>
      <c r="E377" s="1025"/>
      <c r="F377" s="984"/>
      <c r="G377" s="988"/>
      <c r="H377" s="988"/>
      <c r="I377" s="988"/>
      <c r="J377" s="19" t="s">
        <v>385</v>
      </c>
      <c r="K377" s="19">
        <f>SUM(K373:K376)</f>
        <v>0</v>
      </c>
      <c r="L377" s="19">
        <f>SUM(L373:L376)</f>
        <v>0</v>
      </c>
      <c r="M377" s="19">
        <f t="shared" ref="M377:R377" si="86">SUM(M373:M376)</f>
        <v>0</v>
      </c>
      <c r="N377" s="19">
        <f t="shared" si="86"/>
        <v>0</v>
      </c>
      <c r="O377" s="19">
        <f t="shared" si="86"/>
        <v>0</v>
      </c>
      <c r="P377" s="19">
        <f t="shared" si="86"/>
        <v>0</v>
      </c>
      <c r="Q377" s="19">
        <f t="shared" si="86"/>
        <v>0</v>
      </c>
      <c r="R377" s="19">
        <f t="shared" si="86"/>
        <v>0</v>
      </c>
      <c r="S377" s="1015"/>
      <c r="T377" s="914"/>
      <c r="U377" s="914"/>
      <c r="V377" s="914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</row>
    <row r="378" spans="1:116" ht="9.75" customHeight="1" outlineLevel="4" x14ac:dyDescent="0.15">
      <c r="A378" s="948" t="s">
        <v>20</v>
      </c>
      <c r="B378" s="951" t="s">
        <v>10</v>
      </c>
      <c r="C378" s="954" t="s">
        <v>12</v>
      </c>
      <c r="D378" s="957" t="s">
        <v>58</v>
      </c>
      <c r="E378" s="960" t="s">
        <v>11</v>
      </c>
      <c r="F378" s="981"/>
      <c r="G378" s="942"/>
      <c r="H378" s="986"/>
      <c r="I378" s="986"/>
      <c r="J378" s="14" t="s">
        <v>156</v>
      </c>
      <c r="K378" s="20"/>
      <c r="L378" s="20"/>
      <c r="M378" s="17"/>
      <c r="N378" s="17"/>
      <c r="O378" s="17"/>
      <c r="P378" s="17"/>
      <c r="Q378" s="16"/>
      <c r="R378" s="16"/>
      <c r="S378" s="945"/>
      <c r="T378" s="912"/>
      <c r="U378" s="912"/>
      <c r="V378" s="912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</row>
    <row r="379" spans="1:116" ht="9.75" customHeight="1" outlineLevel="4" x14ac:dyDescent="0.15">
      <c r="A379" s="949"/>
      <c r="B379" s="952"/>
      <c r="C379" s="955"/>
      <c r="D379" s="958"/>
      <c r="E379" s="961"/>
      <c r="F379" s="982"/>
      <c r="G379" s="943"/>
      <c r="H379" s="985"/>
      <c r="I379" s="985"/>
      <c r="J379" s="16" t="s">
        <v>157</v>
      </c>
      <c r="K379" s="20"/>
      <c r="L379" s="20"/>
      <c r="M379" s="17"/>
      <c r="N379" s="17"/>
      <c r="O379" s="17"/>
      <c r="P379" s="17"/>
      <c r="Q379" s="16"/>
      <c r="R379" s="16"/>
      <c r="S379" s="946"/>
      <c r="T379" s="913"/>
      <c r="U379" s="913"/>
      <c r="V379" s="913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</row>
    <row r="380" spans="1:116" ht="9.75" customHeight="1" outlineLevel="4" x14ac:dyDescent="0.15">
      <c r="A380" s="949"/>
      <c r="B380" s="952"/>
      <c r="C380" s="955"/>
      <c r="D380" s="958"/>
      <c r="E380" s="961"/>
      <c r="F380" s="982"/>
      <c r="G380" s="943"/>
      <c r="H380" s="985"/>
      <c r="I380" s="985"/>
      <c r="J380" s="16" t="s">
        <v>158</v>
      </c>
      <c r="K380" s="20"/>
      <c r="L380" s="20"/>
      <c r="M380" s="17"/>
      <c r="N380" s="17"/>
      <c r="O380" s="17"/>
      <c r="P380" s="17"/>
      <c r="Q380" s="16"/>
      <c r="R380" s="16"/>
      <c r="S380" s="946"/>
      <c r="T380" s="913"/>
      <c r="U380" s="913"/>
      <c r="V380" s="913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</row>
    <row r="381" spans="1:116" ht="9.75" customHeight="1" outlineLevel="4" x14ac:dyDescent="0.15">
      <c r="A381" s="949"/>
      <c r="B381" s="952"/>
      <c r="C381" s="955"/>
      <c r="D381" s="958"/>
      <c r="E381" s="961"/>
      <c r="F381" s="983"/>
      <c r="G381" s="943"/>
      <c r="H381" s="987"/>
      <c r="I381" s="987"/>
      <c r="J381" s="18" t="s">
        <v>159</v>
      </c>
      <c r="K381" s="21"/>
      <c r="L381" s="21"/>
      <c r="M381" s="22"/>
      <c r="N381" s="22"/>
      <c r="O381" s="22"/>
      <c r="P381" s="22"/>
      <c r="Q381" s="18"/>
      <c r="R381" s="18"/>
      <c r="S381" s="946"/>
      <c r="T381" s="913"/>
      <c r="U381" s="913"/>
      <c r="V381" s="913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</row>
    <row r="382" spans="1:116" ht="9.75" customHeight="1" outlineLevel="4" thickBot="1" x14ac:dyDescent="0.2">
      <c r="A382" s="950"/>
      <c r="B382" s="953"/>
      <c r="C382" s="956"/>
      <c r="D382" s="959"/>
      <c r="E382" s="962"/>
      <c r="F382" s="984"/>
      <c r="G382" s="944"/>
      <c r="H382" s="988"/>
      <c r="I382" s="988"/>
      <c r="J382" s="19" t="s">
        <v>385</v>
      </c>
      <c r="K382" s="19">
        <f>SUM(K378:K381)</f>
        <v>0</v>
      </c>
      <c r="L382" s="19">
        <f>SUM(L378:L381)</f>
        <v>0</v>
      </c>
      <c r="M382" s="19">
        <f t="shared" ref="M382:R382" si="87">SUM(M378:M381)</f>
        <v>0</v>
      </c>
      <c r="N382" s="19">
        <f t="shared" si="87"/>
        <v>0</v>
      </c>
      <c r="O382" s="19">
        <f t="shared" si="87"/>
        <v>0</v>
      </c>
      <c r="P382" s="19">
        <f t="shared" si="87"/>
        <v>0</v>
      </c>
      <c r="Q382" s="19">
        <f t="shared" si="87"/>
        <v>0</v>
      </c>
      <c r="R382" s="19">
        <f t="shared" si="87"/>
        <v>0</v>
      </c>
      <c r="S382" s="947"/>
      <c r="T382" s="914"/>
      <c r="U382" s="914"/>
      <c r="V382" s="914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</row>
    <row r="383" spans="1:116" ht="9.75" customHeight="1" outlineLevel="4" x14ac:dyDescent="0.15">
      <c r="A383" s="1001" t="s">
        <v>20</v>
      </c>
      <c r="B383" s="1005" t="s">
        <v>10</v>
      </c>
      <c r="C383" s="1009" t="s">
        <v>12</v>
      </c>
      <c r="D383" s="1045" t="s">
        <v>58</v>
      </c>
      <c r="E383" s="1023" t="s">
        <v>12</v>
      </c>
      <c r="F383" s="1050"/>
      <c r="G383" s="985"/>
      <c r="H383" s="985"/>
      <c r="I383" s="985"/>
      <c r="J383" s="14" t="s">
        <v>156</v>
      </c>
      <c r="K383" s="20"/>
      <c r="L383" s="20"/>
      <c r="M383" s="17"/>
      <c r="N383" s="17"/>
      <c r="O383" s="17"/>
      <c r="P383" s="17"/>
      <c r="Q383" s="16"/>
      <c r="R383" s="16"/>
      <c r="S383" s="1013"/>
      <c r="T383" s="912"/>
      <c r="U383" s="912"/>
      <c r="V383" s="912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</row>
    <row r="384" spans="1:116" ht="9.75" customHeight="1" outlineLevel="4" x14ac:dyDescent="0.15">
      <c r="A384" s="1001"/>
      <c r="B384" s="1005"/>
      <c r="C384" s="1009"/>
      <c r="D384" s="1045"/>
      <c r="E384" s="1023"/>
      <c r="F384" s="1050"/>
      <c r="G384" s="985"/>
      <c r="H384" s="985"/>
      <c r="I384" s="985"/>
      <c r="J384" s="16" t="s">
        <v>157</v>
      </c>
      <c r="K384" s="20"/>
      <c r="L384" s="20"/>
      <c r="M384" s="17"/>
      <c r="N384" s="17"/>
      <c r="O384" s="17"/>
      <c r="P384" s="17"/>
      <c r="Q384" s="16"/>
      <c r="R384" s="16"/>
      <c r="S384" s="1013"/>
      <c r="T384" s="913"/>
      <c r="U384" s="913"/>
      <c r="V384" s="913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</row>
    <row r="385" spans="1:116" ht="9.75" customHeight="1" outlineLevel="4" x14ac:dyDescent="0.15">
      <c r="A385" s="1001"/>
      <c r="B385" s="1005"/>
      <c r="C385" s="1009"/>
      <c r="D385" s="1045"/>
      <c r="E385" s="1023"/>
      <c r="F385" s="1050"/>
      <c r="G385" s="985"/>
      <c r="H385" s="985"/>
      <c r="I385" s="985"/>
      <c r="J385" s="16" t="s">
        <v>158</v>
      </c>
      <c r="K385" s="20"/>
      <c r="L385" s="20"/>
      <c r="M385" s="17"/>
      <c r="N385" s="17"/>
      <c r="O385" s="17"/>
      <c r="P385" s="17"/>
      <c r="Q385" s="16"/>
      <c r="R385" s="16"/>
      <c r="S385" s="1013"/>
      <c r="T385" s="913"/>
      <c r="U385" s="913"/>
      <c r="V385" s="913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</row>
    <row r="386" spans="1:116" ht="9.75" customHeight="1" outlineLevel="4" x14ac:dyDescent="0.15">
      <c r="A386" s="1002"/>
      <c r="B386" s="1006"/>
      <c r="C386" s="1010"/>
      <c r="D386" s="1046"/>
      <c r="E386" s="1024"/>
      <c r="F386" s="1051"/>
      <c r="G386" s="987"/>
      <c r="H386" s="987"/>
      <c r="I386" s="987"/>
      <c r="J386" s="18" t="s">
        <v>159</v>
      </c>
      <c r="K386" s="21"/>
      <c r="L386" s="21"/>
      <c r="M386" s="22"/>
      <c r="N386" s="22"/>
      <c r="O386" s="22"/>
      <c r="P386" s="22"/>
      <c r="Q386" s="18"/>
      <c r="R386" s="18"/>
      <c r="S386" s="1014"/>
      <c r="T386" s="913"/>
      <c r="U386" s="913"/>
      <c r="V386" s="913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</row>
    <row r="387" spans="1:116" ht="9.75" customHeight="1" outlineLevel="4" thickBot="1" x14ac:dyDescent="0.2">
      <c r="A387" s="1003"/>
      <c r="B387" s="1007"/>
      <c r="C387" s="1011"/>
      <c r="D387" s="1047"/>
      <c r="E387" s="1025"/>
      <c r="F387" s="1052"/>
      <c r="G387" s="988"/>
      <c r="H387" s="988"/>
      <c r="I387" s="988"/>
      <c r="J387" s="19" t="s">
        <v>385</v>
      </c>
      <c r="K387" s="19">
        <f>SUM(K383:K386)</f>
        <v>0</v>
      </c>
      <c r="L387" s="19">
        <f>SUM(L383:L386)</f>
        <v>0</v>
      </c>
      <c r="M387" s="19">
        <f t="shared" ref="M387:R387" si="88">SUM(M383:M386)</f>
        <v>0</v>
      </c>
      <c r="N387" s="19">
        <f t="shared" si="88"/>
        <v>0</v>
      </c>
      <c r="O387" s="19">
        <f t="shared" si="88"/>
        <v>0</v>
      </c>
      <c r="P387" s="19">
        <f t="shared" si="88"/>
        <v>0</v>
      </c>
      <c r="Q387" s="19">
        <f t="shared" si="88"/>
        <v>0</v>
      </c>
      <c r="R387" s="19">
        <f t="shared" si="88"/>
        <v>0</v>
      </c>
      <c r="S387" s="1015"/>
      <c r="T387" s="914"/>
      <c r="U387" s="914"/>
      <c r="V387" s="914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</row>
    <row r="388" spans="1:116" ht="9.75" customHeight="1" outlineLevel="3" thickBot="1" x14ac:dyDescent="0.2">
      <c r="A388" s="23" t="s">
        <v>20</v>
      </c>
      <c r="B388" s="24" t="s">
        <v>10</v>
      </c>
      <c r="C388" s="118" t="s">
        <v>12</v>
      </c>
      <c r="D388" s="25">
        <v>8</v>
      </c>
      <c r="E388" s="915" t="s">
        <v>46</v>
      </c>
      <c r="F388" s="916"/>
      <c r="G388" s="916"/>
      <c r="H388" s="916"/>
      <c r="I388" s="916"/>
      <c r="J388" s="917"/>
      <c r="K388" s="26">
        <f>K377+K382+K387</f>
        <v>0</v>
      </c>
      <c r="L388" s="26">
        <f t="shared" ref="L388:R388" si="89">L377+L382+L387</f>
        <v>0</v>
      </c>
      <c r="M388" s="26">
        <f t="shared" si="89"/>
        <v>0</v>
      </c>
      <c r="N388" s="26">
        <f t="shared" si="89"/>
        <v>0</v>
      </c>
      <c r="O388" s="26">
        <f t="shared" si="89"/>
        <v>0</v>
      </c>
      <c r="P388" s="26">
        <f t="shared" si="89"/>
        <v>0</v>
      </c>
      <c r="Q388" s="26">
        <f t="shared" si="89"/>
        <v>0</v>
      </c>
      <c r="R388" s="26">
        <f t="shared" si="89"/>
        <v>0</v>
      </c>
      <c r="S388" s="27" t="s">
        <v>13</v>
      </c>
      <c r="T388" s="26" t="s">
        <v>13</v>
      </c>
      <c r="U388" s="28" t="s">
        <v>13</v>
      </c>
      <c r="V388" s="29" t="s">
        <v>13</v>
      </c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</row>
    <row r="389" spans="1:116" ht="9.75" customHeight="1" outlineLevel="2" thickBot="1" x14ac:dyDescent="0.25">
      <c r="A389" s="30" t="s">
        <v>20</v>
      </c>
      <c r="B389" s="31" t="s">
        <v>10</v>
      </c>
      <c r="C389" s="10" t="s">
        <v>12</v>
      </c>
      <c r="D389" s="918" t="s">
        <v>21</v>
      </c>
      <c r="E389" s="919"/>
      <c r="F389" s="919"/>
      <c r="G389" s="919"/>
      <c r="H389" s="919"/>
      <c r="I389" s="919"/>
      <c r="J389" s="919"/>
      <c r="K389" s="32">
        <f>K388+K371+K354+K337+K320+K303+K286+K269</f>
        <v>379746.66</v>
      </c>
      <c r="L389" s="32">
        <f t="shared" ref="L389:R389" si="90">L388+L371+L354+L337+L320+L303+L286+L269</f>
        <v>0</v>
      </c>
      <c r="M389" s="32">
        <f t="shared" si="90"/>
        <v>0</v>
      </c>
      <c r="N389" s="32">
        <f t="shared" si="90"/>
        <v>0</v>
      </c>
      <c r="O389" s="32">
        <f t="shared" si="90"/>
        <v>0</v>
      </c>
      <c r="P389" s="32">
        <f t="shared" si="90"/>
        <v>0</v>
      </c>
      <c r="Q389" s="32">
        <f t="shared" si="90"/>
        <v>0</v>
      </c>
      <c r="R389" s="32">
        <f t="shared" si="90"/>
        <v>379746.66</v>
      </c>
      <c r="S389" s="33" t="s">
        <v>13</v>
      </c>
      <c r="T389" s="34" t="s">
        <v>13</v>
      </c>
      <c r="U389" s="35" t="s">
        <v>13</v>
      </c>
      <c r="V389" s="36" t="s">
        <v>13</v>
      </c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</row>
    <row r="390" spans="1:116" ht="9.75" customHeight="1" outlineLevel="1" thickBot="1" x14ac:dyDescent="0.25">
      <c r="A390" s="30" t="s">
        <v>20</v>
      </c>
      <c r="B390" s="31" t="s">
        <v>10</v>
      </c>
      <c r="C390" s="920" t="s">
        <v>15</v>
      </c>
      <c r="D390" s="921"/>
      <c r="E390" s="921"/>
      <c r="F390" s="921"/>
      <c r="G390" s="921"/>
      <c r="H390" s="921"/>
      <c r="I390" s="921"/>
      <c r="J390" s="921"/>
      <c r="K390" s="37">
        <f t="shared" ref="K390" si="91">K389+K251+K147</f>
        <v>379746.66</v>
      </c>
      <c r="L390" s="37">
        <f t="shared" ref="L390:R390" si="92">L389+L251+L147</f>
        <v>0</v>
      </c>
      <c r="M390" s="37">
        <f t="shared" si="92"/>
        <v>0</v>
      </c>
      <c r="N390" s="37">
        <f t="shared" si="92"/>
        <v>0</v>
      </c>
      <c r="O390" s="37">
        <f t="shared" si="92"/>
        <v>0</v>
      </c>
      <c r="P390" s="37">
        <f t="shared" si="92"/>
        <v>0</v>
      </c>
      <c r="Q390" s="37">
        <f t="shared" si="92"/>
        <v>0</v>
      </c>
      <c r="R390" s="37">
        <f t="shared" si="92"/>
        <v>379746.66</v>
      </c>
      <c r="S390" s="123" t="s">
        <v>14</v>
      </c>
      <c r="T390" s="39" t="s">
        <v>14</v>
      </c>
      <c r="U390" s="40" t="s">
        <v>14</v>
      </c>
      <c r="V390" s="41" t="s">
        <v>14</v>
      </c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</row>
    <row r="391" spans="1:116" ht="9.75" customHeight="1" outlineLevel="2" thickBot="1" x14ac:dyDescent="0.2">
      <c r="A391" s="7" t="s">
        <v>20</v>
      </c>
      <c r="B391" s="8">
        <v>2</v>
      </c>
      <c r="C391" s="975" t="s">
        <v>186</v>
      </c>
      <c r="D391" s="976"/>
      <c r="E391" s="976"/>
      <c r="F391" s="976"/>
      <c r="G391" s="976"/>
      <c r="H391" s="976"/>
      <c r="I391" s="976"/>
      <c r="J391" s="976"/>
      <c r="K391" s="976"/>
      <c r="L391" s="976"/>
      <c r="M391" s="976"/>
      <c r="N391" s="976"/>
      <c r="O391" s="976"/>
      <c r="P391" s="976"/>
      <c r="Q391" s="976"/>
      <c r="R391" s="976"/>
      <c r="S391" s="976"/>
      <c r="T391" s="976"/>
      <c r="U391" s="976"/>
      <c r="V391" s="977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</row>
    <row r="392" spans="1:116" ht="9.75" customHeight="1" outlineLevel="3" thickBot="1" x14ac:dyDescent="0.2">
      <c r="A392" s="7" t="s">
        <v>20</v>
      </c>
      <c r="B392" s="9" t="s">
        <v>11</v>
      </c>
      <c r="C392" s="10" t="s">
        <v>10</v>
      </c>
      <c r="D392" s="972" t="s">
        <v>187</v>
      </c>
      <c r="E392" s="973"/>
      <c r="F392" s="973"/>
      <c r="G392" s="973"/>
      <c r="H392" s="973"/>
      <c r="I392" s="973"/>
      <c r="J392" s="973"/>
      <c r="K392" s="973"/>
      <c r="L392" s="973"/>
      <c r="M392" s="973"/>
      <c r="N392" s="973"/>
      <c r="O392" s="973"/>
      <c r="P392" s="973"/>
      <c r="Q392" s="973"/>
      <c r="R392" s="973"/>
      <c r="S392" s="973"/>
      <c r="T392" s="973"/>
      <c r="U392" s="973"/>
      <c r="V392" s="974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</row>
    <row r="393" spans="1:116" ht="11.25" customHeight="1" outlineLevel="4" thickBot="1" x14ac:dyDescent="0.2">
      <c r="A393" s="11" t="s">
        <v>20</v>
      </c>
      <c r="B393" s="12" t="s">
        <v>11</v>
      </c>
      <c r="C393" s="117" t="s">
        <v>10</v>
      </c>
      <c r="D393" s="13">
        <v>1</v>
      </c>
      <c r="E393" s="1049" t="s">
        <v>188</v>
      </c>
      <c r="F393" s="970"/>
      <c r="G393" s="970"/>
      <c r="H393" s="970"/>
      <c r="I393" s="970"/>
      <c r="J393" s="970"/>
      <c r="K393" s="970"/>
      <c r="L393" s="970"/>
      <c r="M393" s="970"/>
      <c r="N393" s="970"/>
      <c r="O393" s="970"/>
      <c r="P393" s="970"/>
      <c r="Q393" s="970"/>
      <c r="R393" s="970"/>
      <c r="S393" s="970"/>
      <c r="T393" s="970"/>
      <c r="U393" s="970"/>
      <c r="V393" s="971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</row>
    <row r="394" spans="1:116" ht="9.75" customHeight="1" outlineLevel="4" x14ac:dyDescent="0.15">
      <c r="A394" s="1000" t="s">
        <v>20</v>
      </c>
      <c r="B394" s="1004" t="s">
        <v>11</v>
      </c>
      <c r="C394" s="1008" t="s">
        <v>10</v>
      </c>
      <c r="D394" s="1048" t="s">
        <v>10</v>
      </c>
      <c r="E394" s="1023" t="s">
        <v>10</v>
      </c>
      <c r="F394" s="982"/>
      <c r="G394" s="985"/>
      <c r="H394" s="985"/>
      <c r="I394" s="985"/>
      <c r="J394" s="16" t="s">
        <v>156</v>
      </c>
      <c r="K394" s="20"/>
      <c r="L394" s="16"/>
      <c r="M394" s="17"/>
      <c r="N394" s="17"/>
      <c r="O394" s="17"/>
      <c r="P394" s="17"/>
      <c r="Q394" s="16"/>
      <c r="R394" s="16"/>
      <c r="S394" s="1013"/>
      <c r="T394" s="913"/>
      <c r="U394" s="913"/>
      <c r="V394" s="913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</row>
    <row r="395" spans="1:116" ht="9.75" customHeight="1" outlineLevel="4" x14ac:dyDescent="0.15">
      <c r="A395" s="1001"/>
      <c r="B395" s="1005"/>
      <c r="C395" s="1009"/>
      <c r="D395" s="1045"/>
      <c r="E395" s="1023"/>
      <c r="F395" s="982"/>
      <c r="G395" s="985"/>
      <c r="H395" s="985"/>
      <c r="I395" s="985"/>
      <c r="J395" s="16" t="s">
        <v>157</v>
      </c>
      <c r="K395" s="20"/>
      <c r="L395" s="16"/>
      <c r="M395" s="17"/>
      <c r="N395" s="17"/>
      <c r="O395" s="17"/>
      <c r="P395" s="17"/>
      <c r="Q395" s="16"/>
      <c r="R395" s="16"/>
      <c r="S395" s="1013"/>
      <c r="T395" s="913"/>
      <c r="U395" s="913"/>
      <c r="V395" s="913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</row>
    <row r="396" spans="1:116" ht="9.75" customHeight="1" outlineLevel="4" x14ac:dyDescent="0.15">
      <c r="A396" s="1001"/>
      <c r="B396" s="1005"/>
      <c r="C396" s="1009"/>
      <c r="D396" s="1045"/>
      <c r="E396" s="1023"/>
      <c r="F396" s="982"/>
      <c r="G396" s="985"/>
      <c r="H396" s="985"/>
      <c r="I396" s="985"/>
      <c r="J396" s="16" t="s">
        <v>158</v>
      </c>
      <c r="K396" s="20"/>
      <c r="L396" s="16"/>
      <c r="M396" s="17"/>
      <c r="N396" s="17"/>
      <c r="O396" s="17"/>
      <c r="P396" s="17"/>
      <c r="Q396" s="16"/>
      <c r="R396" s="16"/>
      <c r="S396" s="1013"/>
      <c r="T396" s="913"/>
      <c r="U396" s="913"/>
      <c r="V396" s="913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</row>
    <row r="397" spans="1:116" ht="9.75" customHeight="1" outlineLevel="4" x14ac:dyDescent="0.15">
      <c r="A397" s="1002"/>
      <c r="B397" s="1006"/>
      <c r="C397" s="1010"/>
      <c r="D397" s="1046"/>
      <c r="E397" s="1024"/>
      <c r="F397" s="983"/>
      <c r="G397" s="987"/>
      <c r="H397" s="987"/>
      <c r="I397" s="987"/>
      <c r="J397" s="18" t="s">
        <v>159</v>
      </c>
      <c r="K397" s="21"/>
      <c r="L397" s="18"/>
      <c r="M397" s="18"/>
      <c r="N397" s="18"/>
      <c r="O397" s="18"/>
      <c r="P397" s="18"/>
      <c r="Q397" s="18"/>
      <c r="R397" s="18"/>
      <c r="S397" s="1014"/>
      <c r="T397" s="913"/>
      <c r="U397" s="913"/>
      <c r="V397" s="913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</row>
    <row r="398" spans="1:116" ht="9.75" customHeight="1" outlineLevel="4" thickBot="1" x14ac:dyDescent="0.2">
      <c r="A398" s="1003"/>
      <c r="B398" s="1007"/>
      <c r="C398" s="1011"/>
      <c r="D398" s="1047"/>
      <c r="E398" s="1025"/>
      <c r="F398" s="984"/>
      <c r="G398" s="988"/>
      <c r="H398" s="988"/>
      <c r="I398" s="988"/>
      <c r="J398" s="19" t="s">
        <v>385</v>
      </c>
      <c r="K398" s="19">
        <f>SUM(K394:K397)</f>
        <v>0</v>
      </c>
      <c r="L398" s="19">
        <f>SUM(L394:L397)</f>
        <v>0</v>
      </c>
      <c r="M398" s="19">
        <f t="shared" ref="M398:R398" si="93">SUM(M394:M397)</f>
        <v>0</v>
      </c>
      <c r="N398" s="19">
        <f t="shared" si="93"/>
        <v>0</v>
      </c>
      <c r="O398" s="19">
        <f t="shared" si="93"/>
        <v>0</v>
      </c>
      <c r="P398" s="19">
        <f t="shared" si="93"/>
        <v>0</v>
      </c>
      <c r="Q398" s="19">
        <f t="shared" si="93"/>
        <v>0</v>
      </c>
      <c r="R398" s="19">
        <f t="shared" si="93"/>
        <v>0</v>
      </c>
      <c r="S398" s="1015"/>
      <c r="T398" s="914"/>
      <c r="U398" s="914"/>
      <c r="V398" s="914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</row>
    <row r="399" spans="1:116" ht="9.75" customHeight="1" outlineLevel="4" x14ac:dyDescent="0.15">
      <c r="A399" s="948" t="s">
        <v>20</v>
      </c>
      <c r="B399" s="951" t="s">
        <v>11</v>
      </c>
      <c r="C399" s="954" t="s">
        <v>10</v>
      </c>
      <c r="D399" s="957" t="s">
        <v>10</v>
      </c>
      <c r="E399" s="960" t="s">
        <v>11</v>
      </c>
      <c r="F399" s="981"/>
      <c r="G399" s="942"/>
      <c r="H399" s="986"/>
      <c r="I399" s="986"/>
      <c r="J399" s="14" t="s">
        <v>156</v>
      </c>
      <c r="K399" s="20"/>
      <c r="L399" s="20"/>
      <c r="M399" s="17"/>
      <c r="N399" s="17"/>
      <c r="O399" s="17"/>
      <c r="P399" s="17"/>
      <c r="Q399" s="16"/>
      <c r="R399" s="16"/>
      <c r="S399" s="945"/>
      <c r="T399" s="912"/>
      <c r="U399" s="912"/>
      <c r="V399" s="912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</row>
    <row r="400" spans="1:116" ht="9.75" customHeight="1" outlineLevel="4" x14ac:dyDescent="0.15">
      <c r="A400" s="949"/>
      <c r="B400" s="952"/>
      <c r="C400" s="955"/>
      <c r="D400" s="958"/>
      <c r="E400" s="961"/>
      <c r="F400" s="982"/>
      <c r="G400" s="943"/>
      <c r="H400" s="985"/>
      <c r="I400" s="985"/>
      <c r="J400" s="16" t="s">
        <v>157</v>
      </c>
      <c r="K400" s="20"/>
      <c r="L400" s="20"/>
      <c r="M400" s="17"/>
      <c r="N400" s="17"/>
      <c r="O400" s="17"/>
      <c r="P400" s="17"/>
      <c r="Q400" s="16"/>
      <c r="R400" s="16"/>
      <c r="S400" s="946"/>
      <c r="T400" s="913"/>
      <c r="U400" s="913"/>
      <c r="V400" s="913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</row>
    <row r="401" spans="1:116" ht="9.75" customHeight="1" outlineLevel="4" x14ac:dyDescent="0.15">
      <c r="A401" s="949"/>
      <c r="B401" s="952"/>
      <c r="C401" s="955"/>
      <c r="D401" s="958"/>
      <c r="E401" s="961"/>
      <c r="F401" s="982"/>
      <c r="G401" s="943"/>
      <c r="H401" s="985"/>
      <c r="I401" s="985"/>
      <c r="J401" s="16" t="s">
        <v>158</v>
      </c>
      <c r="K401" s="20"/>
      <c r="L401" s="20"/>
      <c r="M401" s="17"/>
      <c r="N401" s="17"/>
      <c r="O401" s="17"/>
      <c r="P401" s="17"/>
      <c r="Q401" s="16"/>
      <c r="R401" s="16"/>
      <c r="S401" s="946"/>
      <c r="T401" s="913"/>
      <c r="U401" s="913"/>
      <c r="V401" s="913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</row>
    <row r="402" spans="1:116" ht="9.75" customHeight="1" outlineLevel="4" x14ac:dyDescent="0.15">
      <c r="A402" s="949"/>
      <c r="B402" s="952"/>
      <c r="C402" s="955"/>
      <c r="D402" s="958"/>
      <c r="E402" s="961"/>
      <c r="F402" s="983"/>
      <c r="G402" s="943"/>
      <c r="H402" s="987"/>
      <c r="I402" s="987"/>
      <c r="J402" s="18" t="s">
        <v>159</v>
      </c>
      <c r="K402" s="21"/>
      <c r="L402" s="21"/>
      <c r="M402" s="22"/>
      <c r="N402" s="22"/>
      <c r="O402" s="22"/>
      <c r="P402" s="22"/>
      <c r="Q402" s="18"/>
      <c r="R402" s="18"/>
      <c r="S402" s="946"/>
      <c r="T402" s="913"/>
      <c r="U402" s="913"/>
      <c r="V402" s="913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</row>
    <row r="403" spans="1:116" ht="9.75" customHeight="1" outlineLevel="4" thickBot="1" x14ac:dyDescent="0.2">
      <c r="A403" s="950"/>
      <c r="B403" s="953"/>
      <c r="C403" s="956"/>
      <c r="D403" s="959"/>
      <c r="E403" s="962"/>
      <c r="F403" s="984"/>
      <c r="G403" s="944"/>
      <c r="H403" s="988"/>
      <c r="I403" s="988"/>
      <c r="J403" s="19" t="s">
        <v>385</v>
      </c>
      <c r="K403" s="19">
        <f>SUM(K399:K402)</f>
        <v>0</v>
      </c>
      <c r="L403" s="19">
        <f>SUM(L399:L402)</f>
        <v>0</v>
      </c>
      <c r="M403" s="19">
        <f t="shared" ref="M403:R403" si="94">SUM(M399:M402)</f>
        <v>0</v>
      </c>
      <c r="N403" s="19">
        <f t="shared" si="94"/>
        <v>0</v>
      </c>
      <c r="O403" s="19">
        <f t="shared" si="94"/>
        <v>0</v>
      </c>
      <c r="P403" s="19">
        <f t="shared" si="94"/>
        <v>0</v>
      </c>
      <c r="Q403" s="19">
        <f t="shared" si="94"/>
        <v>0</v>
      </c>
      <c r="R403" s="19">
        <f t="shared" si="94"/>
        <v>0</v>
      </c>
      <c r="S403" s="947"/>
      <c r="T403" s="914"/>
      <c r="U403" s="914"/>
      <c r="V403" s="914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</row>
    <row r="404" spans="1:116" ht="9.75" customHeight="1" outlineLevel="4" x14ac:dyDescent="0.15">
      <c r="A404" s="1001" t="s">
        <v>20</v>
      </c>
      <c r="B404" s="1005" t="s">
        <v>11</v>
      </c>
      <c r="C404" s="1009" t="s">
        <v>10</v>
      </c>
      <c r="D404" s="1045" t="s">
        <v>10</v>
      </c>
      <c r="E404" s="1023" t="s">
        <v>12</v>
      </c>
      <c r="F404" s="1050"/>
      <c r="G404" s="985"/>
      <c r="H404" s="985"/>
      <c r="I404" s="985"/>
      <c r="J404" s="14" t="s">
        <v>156</v>
      </c>
      <c r="K404" s="20"/>
      <c r="L404" s="20"/>
      <c r="M404" s="17"/>
      <c r="N404" s="17"/>
      <c r="O404" s="17"/>
      <c r="P404" s="17"/>
      <c r="Q404" s="16"/>
      <c r="R404" s="16"/>
      <c r="S404" s="1013"/>
      <c r="T404" s="912"/>
      <c r="U404" s="912"/>
      <c r="V404" s="912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</row>
    <row r="405" spans="1:116" ht="9.75" customHeight="1" outlineLevel="4" x14ac:dyDescent="0.15">
      <c r="A405" s="1001"/>
      <c r="B405" s="1005"/>
      <c r="C405" s="1009"/>
      <c r="D405" s="1045"/>
      <c r="E405" s="1023"/>
      <c r="F405" s="1050"/>
      <c r="G405" s="985"/>
      <c r="H405" s="985"/>
      <c r="I405" s="985"/>
      <c r="J405" s="16" t="s">
        <v>157</v>
      </c>
      <c r="K405" s="20"/>
      <c r="L405" s="20"/>
      <c r="M405" s="17"/>
      <c r="N405" s="17"/>
      <c r="O405" s="17"/>
      <c r="P405" s="17"/>
      <c r="Q405" s="16"/>
      <c r="R405" s="16"/>
      <c r="S405" s="1013"/>
      <c r="T405" s="913"/>
      <c r="U405" s="913"/>
      <c r="V405" s="913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</row>
    <row r="406" spans="1:116" ht="9.75" customHeight="1" outlineLevel="4" x14ac:dyDescent="0.15">
      <c r="A406" s="1001"/>
      <c r="B406" s="1005"/>
      <c r="C406" s="1009"/>
      <c r="D406" s="1045"/>
      <c r="E406" s="1023"/>
      <c r="F406" s="1050"/>
      <c r="G406" s="985"/>
      <c r="H406" s="985"/>
      <c r="I406" s="985"/>
      <c r="J406" s="16" t="s">
        <v>158</v>
      </c>
      <c r="K406" s="20"/>
      <c r="L406" s="20"/>
      <c r="M406" s="17"/>
      <c r="N406" s="17"/>
      <c r="O406" s="17"/>
      <c r="P406" s="17"/>
      <c r="Q406" s="16"/>
      <c r="R406" s="16"/>
      <c r="S406" s="1013"/>
      <c r="T406" s="913"/>
      <c r="U406" s="913"/>
      <c r="V406" s="913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</row>
    <row r="407" spans="1:116" ht="9.75" customHeight="1" outlineLevel="4" x14ac:dyDescent="0.15">
      <c r="A407" s="1002"/>
      <c r="B407" s="1006"/>
      <c r="C407" s="1010"/>
      <c r="D407" s="1046"/>
      <c r="E407" s="1024"/>
      <c r="F407" s="1051"/>
      <c r="G407" s="987"/>
      <c r="H407" s="987"/>
      <c r="I407" s="987"/>
      <c r="J407" s="18" t="s">
        <v>159</v>
      </c>
      <c r="K407" s="21"/>
      <c r="L407" s="21"/>
      <c r="M407" s="22"/>
      <c r="N407" s="22"/>
      <c r="O407" s="22"/>
      <c r="P407" s="22"/>
      <c r="Q407" s="18"/>
      <c r="R407" s="18"/>
      <c r="S407" s="1014"/>
      <c r="T407" s="913"/>
      <c r="U407" s="913"/>
      <c r="V407" s="913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</row>
    <row r="408" spans="1:116" ht="9.75" customHeight="1" outlineLevel="4" thickBot="1" x14ac:dyDescent="0.2">
      <c r="A408" s="1003"/>
      <c r="B408" s="1007"/>
      <c r="C408" s="1011"/>
      <c r="D408" s="1047"/>
      <c r="E408" s="1025"/>
      <c r="F408" s="1052"/>
      <c r="G408" s="988"/>
      <c r="H408" s="988"/>
      <c r="I408" s="988"/>
      <c r="J408" s="19" t="s">
        <v>385</v>
      </c>
      <c r="K408" s="19">
        <f>SUM(K404:K407)</f>
        <v>0</v>
      </c>
      <c r="L408" s="19">
        <f>SUM(L404:L407)</f>
        <v>0</v>
      </c>
      <c r="M408" s="19">
        <f t="shared" ref="M408:R408" si="95">SUM(M404:M407)</f>
        <v>0</v>
      </c>
      <c r="N408" s="19">
        <f t="shared" si="95"/>
        <v>0</v>
      </c>
      <c r="O408" s="19">
        <f t="shared" si="95"/>
        <v>0</v>
      </c>
      <c r="P408" s="19">
        <f t="shared" si="95"/>
        <v>0</v>
      </c>
      <c r="Q408" s="19">
        <f t="shared" si="95"/>
        <v>0</v>
      </c>
      <c r="R408" s="19">
        <f t="shared" si="95"/>
        <v>0</v>
      </c>
      <c r="S408" s="1015"/>
      <c r="T408" s="914"/>
      <c r="U408" s="914"/>
      <c r="V408" s="914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</row>
    <row r="409" spans="1:116" ht="9.75" customHeight="1" outlineLevel="3" thickBot="1" x14ac:dyDescent="0.2">
      <c r="A409" s="23" t="s">
        <v>20</v>
      </c>
      <c r="B409" s="24" t="s">
        <v>11</v>
      </c>
      <c r="C409" s="118" t="s">
        <v>10</v>
      </c>
      <c r="D409" s="25">
        <v>1</v>
      </c>
      <c r="E409" s="915" t="s">
        <v>46</v>
      </c>
      <c r="F409" s="916"/>
      <c r="G409" s="916"/>
      <c r="H409" s="916"/>
      <c r="I409" s="916"/>
      <c r="J409" s="917"/>
      <c r="K409" s="26">
        <f>K398+K403+K408</f>
        <v>0</v>
      </c>
      <c r="L409" s="26">
        <f>L398+L403+L408</f>
        <v>0</v>
      </c>
      <c r="M409" s="26">
        <f t="shared" ref="M409:R409" si="96">M398+M403+M408</f>
        <v>0</v>
      </c>
      <c r="N409" s="26">
        <f t="shared" si="96"/>
        <v>0</v>
      </c>
      <c r="O409" s="26">
        <f t="shared" si="96"/>
        <v>0</v>
      </c>
      <c r="P409" s="26">
        <f t="shared" si="96"/>
        <v>0</v>
      </c>
      <c r="Q409" s="26">
        <f t="shared" si="96"/>
        <v>0</v>
      </c>
      <c r="R409" s="26">
        <f t="shared" si="96"/>
        <v>0</v>
      </c>
      <c r="S409" s="27" t="s">
        <v>13</v>
      </c>
      <c r="T409" s="26" t="s">
        <v>13</v>
      </c>
      <c r="U409" s="28" t="s">
        <v>13</v>
      </c>
      <c r="V409" s="29" t="s">
        <v>13</v>
      </c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</row>
    <row r="410" spans="1:116" ht="11.25" customHeight="1" outlineLevel="4" thickBot="1" x14ac:dyDescent="0.2">
      <c r="A410" s="11" t="s">
        <v>20</v>
      </c>
      <c r="B410" s="12" t="s">
        <v>11</v>
      </c>
      <c r="C410" s="117" t="s">
        <v>10</v>
      </c>
      <c r="D410" s="13">
        <v>2</v>
      </c>
      <c r="E410" s="969" t="s">
        <v>189</v>
      </c>
      <c r="F410" s="970"/>
      <c r="G410" s="970"/>
      <c r="H410" s="970"/>
      <c r="I410" s="970"/>
      <c r="J410" s="970"/>
      <c r="K410" s="970"/>
      <c r="L410" s="970"/>
      <c r="M410" s="970"/>
      <c r="N410" s="970"/>
      <c r="O410" s="970"/>
      <c r="P410" s="970"/>
      <c r="Q410" s="970"/>
      <c r="R410" s="970"/>
      <c r="S410" s="970"/>
      <c r="T410" s="970"/>
      <c r="U410" s="970"/>
      <c r="V410" s="971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</row>
    <row r="411" spans="1:116" ht="9.75" customHeight="1" outlineLevel="4" x14ac:dyDescent="0.15">
      <c r="A411" s="1000" t="s">
        <v>20</v>
      </c>
      <c r="B411" s="1004" t="s">
        <v>11</v>
      </c>
      <c r="C411" s="1008" t="s">
        <v>10</v>
      </c>
      <c r="D411" s="1048" t="s">
        <v>11</v>
      </c>
      <c r="E411" s="1023" t="s">
        <v>10</v>
      </c>
      <c r="F411" s="982" t="e">
        <f>#REF!</f>
        <v>#REF!</v>
      </c>
      <c r="G411" s="985" t="s">
        <v>444</v>
      </c>
      <c r="H411" s="942" t="s">
        <v>387</v>
      </c>
      <c r="I411" s="985" t="s">
        <v>476</v>
      </c>
      <c r="J411" s="16" t="s">
        <v>156</v>
      </c>
      <c r="K411" s="20">
        <v>7301.34</v>
      </c>
      <c r="L411" s="16">
        <v>3650.67</v>
      </c>
      <c r="M411" s="17">
        <f>N411+P411</f>
        <v>3650.67</v>
      </c>
      <c r="N411" s="17">
        <v>3650.67</v>
      </c>
      <c r="O411" s="17"/>
      <c r="P411" s="17"/>
      <c r="Q411" s="16">
        <v>3650.67</v>
      </c>
      <c r="R411" s="16">
        <v>0</v>
      </c>
      <c r="S411" s="1013" t="s">
        <v>390</v>
      </c>
      <c r="T411" s="913">
        <v>0</v>
      </c>
      <c r="U411" s="913">
        <v>40</v>
      </c>
      <c r="V411" s="913" t="s">
        <v>13</v>
      </c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</row>
    <row r="412" spans="1:116" ht="9.75" customHeight="1" outlineLevel="4" x14ac:dyDescent="0.15">
      <c r="A412" s="1001"/>
      <c r="B412" s="1005"/>
      <c r="C412" s="1009"/>
      <c r="D412" s="1045"/>
      <c r="E412" s="1023"/>
      <c r="F412" s="982"/>
      <c r="G412" s="985"/>
      <c r="H412" s="985"/>
      <c r="I412" s="985"/>
      <c r="J412" s="16" t="s">
        <v>157</v>
      </c>
      <c r="K412" s="20"/>
      <c r="L412" s="16"/>
      <c r="M412" s="17"/>
      <c r="N412" s="17"/>
      <c r="O412" s="17"/>
      <c r="P412" s="17"/>
      <c r="Q412" s="16"/>
      <c r="R412" s="16"/>
      <c r="S412" s="1013"/>
      <c r="T412" s="913"/>
      <c r="U412" s="913"/>
      <c r="V412" s="913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</row>
    <row r="413" spans="1:116" ht="9.75" customHeight="1" outlineLevel="4" x14ac:dyDescent="0.15">
      <c r="A413" s="1001"/>
      <c r="B413" s="1005"/>
      <c r="C413" s="1009"/>
      <c r="D413" s="1045"/>
      <c r="E413" s="1023"/>
      <c r="F413" s="982"/>
      <c r="G413" s="985"/>
      <c r="H413" s="110" t="s">
        <v>62</v>
      </c>
      <c r="I413" s="985"/>
      <c r="J413" s="16" t="s">
        <v>158</v>
      </c>
      <c r="K413" s="20">
        <v>41374.25</v>
      </c>
      <c r="L413" s="16"/>
      <c r="M413" s="17"/>
      <c r="N413" s="17"/>
      <c r="O413" s="17"/>
      <c r="P413" s="17"/>
      <c r="Q413" s="16"/>
      <c r="R413" s="16"/>
      <c r="S413" s="1013"/>
      <c r="T413" s="913"/>
      <c r="U413" s="913"/>
      <c r="V413" s="913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</row>
    <row r="414" spans="1:116" ht="9.75" customHeight="1" outlineLevel="4" x14ac:dyDescent="0.15">
      <c r="A414" s="1002"/>
      <c r="B414" s="1006"/>
      <c r="C414" s="1010"/>
      <c r="D414" s="1046"/>
      <c r="E414" s="1024"/>
      <c r="F414" s="983"/>
      <c r="G414" s="987"/>
      <c r="H414" s="120" t="s">
        <v>388</v>
      </c>
      <c r="I414" s="987"/>
      <c r="J414" s="18" t="s">
        <v>159</v>
      </c>
      <c r="K414" s="21"/>
      <c r="L414" s="18"/>
      <c r="M414" s="18"/>
      <c r="N414" s="18"/>
      <c r="O414" s="18"/>
      <c r="P414" s="18"/>
      <c r="Q414" s="18"/>
      <c r="R414" s="18"/>
      <c r="S414" s="1014"/>
      <c r="T414" s="913"/>
      <c r="U414" s="913"/>
      <c r="V414" s="913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</row>
    <row r="415" spans="1:116" ht="9.75" customHeight="1" outlineLevel="4" thickBot="1" x14ac:dyDescent="0.2">
      <c r="A415" s="1003"/>
      <c r="B415" s="1007"/>
      <c r="C415" s="1011"/>
      <c r="D415" s="1047"/>
      <c r="E415" s="1025"/>
      <c r="F415" s="984"/>
      <c r="G415" s="988"/>
      <c r="H415" s="121" t="s">
        <v>389</v>
      </c>
      <c r="I415" s="988"/>
      <c r="J415" s="19" t="s">
        <v>385</v>
      </c>
      <c r="K415" s="19">
        <f>SUM(K411:K414)</f>
        <v>48675.59</v>
      </c>
      <c r="L415" s="19">
        <f>SUM(L411:L414)</f>
        <v>3650.67</v>
      </c>
      <c r="M415" s="19">
        <f t="shared" ref="M415:R415" si="97">SUM(M411:M414)</f>
        <v>3650.67</v>
      </c>
      <c r="N415" s="19">
        <f t="shared" si="97"/>
        <v>3650.67</v>
      </c>
      <c r="O415" s="19">
        <f t="shared" si="97"/>
        <v>0</v>
      </c>
      <c r="P415" s="19">
        <f t="shared" si="97"/>
        <v>0</v>
      </c>
      <c r="Q415" s="19">
        <f t="shared" si="97"/>
        <v>3650.67</v>
      </c>
      <c r="R415" s="19">
        <f t="shared" si="97"/>
        <v>0</v>
      </c>
      <c r="S415" s="1015"/>
      <c r="T415" s="914"/>
      <c r="U415" s="914"/>
      <c r="V415" s="914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</row>
    <row r="416" spans="1:116" ht="9.75" customHeight="1" outlineLevel="4" x14ac:dyDescent="0.15">
      <c r="A416" s="948" t="s">
        <v>20</v>
      </c>
      <c r="B416" s="951" t="s">
        <v>11</v>
      </c>
      <c r="C416" s="954" t="s">
        <v>10</v>
      </c>
      <c r="D416" s="957" t="s">
        <v>11</v>
      </c>
      <c r="E416" s="960" t="s">
        <v>11</v>
      </c>
      <c r="F416" s="981" t="s">
        <v>501</v>
      </c>
      <c r="G416" s="942"/>
      <c r="H416" s="986" t="s">
        <v>62</v>
      </c>
      <c r="I416" s="986" t="s">
        <v>80</v>
      </c>
      <c r="J416" s="14" t="s">
        <v>156</v>
      </c>
      <c r="K416" s="20"/>
      <c r="L416" s="20"/>
      <c r="M416" s="17"/>
      <c r="N416" s="17"/>
      <c r="O416" s="17"/>
      <c r="P416" s="17"/>
      <c r="Q416" s="16"/>
      <c r="R416" s="16"/>
      <c r="S416" s="945"/>
      <c r="T416" s="912"/>
      <c r="U416" s="912"/>
      <c r="V416" s="912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</row>
    <row r="417" spans="1:116" ht="9.75" customHeight="1" outlineLevel="4" x14ac:dyDescent="0.15">
      <c r="A417" s="949"/>
      <c r="B417" s="952"/>
      <c r="C417" s="955"/>
      <c r="D417" s="958"/>
      <c r="E417" s="961"/>
      <c r="F417" s="982"/>
      <c r="G417" s="943"/>
      <c r="H417" s="985"/>
      <c r="I417" s="985"/>
      <c r="J417" s="16" t="s">
        <v>157</v>
      </c>
      <c r="K417" s="20"/>
      <c r="L417" s="20"/>
      <c r="M417" s="17"/>
      <c r="N417" s="17"/>
      <c r="O417" s="17"/>
      <c r="P417" s="17"/>
      <c r="Q417" s="16"/>
      <c r="R417" s="16"/>
      <c r="S417" s="946"/>
      <c r="T417" s="913"/>
      <c r="U417" s="913"/>
      <c r="V417" s="913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</row>
    <row r="418" spans="1:116" ht="9.75" customHeight="1" outlineLevel="4" x14ac:dyDescent="0.15">
      <c r="A418" s="949"/>
      <c r="B418" s="952"/>
      <c r="C418" s="955"/>
      <c r="D418" s="958"/>
      <c r="E418" s="961"/>
      <c r="F418" s="982"/>
      <c r="G418" s="943"/>
      <c r="H418" s="985"/>
      <c r="I418" s="985"/>
      <c r="J418" s="16" t="s">
        <v>158</v>
      </c>
      <c r="K418" s="20"/>
      <c r="L418" s="20"/>
      <c r="M418" s="17"/>
      <c r="N418" s="17"/>
      <c r="O418" s="17"/>
      <c r="P418" s="17"/>
      <c r="Q418" s="16"/>
      <c r="R418" s="16"/>
      <c r="S418" s="946"/>
      <c r="T418" s="913"/>
      <c r="U418" s="913"/>
      <c r="V418" s="913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</row>
    <row r="419" spans="1:116" ht="9.75" customHeight="1" outlineLevel="4" x14ac:dyDescent="0.15">
      <c r="A419" s="949"/>
      <c r="B419" s="952"/>
      <c r="C419" s="955"/>
      <c r="D419" s="958"/>
      <c r="E419" s="961"/>
      <c r="F419" s="983"/>
      <c r="G419" s="943"/>
      <c r="H419" s="987"/>
      <c r="I419" s="987"/>
      <c r="J419" s="18" t="s">
        <v>159</v>
      </c>
      <c r="K419" s="21"/>
      <c r="L419" s="21"/>
      <c r="M419" s="22"/>
      <c r="N419" s="22"/>
      <c r="O419" s="22"/>
      <c r="P419" s="22"/>
      <c r="Q419" s="18"/>
      <c r="R419" s="18"/>
      <c r="S419" s="946"/>
      <c r="T419" s="913"/>
      <c r="U419" s="913"/>
      <c r="V419" s="913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</row>
    <row r="420" spans="1:116" ht="9.75" customHeight="1" outlineLevel="4" thickBot="1" x14ac:dyDescent="0.2">
      <c r="A420" s="950"/>
      <c r="B420" s="953"/>
      <c r="C420" s="956"/>
      <c r="D420" s="959"/>
      <c r="E420" s="962"/>
      <c r="F420" s="984"/>
      <c r="G420" s="944"/>
      <c r="H420" s="988"/>
      <c r="I420" s="988"/>
      <c r="J420" s="19" t="s">
        <v>385</v>
      </c>
      <c r="K420" s="19">
        <f>SUM(K416:K419)</f>
        <v>0</v>
      </c>
      <c r="L420" s="19">
        <f>SUM(L416:L419)</f>
        <v>0</v>
      </c>
      <c r="M420" s="19">
        <f t="shared" ref="M420:R420" si="98">SUM(M416:M419)</f>
        <v>0</v>
      </c>
      <c r="N420" s="19">
        <f t="shared" si="98"/>
        <v>0</v>
      </c>
      <c r="O420" s="19">
        <f t="shared" si="98"/>
        <v>0</v>
      </c>
      <c r="P420" s="19">
        <f t="shared" si="98"/>
        <v>0</v>
      </c>
      <c r="Q420" s="19">
        <f t="shared" si="98"/>
        <v>0</v>
      </c>
      <c r="R420" s="19">
        <f t="shared" si="98"/>
        <v>0</v>
      </c>
      <c r="S420" s="947"/>
      <c r="T420" s="914"/>
      <c r="U420" s="914"/>
      <c r="V420" s="914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</row>
    <row r="421" spans="1:116" ht="9.75" customHeight="1" outlineLevel="4" x14ac:dyDescent="0.15">
      <c r="A421" s="1001" t="s">
        <v>20</v>
      </c>
      <c r="B421" s="1005" t="s">
        <v>11</v>
      </c>
      <c r="C421" s="1009" t="s">
        <v>10</v>
      </c>
      <c r="D421" s="1045" t="s">
        <v>11</v>
      </c>
      <c r="E421" s="1023" t="s">
        <v>12</v>
      </c>
      <c r="F421" s="1050"/>
      <c r="G421" s="985"/>
      <c r="H421" s="985"/>
      <c r="I421" s="985"/>
      <c r="J421" s="14" t="s">
        <v>156</v>
      </c>
      <c r="K421" s="20"/>
      <c r="L421" s="20"/>
      <c r="M421" s="17"/>
      <c r="N421" s="17"/>
      <c r="O421" s="17"/>
      <c r="P421" s="17"/>
      <c r="Q421" s="16"/>
      <c r="R421" s="16"/>
      <c r="S421" s="1013"/>
      <c r="T421" s="912"/>
      <c r="U421" s="912"/>
      <c r="V421" s="912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</row>
    <row r="422" spans="1:116" ht="9.75" customHeight="1" outlineLevel="4" x14ac:dyDescent="0.15">
      <c r="A422" s="1001"/>
      <c r="B422" s="1005"/>
      <c r="C422" s="1009"/>
      <c r="D422" s="1045"/>
      <c r="E422" s="1023"/>
      <c r="F422" s="1050"/>
      <c r="G422" s="985"/>
      <c r="H422" s="985"/>
      <c r="I422" s="985"/>
      <c r="J422" s="16" t="s">
        <v>157</v>
      </c>
      <c r="K422" s="20"/>
      <c r="L422" s="20"/>
      <c r="M422" s="17"/>
      <c r="N422" s="17"/>
      <c r="O422" s="17"/>
      <c r="P422" s="17"/>
      <c r="Q422" s="16"/>
      <c r="R422" s="16"/>
      <c r="S422" s="1013"/>
      <c r="T422" s="913"/>
      <c r="U422" s="913"/>
      <c r="V422" s="913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</row>
    <row r="423" spans="1:116" ht="9.75" customHeight="1" outlineLevel="4" x14ac:dyDescent="0.15">
      <c r="A423" s="1001"/>
      <c r="B423" s="1005"/>
      <c r="C423" s="1009"/>
      <c r="D423" s="1045"/>
      <c r="E423" s="1023"/>
      <c r="F423" s="1050"/>
      <c r="G423" s="985"/>
      <c r="H423" s="985"/>
      <c r="I423" s="985"/>
      <c r="J423" s="16" t="s">
        <v>158</v>
      </c>
      <c r="K423" s="20"/>
      <c r="L423" s="20"/>
      <c r="M423" s="17"/>
      <c r="N423" s="17"/>
      <c r="O423" s="17"/>
      <c r="P423" s="17"/>
      <c r="Q423" s="16"/>
      <c r="R423" s="16"/>
      <c r="S423" s="1013"/>
      <c r="T423" s="913"/>
      <c r="U423" s="913"/>
      <c r="V423" s="913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</row>
    <row r="424" spans="1:116" ht="9.75" customHeight="1" outlineLevel="4" x14ac:dyDescent="0.15">
      <c r="A424" s="1002"/>
      <c r="B424" s="1006"/>
      <c r="C424" s="1010"/>
      <c r="D424" s="1046"/>
      <c r="E424" s="1024"/>
      <c r="F424" s="1051"/>
      <c r="G424" s="987"/>
      <c r="H424" s="987"/>
      <c r="I424" s="987"/>
      <c r="J424" s="18" t="s">
        <v>159</v>
      </c>
      <c r="K424" s="21"/>
      <c r="L424" s="21"/>
      <c r="M424" s="22"/>
      <c r="N424" s="22"/>
      <c r="O424" s="22"/>
      <c r="P424" s="22"/>
      <c r="Q424" s="18"/>
      <c r="R424" s="18"/>
      <c r="S424" s="1014"/>
      <c r="T424" s="913"/>
      <c r="U424" s="913"/>
      <c r="V424" s="913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</row>
    <row r="425" spans="1:116" ht="9.75" customHeight="1" outlineLevel="4" thickBot="1" x14ac:dyDescent="0.2">
      <c r="A425" s="1003"/>
      <c r="B425" s="1007"/>
      <c r="C425" s="1011"/>
      <c r="D425" s="1047"/>
      <c r="E425" s="1025"/>
      <c r="F425" s="1052"/>
      <c r="G425" s="988"/>
      <c r="H425" s="988"/>
      <c r="I425" s="988"/>
      <c r="J425" s="19" t="s">
        <v>385</v>
      </c>
      <c r="K425" s="19">
        <f>SUM(K421:K424)</f>
        <v>0</v>
      </c>
      <c r="L425" s="19">
        <f>SUM(L421:L424)</f>
        <v>0</v>
      </c>
      <c r="M425" s="19">
        <f t="shared" ref="M425:R425" si="99">SUM(M421:M424)</f>
        <v>0</v>
      </c>
      <c r="N425" s="19">
        <f t="shared" si="99"/>
        <v>0</v>
      </c>
      <c r="O425" s="19">
        <f t="shared" si="99"/>
        <v>0</v>
      </c>
      <c r="P425" s="19">
        <f t="shared" si="99"/>
        <v>0</v>
      </c>
      <c r="Q425" s="19">
        <f t="shared" si="99"/>
        <v>0</v>
      </c>
      <c r="R425" s="19">
        <f t="shared" si="99"/>
        <v>0</v>
      </c>
      <c r="S425" s="1015"/>
      <c r="T425" s="914"/>
      <c r="U425" s="914"/>
      <c r="V425" s="914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</row>
    <row r="426" spans="1:116" ht="9.75" customHeight="1" outlineLevel="3" thickBot="1" x14ac:dyDescent="0.2">
      <c r="A426" s="23" t="s">
        <v>20</v>
      </c>
      <c r="B426" s="24" t="s">
        <v>11</v>
      </c>
      <c r="C426" s="118" t="s">
        <v>10</v>
      </c>
      <c r="D426" s="25">
        <v>2</v>
      </c>
      <c r="E426" s="915" t="s">
        <v>46</v>
      </c>
      <c r="F426" s="916"/>
      <c r="G426" s="916"/>
      <c r="H426" s="916"/>
      <c r="I426" s="916"/>
      <c r="J426" s="917"/>
      <c r="K426" s="26">
        <f>K415+K420+K425</f>
        <v>48675.59</v>
      </c>
      <c r="L426" s="26">
        <f t="shared" ref="L426:R426" si="100">L415+L420+L425</f>
        <v>3650.67</v>
      </c>
      <c r="M426" s="26">
        <f t="shared" si="100"/>
        <v>3650.67</v>
      </c>
      <c r="N426" s="26">
        <f t="shared" si="100"/>
        <v>3650.67</v>
      </c>
      <c r="O426" s="26">
        <f t="shared" si="100"/>
        <v>0</v>
      </c>
      <c r="P426" s="26">
        <f t="shared" si="100"/>
        <v>0</v>
      </c>
      <c r="Q426" s="26">
        <f t="shared" si="100"/>
        <v>3650.67</v>
      </c>
      <c r="R426" s="26">
        <f t="shared" si="100"/>
        <v>0</v>
      </c>
      <c r="S426" s="27" t="s">
        <v>13</v>
      </c>
      <c r="T426" s="26" t="s">
        <v>13</v>
      </c>
      <c r="U426" s="28" t="s">
        <v>13</v>
      </c>
      <c r="V426" s="29" t="s">
        <v>13</v>
      </c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</row>
    <row r="427" spans="1:116" ht="11.25" customHeight="1" outlineLevel="4" thickBot="1" x14ac:dyDescent="0.2">
      <c r="A427" s="11" t="s">
        <v>20</v>
      </c>
      <c r="B427" s="12" t="s">
        <v>11</v>
      </c>
      <c r="C427" s="117" t="s">
        <v>10</v>
      </c>
      <c r="D427" s="13">
        <v>3</v>
      </c>
      <c r="E427" s="1016" t="s">
        <v>190</v>
      </c>
      <c r="F427" s="1017"/>
      <c r="G427" s="1017"/>
      <c r="H427" s="1017"/>
      <c r="I427" s="1017"/>
      <c r="J427" s="1017"/>
      <c r="K427" s="1017"/>
      <c r="L427" s="1017"/>
      <c r="M427" s="1017"/>
      <c r="N427" s="1017"/>
      <c r="O427" s="1017"/>
      <c r="P427" s="1017"/>
      <c r="Q427" s="1017"/>
      <c r="R427" s="1017"/>
      <c r="S427" s="1017"/>
      <c r="T427" s="1017"/>
      <c r="U427" s="1017"/>
      <c r="V427" s="1018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</row>
    <row r="428" spans="1:116" ht="9.75" customHeight="1" outlineLevel="4" x14ac:dyDescent="0.15">
      <c r="A428" s="1000" t="s">
        <v>20</v>
      </c>
      <c r="B428" s="1004" t="s">
        <v>11</v>
      </c>
      <c r="C428" s="1008" t="s">
        <v>10</v>
      </c>
      <c r="D428" s="1048" t="s">
        <v>12</v>
      </c>
      <c r="E428" s="1022" t="s">
        <v>10</v>
      </c>
      <c r="F428" s="981"/>
      <c r="G428" s="986"/>
      <c r="H428" s="986"/>
      <c r="I428" s="986"/>
      <c r="J428" s="14" t="s">
        <v>156</v>
      </c>
      <c r="K428" s="20"/>
      <c r="L428" s="14"/>
      <c r="M428" s="15"/>
      <c r="N428" s="15"/>
      <c r="O428" s="15"/>
      <c r="P428" s="15"/>
      <c r="Q428" s="14"/>
      <c r="R428" s="14"/>
      <c r="S428" s="1012"/>
      <c r="T428" s="912"/>
      <c r="U428" s="912"/>
      <c r="V428" s="912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</row>
    <row r="429" spans="1:116" ht="9.75" customHeight="1" outlineLevel="4" x14ac:dyDescent="0.15">
      <c r="A429" s="1001"/>
      <c r="B429" s="1005"/>
      <c r="C429" s="1009"/>
      <c r="D429" s="1045"/>
      <c r="E429" s="1023"/>
      <c r="F429" s="982"/>
      <c r="G429" s="985"/>
      <c r="H429" s="985"/>
      <c r="I429" s="985"/>
      <c r="J429" s="16" t="s">
        <v>157</v>
      </c>
      <c r="K429" s="20"/>
      <c r="L429" s="16"/>
      <c r="M429" s="17"/>
      <c r="N429" s="17"/>
      <c r="O429" s="17"/>
      <c r="P429" s="17"/>
      <c r="Q429" s="16"/>
      <c r="R429" s="16"/>
      <c r="S429" s="1013"/>
      <c r="T429" s="913"/>
      <c r="U429" s="913"/>
      <c r="V429" s="913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</row>
    <row r="430" spans="1:116" ht="9.75" customHeight="1" outlineLevel="4" x14ac:dyDescent="0.15">
      <c r="A430" s="1001"/>
      <c r="B430" s="1005"/>
      <c r="C430" s="1009"/>
      <c r="D430" s="1045"/>
      <c r="E430" s="1023"/>
      <c r="F430" s="982"/>
      <c r="G430" s="985"/>
      <c r="H430" s="985"/>
      <c r="I430" s="985"/>
      <c r="J430" s="16" t="s">
        <v>158</v>
      </c>
      <c r="K430" s="20"/>
      <c r="L430" s="16"/>
      <c r="M430" s="17"/>
      <c r="N430" s="17"/>
      <c r="O430" s="17"/>
      <c r="P430" s="17"/>
      <c r="Q430" s="16"/>
      <c r="R430" s="16"/>
      <c r="S430" s="1013"/>
      <c r="T430" s="913"/>
      <c r="U430" s="913"/>
      <c r="V430" s="913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</row>
    <row r="431" spans="1:116" ht="9.75" customHeight="1" outlineLevel="4" x14ac:dyDescent="0.15">
      <c r="A431" s="1002"/>
      <c r="B431" s="1006"/>
      <c r="C431" s="1010"/>
      <c r="D431" s="1046"/>
      <c r="E431" s="1024"/>
      <c r="F431" s="983"/>
      <c r="G431" s="987"/>
      <c r="H431" s="987"/>
      <c r="I431" s="987"/>
      <c r="J431" s="18" t="s">
        <v>159</v>
      </c>
      <c r="K431" s="21"/>
      <c r="L431" s="18"/>
      <c r="M431" s="18"/>
      <c r="N431" s="18"/>
      <c r="O431" s="18"/>
      <c r="P431" s="18"/>
      <c r="Q431" s="18"/>
      <c r="R431" s="18"/>
      <c r="S431" s="1014"/>
      <c r="T431" s="913"/>
      <c r="U431" s="913"/>
      <c r="V431" s="913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</row>
    <row r="432" spans="1:116" ht="9.75" customHeight="1" outlineLevel="4" thickBot="1" x14ac:dyDescent="0.2">
      <c r="A432" s="1003"/>
      <c r="B432" s="1007"/>
      <c r="C432" s="1011"/>
      <c r="D432" s="1047"/>
      <c r="E432" s="1025"/>
      <c r="F432" s="984"/>
      <c r="G432" s="988"/>
      <c r="H432" s="988"/>
      <c r="I432" s="988"/>
      <c r="J432" s="19" t="s">
        <v>385</v>
      </c>
      <c r="K432" s="19">
        <f>SUM(K428:K431)</f>
        <v>0</v>
      </c>
      <c r="L432" s="19">
        <f>SUM(L428:L431)</f>
        <v>0</v>
      </c>
      <c r="M432" s="19">
        <f t="shared" ref="M432:R432" si="101">SUM(M428:M431)</f>
        <v>0</v>
      </c>
      <c r="N432" s="19">
        <f t="shared" si="101"/>
        <v>0</v>
      </c>
      <c r="O432" s="19">
        <f t="shared" si="101"/>
        <v>0</v>
      </c>
      <c r="P432" s="19">
        <f t="shared" si="101"/>
        <v>0</v>
      </c>
      <c r="Q432" s="19">
        <f t="shared" si="101"/>
        <v>0</v>
      </c>
      <c r="R432" s="19">
        <f t="shared" si="101"/>
        <v>0</v>
      </c>
      <c r="S432" s="1015"/>
      <c r="T432" s="914"/>
      <c r="U432" s="914"/>
      <c r="V432" s="914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</row>
    <row r="433" spans="1:116" ht="9.75" customHeight="1" outlineLevel="4" x14ac:dyDescent="0.15">
      <c r="A433" s="948" t="s">
        <v>20</v>
      </c>
      <c r="B433" s="951" t="s">
        <v>11</v>
      </c>
      <c r="C433" s="954" t="s">
        <v>10</v>
      </c>
      <c r="D433" s="957" t="s">
        <v>12</v>
      </c>
      <c r="E433" s="960" t="s">
        <v>11</v>
      </c>
      <c r="F433" s="981"/>
      <c r="G433" s="942"/>
      <c r="H433" s="986"/>
      <c r="I433" s="986"/>
      <c r="J433" s="14" t="s">
        <v>156</v>
      </c>
      <c r="K433" s="20"/>
      <c r="L433" s="20"/>
      <c r="M433" s="17"/>
      <c r="N433" s="17"/>
      <c r="O433" s="17"/>
      <c r="P433" s="17"/>
      <c r="Q433" s="16"/>
      <c r="R433" s="16"/>
      <c r="S433" s="945"/>
      <c r="T433" s="912"/>
      <c r="U433" s="912"/>
      <c r="V433" s="912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</row>
    <row r="434" spans="1:116" ht="9.75" customHeight="1" outlineLevel="4" x14ac:dyDescent="0.15">
      <c r="A434" s="949"/>
      <c r="B434" s="952"/>
      <c r="C434" s="955"/>
      <c r="D434" s="958"/>
      <c r="E434" s="961"/>
      <c r="F434" s="982"/>
      <c r="G434" s="943"/>
      <c r="H434" s="985"/>
      <c r="I434" s="985"/>
      <c r="J434" s="16" t="s">
        <v>157</v>
      </c>
      <c r="K434" s="20"/>
      <c r="L434" s="20"/>
      <c r="M434" s="17"/>
      <c r="N434" s="17"/>
      <c r="O434" s="17"/>
      <c r="P434" s="17"/>
      <c r="Q434" s="16"/>
      <c r="R434" s="16"/>
      <c r="S434" s="946"/>
      <c r="T434" s="913"/>
      <c r="U434" s="913"/>
      <c r="V434" s="913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</row>
    <row r="435" spans="1:116" ht="9.75" customHeight="1" outlineLevel="4" x14ac:dyDescent="0.15">
      <c r="A435" s="949"/>
      <c r="B435" s="952"/>
      <c r="C435" s="955"/>
      <c r="D435" s="958"/>
      <c r="E435" s="961"/>
      <c r="F435" s="982"/>
      <c r="G435" s="943"/>
      <c r="H435" s="985"/>
      <c r="I435" s="985"/>
      <c r="J435" s="16" t="s">
        <v>158</v>
      </c>
      <c r="K435" s="20"/>
      <c r="L435" s="20"/>
      <c r="M435" s="17"/>
      <c r="N435" s="17"/>
      <c r="O435" s="17"/>
      <c r="P435" s="17"/>
      <c r="Q435" s="16"/>
      <c r="R435" s="16"/>
      <c r="S435" s="946"/>
      <c r="T435" s="913"/>
      <c r="U435" s="913"/>
      <c r="V435" s="913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</row>
    <row r="436" spans="1:116" ht="9.75" customHeight="1" outlineLevel="4" x14ac:dyDescent="0.15">
      <c r="A436" s="949"/>
      <c r="B436" s="952"/>
      <c r="C436" s="955"/>
      <c r="D436" s="958"/>
      <c r="E436" s="961"/>
      <c r="F436" s="983"/>
      <c r="G436" s="943"/>
      <c r="H436" s="987"/>
      <c r="I436" s="987"/>
      <c r="J436" s="18" t="s">
        <v>159</v>
      </c>
      <c r="K436" s="21"/>
      <c r="L436" s="21"/>
      <c r="M436" s="22"/>
      <c r="N436" s="22"/>
      <c r="O436" s="22"/>
      <c r="P436" s="22"/>
      <c r="Q436" s="18"/>
      <c r="R436" s="18"/>
      <c r="S436" s="946"/>
      <c r="T436" s="913"/>
      <c r="U436" s="913"/>
      <c r="V436" s="913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</row>
    <row r="437" spans="1:116" ht="9.75" customHeight="1" outlineLevel="4" thickBot="1" x14ac:dyDescent="0.2">
      <c r="A437" s="950"/>
      <c r="B437" s="953"/>
      <c r="C437" s="956"/>
      <c r="D437" s="959"/>
      <c r="E437" s="962"/>
      <c r="F437" s="984"/>
      <c r="G437" s="944"/>
      <c r="H437" s="988"/>
      <c r="I437" s="988"/>
      <c r="J437" s="19" t="s">
        <v>385</v>
      </c>
      <c r="K437" s="19">
        <f>SUM(K433:K436)</f>
        <v>0</v>
      </c>
      <c r="L437" s="19">
        <f>SUM(L433:L436)</f>
        <v>0</v>
      </c>
      <c r="M437" s="19">
        <f t="shared" ref="M437:R437" si="102">SUM(M433:M436)</f>
        <v>0</v>
      </c>
      <c r="N437" s="19">
        <f t="shared" si="102"/>
        <v>0</v>
      </c>
      <c r="O437" s="19">
        <f t="shared" si="102"/>
        <v>0</v>
      </c>
      <c r="P437" s="19">
        <f t="shared" si="102"/>
        <v>0</v>
      </c>
      <c r="Q437" s="19">
        <f t="shared" si="102"/>
        <v>0</v>
      </c>
      <c r="R437" s="19">
        <f t="shared" si="102"/>
        <v>0</v>
      </c>
      <c r="S437" s="947"/>
      <c r="T437" s="914"/>
      <c r="U437" s="914"/>
      <c r="V437" s="914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</row>
    <row r="438" spans="1:116" ht="9.75" customHeight="1" outlineLevel="4" x14ac:dyDescent="0.15">
      <c r="A438" s="1001" t="s">
        <v>20</v>
      </c>
      <c r="B438" s="1005" t="s">
        <v>11</v>
      </c>
      <c r="C438" s="1009" t="s">
        <v>10</v>
      </c>
      <c r="D438" s="1045" t="s">
        <v>12</v>
      </c>
      <c r="E438" s="1023" t="s">
        <v>12</v>
      </c>
      <c r="F438" s="1050"/>
      <c r="G438" s="985"/>
      <c r="H438" s="985"/>
      <c r="I438" s="985"/>
      <c r="J438" s="14" t="s">
        <v>156</v>
      </c>
      <c r="K438" s="20"/>
      <c r="L438" s="20"/>
      <c r="M438" s="17"/>
      <c r="N438" s="17"/>
      <c r="O438" s="17"/>
      <c r="P438" s="17"/>
      <c r="Q438" s="16"/>
      <c r="R438" s="16"/>
      <c r="S438" s="1013"/>
      <c r="T438" s="912"/>
      <c r="U438" s="912"/>
      <c r="V438" s="912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</row>
    <row r="439" spans="1:116" ht="9.75" customHeight="1" outlineLevel="4" x14ac:dyDescent="0.15">
      <c r="A439" s="1001"/>
      <c r="B439" s="1005"/>
      <c r="C439" s="1009"/>
      <c r="D439" s="1045"/>
      <c r="E439" s="1023"/>
      <c r="F439" s="1050"/>
      <c r="G439" s="985"/>
      <c r="H439" s="985"/>
      <c r="I439" s="985"/>
      <c r="J439" s="16" t="s">
        <v>157</v>
      </c>
      <c r="K439" s="20"/>
      <c r="L439" s="20"/>
      <c r="M439" s="17"/>
      <c r="N439" s="17"/>
      <c r="O439" s="17"/>
      <c r="P439" s="17"/>
      <c r="Q439" s="16"/>
      <c r="R439" s="16"/>
      <c r="S439" s="1013"/>
      <c r="T439" s="913"/>
      <c r="U439" s="913"/>
      <c r="V439" s="913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</row>
    <row r="440" spans="1:116" ht="9.75" customHeight="1" outlineLevel="4" x14ac:dyDescent="0.15">
      <c r="A440" s="1001"/>
      <c r="B440" s="1005"/>
      <c r="C440" s="1009"/>
      <c r="D440" s="1045"/>
      <c r="E440" s="1023"/>
      <c r="F440" s="1050"/>
      <c r="G440" s="985"/>
      <c r="H440" s="985"/>
      <c r="I440" s="985"/>
      <c r="J440" s="16" t="s">
        <v>158</v>
      </c>
      <c r="K440" s="20"/>
      <c r="L440" s="20"/>
      <c r="M440" s="17"/>
      <c r="N440" s="17"/>
      <c r="O440" s="17"/>
      <c r="P440" s="17"/>
      <c r="Q440" s="16"/>
      <c r="R440" s="16"/>
      <c r="S440" s="1013"/>
      <c r="T440" s="913"/>
      <c r="U440" s="913"/>
      <c r="V440" s="913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</row>
    <row r="441" spans="1:116" ht="9.75" customHeight="1" outlineLevel="4" x14ac:dyDescent="0.15">
      <c r="A441" s="1002"/>
      <c r="B441" s="1006"/>
      <c r="C441" s="1010"/>
      <c r="D441" s="1046"/>
      <c r="E441" s="1024"/>
      <c r="F441" s="1051"/>
      <c r="G441" s="987"/>
      <c r="H441" s="987"/>
      <c r="I441" s="987"/>
      <c r="J441" s="18" t="s">
        <v>159</v>
      </c>
      <c r="K441" s="21"/>
      <c r="L441" s="21"/>
      <c r="M441" s="22"/>
      <c r="N441" s="22"/>
      <c r="O441" s="22"/>
      <c r="P441" s="22"/>
      <c r="Q441" s="18"/>
      <c r="R441" s="18"/>
      <c r="S441" s="1014"/>
      <c r="T441" s="913"/>
      <c r="U441" s="913"/>
      <c r="V441" s="913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</row>
    <row r="442" spans="1:116" ht="9.75" customHeight="1" outlineLevel="4" thickBot="1" x14ac:dyDescent="0.2">
      <c r="A442" s="1003"/>
      <c r="B442" s="1007"/>
      <c r="C442" s="1011"/>
      <c r="D442" s="1047"/>
      <c r="E442" s="1025"/>
      <c r="F442" s="1052"/>
      <c r="G442" s="988"/>
      <c r="H442" s="988"/>
      <c r="I442" s="988"/>
      <c r="J442" s="19" t="s">
        <v>385</v>
      </c>
      <c r="K442" s="19">
        <f>SUM(K438:K441)</f>
        <v>0</v>
      </c>
      <c r="L442" s="19">
        <f>SUM(L438:L441)</f>
        <v>0</v>
      </c>
      <c r="M442" s="19">
        <f t="shared" ref="M442:R442" si="103">SUM(M438:M441)</f>
        <v>0</v>
      </c>
      <c r="N442" s="19">
        <f t="shared" si="103"/>
        <v>0</v>
      </c>
      <c r="O442" s="19">
        <f t="shared" si="103"/>
        <v>0</v>
      </c>
      <c r="P442" s="19">
        <f t="shared" si="103"/>
        <v>0</v>
      </c>
      <c r="Q442" s="19">
        <f t="shared" si="103"/>
        <v>0</v>
      </c>
      <c r="R442" s="19">
        <f t="shared" si="103"/>
        <v>0</v>
      </c>
      <c r="S442" s="1015"/>
      <c r="T442" s="914"/>
      <c r="U442" s="914"/>
      <c r="V442" s="914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</row>
    <row r="443" spans="1:116" ht="9.75" customHeight="1" outlineLevel="3" thickBot="1" x14ac:dyDescent="0.2">
      <c r="A443" s="23" t="s">
        <v>20</v>
      </c>
      <c r="B443" s="24" t="s">
        <v>11</v>
      </c>
      <c r="C443" s="118" t="s">
        <v>10</v>
      </c>
      <c r="D443" s="25">
        <v>3</v>
      </c>
      <c r="E443" s="915" t="s">
        <v>46</v>
      </c>
      <c r="F443" s="916"/>
      <c r="G443" s="916"/>
      <c r="H443" s="916"/>
      <c r="I443" s="916"/>
      <c r="J443" s="917"/>
      <c r="K443" s="26">
        <f>K432+K437+K442</f>
        <v>0</v>
      </c>
      <c r="L443" s="26">
        <f>L432+L437+L442</f>
        <v>0</v>
      </c>
      <c r="M443" s="26">
        <f t="shared" ref="M443:R443" si="104">M432+M437+M442</f>
        <v>0</v>
      </c>
      <c r="N443" s="26">
        <f t="shared" si="104"/>
        <v>0</v>
      </c>
      <c r="O443" s="26">
        <f t="shared" si="104"/>
        <v>0</v>
      </c>
      <c r="P443" s="26">
        <f t="shared" si="104"/>
        <v>0</v>
      </c>
      <c r="Q443" s="26">
        <f t="shared" si="104"/>
        <v>0</v>
      </c>
      <c r="R443" s="26">
        <f t="shared" si="104"/>
        <v>0</v>
      </c>
      <c r="S443" s="27" t="s">
        <v>13</v>
      </c>
      <c r="T443" s="26" t="s">
        <v>13</v>
      </c>
      <c r="U443" s="28" t="s">
        <v>13</v>
      </c>
      <c r="V443" s="29" t="s">
        <v>13</v>
      </c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</row>
    <row r="444" spans="1:116" ht="11.25" customHeight="1" outlineLevel="4" thickBot="1" x14ac:dyDescent="0.2">
      <c r="A444" s="11" t="s">
        <v>20</v>
      </c>
      <c r="B444" s="12" t="s">
        <v>11</v>
      </c>
      <c r="C444" s="117" t="s">
        <v>10</v>
      </c>
      <c r="D444" s="13">
        <v>4</v>
      </c>
      <c r="E444" s="1049" t="s">
        <v>191</v>
      </c>
      <c r="F444" s="970"/>
      <c r="G444" s="970"/>
      <c r="H444" s="970"/>
      <c r="I444" s="970"/>
      <c r="J444" s="970"/>
      <c r="K444" s="970"/>
      <c r="L444" s="970"/>
      <c r="M444" s="970"/>
      <c r="N444" s="970"/>
      <c r="O444" s="970"/>
      <c r="P444" s="970"/>
      <c r="Q444" s="970"/>
      <c r="R444" s="970"/>
      <c r="S444" s="970"/>
      <c r="T444" s="970"/>
      <c r="U444" s="970"/>
      <c r="V444" s="971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</row>
    <row r="445" spans="1:116" ht="9.75" customHeight="1" outlineLevel="4" x14ac:dyDescent="0.15">
      <c r="A445" s="1000" t="s">
        <v>20</v>
      </c>
      <c r="B445" s="1004" t="s">
        <v>11</v>
      </c>
      <c r="C445" s="1008" t="s">
        <v>10</v>
      </c>
      <c r="D445" s="1048" t="s">
        <v>41</v>
      </c>
      <c r="E445" s="1023" t="s">
        <v>10</v>
      </c>
      <c r="F445" s="982"/>
      <c r="G445" s="985"/>
      <c r="H445" s="985"/>
      <c r="I445" s="985"/>
      <c r="J445" s="16" t="s">
        <v>156</v>
      </c>
      <c r="K445" s="20"/>
      <c r="L445" s="16"/>
      <c r="M445" s="17"/>
      <c r="N445" s="17"/>
      <c r="O445" s="17"/>
      <c r="P445" s="17"/>
      <c r="Q445" s="16"/>
      <c r="R445" s="16"/>
      <c r="S445" s="1013"/>
      <c r="T445" s="913"/>
      <c r="U445" s="913"/>
      <c r="V445" s="913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</row>
    <row r="446" spans="1:116" ht="9.75" customHeight="1" outlineLevel="4" x14ac:dyDescent="0.15">
      <c r="A446" s="1001"/>
      <c r="B446" s="1005"/>
      <c r="C446" s="1009"/>
      <c r="D446" s="1045"/>
      <c r="E446" s="1023"/>
      <c r="F446" s="982"/>
      <c r="G446" s="985"/>
      <c r="H446" s="985"/>
      <c r="I446" s="985"/>
      <c r="J446" s="16" t="s">
        <v>157</v>
      </c>
      <c r="K446" s="20"/>
      <c r="L446" s="16"/>
      <c r="M446" s="17"/>
      <c r="N446" s="17"/>
      <c r="O446" s="17"/>
      <c r="P446" s="17"/>
      <c r="Q446" s="16"/>
      <c r="R446" s="16"/>
      <c r="S446" s="1013"/>
      <c r="T446" s="913"/>
      <c r="U446" s="913"/>
      <c r="V446" s="913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</row>
    <row r="447" spans="1:116" ht="9.75" customHeight="1" outlineLevel="4" x14ac:dyDescent="0.15">
      <c r="A447" s="1001"/>
      <c r="B447" s="1005"/>
      <c r="C447" s="1009"/>
      <c r="D447" s="1045"/>
      <c r="E447" s="1023"/>
      <c r="F447" s="982"/>
      <c r="G447" s="985"/>
      <c r="H447" s="985"/>
      <c r="I447" s="985"/>
      <c r="J447" s="16" t="s">
        <v>158</v>
      </c>
      <c r="K447" s="20"/>
      <c r="L447" s="16"/>
      <c r="M447" s="17"/>
      <c r="N447" s="17"/>
      <c r="O447" s="17"/>
      <c r="P447" s="17"/>
      <c r="Q447" s="16"/>
      <c r="R447" s="16"/>
      <c r="S447" s="1013"/>
      <c r="T447" s="913"/>
      <c r="U447" s="913"/>
      <c r="V447" s="913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</row>
    <row r="448" spans="1:116" ht="9.75" customHeight="1" outlineLevel="4" x14ac:dyDescent="0.15">
      <c r="A448" s="1002"/>
      <c r="B448" s="1006"/>
      <c r="C448" s="1010"/>
      <c r="D448" s="1046"/>
      <c r="E448" s="1024"/>
      <c r="F448" s="983"/>
      <c r="G448" s="987"/>
      <c r="H448" s="987"/>
      <c r="I448" s="987"/>
      <c r="J448" s="18" t="s">
        <v>159</v>
      </c>
      <c r="K448" s="21"/>
      <c r="L448" s="18"/>
      <c r="M448" s="18"/>
      <c r="N448" s="18"/>
      <c r="O448" s="18"/>
      <c r="P448" s="18"/>
      <c r="Q448" s="18"/>
      <c r="R448" s="18"/>
      <c r="S448" s="1014"/>
      <c r="T448" s="913"/>
      <c r="U448" s="913"/>
      <c r="V448" s="913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</row>
    <row r="449" spans="1:116" ht="9.75" customHeight="1" outlineLevel="4" thickBot="1" x14ac:dyDescent="0.2">
      <c r="A449" s="1003"/>
      <c r="B449" s="1007"/>
      <c r="C449" s="1011"/>
      <c r="D449" s="1047"/>
      <c r="E449" s="1025"/>
      <c r="F449" s="984"/>
      <c r="G449" s="988"/>
      <c r="H449" s="988"/>
      <c r="I449" s="988"/>
      <c r="J449" s="19" t="s">
        <v>385</v>
      </c>
      <c r="K449" s="19">
        <f>SUM(K445:K448)</f>
        <v>0</v>
      </c>
      <c r="L449" s="19">
        <f>SUM(L445:L448)</f>
        <v>0</v>
      </c>
      <c r="M449" s="19">
        <f t="shared" ref="M449:R449" si="105">SUM(M445:M448)</f>
        <v>0</v>
      </c>
      <c r="N449" s="19">
        <f t="shared" si="105"/>
        <v>0</v>
      </c>
      <c r="O449" s="19">
        <f t="shared" si="105"/>
        <v>0</v>
      </c>
      <c r="P449" s="19">
        <f t="shared" si="105"/>
        <v>0</v>
      </c>
      <c r="Q449" s="19">
        <f t="shared" si="105"/>
        <v>0</v>
      </c>
      <c r="R449" s="19">
        <f t="shared" si="105"/>
        <v>0</v>
      </c>
      <c r="S449" s="1015"/>
      <c r="T449" s="914"/>
      <c r="U449" s="914"/>
      <c r="V449" s="914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</row>
    <row r="450" spans="1:116" ht="9.75" customHeight="1" outlineLevel="4" x14ac:dyDescent="0.15">
      <c r="A450" s="948" t="s">
        <v>20</v>
      </c>
      <c r="B450" s="951" t="s">
        <v>11</v>
      </c>
      <c r="C450" s="954" t="s">
        <v>10</v>
      </c>
      <c r="D450" s="957" t="s">
        <v>41</v>
      </c>
      <c r="E450" s="960" t="s">
        <v>11</v>
      </c>
      <c r="F450" s="981"/>
      <c r="G450" s="942"/>
      <c r="H450" s="986"/>
      <c r="I450" s="986"/>
      <c r="J450" s="14" t="s">
        <v>156</v>
      </c>
      <c r="K450" s="20"/>
      <c r="L450" s="20"/>
      <c r="M450" s="17"/>
      <c r="N450" s="17"/>
      <c r="O450" s="17"/>
      <c r="P450" s="17"/>
      <c r="Q450" s="16"/>
      <c r="R450" s="16"/>
      <c r="S450" s="945"/>
      <c r="T450" s="912"/>
      <c r="U450" s="912"/>
      <c r="V450" s="912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</row>
    <row r="451" spans="1:116" ht="9.75" customHeight="1" outlineLevel="4" x14ac:dyDescent="0.15">
      <c r="A451" s="949"/>
      <c r="B451" s="952"/>
      <c r="C451" s="955"/>
      <c r="D451" s="958"/>
      <c r="E451" s="961"/>
      <c r="F451" s="982"/>
      <c r="G451" s="943"/>
      <c r="H451" s="985"/>
      <c r="I451" s="985"/>
      <c r="J451" s="16" t="s">
        <v>157</v>
      </c>
      <c r="K451" s="20"/>
      <c r="L451" s="20"/>
      <c r="M451" s="17"/>
      <c r="N451" s="17"/>
      <c r="O451" s="17"/>
      <c r="P451" s="17"/>
      <c r="Q451" s="16"/>
      <c r="R451" s="16"/>
      <c r="S451" s="946"/>
      <c r="T451" s="913"/>
      <c r="U451" s="913"/>
      <c r="V451" s="913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</row>
    <row r="452" spans="1:116" ht="9.75" customHeight="1" outlineLevel="4" x14ac:dyDescent="0.15">
      <c r="A452" s="949"/>
      <c r="B452" s="952"/>
      <c r="C452" s="955"/>
      <c r="D452" s="958"/>
      <c r="E452" s="961"/>
      <c r="F452" s="982"/>
      <c r="G452" s="943"/>
      <c r="H452" s="985"/>
      <c r="I452" s="985"/>
      <c r="J452" s="16" t="s">
        <v>158</v>
      </c>
      <c r="K452" s="20"/>
      <c r="L452" s="20"/>
      <c r="M452" s="17"/>
      <c r="N452" s="17"/>
      <c r="O452" s="17"/>
      <c r="P452" s="17"/>
      <c r="Q452" s="16"/>
      <c r="R452" s="16"/>
      <c r="S452" s="946"/>
      <c r="T452" s="913"/>
      <c r="U452" s="913"/>
      <c r="V452" s="913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</row>
    <row r="453" spans="1:116" ht="9.75" customHeight="1" outlineLevel="4" x14ac:dyDescent="0.15">
      <c r="A453" s="949"/>
      <c r="B453" s="952"/>
      <c r="C453" s="955"/>
      <c r="D453" s="958"/>
      <c r="E453" s="961"/>
      <c r="F453" s="983"/>
      <c r="G453" s="943"/>
      <c r="H453" s="987"/>
      <c r="I453" s="987"/>
      <c r="J453" s="18" t="s">
        <v>159</v>
      </c>
      <c r="K453" s="21"/>
      <c r="L453" s="21"/>
      <c r="M453" s="22"/>
      <c r="N453" s="22"/>
      <c r="O453" s="22"/>
      <c r="P453" s="22"/>
      <c r="Q453" s="18"/>
      <c r="R453" s="18"/>
      <c r="S453" s="946"/>
      <c r="T453" s="913"/>
      <c r="U453" s="913"/>
      <c r="V453" s="913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</row>
    <row r="454" spans="1:116" ht="9.75" customHeight="1" outlineLevel="4" thickBot="1" x14ac:dyDescent="0.2">
      <c r="A454" s="950"/>
      <c r="B454" s="953"/>
      <c r="C454" s="956"/>
      <c r="D454" s="959"/>
      <c r="E454" s="962"/>
      <c r="F454" s="984"/>
      <c r="G454" s="944"/>
      <c r="H454" s="988"/>
      <c r="I454" s="988"/>
      <c r="J454" s="19" t="s">
        <v>385</v>
      </c>
      <c r="K454" s="19">
        <f>SUM(K450:K453)</f>
        <v>0</v>
      </c>
      <c r="L454" s="19">
        <f>SUM(L450:L453)</f>
        <v>0</v>
      </c>
      <c r="M454" s="19">
        <f t="shared" ref="M454:R454" si="106">SUM(M450:M453)</f>
        <v>0</v>
      </c>
      <c r="N454" s="19">
        <f t="shared" si="106"/>
        <v>0</v>
      </c>
      <c r="O454" s="19">
        <f t="shared" si="106"/>
        <v>0</v>
      </c>
      <c r="P454" s="19">
        <f t="shared" si="106"/>
        <v>0</v>
      </c>
      <c r="Q454" s="19">
        <f t="shared" si="106"/>
        <v>0</v>
      </c>
      <c r="R454" s="19">
        <f t="shared" si="106"/>
        <v>0</v>
      </c>
      <c r="S454" s="947"/>
      <c r="T454" s="914"/>
      <c r="U454" s="914"/>
      <c r="V454" s="914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</row>
    <row r="455" spans="1:116" ht="9.75" customHeight="1" outlineLevel="4" x14ac:dyDescent="0.15">
      <c r="A455" s="1001" t="s">
        <v>20</v>
      </c>
      <c r="B455" s="1005" t="s">
        <v>11</v>
      </c>
      <c r="C455" s="1009" t="s">
        <v>10</v>
      </c>
      <c r="D455" s="1045" t="s">
        <v>41</v>
      </c>
      <c r="E455" s="1023" t="s">
        <v>12</v>
      </c>
      <c r="F455" s="1050"/>
      <c r="G455" s="985"/>
      <c r="H455" s="985"/>
      <c r="I455" s="985"/>
      <c r="J455" s="14" t="s">
        <v>156</v>
      </c>
      <c r="K455" s="20"/>
      <c r="L455" s="20"/>
      <c r="M455" s="17"/>
      <c r="N455" s="17"/>
      <c r="O455" s="17"/>
      <c r="P455" s="17"/>
      <c r="Q455" s="16"/>
      <c r="R455" s="16"/>
      <c r="S455" s="1013"/>
      <c r="T455" s="912"/>
      <c r="U455" s="912"/>
      <c r="V455" s="912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</row>
    <row r="456" spans="1:116" ht="9.75" customHeight="1" outlineLevel="4" x14ac:dyDescent="0.15">
      <c r="A456" s="1001"/>
      <c r="B456" s="1005"/>
      <c r="C456" s="1009"/>
      <c r="D456" s="1045"/>
      <c r="E456" s="1023"/>
      <c r="F456" s="1050"/>
      <c r="G456" s="985"/>
      <c r="H456" s="985"/>
      <c r="I456" s="985"/>
      <c r="J456" s="16" t="s">
        <v>157</v>
      </c>
      <c r="K456" s="20"/>
      <c r="L456" s="20"/>
      <c r="M456" s="17"/>
      <c r="N456" s="17"/>
      <c r="O456" s="17"/>
      <c r="P456" s="17"/>
      <c r="Q456" s="16"/>
      <c r="R456" s="16"/>
      <c r="S456" s="1013"/>
      <c r="T456" s="913"/>
      <c r="U456" s="913"/>
      <c r="V456" s="913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</row>
    <row r="457" spans="1:116" ht="9.75" customHeight="1" outlineLevel="4" x14ac:dyDescent="0.15">
      <c r="A457" s="1001"/>
      <c r="B457" s="1005"/>
      <c r="C457" s="1009"/>
      <c r="D457" s="1045"/>
      <c r="E457" s="1023"/>
      <c r="F457" s="1050"/>
      <c r="G457" s="985"/>
      <c r="H457" s="985"/>
      <c r="I457" s="985"/>
      <c r="J457" s="16" t="s">
        <v>158</v>
      </c>
      <c r="K457" s="20"/>
      <c r="L457" s="20"/>
      <c r="M457" s="17"/>
      <c r="N457" s="17"/>
      <c r="O457" s="17"/>
      <c r="P457" s="17"/>
      <c r="Q457" s="16"/>
      <c r="R457" s="16"/>
      <c r="S457" s="1013"/>
      <c r="T457" s="913"/>
      <c r="U457" s="913"/>
      <c r="V457" s="913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</row>
    <row r="458" spans="1:116" ht="9.75" customHeight="1" outlineLevel="4" x14ac:dyDescent="0.15">
      <c r="A458" s="1002"/>
      <c r="B458" s="1006"/>
      <c r="C458" s="1010"/>
      <c r="D458" s="1046"/>
      <c r="E458" s="1024"/>
      <c r="F458" s="1051"/>
      <c r="G458" s="987"/>
      <c r="H458" s="987"/>
      <c r="I458" s="987"/>
      <c r="J458" s="18" t="s">
        <v>159</v>
      </c>
      <c r="K458" s="21"/>
      <c r="L458" s="21"/>
      <c r="M458" s="22"/>
      <c r="N458" s="22"/>
      <c r="O458" s="22"/>
      <c r="P458" s="22"/>
      <c r="Q458" s="18"/>
      <c r="R458" s="18"/>
      <c r="S458" s="1014"/>
      <c r="T458" s="913"/>
      <c r="U458" s="913"/>
      <c r="V458" s="913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</row>
    <row r="459" spans="1:116" ht="9.75" customHeight="1" outlineLevel="4" thickBot="1" x14ac:dyDescent="0.2">
      <c r="A459" s="1003"/>
      <c r="B459" s="1007"/>
      <c r="C459" s="1011"/>
      <c r="D459" s="1047"/>
      <c r="E459" s="1025"/>
      <c r="F459" s="1052"/>
      <c r="G459" s="988"/>
      <c r="H459" s="988"/>
      <c r="I459" s="988"/>
      <c r="J459" s="19" t="s">
        <v>385</v>
      </c>
      <c r="K459" s="19">
        <f>SUM(K455:K458)</f>
        <v>0</v>
      </c>
      <c r="L459" s="19">
        <f>SUM(L455:L458)</f>
        <v>0</v>
      </c>
      <c r="M459" s="19">
        <f t="shared" ref="M459:R459" si="107">SUM(M455:M458)</f>
        <v>0</v>
      </c>
      <c r="N459" s="19">
        <f t="shared" si="107"/>
        <v>0</v>
      </c>
      <c r="O459" s="19">
        <f t="shared" si="107"/>
        <v>0</v>
      </c>
      <c r="P459" s="19">
        <f t="shared" si="107"/>
        <v>0</v>
      </c>
      <c r="Q459" s="19">
        <f t="shared" si="107"/>
        <v>0</v>
      </c>
      <c r="R459" s="19">
        <f t="shared" si="107"/>
        <v>0</v>
      </c>
      <c r="S459" s="1015"/>
      <c r="T459" s="914"/>
      <c r="U459" s="914"/>
      <c r="V459" s="914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</row>
    <row r="460" spans="1:116" ht="9.75" customHeight="1" outlineLevel="3" thickBot="1" x14ac:dyDescent="0.2">
      <c r="A460" s="23" t="s">
        <v>20</v>
      </c>
      <c r="B460" s="24" t="s">
        <v>11</v>
      </c>
      <c r="C460" s="118" t="s">
        <v>10</v>
      </c>
      <c r="D460" s="25">
        <v>4</v>
      </c>
      <c r="E460" s="915" t="s">
        <v>46</v>
      </c>
      <c r="F460" s="916"/>
      <c r="G460" s="916"/>
      <c r="H460" s="916"/>
      <c r="I460" s="916"/>
      <c r="J460" s="917"/>
      <c r="K460" s="26">
        <f>K449+K454+K459</f>
        <v>0</v>
      </c>
      <c r="L460" s="26">
        <f>L449+L454+L459</f>
        <v>0</v>
      </c>
      <c r="M460" s="26">
        <f t="shared" ref="M460:R460" si="108">M449+M454+M459</f>
        <v>0</v>
      </c>
      <c r="N460" s="26">
        <f t="shared" si="108"/>
        <v>0</v>
      </c>
      <c r="O460" s="26">
        <f t="shared" si="108"/>
        <v>0</v>
      </c>
      <c r="P460" s="26">
        <f t="shared" si="108"/>
        <v>0</v>
      </c>
      <c r="Q460" s="26">
        <f t="shared" si="108"/>
        <v>0</v>
      </c>
      <c r="R460" s="26">
        <f t="shared" si="108"/>
        <v>0</v>
      </c>
      <c r="S460" s="27" t="s">
        <v>13</v>
      </c>
      <c r="T460" s="26" t="s">
        <v>13</v>
      </c>
      <c r="U460" s="28" t="s">
        <v>13</v>
      </c>
      <c r="V460" s="29" t="s">
        <v>13</v>
      </c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</row>
    <row r="461" spans="1:116" ht="11.25" customHeight="1" outlineLevel="4" thickBot="1" x14ac:dyDescent="0.2">
      <c r="A461" s="11" t="s">
        <v>20</v>
      </c>
      <c r="B461" s="12" t="s">
        <v>11</v>
      </c>
      <c r="C461" s="117" t="s">
        <v>10</v>
      </c>
      <c r="D461" s="13">
        <v>5</v>
      </c>
      <c r="E461" s="1049" t="s">
        <v>192</v>
      </c>
      <c r="F461" s="970"/>
      <c r="G461" s="970"/>
      <c r="H461" s="970"/>
      <c r="I461" s="970"/>
      <c r="J461" s="970"/>
      <c r="K461" s="970"/>
      <c r="L461" s="970"/>
      <c r="M461" s="970"/>
      <c r="N461" s="970"/>
      <c r="O461" s="970"/>
      <c r="P461" s="970"/>
      <c r="Q461" s="970"/>
      <c r="R461" s="970"/>
      <c r="S461" s="970"/>
      <c r="T461" s="970"/>
      <c r="U461" s="970"/>
      <c r="V461" s="971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</row>
    <row r="462" spans="1:116" ht="9.75" customHeight="1" outlineLevel="4" x14ac:dyDescent="0.15">
      <c r="A462" s="1000" t="s">
        <v>20</v>
      </c>
      <c r="B462" s="1004" t="s">
        <v>11</v>
      </c>
      <c r="C462" s="1008" t="s">
        <v>10</v>
      </c>
      <c r="D462" s="1048" t="s">
        <v>45</v>
      </c>
      <c r="E462" s="1023" t="s">
        <v>10</v>
      </c>
      <c r="F462" s="982"/>
      <c r="G462" s="985"/>
      <c r="H462" s="985"/>
      <c r="I462" s="985"/>
      <c r="J462" s="16" t="s">
        <v>156</v>
      </c>
      <c r="K462" s="20"/>
      <c r="L462" s="16"/>
      <c r="M462" s="17"/>
      <c r="N462" s="17"/>
      <c r="O462" s="17"/>
      <c r="P462" s="17"/>
      <c r="Q462" s="16"/>
      <c r="R462" s="16"/>
      <c r="S462" s="1013"/>
      <c r="T462" s="913"/>
      <c r="U462" s="913"/>
      <c r="V462" s="913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</row>
    <row r="463" spans="1:116" ht="9.75" customHeight="1" outlineLevel="4" x14ac:dyDescent="0.15">
      <c r="A463" s="1001"/>
      <c r="B463" s="1005"/>
      <c r="C463" s="1009"/>
      <c r="D463" s="1045"/>
      <c r="E463" s="1023"/>
      <c r="F463" s="982"/>
      <c r="G463" s="985"/>
      <c r="H463" s="985"/>
      <c r="I463" s="985"/>
      <c r="J463" s="16" t="s">
        <v>157</v>
      </c>
      <c r="K463" s="20"/>
      <c r="L463" s="16"/>
      <c r="M463" s="17"/>
      <c r="N463" s="17"/>
      <c r="O463" s="17"/>
      <c r="P463" s="17"/>
      <c r="Q463" s="16"/>
      <c r="R463" s="16"/>
      <c r="S463" s="1013"/>
      <c r="T463" s="913"/>
      <c r="U463" s="913"/>
      <c r="V463" s="913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</row>
    <row r="464" spans="1:116" ht="9.75" customHeight="1" outlineLevel="4" x14ac:dyDescent="0.15">
      <c r="A464" s="1001"/>
      <c r="B464" s="1005"/>
      <c r="C464" s="1009"/>
      <c r="D464" s="1045"/>
      <c r="E464" s="1023"/>
      <c r="F464" s="982"/>
      <c r="G464" s="985"/>
      <c r="H464" s="985"/>
      <c r="I464" s="985"/>
      <c r="J464" s="16" t="s">
        <v>158</v>
      </c>
      <c r="K464" s="20"/>
      <c r="L464" s="16"/>
      <c r="M464" s="17"/>
      <c r="N464" s="17"/>
      <c r="O464" s="17"/>
      <c r="P464" s="17"/>
      <c r="Q464" s="16"/>
      <c r="R464" s="16"/>
      <c r="S464" s="1013"/>
      <c r="T464" s="913"/>
      <c r="U464" s="913"/>
      <c r="V464" s="913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</row>
    <row r="465" spans="1:116" ht="9.75" customHeight="1" outlineLevel="4" x14ac:dyDescent="0.15">
      <c r="A465" s="1002"/>
      <c r="B465" s="1006"/>
      <c r="C465" s="1010"/>
      <c r="D465" s="1046"/>
      <c r="E465" s="1024"/>
      <c r="F465" s="983"/>
      <c r="G465" s="987"/>
      <c r="H465" s="987"/>
      <c r="I465" s="987"/>
      <c r="J465" s="18" t="s">
        <v>159</v>
      </c>
      <c r="K465" s="21"/>
      <c r="L465" s="18"/>
      <c r="M465" s="18"/>
      <c r="N465" s="18"/>
      <c r="O465" s="18"/>
      <c r="P465" s="18"/>
      <c r="Q465" s="18"/>
      <c r="R465" s="18"/>
      <c r="S465" s="1014"/>
      <c r="T465" s="913"/>
      <c r="U465" s="913"/>
      <c r="V465" s="913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</row>
    <row r="466" spans="1:116" ht="9.75" customHeight="1" outlineLevel="4" thickBot="1" x14ac:dyDescent="0.2">
      <c r="A466" s="1003"/>
      <c r="B466" s="1007"/>
      <c r="C466" s="1011"/>
      <c r="D466" s="1047"/>
      <c r="E466" s="1025"/>
      <c r="F466" s="984"/>
      <c r="G466" s="988"/>
      <c r="H466" s="988"/>
      <c r="I466" s="988"/>
      <c r="J466" s="19" t="s">
        <v>385</v>
      </c>
      <c r="K466" s="19">
        <f>SUM(K462:K465)</f>
        <v>0</v>
      </c>
      <c r="L466" s="19">
        <f>SUM(L462:L465)</f>
        <v>0</v>
      </c>
      <c r="M466" s="19">
        <f t="shared" ref="M466:R466" si="109">SUM(M462:M465)</f>
        <v>0</v>
      </c>
      <c r="N466" s="19">
        <f t="shared" si="109"/>
        <v>0</v>
      </c>
      <c r="O466" s="19">
        <f t="shared" si="109"/>
        <v>0</v>
      </c>
      <c r="P466" s="19">
        <f t="shared" si="109"/>
        <v>0</v>
      </c>
      <c r="Q466" s="19">
        <f t="shared" si="109"/>
        <v>0</v>
      </c>
      <c r="R466" s="19">
        <f t="shared" si="109"/>
        <v>0</v>
      </c>
      <c r="S466" s="1015"/>
      <c r="T466" s="914"/>
      <c r="U466" s="914"/>
      <c r="V466" s="914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</row>
    <row r="467" spans="1:116" ht="9.75" customHeight="1" outlineLevel="4" x14ac:dyDescent="0.15">
      <c r="A467" s="948" t="s">
        <v>20</v>
      </c>
      <c r="B467" s="951" t="s">
        <v>11</v>
      </c>
      <c r="C467" s="954" t="s">
        <v>10</v>
      </c>
      <c r="D467" s="957" t="s">
        <v>45</v>
      </c>
      <c r="E467" s="960" t="s">
        <v>11</v>
      </c>
      <c r="F467" s="981"/>
      <c r="G467" s="942"/>
      <c r="H467" s="986"/>
      <c r="I467" s="986"/>
      <c r="J467" s="14" t="s">
        <v>156</v>
      </c>
      <c r="K467" s="20"/>
      <c r="L467" s="20"/>
      <c r="M467" s="17"/>
      <c r="N467" s="17"/>
      <c r="O467" s="17"/>
      <c r="P467" s="17"/>
      <c r="Q467" s="16"/>
      <c r="R467" s="16"/>
      <c r="S467" s="945"/>
      <c r="T467" s="912"/>
      <c r="U467" s="912"/>
      <c r="V467" s="912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</row>
    <row r="468" spans="1:116" ht="9.75" customHeight="1" outlineLevel="4" x14ac:dyDescent="0.15">
      <c r="A468" s="949"/>
      <c r="B468" s="952"/>
      <c r="C468" s="955"/>
      <c r="D468" s="958"/>
      <c r="E468" s="961"/>
      <c r="F468" s="982"/>
      <c r="G468" s="943"/>
      <c r="H468" s="985"/>
      <c r="I468" s="985"/>
      <c r="J468" s="16" t="s">
        <v>157</v>
      </c>
      <c r="K468" s="20"/>
      <c r="L468" s="20"/>
      <c r="M468" s="17"/>
      <c r="N468" s="17"/>
      <c r="O468" s="17"/>
      <c r="P468" s="17"/>
      <c r="Q468" s="16"/>
      <c r="R468" s="16"/>
      <c r="S468" s="946"/>
      <c r="T468" s="913"/>
      <c r="U468" s="913"/>
      <c r="V468" s="913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</row>
    <row r="469" spans="1:116" ht="9.75" customHeight="1" outlineLevel="4" x14ac:dyDescent="0.15">
      <c r="A469" s="949"/>
      <c r="B469" s="952"/>
      <c r="C469" s="955"/>
      <c r="D469" s="958"/>
      <c r="E469" s="961"/>
      <c r="F469" s="982"/>
      <c r="G469" s="943"/>
      <c r="H469" s="985"/>
      <c r="I469" s="985"/>
      <c r="J469" s="16" t="s">
        <v>158</v>
      </c>
      <c r="K469" s="20"/>
      <c r="L469" s="20"/>
      <c r="M469" s="17"/>
      <c r="N469" s="17"/>
      <c r="O469" s="17"/>
      <c r="P469" s="17"/>
      <c r="Q469" s="16"/>
      <c r="R469" s="16"/>
      <c r="S469" s="946"/>
      <c r="T469" s="913"/>
      <c r="U469" s="913"/>
      <c r="V469" s="913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</row>
    <row r="470" spans="1:116" ht="9.75" customHeight="1" outlineLevel="4" x14ac:dyDescent="0.15">
      <c r="A470" s="949"/>
      <c r="B470" s="952"/>
      <c r="C470" s="955"/>
      <c r="D470" s="958"/>
      <c r="E470" s="961"/>
      <c r="F470" s="983"/>
      <c r="G470" s="943"/>
      <c r="H470" s="987"/>
      <c r="I470" s="987"/>
      <c r="J470" s="18" t="s">
        <v>159</v>
      </c>
      <c r="K470" s="21"/>
      <c r="L470" s="21"/>
      <c r="M470" s="22"/>
      <c r="N470" s="22"/>
      <c r="O470" s="22"/>
      <c r="P470" s="22"/>
      <c r="Q470" s="18"/>
      <c r="R470" s="18"/>
      <c r="S470" s="946"/>
      <c r="T470" s="913"/>
      <c r="U470" s="913"/>
      <c r="V470" s="913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</row>
    <row r="471" spans="1:116" ht="9.75" customHeight="1" outlineLevel="4" thickBot="1" x14ac:dyDescent="0.2">
      <c r="A471" s="950"/>
      <c r="B471" s="953"/>
      <c r="C471" s="956"/>
      <c r="D471" s="959"/>
      <c r="E471" s="962"/>
      <c r="F471" s="984"/>
      <c r="G471" s="944"/>
      <c r="H471" s="988"/>
      <c r="I471" s="988"/>
      <c r="J471" s="19" t="s">
        <v>385</v>
      </c>
      <c r="K471" s="19">
        <f>SUM(K467:K470)</f>
        <v>0</v>
      </c>
      <c r="L471" s="19">
        <f>SUM(L467:L470)</f>
        <v>0</v>
      </c>
      <c r="M471" s="19">
        <f t="shared" ref="M471:R471" si="110">SUM(M467:M470)</f>
        <v>0</v>
      </c>
      <c r="N471" s="19">
        <f t="shared" si="110"/>
        <v>0</v>
      </c>
      <c r="O471" s="19">
        <f t="shared" si="110"/>
        <v>0</v>
      </c>
      <c r="P471" s="19">
        <f t="shared" si="110"/>
        <v>0</v>
      </c>
      <c r="Q471" s="19">
        <f t="shared" si="110"/>
        <v>0</v>
      </c>
      <c r="R471" s="19">
        <f t="shared" si="110"/>
        <v>0</v>
      </c>
      <c r="S471" s="947"/>
      <c r="T471" s="914"/>
      <c r="U471" s="914"/>
      <c r="V471" s="914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</row>
    <row r="472" spans="1:116" ht="9.75" customHeight="1" outlineLevel="4" x14ac:dyDescent="0.15">
      <c r="A472" s="1001" t="s">
        <v>20</v>
      </c>
      <c r="B472" s="1005" t="s">
        <v>11</v>
      </c>
      <c r="C472" s="1009" t="s">
        <v>10</v>
      </c>
      <c r="D472" s="1045" t="s">
        <v>45</v>
      </c>
      <c r="E472" s="1023" t="s">
        <v>12</v>
      </c>
      <c r="F472" s="1050"/>
      <c r="G472" s="985"/>
      <c r="H472" s="985"/>
      <c r="I472" s="985"/>
      <c r="J472" s="14" t="s">
        <v>156</v>
      </c>
      <c r="K472" s="20"/>
      <c r="L472" s="20"/>
      <c r="M472" s="17"/>
      <c r="N472" s="17"/>
      <c r="O472" s="17"/>
      <c r="P472" s="17"/>
      <c r="Q472" s="16"/>
      <c r="R472" s="16"/>
      <c r="S472" s="1013"/>
      <c r="T472" s="912"/>
      <c r="U472" s="912"/>
      <c r="V472" s="912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</row>
    <row r="473" spans="1:116" ht="9.75" customHeight="1" outlineLevel="4" x14ac:dyDescent="0.15">
      <c r="A473" s="1001"/>
      <c r="B473" s="1005"/>
      <c r="C473" s="1009"/>
      <c r="D473" s="1045"/>
      <c r="E473" s="1023"/>
      <c r="F473" s="1050"/>
      <c r="G473" s="985"/>
      <c r="H473" s="985"/>
      <c r="I473" s="985"/>
      <c r="J473" s="16" t="s">
        <v>157</v>
      </c>
      <c r="K473" s="20"/>
      <c r="L473" s="20"/>
      <c r="M473" s="17"/>
      <c r="N473" s="17"/>
      <c r="O473" s="17"/>
      <c r="P473" s="17"/>
      <c r="Q473" s="16"/>
      <c r="R473" s="16"/>
      <c r="S473" s="1013"/>
      <c r="T473" s="913"/>
      <c r="U473" s="913"/>
      <c r="V473" s="913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</row>
    <row r="474" spans="1:116" ht="9.75" customHeight="1" outlineLevel="4" x14ac:dyDescent="0.15">
      <c r="A474" s="1001"/>
      <c r="B474" s="1005"/>
      <c r="C474" s="1009"/>
      <c r="D474" s="1045"/>
      <c r="E474" s="1023"/>
      <c r="F474" s="1050"/>
      <c r="G474" s="985"/>
      <c r="H474" s="985"/>
      <c r="I474" s="985"/>
      <c r="J474" s="16" t="s">
        <v>158</v>
      </c>
      <c r="K474" s="20"/>
      <c r="L474" s="20"/>
      <c r="M474" s="17"/>
      <c r="N474" s="17"/>
      <c r="O474" s="17"/>
      <c r="P474" s="17"/>
      <c r="Q474" s="16"/>
      <c r="R474" s="16"/>
      <c r="S474" s="1013"/>
      <c r="T474" s="913"/>
      <c r="U474" s="913"/>
      <c r="V474" s="913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</row>
    <row r="475" spans="1:116" ht="9.75" customHeight="1" outlineLevel="4" x14ac:dyDescent="0.15">
      <c r="A475" s="1002"/>
      <c r="B475" s="1006"/>
      <c r="C475" s="1010"/>
      <c r="D475" s="1046"/>
      <c r="E475" s="1024"/>
      <c r="F475" s="1051"/>
      <c r="G475" s="987"/>
      <c r="H475" s="987"/>
      <c r="I475" s="987"/>
      <c r="J475" s="18" t="s">
        <v>159</v>
      </c>
      <c r="K475" s="21"/>
      <c r="L475" s="21"/>
      <c r="M475" s="22"/>
      <c r="N475" s="22"/>
      <c r="O475" s="22"/>
      <c r="P475" s="22"/>
      <c r="Q475" s="18"/>
      <c r="R475" s="18"/>
      <c r="S475" s="1014"/>
      <c r="T475" s="913"/>
      <c r="U475" s="913"/>
      <c r="V475" s="913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</row>
    <row r="476" spans="1:116" ht="9.75" customHeight="1" outlineLevel="4" thickBot="1" x14ac:dyDescent="0.2">
      <c r="A476" s="1003"/>
      <c r="B476" s="1007"/>
      <c r="C476" s="1011"/>
      <c r="D476" s="1047"/>
      <c r="E476" s="1025"/>
      <c r="F476" s="1052"/>
      <c r="G476" s="988"/>
      <c r="H476" s="988"/>
      <c r="I476" s="988"/>
      <c r="J476" s="19" t="s">
        <v>385</v>
      </c>
      <c r="K476" s="19">
        <f>SUM(K472:K475)</f>
        <v>0</v>
      </c>
      <c r="L476" s="19">
        <f>SUM(L472:L475)</f>
        <v>0</v>
      </c>
      <c r="M476" s="19">
        <f t="shared" ref="M476:R476" si="111">SUM(M472:M475)</f>
        <v>0</v>
      </c>
      <c r="N476" s="19">
        <f t="shared" si="111"/>
        <v>0</v>
      </c>
      <c r="O476" s="19">
        <f t="shared" si="111"/>
        <v>0</v>
      </c>
      <c r="P476" s="19">
        <f t="shared" si="111"/>
        <v>0</v>
      </c>
      <c r="Q476" s="19">
        <f t="shared" si="111"/>
        <v>0</v>
      </c>
      <c r="R476" s="19">
        <f t="shared" si="111"/>
        <v>0</v>
      </c>
      <c r="S476" s="1015"/>
      <c r="T476" s="914"/>
      <c r="U476" s="914"/>
      <c r="V476" s="914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</row>
    <row r="477" spans="1:116" ht="9.75" customHeight="1" outlineLevel="3" thickBot="1" x14ac:dyDescent="0.2">
      <c r="A477" s="23" t="s">
        <v>20</v>
      </c>
      <c r="B477" s="24" t="s">
        <v>11</v>
      </c>
      <c r="C477" s="118" t="s">
        <v>10</v>
      </c>
      <c r="D477" s="25">
        <v>5</v>
      </c>
      <c r="E477" s="915" t="s">
        <v>46</v>
      </c>
      <c r="F477" s="916"/>
      <c r="G477" s="916"/>
      <c r="H477" s="916"/>
      <c r="I477" s="916"/>
      <c r="J477" s="917"/>
      <c r="K477" s="26">
        <f>K466+K471+K476</f>
        <v>0</v>
      </c>
      <c r="L477" s="26">
        <f>L466+L471+L476</f>
        <v>0</v>
      </c>
      <c r="M477" s="26">
        <f t="shared" ref="M477:R477" si="112">M466+M471+M476</f>
        <v>0</v>
      </c>
      <c r="N477" s="26">
        <f t="shared" si="112"/>
        <v>0</v>
      </c>
      <c r="O477" s="26">
        <f t="shared" si="112"/>
        <v>0</v>
      </c>
      <c r="P477" s="26">
        <f t="shared" si="112"/>
        <v>0</v>
      </c>
      <c r="Q477" s="26">
        <f t="shared" si="112"/>
        <v>0</v>
      </c>
      <c r="R477" s="26">
        <f t="shared" si="112"/>
        <v>0</v>
      </c>
      <c r="S477" s="27" t="s">
        <v>13</v>
      </c>
      <c r="T477" s="26" t="s">
        <v>13</v>
      </c>
      <c r="U477" s="28" t="s">
        <v>13</v>
      </c>
      <c r="V477" s="29" t="s">
        <v>13</v>
      </c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</row>
    <row r="478" spans="1:116" ht="11.25" customHeight="1" outlineLevel="4" thickBot="1" x14ac:dyDescent="0.2">
      <c r="A478" s="11" t="s">
        <v>20</v>
      </c>
      <c r="B478" s="12" t="s">
        <v>11</v>
      </c>
      <c r="C478" s="117" t="s">
        <v>10</v>
      </c>
      <c r="D478" s="13">
        <v>6</v>
      </c>
      <c r="E478" s="1016" t="s">
        <v>193</v>
      </c>
      <c r="F478" s="1017"/>
      <c r="G478" s="1017"/>
      <c r="H478" s="1017"/>
      <c r="I478" s="1017"/>
      <c r="J478" s="1017"/>
      <c r="K478" s="1017"/>
      <c r="L478" s="1017"/>
      <c r="M478" s="1017"/>
      <c r="N478" s="1017"/>
      <c r="O478" s="1017"/>
      <c r="P478" s="1017"/>
      <c r="Q478" s="1017"/>
      <c r="R478" s="1017"/>
      <c r="S478" s="1017"/>
      <c r="T478" s="1017"/>
      <c r="U478" s="1017"/>
      <c r="V478" s="1018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</row>
    <row r="479" spans="1:116" ht="9.75" customHeight="1" outlineLevel="4" x14ac:dyDescent="0.15">
      <c r="A479" s="1000" t="s">
        <v>20</v>
      </c>
      <c r="B479" s="1004" t="s">
        <v>11</v>
      </c>
      <c r="C479" s="1008" t="s">
        <v>10</v>
      </c>
      <c r="D479" s="1048" t="s">
        <v>48</v>
      </c>
      <c r="E479" s="1022" t="s">
        <v>10</v>
      </c>
      <c r="F479" s="981"/>
      <c r="G479" s="986"/>
      <c r="H479" s="986"/>
      <c r="I479" s="986"/>
      <c r="J479" s="14" t="s">
        <v>156</v>
      </c>
      <c r="K479" s="20"/>
      <c r="L479" s="14"/>
      <c r="M479" s="15"/>
      <c r="N479" s="15"/>
      <c r="O479" s="15"/>
      <c r="P479" s="15"/>
      <c r="Q479" s="14"/>
      <c r="R479" s="14"/>
      <c r="S479" s="1012"/>
      <c r="T479" s="912"/>
      <c r="U479" s="912"/>
      <c r="V479" s="912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</row>
    <row r="480" spans="1:116" ht="9.75" customHeight="1" outlineLevel="4" x14ac:dyDescent="0.15">
      <c r="A480" s="1001"/>
      <c r="B480" s="1005"/>
      <c r="C480" s="1009"/>
      <c r="D480" s="1045"/>
      <c r="E480" s="1023"/>
      <c r="F480" s="982"/>
      <c r="G480" s="985"/>
      <c r="H480" s="985"/>
      <c r="I480" s="985"/>
      <c r="J480" s="16" t="s">
        <v>157</v>
      </c>
      <c r="K480" s="20"/>
      <c r="L480" s="16"/>
      <c r="M480" s="17"/>
      <c r="N480" s="17"/>
      <c r="O480" s="17"/>
      <c r="P480" s="17"/>
      <c r="Q480" s="16"/>
      <c r="R480" s="16"/>
      <c r="S480" s="1013"/>
      <c r="T480" s="913"/>
      <c r="U480" s="913"/>
      <c r="V480" s="913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</row>
    <row r="481" spans="1:116" ht="9.75" customHeight="1" outlineLevel="4" x14ac:dyDescent="0.15">
      <c r="A481" s="1001"/>
      <c r="B481" s="1005"/>
      <c r="C481" s="1009"/>
      <c r="D481" s="1045"/>
      <c r="E481" s="1023"/>
      <c r="F481" s="982"/>
      <c r="G481" s="985"/>
      <c r="H481" s="985"/>
      <c r="I481" s="985"/>
      <c r="J481" s="16" t="s">
        <v>158</v>
      </c>
      <c r="K481" s="20"/>
      <c r="L481" s="16"/>
      <c r="M481" s="17"/>
      <c r="N481" s="17"/>
      <c r="O481" s="17"/>
      <c r="P481" s="17"/>
      <c r="Q481" s="16"/>
      <c r="R481" s="16"/>
      <c r="S481" s="1013"/>
      <c r="T481" s="913"/>
      <c r="U481" s="913"/>
      <c r="V481" s="913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</row>
    <row r="482" spans="1:116" ht="9.75" customHeight="1" outlineLevel="4" x14ac:dyDescent="0.15">
      <c r="A482" s="1002"/>
      <c r="B482" s="1006"/>
      <c r="C482" s="1010"/>
      <c r="D482" s="1046"/>
      <c r="E482" s="1024"/>
      <c r="F482" s="983"/>
      <c r="G482" s="987"/>
      <c r="H482" s="987"/>
      <c r="I482" s="987"/>
      <c r="J482" s="18" t="s">
        <v>159</v>
      </c>
      <c r="K482" s="21"/>
      <c r="L482" s="18"/>
      <c r="M482" s="18"/>
      <c r="N482" s="18"/>
      <c r="O482" s="18"/>
      <c r="P482" s="18"/>
      <c r="Q482" s="18"/>
      <c r="R482" s="18"/>
      <c r="S482" s="1014"/>
      <c r="T482" s="913"/>
      <c r="U482" s="913"/>
      <c r="V482" s="913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</row>
    <row r="483" spans="1:116" ht="9.75" customHeight="1" outlineLevel="4" thickBot="1" x14ac:dyDescent="0.2">
      <c r="A483" s="1003"/>
      <c r="B483" s="1007"/>
      <c r="C483" s="1011"/>
      <c r="D483" s="1047"/>
      <c r="E483" s="1025"/>
      <c r="F483" s="984"/>
      <c r="G483" s="988"/>
      <c r="H483" s="988"/>
      <c r="I483" s="988"/>
      <c r="J483" s="19" t="s">
        <v>385</v>
      </c>
      <c r="K483" s="19">
        <f>SUM(K479:K482)</f>
        <v>0</v>
      </c>
      <c r="L483" s="19">
        <f>SUM(L479:L482)</f>
        <v>0</v>
      </c>
      <c r="M483" s="19">
        <f t="shared" ref="M483:R483" si="113">SUM(M479:M482)</f>
        <v>0</v>
      </c>
      <c r="N483" s="19">
        <f t="shared" si="113"/>
        <v>0</v>
      </c>
      <c r="O483" s="19">
        <f t="shared" si="113"/>
        <v>0</v>
      </c>
      <c r="P483" s="19">
        <f t="shared" si="113"/>
        <v>0</v>
      </c>
      <c r="Q483" s="19">
        <f t="shared" si="113"/>
        <v>0</v>
      </c>
      <c r="R483" s="19">
        <f t="shared" si="113"/>
        <v>0</v>
      </c>
      <c r="S483" s="1015"/>
      <c r="T483" s="914"/>
      <c r="U483" s="914"/>
      <c r="V483" s="914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</row>
    <row r="484" spans="1:116" ht="9.75" customHeight="1" outlineLevel="4" x14ac:dyDescent="0.15">
      <c r="A484" s="948" t="s">
        <v>20</v>
      </c>
      <c r="B484" s="951" t="s">
        <v>11</v>
      </c>
      <c r="C484" s="954" t="s">
        <v>10</v>
      </c>
      <c r="D484" s="957" t="s">
        <v>48</v>
      </c>
      <c r="E484" s="960" t="s">
        <v>11</v>
      </c>
      <c r="F484" s="981"/>
      <c r="G484" s="942"/>
      <c r="H484" s="986"/>
      <c r="I484" s="986"/>
      <c r="J484" s="14" t="s">
        <v>156</v>
      </c>
      <c r="K484" s="20"/>
      <c r="L484" s="20"/>
      <c r="M484" s="17"/>
      <c r="N484" s="17"/>
      <c r="O484" s="17"/>
      <c r="P484" s="17"/>
      <c r="Q484" s="16"/>
      <c r="R484" s="16"/>
      <c r="S484" s="945"/>
      <c r="T484" s="912"/>
      <c r="U484" s="912"/>
      <c r="V484" s="912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</row>
    <row r="485" spans="1:116" ht="9.75" customHeight="1" outlineLevel="4" x14ac:dyDescent="0.15">
      <c r="A485" s="949"/>
      <c r="B485" s="952"/>
      <c r="C485" s="955"/>
      <c r="D485" s="958"/>
      <c r="E485" s="961"/>
      <c r="F485" s="982"/>
      <c r="G485" s="943"/>
      <c r="H485" s="985"/>
      <c r="I485" s="985"/>
      <c r="J485" s="16" t="s">
        <v>157</v>
      </c>
      <c r="K485" s="20"/>
      <c r="L485" s="20"/>
      <c r="M485" s="17"/>
      <c r="N485" s="17"/>
      <c r="O485" s="17"/>
      <c r="P485" s="17"/>
      <c r="Q485" s="16"/>
      <c r="R485" s="16"/>
      <c r="S485" s="946"/>
      <c r="T485" s="913"/>
      <c r="U485" s="913"/>
      <c r="V485" s="913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</row>
    <row r="486" spans="1:116" ht="9.75" customHeight="1" outlineLevel="4" x14ac:dyDescent="0.15">
      <c r="A486" s="949"/>
      <c r="B486" s="952"/>
      <c r="C486" s="955"/>
      <c r="D486" s="958"/>
      <c r="E486" s="961"/>
      <c r="F486" s="982"/>
      <c r="G486" s="943"/>
      <c r="H486" s="985"/>
      <c r="I486" s="985"/>
      <c r="J486" s="16" t="s">
        <v>158</v>
      </c>
      <c r="K486" s="20"/>
      <c r="L486" s="20"/>
      <c r="M486" s="17"/>
      <c r="N486" s="17"/>
      <c r="O486" s="17"/>
      <c r="P486" s="17"/>
      <c r="Q486" s="16"/>
      <c r="R486" s="16"/>
      <c r="S486" s="946"/>
      <c r="T486" s="913"/>
      <c r="U486" s="913"/>
      <c r="V486" s="913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</row>
    <row r="487" spans="1:116" ht="9.75" customHeight="1" outlineLevel="4" x14ac:dyDescent="0.15">
      <c r="A487" s="949"/>
      <c r="B487" s="952"/>
      <c r="C487" s="955"/>
      <c r="D487" s="958"/>
      <c r="E487" s="961"/>
      <c r="F487" s="983"/>
      <c r="G487" s="943"/>
      <c r="H487" s="987"/>
      <c r="I487" s="987"/>
      <c r="J487" s="18" t="s">
        <v>159</v>
      </c>
      <c r="K487" s="21"/>
      <c r="L487" s="21"/>
      <c r="M487" s="22"/>
      <c r="N487" s="22"/>
      <c r="O487" s="22"/>
      <c r="P487" s="22"/>
      <c r="Q487" s="18"/>
      <c r="R487" s="18"/>
      <c r="S487" s="946"/>
      <c r="T487" s="913"/>
      <c r="U487" s="913"/>
      <c r="V487" s="913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</row>
    <row r="488" spans="1:116" ht="9.75" customHeight="1" outlineLevel="4" thickBot="1" x14ac:dyDescent="0.2">
      <c r="A488" s="950"/>
      <c r="B488" s="953"/>
      <c r="C488" s="956"/>
      <c r="D488" s="959"/>
      <c r="E488" s="962"/>
      <c r="F488" s="984"/>
      <c r="G488" s="944"/>
      <c r="H488" s="988"/>
      <c r="I488" s="988"/>
      <c r="J488" s="19" t="s">
        <v>385</v>
      </c>
      <c r="K488" s="19">
        <f>SUM(K484:K487)</f>
        <v>0</v>
      </c>
      <c r="L488" s="19">
        <f>SUM(L484:L487)</f>
        <v>0</v>
      </c>
      <c r="M488" s="19">
        <f t="shared" ref="M488:R488" si="114">SUM(M484:M487)</f>
        <v>0</v>
      </c>
      <c r="N488" s="19">
        <f t="shared" si="114"/>
        <v>0</v>
      </c>
      <c r="O488" s="19">
        <f t="shared" si="114"/>
        <v>0</v>
      </c>
      <c r="P488" s="19">
        <f t="shared" si="114"/>
        <v>0</v>
      </c>
      <c r="Q488" s="19">
        <f t="shared" si="114"/>
        <v>0</v>
      </c>
      <c r="R488" s="19">
        <f t="shared" si="114"/>
        <v>0</v>
      </c>
      <c r="S488" s="947"/>
      <c r="T488" s="914"/>
      <c r="U488" s="914"/>
      <c r="V488" s="914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</row>
    <row r="489" spans="1:116" ht="9.75" customHeight="1" outlineLevel="4" x14ac:dyDescent="0.15">
      <c r="A489" s="1001" t="s">
        <v>20</v>
      </c>
      <c r="B489" s="1005" t="s">
        <v>11</v>
      </c>
      <c r="C489" s="1009" t="s">
        <v>10</v>
      </c>
      <c r="D489" s="1045" t="s">
        <v>48</v>
      </c>
      <c r="E489" s="1023" t="s">
        <v>12</v>
      </c>
      <c r="F489" s="1050"/>
      <c r="G489" s="985"/>
      <c r="H489" s="985"/>
      <c r="I489" s="985"/>
      <c r="J489" s="14" t="s">
        <v>156</v>
      </c>
      <c r="K489" s="20"/>
      <c r="L489" s="20"/>
      <c r="M489" s="17"/>
      <c r="N489" s="17"/>
      <c r="O489" s="17"/>
      <c r="P489" s="17"/>
      <c r="Q489" s="16"/>
      <c r="R489" s="16"/>
      <c r="S489" s="1013"/>
      <c r="T489" s="912"/>
      <c r="U489" s="912"/>
      <c r="V489" s="9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</row>
    <row r="490" spans="1:116" ht="9.75" customHeight="1" outlineLevel="4" x14ac:dyDescent="0.15">
      <c r="A490" s="1001"/>
      <c r="B490" s="1005"/>
      <c r="C490" s="1009"/>
      <c r="D490" s="1045"/>
      <c r="E490" s="1023"/>
      <c r="F490" s="1050"/>
      <c r="G490" s="985"/>
      <c r="H490" s="985"/>
      <c r="I490" s="985"/>
      <c r="J490" s="16" t="s">
        <v>157</v>
      </c>
      <c r="K490" s="20"/>
      <c r="L490" s="20"/>
      <c r="M490" s="17"/>
      <c r="N490" s="17"/>
      <c r="O490" s="17"/>
      <c r="P490" s="17"/>
      <c r="Q490" s="16"/>
      <c r="R490" s="16"/>
      <c r="S490" s="1013"/>
      <c r="T490" s="913"/>
      <c r="U490" s="913"/>
      <c r="V490" s="913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</row>
    <row r="491" spans="1:116" ht="9.75" customHeight="1" outlineLevel="4" x14ac:dyDescent="0.15">
      <c r="A491" s="1001"/>
      <c r="B491" s="1005"/>
      <c r="C491" s="1009"/>
      <c r="D491" s="1045"/>
      <c r="E491" s="1023"/>
      <c r="F491" s="1050"/>
      <c r="G491" s="985"/>
      <c r="H491" s="985"/>
      <c r="I491" s="985"/>
      <c r="J491" s="16" t="s">
        <v>158</v>
      </c>
      <c r="K491" s="20"/>
      <c r="L491" s="20"/>
      <c r="M491" s="17"/>
      <c r="N491" s="17"/>
      <c r="O491" s="17"/>
      <c r="P491" s="17"/>
      <c r="Q491" s="16"/>
      <c r="R491" s="16"/>
      <c r="S491" s="1013"/>
      <c r="T491" s="913"/>
      <c r="U491" s="913"/>
      <c r="V491" s="913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</row>
    <row r="492" spans="1:116" ht="9.75" customHeight="1" outlineLevel="4" x14ac:dyDescent="0.15">
      <c r="A492" s="1002"/>
      <c r="B492" s="1006"/>
      <c r="C492" s="1010"/>
      <c r="D492" s="1046"/>
      <c r="E492" s="1024"/>
      <c r="F492" s="1051"/>
      <c r="G492" s="987"/>
      <c r="H492" s="987"/>
      <c r="I492" s="987"/>
      <c r="J492" s="18" t="s">
        <v>159</v>
      </c>
      <c r="K492" s="21"/>
      <c r="L492" s="21"/>
      <c r="M492" s="22"/>
      <c r="N492" s="22"/>
      <c r="O492" s="22"/>
      <c r="P492" s="22"/>
      <c r="Q492" s="18"/>
      <c r="R492" s="18"/>
      <c r="S492" s="1014"/>
      <c r="T492" s="913"/>
      <c r="U492" s="913"/>
      <c r="V492" s="913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</row>
    <row r="493" spans="1:116" ht="9.75" customHeight="1" outlineLevel="4" thickBot="1" x14ac:dyDescent="0.2">
      <c r="A493" s="1003"/>
      <c r="B493" s="1007"/>
      <c r="C493" s="1011"/>
      <c r="D493" s="1047"/>
      <c r="E493" s="1025"/>
      <c r="F493" s="1052"/>
      <c r="G493" s="988"/>
      <c r="H493" s="988"/>
      <c r="I493" s="988"/>
      <c r="J493" s="19" t="s">
        <v>385</v>
      </c>
      <c r="K493" s="19">
        <f>SUM(K489:K492)</f>
        <v>0</v>
      </c>
      <c r="L493" s="19">
        <f>SUM(L489:L492)</f>
        <v>0</v>
      </c>
      <c r="M493" s="19">
        <f t="shared" ref="M493:R493" si="115">SUM(M489:M492)</f>
        <v>0</v>
      </c>
      <c r="N493" s="19">
        <f t="shared" si="115"/>
        <v>0</v>
      </c>
      <c r="O493" s="19">
        <f t="shared" si="115"/>
        <v>0</v>
      </c>
      <c r="P493" s="19">
        <f t="shared" si="115"/>
        <v>0</v>
      </c>
      <c r="Q493" s="19">
        <f t="shared" si="115"/>
        <v>0</v>
      </c>
      <c r="R493" s="19">
        <f t="shared" si="115"/>
        <v>0</v>
      </c>
      <c r="S493" s="1015"/>
      <c r="T493" s="914"/>
      <c r="U493" s="914"/>
      <c r="V493" s="914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</row>
    <row r="494" spans="1:116" ht="9.75" customHeight="1" outlineLevel="3" thickBot="1" x14ac:dyDescent="0.2">
      <c r="A494" s="23" t="s">
        <v>20</v>
      </c>
      <c r="B494" s="24" t="s">
        <v>11</v>
      </c>
      <c r="C494" s="118" t="s">
        <v>10</v>
      </c>
      <c r="D494" s="25">
        <v>6</v>
      </c>
      <c r="E494" s="915" t="s">
        <v>46</v>
      </c>
      <c r="F494" s="916"/>
      <c r="G494" s="916"/>
      <c r="H494" s="916"/>
      <c r="I494" s="916"/>
      <c r="J494" s="917"/>
      <c r="K494" s="26">
        <f>K483+K488+K493</f>
        <v>0</v>
      </c>
      <c r="L494" s="26">
        <f>L483+L488+L493</f>
        <v>0</v>
      </c>
      <c r="M494" s="26">
        <f t="shared" ref="M494:R494" si="116">M483+M488+M493</f>
        <v>0</v>
      </c>
      <c r="N494" s="26">
        <f t="shared" si="116"/>
        <v>0</v>
      </c>
      <c r="O494" s="26">
        <f t="shared" si="116"/>
        <v>0</v>
      </c>
      <c r="P494" s="26">
        <f t="shared" si="116"/>
        <v>0</v>
      </c>
      <c r="Q494" s="26">
        <f t="shared" si="116"/>
        <v>0</v>
      </c>
      <c r="R494" s="26">
        <f t="shared" si="116"/>
        <v>0</v>
      </c>
      <c r="S494" s="27" t="s">
        <v>13</v>
      </c>
      <c r="T494" s="26" t="s">
        <v>13</v>
      </c>
      <c r="U494" s="28" t="s">
        <v>13</v>
      </c>
      <c r="V494" s="29" t="s">
        <v>13</v>
      </c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</row>
    <row r="495" spans="1:116" ht="11.25" customHeight="1" outlineLevel="4" thickBot="1" x14ac:dyDescent="0.2">
      <c r="A495" s="11" t="s">
        <v>20</v>
      </c>
      <c r="B495" s="12" t="s">
        <v>11</v>
      </c>
      <c r="C495" s="117" t="s">
        <v>10</v>
      </c>
      <c r="D495" s="13">
        <v>7</v>
      </c>
      <c r="E495" s="1016" t="s">
        <v>194</v>
      </c>
      <c r="F495" s="1017"/>
      <c r="G495" s="1017"/>
      <c r="H495" s="1017"/>
      <c r="I495" s="1017"/>
      <c r="J495" s="1017"/>
      <c r="K495" s="1017"/>
      <c r="L495" s="1017"/>
      <c r="M495" s="1017"/>
      <c r="N495" s="1017"/>
      <c r="O495" s="1017"/>
      <c r="P495" s="1017"/>
      <c r="Q495" s="1017"/>
      <c r="R495" s="1017"/>
      <c r="S495" s="1017"/>
      <c r="T495" s="1017"/>
      <c r="U495" s="1017"/>
      <c r="V495" s="1018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</row>
    <row r="496" spans="1:116" ht="9.75" customHeight="1" outlineLevel="4" x14ac:dyDescent="0.15">
      <c r="A496" s="1000" t="s">
        <v>20</v>
      </c>
      <c r="B496" s="1004" t="s">
        <v>11</v>
      </c>
      <c r="C496" s="1008" t="s">
        <v>10</v>
      </c>
      <c r="D496" s="1048" t="s">
        <v>49</v>
      </c>
      <c r="E496" s="1022" t="s">
        <v>10</v>
      </c>
      <c r="F496" s="981"/>
      <c r="G496" s="986"/>
      <c r="H496" s="986"/>
      <c r="I496" s="986"/>
      <c r="J496" s="14" t="s">
        <v>156</v>
      </c>
      <c r="K496" s="20"/>
      <c r="L496" s="14"/>
      <c r="M496" s="15"/>
      <c r="N496" s="15"/>
      <c r="O496" s="15"/>
      <c r="P496" s="15"/>
      <c r="Q496" s="14"/>
      <c r="R496" s="14"/>
      <c r="S496" s="1012"/>
      <c r="T496" s="912"/>
      <c r="U496" s="912"/>
      <c r="V496" s="9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</row>
    <row r="497" spans="1:116" ht="9.75" customHeight="1" outlineLevel="4" x14ac:dyDescent="0.15">
      <c r="A497" s="1001"/>
      <c r="B497" s="1005"/>
      <c r="C497" s="1009"/>
      <c r="D497" s="1045"/>
      <c r="E497" s="1023"/>
      <c r="F497" s="982"/>
      <c r="G497" s="985"/>
      <c r="H497" s="985"/>
      <c r="I497" s="985"/>
      <c r="J497" s="16" t="s">
        <v>157</v>
      </c>
      <c r="K497" s="20"/>
      <c r="L497" s="16"/>
      <c r="M497" s="17"/>
      <c r="N497" s="17"/>
      <c r="O497" s="17"/>
      <c r="P497" s="17"/>
      <c r="Q497" s="16"/>
      <c r="R497" s="16"/>
      <c r="S497" s="1013"/>
      <c r="T497" s="913"/>
      <c r="U497" s="913"/>
      <c r="V497" s="913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</row>
    <row r="498" spans="1:116" ht="9.75" customHeight="1" outlineLevel="4" x14ac:dyDescent="0.15">
      <c r="A498" s="1001"/>
      <c r="B498" s="1005"/>
      <c r="C498" s="1009"/>
      <c r="D498" s="1045"/>
      <c r="E498" s="1023"/>
      <c r="F498" s="982"/>
      <c r="G498" s="985"/>
      <c r="H498" s="985"/>
      <c r="I498" s="985"/>
      <c r="J498" s="16" t="s">
        <v>158</v>
      </c>
      <c r="K498" s="20"/>
      <c r="L498" s="16"/>
      <c r="M498" s="17"/>
      <c r="N498" s="17"/>
      <c r="O498" s="17"/>
      <c r="P498" s="17"/>
      <c r="Q498" s="16"/>
      <c r="R498" s="16"/>
      <c r="S498" s="1013"/>
      <c r="T498" s="913"/>
      <c r="U498" s="913"/>
      <c r="V498" s="913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</row>
    <row r="499" spans="1:116" ht="9.75" customHeight="1" outlineLevel="4" x14ac:dyDescent="0.15">
      <c r="A499" s="1002"/>
      <c r="B499" s="1006"/>
      <c r="C499" s="1010"/>
      <c r="D499" s="1046"/>
      <c r="E499" s="1024"/>
      <c r="F499" s="983"/>
      <c r="G499" s="987"/>
      <c r="H499" s="987"/>
      <c r="I499" s="987"/>
      <c r="J499" s="18" t="s">
        <v>159</v>
      </c>
      <c r="K499" s="21"/>
      <c r="L499" s="18"/>
      <c r="M499" s="18"/>
      <c r="N499" s="18"/>
      <c r="O499" s="18"/>
      <c r="P499" s="18"/>
      <c r="Q499" s="18"/>
      <c r="R499" s="18"/>
      <c r="S499" s="1014"/>
      <c r="T499" s="913"/>
      <c r="U499" s="913"/>
      <c r="V499" s="913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</row>
    <row r="500" spans="1:116" ht="9.75" customHeight="1" outlineLevel="4" thickBot="1" x14ac:dyDescent="0.2">
      <c r="A500" s="1003"/>
      <c r="B500" s="1007"/>
      <c r="C500" s="1011"/>
      <c r="D500" s="1047"/>
      <c r="E500" s="1025"/>
      <c r="F500" s="984"/>
      <c r="G500" s="988"/>
      <c r="H500" s="988"/>
      <c r="I500" s="988"/>
      <c r="J500" s="19" t="s">
        <v>385</v>
      </c>
      <c r="K500" s="19">
        <f>SUM(K496:K499)</f>
        <v>0</v>
      </c>
      <c r="L500" s="19">
        <f>SUM(L496:L499)</f>
        <v>0</v>
      </c>
      <c r="M500" s="19">
        <f t="shared" ref="M500:R500" si="117">SUM(M496:M499)</f>
        <v>0</v>
      </c>
      <c r="N500" s="19">
        <f t="shared" si="117"/>
        <v>0</v>
      </c>
      <c r="O500" s="19">
        <f t="shared" si="117"/>
        <v>0</v>
      </c>
      <c r="P500" s="19">
        <f t="shared" si="117"/>
        <v>0</v>
      </c>
      <c r="Q500" s="19">
        <f t="shared" si="117"/>
        <v>0</v>
      </c>
      <c r="R500" s="19">
        <f t="shared" si="117"/>
        <v>0</v>
      </c>
      <c r="S500" s="1015"/>
      <c r="T500" s="914"/>
      <c r="U500" s="914"/>
      <c r="V500" s="914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</row>
    <row r="501" spans="1:116" ht="9.75" customHeight="1" outlineLevel="4" x14ac:dyDescent="0.15">
      <c r="A501" s="948" t="s">
        <v>20</v>
      </c>
      <c r="B501" s="951" t="s">
        <v>11</v>
      </c>
      <c r="C501" s="954" t="s">
        <v>10</v>
      </c>
      <c r="D501" s="957" t="s">
        <v>49</v>
      </c>
      <c r="E501" s="960" t="s">
        <v>11</v>
      </c>
      <c r="F501" s="981"/>
      <c r="G501" s="942"/>
      <c r="H501" s="986"/>
      <c r="I501" s="986"/>
      <c r="J501" s="14" t="s">
        <v>156</v>
      </c>
      <c r="K501" s="20"/>
      <c r="L501" s="20"/>
      <c r="M501" s="17"/>
      <c r="N501" s="17"/>
      <c r="O501" s="17"/>
      <c r="P501" s="17"/>
      <c r="Q501" s="16"/>
      <c r="R501" s="16"/>
      <c r="S501" s="945"/>
      <c r="T501" s="912"/>
      <c r="U501" s="912"/>
      <c r="V501" s="9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</row>
    <row r="502" spans="1:116" ht="9.75" customHeight="1" outlineLevel="4" x14ac:dyDescent="0.15">
      <c r="A502" s="949"/>
      <c r="B502" s="952"/>
      <c r="C502" s="955"/>
      <c r="D502" s="958"/>
      <c r="E502" s="961"/>
      <c r="F502" s="982"/>
      <c r="G502" s="943"/>
      <c r="H502" s="985"/>
      <c r="I502" s="985"/>
      <c r="J502" s="16" t="s">
        <v>157</v>
      </c>
      <c r="K502" s="20"/>
      <c r="L502" s="20"/>
      <c r="M502" s="17"/>
      <c r="N502" s="17"/>
      <c r="O502" s="17"/>
      <c r="P502" s="17"/>
      <c r="Q502" s="16"/>
      <c r="R502" s="16"/>
      <c r="S502" s="946"/>
      <c r="T502" s="913"/>
      <c r="U502" s="913"/>
      <c r="V502" s="913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</row>
    <row r="503" spans="1:116" ht="9.75" customHeight="1" outlineLevel="4" x14ac:dyDescent="0.15">
      <c r="A503" s="949"/>
      <c r="B503" s="952"/>
      <c r="C503" s="955"/>
      <c r="D503" s="958"/>
      <c r="E503" s="961"/>
      <c r="F503" s="982"/>
      <c r="G503" s="943"/>
      <c r="H503" s="985"/>
      <c r="I503" s="985"/>
      <c r="J503" s="16" t="s">
        <v>158</v>
      </c>
      <c r="K503" s="20"/>
      <c r="L503" s="20"/>
      <c r="M503" s="17"/>
      <c r="N503" s="17"/>
      <c r="O503" s="17"/>
      <c r="P503" s="17"/>
      <c r="Q503" s="16"/>
      <c r="R503" s="16"/>
      <c r="S503" s="946"/>
      <c r="T503" s="913"/>
      <c r="U503" s="913"/>
      <c r="V503" s="913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</row>
    <row r="504" spans="1:116" ht="9.75" customHeight="1" outlineLevel="4" x14ac:dyDescent="0.15">
      <c r="A504" s="949"/>
      <c r="B504" s="952"/>
      <c r="C504" s="955"/>
      <c r="D504" s="958"/>
      <c r="E504" s="961"/>
      <c r="F504" s="983"/>
      <c r="G504" s="943"/>
      <c r="H504" s="987"/>
      <c r="I504" s="987"/>
      <c r="J504" s="18" t="s">
        <v>159</v>
      </c>
      <c r="K504" s="21"/>
      <c r="L504" s="21"/>
      <c r="M504" s="22"/>
      <c r="N504" s="22"/>
      <c r="O504" s="22"/>
      <c r="P504" s="22"/>
      <c r="Q504" s="18"/>
      <c r="R504" s="18"/>
      <c r="S504" s="946"/>
      <c r="T504" s="913"/>
      <c r="U504" s="913"/>
      <c r="V504" s="913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</row>
    <row r="505" spans="1:116" ht="9.75" customHeight="1" outlineLevel="4" thickBot="1" x14ac:dyDescent="0.2">
      <c r="A505" s="950"/>
      <c r="B505" s="953"/>
      <c r="C505" s="956"/>
      <c r="D505" s="959"/>
      <c r="E505" s="962"/>
      <c r="F505" s="984"/>
      <c r="G505" s="944"/>
      <c r="H505" s="988"/>
      <c r="I505" s="988"/>
      <c r="J505" s="19" t="s">
        <v>385</v>
      </c>
      <c r="K505" s="19">
        <f>SUM(K501:K504)</f>
        <v>0</v>
      </c>
      <c r="L505" s="19">
        <f>SUM(L501:L504)</f>
        <v>0</v>
      </c>
      <c r="M505" s="19">
        <f t="shared" ref="M505:R505" si="118">SUM(M501:M504)</f>
        <v>0</v>
      </c>
      <c r="N505" s="19">
        <f t="shared" si="118"/>
        <v>0</v>
      </c>
      <c r="O505" s="19">
        <f t="shared" si="118"/>
        <v>0</v>
      </c>
      <c r="P505" s="19">
        <f t="shared" si="118"/>
        <v>0</v>
      </c>
      <c r="Q505" s="19">
        <f t="shared" si="118"/>
        <v>0</v>
      </c>
      <c r="R505" s="19">
        <f t="shared" si="118"/>
        <v>0</v>
      </c>
      <c r="S505" s="947"/>
      <c r="T505" s="914"/>
      <c r="U505" s="914"/>
      <c r="V505" s="914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</row>
    <row r="506" spans="1:116" ht="9.75" customHeight="1" outlineLevel="4" x14ac:dyDescent="0.15">
      <c r="A506" s="1001" t="s">
        <v>20</v>
      </c>
      <c r="B506" s="1005" t="s">
        <v>11</v>
      </c>
      <c r="C506" s="1009" t="s">
        <v>10</v>
      </c>
      <c r="D506" s="1045" t="s">
        <v>49</v>
      </c>
      <c r="E506" s="1023" t="s">
        <v>12</v>
      </c>
      <c r="F506" s="1050"/>
      <c r="G506" s="985"/>
      <c r="H506" s="985"/>
      <c r="I506" s="985"/>
      <c r="J506" s="14" t="s">
        <v>156</v>
      </c>
      <c r="K506" s="20"/>
      <c r="L506" s="20"/>
      <c r="M506" s="17"/>
      <c r="N506" s="17"/>
      <c r="O506" s="17"/>
      <c r="P506" s="17"/>
      <c r="Q506" s="16"/>
      <c r="R506" s="16"/>
      <c r="S506" s="1013"/>
      <c r="T506" s="912"/>
      <c r="U506" s="912"/>
      <c r="V506" s="9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</row>
    <row r="507" spans="1:116" ht="9.75" customHeight="1" outlineLevel="4" x14ac:dyDescent="0.15">
      <c r="A507" s="1001"/>
      <c r="B507" s="1005"/>
      <c r="C507" s="1009"/>
      <c r="D507" s="1045"/>
      <c r="E507" s="1023"/>
      <c r="F507" s="1050"/>
      <c r="G507" s="985"/>
      <c r="H507" s="985"/>
      <c r="I507" s="985"/>
      <c r="J507" s="16" t="s">
        <v>157</v>
      </c>
      <c r="K507" s="20"/>
      <c r="L507" s="20"/>
      <c r="M507" s="17"/>
      <c r="N507" s="17"/>
      <c r="O507" s="17"/>
      <c r="P507" s="17"/>
      <c r="Q507" s="16"/>
      <c r="R507" s="16"/>
      <c r="S507" s="1013"/>
      <c r="T507" s="913"/>
      <c r="U507" s="913"/>
      <c r="V507" s="913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</row>
    <row r="508" spans="1:116" ht="9.75" customHeight="1" outlineLevel="4" x14ac:dyDescent="0.15">
      <c r="A508" s="1001"/>
      <c r="B508" s="1005"/>
      <c r="C508" s="1009"/>
      <c r="D508" s="1045"/>
      <c r="E508" s="1023"/>
      <c r="F508" s="1050"/>
      <c r="G508" s="985"/>
      <c r="H508" s="985"/>
      <c r="I508" s="985"/>
      <c r="J508" s="16" t="s">
        <v>158</v>
      </c>
      <c r="K508" s="20"/>
      <c r="L508" s="20"/>
      <c r="M508" s="17"/>
      <c r="N508" s="17"/>
      <c r="O508" s="17"/>
      <c r="P508" s="17"/>
      <c r="Q508" s="16"/>
      <c r="R508" s="16"/>
      <c r="S508" s="1013"/>
      <c r="T508" s="913"/>
      <c r="U508" s="913"/>
      <c r="V508" s="913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</row>
    <row r="509" spans="1:116" ht="9.75" customHeight="1" outlineLevel="4" x14ac:dyDescent="0.15">
      <c r="A509" s="1002"/>
      <c r="B509" s="1006"/>
      <c r="C509" s="1010"/>
      <c r="D509" s="1046"/>
      <c r="E509" s="1024"/>
      <c r="F509" s="1051"/>
      <c r="G509" s="987"/>
      <c r="H509" s="987"/>
      <c r="I509" s="987"/>
      <c r="J509" s="18" t="s">
        <v>159</v>
      </c>
      <c r="K509" s="21"/>
      <c r="L509" s="21"/>
      <c r="M509" s="22"/>
      <c r="N509" s="22"/>
      <c r="O509" s="22"/>
      <c r="P509" s="22"/>
      <c r="Q509" s="18"/>
      <c r="R509" s="18"/>
      <c r="S509" s="1014"/>
      <c r="T509" s="913"/>
      <c r="U509" s="913"/>
      <c r="V509" s="913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</row>
    <row r="510" spans="1:116" ht="9.75" customHeight="1" outlineLevel="4" thickBot="1" x14ac:dyDescent="0.2">
      <c r="A510" s="1003"/>
      <c r="B510" s="1007"/>
      <c r="C510" s="1011"/>
      <c r="D510" s="1047"/>
      <c r="E510" s="1025"/>
      <c r="F510" s="1052"/>
      <c r="G510" s="988"/>
      <c r="H510" s="988"/>
      <c r="I510" s="988"/>
      <c r="J510" s="19" t="s">
        <v>385</v>
      </c>
      <c r="K510" s="19">
        <f>SUM(K506:K509)</f>
        <v>0</v>
      </c>
      <c r="L510" s="19">
        <f t="shared" ref="L510:R510" si="119">SUM(L506:L509)</f>
        <v>0</v>
      </c>
      <c r="M510" s="19">
        <f t="shared" si="119"/>
        <v>0</v>
      </c>
      <c r="N510" s="19">
        <f t="shared" si="119"/>
        <v>0</v>
      </c>
      <c r="O510" s="19">
        <f t="shared" si="119"/>
        <v>0</v>
      </c>
      <c r="P510" s="19">
        <f t="shared" si="119"/>
        <v>0</v>
      </c>
      <c r="Q510" s="19">
        <f t="shared" si="119"/>
        <v>0</v>
      </c>
      <c r="R510" s="19">
        <f t="shared" si="119"/>
        <v>0</v>
      </c>
      <c r="S510" s="1015"/>
      <c r="T510" s="914"/>
      <c r="U510" s="914"/>
      <c r="V510" s="914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</row>
    <row r="511" spans="1:116" ht="9.75" customHeight="1" outlineLevel="3" thickBot="1" x14ac:dyDescent="0.2">
      <c r="A511" s="23" t="s">
        <v>20</v>
      </c>
      <c r="B511" s="24" t="s">
        <v>11</v>
      </c>
      <c r="C511" s="118" t="s">
        <v>10</v>
      </c>
      <c r="D511" s="25">
        <v>7</v>
      </c>
      <c r="E511" s="915" t="s">
        <v>46</v>
      </c>
      <c r="F511" s="916"/>
      <c r="G511" s="916"/>
      <c r="H511" s="916"/>
      <c r="I511" s="916"/>
      <c r="J511" s="917"/>
      <c r="K511" s="26">
        <f>K500+K505+K510</f>
        <v>0</v>
      </c>
      <c r="L511" s="26">
        <f t="shared" ref="L511:R511" si="120">L500+L505+L510</f>
        <v>0</v>
      </c>
      <c r="M511" s="26">
        <f t="shared" si="120"/>
        <v>0</v>
      </c>
      <c r="N511" s="26">
        <f t="shared" si="120"/>
        <v>0</v>
      </c>
      <c r="O511" s="26">
        <f t="shared" si="120"/>
        <v>0</v>
      </c>
      <c r="P511" s="26">
        <f t="shared" si="120"/>
        <v>0</v>
      </c>
      <c r="Q511" s="26">
        <f t="shared" si="120"/>
        <v>0</v>
      </c>
      <c r="R511" s="26">
        <f t="shared" si="120"/>
        <v>0</v>
      </c>
      <c r="S511" s="27" t="s">
        <v>13</v>
      </c>
      <c r="T511" s="26" t="s">
        <v>13</v>
      </c>
      <c r="U511" s="28" t="s">
        <v>13</v>
      </c>
      <c r="V511" s="29" t="s">
        <v>13</v>
      </c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</row>
    <row r="512" spans="1:116" ht="9.75" customHeight="1" outlineLevel="2" thickBot="1" x14ac:dyDescent="0.25">
      <c r="A512" s="30" t="s">
        <v>20</v>
      </c>
      <c r="B512" s="31" t="s">
        <v>11</v>
      </c>
      <c r="C512" s="10" t="s">
        <v>10</v>
      </c>
      <c r="D512" s="918" t="s">
        <v>21</v>
      </c>
      <c r="E512" s="919"/>
      <c r="F512" s="919"/>
      <c r="G512" s="919"/>
      <c r="H512" s="919"/>
      <c r="I512" s="919"/>
      <c r="J512" s="919"/>
      <c r="K512" s="32">
        <f>K511+K494+K477+K460+K443+K426+K409</f>
        <v>48675.59</v>
      </c>
      <c r="L512" s="32">
        <f t="shared" ref="L512:R512" si="121">L511+L494+L477+L460+L443+L426+L409</f>
        <v>3650.67</v>
      </c>
      <c r="M512" s="32">
        <f t="shared" si="121"/>
        <v>3650.67</v>
      </c>
      <c r="N512" s="32">
        <f t="shared" si="121"/>
        <v>3650.67</v>
      </c>
      <c r="O512" s="32">
        <f t="shared" si="121"/>
        <v>0</v>
      </c>
      <c r="P512" s="32">
        <f t="shared" si="121"/>
        <v>0</v>
      </c>
      <c r="Q512" s="32">
        <f t="shared" si="121"/>
        <v>3650.67</v>
      </c>
      <c r="R512" s="32">
        <f t="shared" si="121"/>
        <v>0</v>
      </c>
      <c r="S512" s="33" t="s">
        <v>13</v>
      </c>
      <c r="T512" s="34" t="s">
        <v>13</v>
      </c>
      <c r="U512" s="35" t="s">
        <v>13</v>
      </c>
      <c r="V512" s="36" t="s">
        <v>13</v>
      </c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</row>
    <row r="513" spans="1:44" ht="9.75" customHeight="1" outlineLevel="3" thickBot="1" x14ac:dyDescent="0.2">
      <c r="A513" s="7" t="s">
        <v>20</v>
      </c>
      <c r="B513" s="9" t="s">
        <v>11</v>
      </c>
      <c r="C513" s="10" t="s">
        <v>11</v>
      </c>
      <c r="D513" s="972" t="s">
        <v>291</v>
      </c>
      <c r="E513" s="973"/>
      <c r="F513" s="973"/>
      <c r="G513" s="973"/>
      <c r="H513" s="973"/>
      <c r="I513" s="973"/>
      <c r="J513" s="973"/>
      <c r="K513" s="973"/>
      <c r="L513" s="973"/>
      <c r="M513" s="973"/>
      <c r="N513" s="973"/>
      <c r="O513" s="973"/>
      <c r="P513" s="973"/>
      <c r="Q513" s="973"/>
      <c r="R513" s="973"/>
      <c r="S513" s="973"/>
      <c r="T513" s="973"/>
      <c r="U513" s="973"/>
      <c r="V513" s="974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</row>
    <row r="514" spans="1:44" ht="11.25" customHeight="1" outlineLevel="4" thickBot="1" x14ac:dyDescent="0.2">
      <c r="A514" s="11" t="s">
        <v>20</v>
      </c>
      <c r="B514" s="12" t="s">
        <v>11</v>
      </c>
      <c r="C514" s="117" t="s">
        <v>11</v>
      </c>
      <c r="D514" s="13">
        <v>1</v>
      </c>
      <c r="E514" s="969" t="s">
        <v>195</v>
      </c>
      <c r="F514" s="970"/>
      <c r="G514" s="970"/>
      <c r="H514" s="970"/>
      <c r="I514" s="970"/>
      <c r="J514" s="970"/>
      <c r="K514" s="970"/>
      <c r="L514" s="970"/>
      <c r="M514" s="970"/>
      <c r="N514" s="970"/>
      <c r="O514" s="970"/>
      <c r="P514" s="970"/>
      <c r="Q514" s="970"/>
      <c r="R514" s="970"/>
      <c r="S514" s="970"/>
      <c r="T514" s="970"/>
      <c r="U514" s="970"/>
      <c r="V514" s="971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</row>
    <row r="515" spans="1:44" ht="10.5" outlineLevel="4" x14ac:dyDescent="0.15">
      <c r="A515" s="1000" t="s">
        <v>20</v>
      </c>
      <c r="B515" s="1004" t="s">
        <v>11</v>
      </c>
      <c r="C515" s="1008" t="s">
        <v>11</v>
      </c>
      <c r="D515" s="1048" t="s">
        <v>10</v>
      </c>
      <c r="E515" s="1023" t="s">
        <v>10</v>
      </c>
      <c r="F515" s="982"/>
      <c r="G515" s="985"/>
      <c r="H515" s="985"/>
      <c r="I515" s="985"/>
      <c r="J515" s="16" t="s">
        <v>156</v>
      </c>
      <c r="K515" s="20"/>
      <c r="L515" s="16"/>
      <c r="M515" s="17"/>
      <c r="N515" s="17"/>
      <c r="O515" s="17"/>
      <c r="P515" s="17"/>
      <c r="Q515" s="16"/>
      <c r="R515" s="16"/>
      <c r="S515" s="1013"/>
      <c r="T515" s="913"/>
      <c r="U515" s="913"/>
      <c r="V515" s="913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</row>
    <row r="516" spans="1:44" ht="10.5" outlineLevel="4" x14ac:dyDescent="0.15">
      <c r="A516" s="1001"/>
      <c r="B516" s="1005"/>
      <c r="C516" s="1009"/>
      <c r="D516" s="1045"/>
      <c r="E516" s="1023"/>
      <c r="F516" s="982"/>
      <c r="G516" s="985"/>
      <c r="H516" s="985"/>
      <c r="I516" s="985"/>
      <c r="J516" s="16" t="s">
        <v>157</v>
      </c>
      <c r="K516" s="20"/>
      <c r="L516" s="16"/>
      <c r="M516" s="17"/>
      <c r="N516" s="17"/>
      <c r="O516" s="17"/>
      <c r="P516" s="17"/>
      <c r="Q516" s="16"/>
      <c r="R516" s="16"/>
      <c r="S516" s="1013"/>
      <c r="T516" s="913"/>
      <c r="U516" s="913"/>
      <c r="V516" s="913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</row>
    <row r="517" spans="1:44" ht="10.5" outlineLevel="4" x14ac:dyDescent="0.15">
      <c r="A517" s="1001"/>
      <c r="B517" s="1005"/>
      <c r="C517" s="1009"/>
      <c r="D517" s="1045"/>
      <c r="E517" s="1023"/>
      <c r="F517" s="982"/>
      <c r="G517" s="985"/>
      <c r="H517" s="985"/>
      <c r="I517" s="985"/>
      <c r="J517" s="16" t="s">
        <v>158</v>
      </c>
      <c r="K517" s="20"/>
      <c r="L517" s="16"/>
      <c r="M517" s="17"/>
      <c r="N517" s="17"/>
      <c r="O517" s="17"/>
      <c r="P517" s="17"/>
      <c r="Q517" s="16"/>
      <c r="R517" s="16"/>
      <c r="S517" s="1013"/>
      <c r="T517" s="913"/>
      <c r="U517" s="913"/>
      <c r="V517" s="913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</row>
    <row r="518" spans="1:44" ht="10.5" outlineLevel="4" x14ac:dyDescent="0.15">
      <c r="A518" s="1002"/>
      <c r="B518" s="1006"/>
      <c r="C518" s="1010"/>
      <c r="D518" s="1046"/>
      <c r="E518" s="1024"/>
      <c r="F518" s="983"/>
      <c r="G518" s="987"/>
      <c r="H518" s="987"/>
      <c r="I518" s="987"/>
      <c r="J518" s="18" t="s">
        <v>159</v>
      </c>
      <c r="K518" s="21"/>
      <c r="L518" s="18"/>
      <c r="M518" s="18"/>
      <c r="N518" s="18"/>
      <c r="O518" s="18"/>
      <c r="P518" s="18"/>
      <c r="Q518" s="18"/>
      <c r="R518" s="18"/>
      <c r="S518" s="1014"/>
      <c r="T518" s="913"/>
      <c r="U518" s="913"/>
      <c r="V518" s="913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</row>
    <row r="519" spans="1:44" ht="11.25" outlineLevel="4" thickBot="1" x14ac:dyDescent="0.2">
      <c r="A519" s="1003"/>
      <c r="B519" s="1007"/>
      <c r="C519" s="1011"/>
      <c r="D519" s="1047"/>
      <c r="E519" s="1025"/>
      <c r="F519" s="984"/>
      <c r="G519" s="988"/>
      <c r="H519" s="988"/>
      <c r="I519" s="988"/>
      <c r="J519" s="19" t="s">
        <v>385</v>
      </c>
      <c r="K519" s="19">
        <f>SUM(K515:K518)</f>
        <v>0</v>
      </c>
      <c r="L519" s="19">
        <f>SUM(L515:L518)</f>
        <v>0</v>
      </c>
      <c r="M519" s="19">
        <f t="shared" ref="M519:R519" si="122">SUM(M515:M518)</f>
        <v>0</v>
      </c>
      <c r="N519" s="19">
        <f t="shared" si="122"/>
        <v>0</v>
      </c>
      <c r="O519" s="19">
        <f t="shared" si="122"/>
        <v>0</v>
      </c>
      <c r="P519" s="19">
        <f t="shared" si="122"/>
        <v>0</v>
      </c>
      <c r="Q519" s="19">
        <f t="shared" si="122"/>
        <v>0</v>
      </c>
      <c r="R519" s="19">
        <f t="shared" si="122"/>
        <v>0</v>
      </c>
      <c r="S519" s="1015"/>
      <c r="T519" s="914"/>
      <c r="U519" s="914"/>
      <c r="V519" s="914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</row>
    <row r="520" spans="1:44" ht="10.5" outlineLevel="4" x14ac:dyDescent="0.15">
      <c r="A520" s="948" t="s">
        <v>20</v>
      </c>
      <c r="B520" s="951" t="s">
        <v>11</v>
      </c>
      <c r="C520" s="954" t="s">
        <v>11</v>
      </c>
      <c r="D520" s="957" t="s">
        <v>10</v>
      </c>
      <c r="E520" s="960" t="s">
        <v>11</v>
      </c>
      <c r="F520" s="981"/>
      <c r="G520" s="942"/>
      <c r="H520" s="986"/>
      <c r="I520" s="986"/>
      <c r="J520" s="14" t="s">
        <v>156</v>
      </c>
      <c r="K520" s="20"/>
      <c r="L520" s="20"/>
      <c r="M520" s="17"/>
      <c r="N520" s="17"/>
      <c r="O520" s="17"/>
      <c r="P520" s="17"/>
      <c r="Q520" s="16"/>
      <c r="R520" s="16"/>
      <c r="S520" s="945"/>
      <c r="T520" s="912"/>
      <c r="U520" s="912"/>
      <c r="V520" s="9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</row>
    <row r="521" spans="1:44" ht="10.5" outlineLevel="4" x14ac:dyDescent="0.15">
      <c r="A521" s="949"/>
      <c r="B521" s="952"/>
      <c r="C521" s="955"/>
      <c r="D521" s="958"/>
      <c r="E521" s="961"/>
      <c r="F521" s="982"/>
      <c r="G521" s="943"/>
      <c r="H521" s="985"/>
      <c r="I521" s="985"/>
      <c r="J521" s="16" t="s">
        <v>157</v>
      </c>
      <c r="K521" s="20"/>
      <c r="L521" s="20"/>
      <c r="M521" s="17"/>
      <c r="N521" s="17"/>
      <c r="O521" s="17"/>
      <c r="P521" s="17"/>
      <c r="Q521" s="16"/>
      <c r="R521" s="16"/>
      <c r="S521" s="946"/>
      <c r="T521" s="913"/>
      <c r="U521" s="913"/>
      <c r="V521" s="913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</row>
    <row r="522" spans="1:44" ht="10.5" outlineLevel="4" x14ac:dyDescent="0.15">
      <c r="A522" s="949"/>
      <c r="B522" s="952"/>
      <c r="C522" s="955"/>
      <c r="D522" s="958"/>
      <c r="E522" s="961"/>
      <c r="F522" s="982"/>
      <c r="G522" s="943"/>
      <c r="H522" s="985"/>
      <c r="I522" s="985"/>
      <c r="J522" s="16" t="s">
        <v>158</v>
      </c>
      <c r="K522" s="20"/>
      <c r="L522" s="20"/>
      <c r="M522" s="17"/>
      <c r="N522" s="17"/>
      <c r="O522" s="17"/>
      <c r="P522" s="17"/>
      <c r="Q522" s="16"/>
      <c r="R522" s="16"/>
      <c r="S522" s="946"/>
      <c r="T522" s="913"/>
      <c r="U522" s="913"/>
      <c r="V522" s="913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</row>
    <row r="523" spans="1:44" ht="10.5" outlineLevel="4" x14ac:dyDescent="0.15">
      <c r="A523" s="949"/>
      <c r="B523" s="952"/>
      <c r="C523" s="955"/>
      <c r="D523" s="958"/>
      <c r="E523" s="961"/>
      <c r="F523" s="983"/>
      <c r="G523" s="943"/>
      <c r="H523" s="987"/>
      <c r="I523" s="987"/>
      <c r="J523" s="18" t="s">
        <v>159</v>
      </c>
      <c r="K523" s="21"/>
      <c r="L523" s="21"/>
      <c r="M523" s="22"/>
      <c r="N523" s="22"/>
      <c r="O523" s="22"/>
      <c r="P523" s="22"/>
      <c r="Q523" s="18"/>
      <c r="R523" s="18"/>
      <c r="S523" s="946"/>
      <c r="T523" s="913"/>
      <c r="U523" s="913"/>
      <c r="V523" s="913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</row>
    <row r="524" spans="1:44" ht="11.25" outlineLevel="4" thickBot="1" x14ac:dyDescent="0.2">
      <c r="A524" s="950"/>
      <c r="B524" s="953"/>
      <c r="C524" s="956"/>
      <c r="D524" s="959"/>
      <c r="E524" s="962"/>
      <c r="F524" s="984"/>
      <c r="G524" s="944"/>
      <c r="H524" s="988"/>
      <c r="I524" s="988"/>
      <c r="J524" s="19" t="s">
        <v>385</v>
      </c>
      <c r="K524" s="19">
        <f>SUM(K520:K523)</f>
        <v>0</v>
      </c>
      <c r="L524" s="19">
        <f>SUM(L520:L523)</f>
        <v>0</v>
      </c>
      <c r="M524" s="19">
        <f t="shared" ref="M524:R524" si="123">SUM(M520:M523)</f>
        <v>0</v>
      </c>
      <c r="N524" s="19">
        <f t="shared" si="123"/>
        <v>0</v>
      </c>
      <c r="O524" s="19">
        <f t="shared" si="123"/>
        <v>0</v>
      </c>
      <c r="P524" s="19">
        <f t="shared" si="123"/>
        <v>0</v>
      </c>
      <c r="Q524" s="19">
        <f t="shared" si="123"/>
        <v>0</v>
      </c>
      <c r="R524" s="19">
        <f t="shared" si="123"/>
        <v>0</v>
      </c>
      <c r="S524" s="947"/>
      <c r="T524" s="914"/>
      <c r="U524" s="914"/>
      <c r="V524" s="914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</row>
    <row r="525" spans="1:44" ht="10.5" outlineLevel="4" x14ac:dyDescent="0.15">
      <c r="A525" s="1001" t="s">
        <v>20</v>
      </c>
      <c r="B525" s="1005" t="s">
        <v>11</v>
      </c>
      <c r="C525" s="1009" t="s">
        <v>11</v>
      </c>
      <c r="D525" s="1045" t="s">
        <v>10</v>
      </c>
      <c r="E525" s="1023" t="s">
        <v>12</v>
      </c>
      <c r="F525" s="1050"/>
      <c r="G525" s="985"/>
      <c r="H525" s="985"/>
      <c r="I525" s="985"/>
      <c r="J525" s="14" t="s">
        <v>156</v>
      </c>
      <c r="K525" s="20"/>
      <c r="L525" s="20"/>
      <c r="M525" s="17"/>
      <c r="N525" s="17"/>
      <c r="O525" s="17"/>
      <c r="P525" s="17"/>
      <c r="Q525" s="16"/>
      <c r="R525" s="16"/>
      <c r="S525" s="1013"/>
      <c r="T525" s="912"/>
      <c r="U525" s="912"/>
      <c r="V525" s="9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</row>
    <row r="526" spans="1:44" ht="10.5" outlineLevel="4" x14ac:dyDescent="0.15">
      <c r="A526" s="1001"/>
      <c r="B526" s="1005"/>
      <c r="C526" s="1009"/>
      <c r="D526" s="1045"/>
      <c r="E526" s="1023"/>
      <c r="F526" s="1050"/>
      <c r="G526" s="985"/>
      <c r="H526" s="985"/>
      <c r="I526" s="985"/>
      <c r="J526" s="16" t="s">
        <v>157</v>
      </c>
      <c r="K526" s="20"/>
      <c r="L526" s="20"/>
      <c r="M526" s="17"/>
      <c r="N526" s="17"/>
      <c r="O526" s="17"/>
      <c r="P526" s="17"/>
      <c r="Q526" s="16"/>
      <c r="R526" s="16"/>
      <c r="S526" s="1013"/>
      <c r="T526" s="913"/>
      <c r="U526" s="913"/>
      <c r="V526" s="913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</row>
    <row r="527" spans="1:44" ht="10.5" outlineLevel="4" x14ac:dyDescent="0.15">
      <c r="A527" s="1001"/>
      <c r="B527" s="1005"/>
      <c r="C527" s="1009"/>
      <c r="D527" s="1045"/>
      <c r="E527" s="1023"/>
      <c r="F527" s="1050"/>
      <c r="G527" s="985"/>
      <c r="H527" s="985"/>
      <c r="I527" s="985"/>
      <c r="J527" s="16" t="s">
        <v>158</v>
      </c>
      <c r="K527" s="20"/>
      <c r="L527" s="20"/>
      <c r="M527" s="17"/>
      <c r="N527" s="17"/>
      <c r="O527" s="17"/>
      <c r="P527" s="17"/>
      <c r="Q527" s="16"/>
      <c r="R527" s="16"/>
      <c r="S527" s="1013"/>
      <c r="T527" s="913"/>
      <c r="U527" s="913"/>
      <c r="V527" s="913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</row>
    <row r="528" spans="1:44" ht="10.5" outlineLevel="4" x14ac:dyDescent="0.15">
      <c r="A528" s="1002"/>
      <c r="B528" s="1006"/>
      <c r="C528" s="1010"/>
      <c r="D528" s="1046"/>
      <c r="E528" s="1024"/>
      <c r="F528" s="1051"/>
      <c r="G528" s="987"/>
      <c r="H528" s="987"/>
      <c r="I528" s="987"/>
      <c r="J528" s="18" t="s">
        <v>159</v>
      </c>
      <c r="K528" s="21"/>
      <c r="L528" s="21"/>
      <c r="M528" s="22"/>
      <c r="N528" s="22"/>
      <c r="O528" s="22"/>
      <c r="P528" s="22"/>
      <c r="Q528" s="18"/>
      <c r="R528" s="18"/>
      <c r="S528" s="1014"/>
      <c r="T528" s="913"/>
      <c r="U528" s="913"/>
      <c r="V528" s="913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</row>
    <row r="529" spans="1:116" ht="11.25" outlineLevel="4" thickBot="1" x14ac:dyDescent="0.2">
      <c r="A529" s="1003"/>
      <c r="B529" s="1007"/>
      <c r="C529" s="1011"/>
      <c r="D529" s="1047"/>
      <c r="E529" s="1025"/>
      <c r="F529" s="1052"/>
      <c r="G529" s="988"/>
      <c r="H529" s="988"/>
      <c r="I529" s="988"/>
      <c r="J529" s="19" t="s">
        <v>385</v>
      </c>
      <c r="K529" s="19">
        <f>SUM(K525:K528)</f>
        <v>0</v>
      </c>
      <c r="L529" s="19">
        <f>SUM(L525:L528)</f>
        <v>0</v>
      </c>
      <c r="M529" s="19">
        <f t="shared" ref="M529:R529" si="124">SUM(M525:M528)</f>
        <v>0</v>
      </c>
      <c r="N529" s="19">
        <f t="shared" si="124"/>
        <v>0</v>
      </c>
      <c r="O529" s="19">
        <f t="shared" si="124"/>
        <v>0</v>
      </c>
      <c r="P529" s="19">
        <f t="shared" si="124"/>
        <v>0</v>
      </c>
      <c r="Q529" s="19">
        <f t="shared" si="124"/>
        <v>0</v>
      </c>
      <c r="R529" s="19">
        <f t="shared" si="124"/>
        <v>0</v>
      </c>
      <c r="S529" s="1015"/>
      <c r="T529" s="914"/>
      <c r="U529" s="914"/>
      <c r="V529" s="914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</row>
    <row r="530" spans="1:116" ht="9.75" customHeight="1" outlineLevel="3" thickBot="1" x14ac:dyDescent="0.2">
      <c r="A530" s="23" t="s">
        <v>20</v>
      </c>
      <c r="B530" s="24" t="s">
        <v>11</v>
      </c>
      <c r="C530" s="118" t="s">
        <v>11</v>
      </c>
      <c r="D530" s="25">
        <v>1</v>
      </c>
      <c r="E530" s="915" t="s">
        <v>46</v>
      </c>
      <c r="F530" s="916"/>
      <c r="G530" s="916"/>
      <c r="H530" s="916"/>
      <c r="I530" s="916"/>
      <c r="J530" s="917"/>
      <c r="K530" s="26">
        <f>K519+K524+K529</f>
        <v>0</v>
      </c>
      <c r="L530" s="26">
        <f>L519+L524+L529</f>
        <v>0</v>
      </c>
      <c r="M530" s="26">
        <f t="shared" ref="M530:R530" si="125">M519+M524+M529</f>
        <v>0</v>
      </c>
      <c r="N530" s="26">
        <f t="shared" si="125"/>
        <v>0</v>
      </c>
      <c r="O530" s="26">
        <f t="shared" si="125"/>
        <v>0</v>
      </c>
      <c r="P530" s="26">
        <f t="shared" si="125"/>
        <v>0</v>
      </c>
      <c r="Q530" s="26">
        <f t="shared" si="125"/>
        <v>0</v>
      </c>
      <c r="R530" s="26">
        <f t="shared" si="125"/>
        <v>0</v>
      </c>
      <c r="S530" s="27" t="s">
        <v>13</v>
      </c>
      <c r="T530" s="26" t="s">
        <v>13</v>
      </c>
      <c r="U530" s="28" t="s">
        <v>13</v>
      </c>
      <c r="V530" s="29" t="s">
        <v>13</v>
      </c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</row>
    <row r="531" spans="1:116" ht="11.25" customHeight="1" outlineLevel="4" thickBot="1" x14ac:dyDescent="0.2">
      <c r="A531" s="11" t="s">
        <v>20</v>
      </c>
      <c r="B531" s="12" t="s">
        <v>11</v>
      </c>
      <c r="C531" s="117" t="s">
        <v>11</v>
      </c>
      <c r="D531" s="13">
        <v>2</v>
      </c>
      <c r="E531" s="1049" t="s">
        <v>196</v>
      </c>
      <c r="F531" s="970"/>
      <c r="G531" s="970"/>
      <c r="H531" s="970"/>
      <c r="I531" s="970"/>
      <c r="J531" s="970"/>
      <c r="K531" s="970"/>
      <c r="L531" s="970"/>
      <c r="M531" s="970"/>
      <c r="N531" s="970"/>
      <c r="O531" s="970"/>
      <c r="P531" s="970"/>
      <c r="Q531" s="970"/>
      <c r="R531" s="970"/>
      <c r="S531" s="970"/>
      <c r="T531" s="970"/>
      <c r="U531" s="970"/>
      <c r="V531" s="971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</row>
    <row r="532" spans="1:116" ht="9.75" customHeight="1" outlineLevel="4" x14ac:dyDescent="0.15">
      <c r="A532" s="1000" t="s">
        <v>20</v>
      </c>
      <c r="B532" s="1004" t="s">
        <v>11</v>
      </c>
      <c r="C532" s="1008" t="s">
        <v>11</v>
      </c>
      <c r="D532" s="1048" t="s">
        <v>11</v>
      </c>
      <c r="E532" s="1023" t="s">
        <v>10</v>
      </c>
      <c r="F532" s="982" t="s">
        <v>547</v>
      </c>
      <c r="G532" s="985"/>
      <c r="H532" s="110"/>
      <c r="I532" s="1069"/>
      <c r="J532" s="16" t="s">
        <v>156</v>
      </c>
      <c r="K532" s="20"/>
      <c r="L532" s="16"/>
      <c r="M532" s="17"/>
      <c r="N532" s="17"/>
      <c r="O532" s="17"/>
      <c r="P532" s="17"/>
      <c r="Q532" s="16"/>
      <c r="R532" s="16"/>
      <c r="S532" s="1065"/>
      <c r="T532" s="913"/>
      <c r="U532" s="913"/>
      <c r="V532" s="913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</row>
    <row r="533" spans="1:116" ht="9.75" customHeight="1" outlineLevel="4" x14ac:dyDescent="0.15">
      <c r="A533" s="1001"/>
      <c r="B533" s="1005"/>
      <c r="C533" s="1009"/>
      <c r="D533" s="1045"/>
      <c r="E533" s="1023"/>
      <c r="F533" s="982"/>
      <c r="G533" s="985"/>
      <c r="H533" s="110"/>
      <c r="I533" s="1069"/>
      <c r="J533" s="16" t="s">
        <v>157</v>
      </c>
      <c r="K533" s="20"/>
      <c r="L533" s="16"/>
      <c r="M533" s="17"/>
      <c r="N533" s="17"/>
      <c r="O533" s="17"/>
      <c r="P533" s="17"/>
      <c r="Q533" s="16"/>
      <c r="R533" s="16"/>
      <c r="S533" s="1065"/>
      <c r="T533" s="913"/>
      <c r="U533" s="913"/>
      <c r="V533" s="913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</row>
    <row r="534" spans="1:116" ht="9.75" customHeight="1" outlineLevel="4" x14ac:dyDescent="0.15">
      <c r="A534" s="1001"/>
      <c r="B534" s="1005"/>
      <c r="C534" s="1009"/>
      <c r="D534" s="1045"/>
      <c r="E534" s="1023"/>
      <c r="F534" s="982"/>
      <c r="G534" s="985"/>
      <c r="H534" s="110"/>
      <c r="I534" s="1069"/>
      <c r="J534" s="16" t="s">
        <v>158</v>
      </c>
      <c r="K534" s="20"/>
      <c r="L534" s="16"/>
      <c r="M534" s="17"/>
      <c r="N534" s="17"/>
      <c r="O534" s="17"/>
      <c r="P534" s="17"/>
      <c r="Q534" s="16"/>
      <c r="R534" s="16"/>
      <c r="S534" s="1065"/>
      <c r="T534" s="913"/>
      <c r="U534" s="913"/>
      <c r="V534" s="913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</row>
    <row r="535" spans="1:116" ht="9.75" customHeight="1" outlineLevel="4" x14ac:dyDescent="0.15">
      <c r="A535" s="1002"/>
      <c r="B535" s="1006"/>
      <c r="C535" s="1010"/>
      <c r="D535" s="1046"/>
      <c r="E535" s="1024"/>
      <c r="F535" s="983"/>
      <c r="G535" s="987"/>
      <c r="H535" s="989"/>
      <c r="I535" s="1070"/>
      <c r="J535" s="18" t="s">
        <v>159</v>
      </c>
      <c r="K535" s="21"/>
      <c r="L535" s="18"/>
      <c r="M535" s="18"/>
      <c r="N535" s="18"/>
      <c r="O535" s="18"/>
      <c r="P535" s="18"/>
      <c r="Q535" s="18"/>
      <c r="R535" s="18"/>
      <c r="S535" s="1066"/>
      <c r="T535" s="913"/>
      <c r="U535" s="913"/>
      <c r="V535" s="913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</row>
    <row r="536" spans="1:116" ht="9.75" customHeight="1" outlineLevel="4" thickBot="1" x14ac:dyDescent="0.2">
      <c r="A536" s="1003"/>
      <c r="B536" s="1007"/>
      <c r="C536" s="1011"/>
      <c r="D536" s="1047"/>
      <c r="E536" s="1025"/>
      <c r="F536" s="984"/>
      <c r="G536" s="988"/>
      <c r="H536" s="944"/>
      <c r="I536" s="1071"/>
      <c r="J536" s="19" t="s">
        <v>385</v>
      </c>
      <c r="K536" s="19">
        <f>SUM(K532:K535)</f>
        <v>0</v>
      </c>
      <c r="L536" s="19">
        <f>SUM(L532:L535)</f>
        <v>0</v>
      </c>
      <c r="M536" s="19">
        <f t="shared" ref="M536:R536" si="126">SUM(M532:M535)</f>
        <v>0</v>
      </c>
      <c r="N536" s="19">
        <f t="shared" si="126"/>
        <v>0</v>
      </c>
      <c r="O536" s="19">
        <f t="shared" si="126"/>
        <v>0</v>
      </c>
      <c r="P536" s="19">
        <f t="shared" si="126"/>
        <v>0</v>
      </c>
      <c r="Q536" s="19">
        <f t="shared" si="126"/>
        <v>0</v>
      </c>
      <c r="R536" s="19">
        <f t="shared" si="126"/>
        <v>0</v>
      </c>
      <c r="S536" s="1067"/>
      <c r="T536" s="914"/>
      <c r="U536" s="914"/>
      <c r="V536" s="914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</row>
    <row r="537" spans="1:116" ht="9.75" customHeight="1" outlineLevel="4" x14ac:dyDescent="0.15">
      <c r="A537" s="948" t="s">
        <v>20</v>
      </c>
      <c r="B537" s="951" t="s">
        <v>11</v>
      </c>
      <c r="C537" s="954" t="s">
        <v>11</v>
      </c>
      <c r="D537" s="957" t="s">
        <v>11</v>
      </c>
      <c r="E537" s="960" t="s">
        <v>11</v>
      </c>
      <c r="F537" s="981"/>
      <c r="G537" s="942"/>
      <c r="H537" s="986"/>
      <c r="I537" s="986"/>
      <c r="J537" s="14" t="s">
        <v>156</v>
      </c>
      <c r="K537" s="20"/>
      <c r="L537" s="20"/>
      <c r="M537" s="17"/>
      <c r="N537" s="17"/>
      <c r="O537" s="17"/>
      <c r="P537" s="17"/>
      <c r="Q537" s="16"/>
      <c r="R537" s="16"/>
      <c r="S537" s="945"/>
      <c r="T537" s="912"/>
      <c r="U537" s="912"/>
      <c r="V537" s="9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</row>
    <row r="538" spans="1:116" ht="9.75" customHeight="1" outlineLevel="4" x14ac:dyDescent="0.15">
      <c r="A538" s="949"/>
      <c r="B538" s="952"/>
      <c r="C538" s="955"/>
      <c r="D538" s="958"/>
      <c r="E538" s="961"/>
      <c r="F538" s="982"/>
      <c r="G538" s="943"/>
      <c r="H538" s="985"/>
      <c r="I538" s="985"/>
      <c r="J538" s="16" t="s">
        <v>157</v>
      </c>
      <c r="K538" s="20"/>
      <c r="L538" s="20"/>
      <c r="M538" s="17"/>
      <c r="N538" s="17"/>
      <c r="O538" s="17"/>
      <c r="P538" s="17"/>
      <c r="Q538" s="16"/>
      <c r="R538" s="16"/>
      <c r="S538" s="946"/>
      <c r="T538" s="913"/>
      <c r="U538" s="913"/>
      <c r="V538" s="913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</row>
    <row r="539" spans="1:116" ht="9.75" customHeight="1" outlineLevel="4" x14ac:dyDescent="0.15">
      <c r="A539" s="949"/>
      <c r="B539" s="952"/>
      <c r="C539" s="955"/>
      <c r="D539" s="958"/>
      <c r="E539" s="961"/>
      <c r="F539" s="982"/>
      <c r="G539" s="943"/>
      <c r="H539" s="985"/>
      <c r="I539" s="985"/>
      <c r="J539" s="16" t="s">
        <v>158</v>
      </c>
      <c r="K539" s="20"/>
      <c r="L539" s="20"/>
      <c r="M539" s="17"/>
      <c r="N539" s="17"/>
      <c r="O539" s="17"/>
      <c r="P539" s="17"/>
      <c r="Q539" s="16"/>
      <c r="R539" s="16"/>
      <c r="S539" s="946"/>
      <c r="T539" s="913"/>
      <c r="U539" s="913"/>
      <c r="V539" s="913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</row>
    <row r="540" spans="1:116" ht="9.75" customHeight="1" outlineLevel="4" x14ac:dyDescent="0.15">
      <c r="A540" s="949"/>
      <c r="B540" s="952"/>
      <c r="C540" s="955"/>
      <c r="D540" s="958"/>
      <c r="E540" s="961"/>
      <c r="F540" s="983"/>
      <c r="G540" s="943"/>
      <c r="H540" s="987"/>
      <c r="I540" s="987"/>
      <c r="J540" s="18" t="s">
        <v>159</v>
      </c>
      <c r="K540" s="21"/>
      <c r="L540" s="21"/>
      <c r="M540" s="22"/>
      <c r="N540" s="22"/>
      <c r="O540" s="22"/>
      <c r="P540" s="22"/>
      <c r="Q540" s="18"/>
      <c r="R540" s="18"/>
      <c r="S540" s="946"/>
      <c r="T540" s="913"/>
      <c r="U540" s="913"/>
      <c r="V540" s="913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</row>
    <row r="541" spans="1:116" ht="9.75" customHeight="1" outlineLevel="4" thickBot="1" x14ac:dyDescent="0.2">
      <c r="A541" s="950"/>
      <c r="B541" s="953"/>
      <c r="C541" s="956"/>
      <c r="D541" s="959"/>
      <c r="E541" s="962"/>
      <c r="F541" s="984"/>
      <c r="G541" s="944"/>
      <c r="H541" s="988"/>
      <c r="I541" s="988"/>
      <c r="J541" s="19" t="s">
        <v>385</v>
      </c>
      <c r="K541" s="19">
        <f>SUM(K537:K540)</f>
        <v>0</v>
      </c>
      <c r="L541" s="19">
        <f>SUM(L537:L540)</f>
        <v>0</v>
      </c>
      <c r="M541" s="19">
        <f t="shared" ref="M541:R541" si="127">SUM(M537:M540)</f>
        <v>0</v>
      </c>
      <c r="N541" s="19">
        <f t="shared" si="127"/>
        <v>0</v>
      </c>
      <c r="O541" s="19">
        <f t="shared" si="127"/>
        <v>0</v>
      </c>
      <c r="P541" s="19">
        <f t="shared" si="127"/>
        <v>0</v>
      </c>
      <c r="Q541" s="19">
        <f t="shared" si="127"/>
        <v>0</v>
      </c>
      <c r="R541" s="19">
        <f t="shared" si="127"/>
        <v>0</v>
      </c>
      <c r="S541" s="947"/>
      <c r="T541" s="914"/>
      <c r="U541" s="914"/>
      <c r="V541" s="914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</row>
    <row r="542" spans="1:116" ht="9.75" customHeight="1" outlineLevel="4" x14ac:dyDescent="0.15">
      <c r="A542" s="1001" t="s">
        <v>20</v>
      </c>
      <c r="B542" s="1005" t="s">
        <v>11</v>
      </c>
      <c r="C542" s="1009" t="s">
        <v>11</v>
      </c>
      <c r="D542" s="1045" t="s">
        <v>11</v>
      </c>
      <c r="E542" s="1023" t="s">
        <v>12</v>
      </c>
      <c r="F542" s="1050"/>
      <c r="G542" s="985"/>
      <c r="H542" s="985"/>
      <c r="I542" s="985"/>
      <c r="J542" s="14" t="s">
        <v>156</v>
      </c>
      <c r="K542" s="20"/>
      <c r="L542" s="20"/>
      <c r="M542" s="17"/>
      <c r="N542" s="17"/>
      <c r="O542" s="17"/>
      <c r="P542" s="17"/>
      <c r="Q542" s="16"/>
      <c r="R542" s="16"/>
      <c r="S542" s="1013"/>
      <c r="T542" s="912"/>
      <c r="U542" s="912"/>
      <c r="V542" s="9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</row>
    <row r="543" spans="1:116" ht="9.75" customHeight="1" outlineLevel="4" x14ac:dyDescent="0.15">
      <c r="A543" s="1001"/>
      <c r="B543" s="1005"/>
      <c r="C543" s="1009"/>
      <c r="D543" s="1045"/>
      <c r="E543" s="1023"/>
      <c r="F543" s="1050"/>
      <c r="G543" s="985"/>
      <c r="H543" s="985"/>
      <c r="I543" s="985"/>
      <c r="J543" s="16" t="s">
        <v>157</v>
      </c>
      <c r="K543" s="20"/>
      <c r="L543" s="20"/>
      <c r="M543" s="17"/>
      <c r="N543" s="17"/>
      <c r="O543" s="17"/>
      <c r="P543" s="17"/>
      <c r="Q543" s="16"/>
      <c r="R543" s="16"/>
      <c r="S543" s="1013"/>
      <c r="T543" s="913"/>
      <c r="U543" s="913"/>
      <c r="V543" s="913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</row>
    <row r="544" spans="1:116" ht="9.75" customHeight="1" outlineLevel="4" x14ac:dyDescent="0.15">
      <c r="A544" s="1001"/>
      <c r="B544" s="1005"/>
      <c r="C544" s="1009"/>
      <c r="D544" s="1045"/>
      <c r="E544" s="1023"/>
      <c r="F544" s="1050"/>
      <c r="G544" s="985"/>
      <c r="H544" s="985"/>
      <c r="I544" s="985"/>
      <c r="J544" s="16" t="s">
        <v>158</v>
      </c>
      <c r="K544" s="20"/>
      <c r="L544" s="20"/>
      <c r="M544" s="17"/>
      <c r="N544" s="17"/>
      <c r="O544" s="17"/>
      <c r="P544" s="17"/>
      <c r="Q544" s="16"/>
      <c r="R544" s="16"/>
      <c r="S544" s="1013"/>
      <c r="T544" s="913"/>
      <c r="U544" s="913"/>
      <c r="V544" s="913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</row>
    <row r="545" spans="1:116" ht="9.75" customHeight="1" outlineLevel="4" x14ac:dyDescent="0.15">
      <c r="A545" s="1002"/>
      <c r="B545" s="1006"/>
      <c r="C545" s="1010"/>
      <c r="D545" s="1046"/>
      <c r="E545" s="1024"/>
      <c r="F545" s="1051"/>
      <c r="G545" s="987"/>
      <c r="H545" s="987"/>
      <c r="I545" s="987"/>
      <c r="J545" s="18" t="s">
        <v>159</v>
      </c>
      <c r="K545" s="21"/>
      <c r="L545" s="21"/>
      <c r="M545" s="22"/>
      <c r="N545" s="22"/>
      <c r="O545" s="22"/>
      <c r="P545" s="22"/>
      <c r="Q545" s="18"/>
      <c r="R545" s="18"/>
      <c r="S545" s="1014"/>
      <c r="T545" s="913"/>
      <c r="U545" s="913"/>
      <c r="V545" s="913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</row>
    <row r="546" spans="1:116" ht="9.75" customHeight="1" outlineLevel="4" thickBot="1" x14ac:dyDescent="0.2">
      <c r="A546" s="1003"/>
      <c r="B546" s="1007"/>
      <c r="C546" s="1011"/>
      <c r="D546" s="1047"/>
      <c r="E546" s="1025"/>
      <c r="F546" s="1052"/>
      <c r="G546" s="988"/>
      <c r="H546" s="988"/>
      <c r="I546" s="988"/>
      <c r="J546" s="19" t="s">
        <v>385</v>
      </c>
      <c r="K546" s="19">
        <f>SUM(K542:K545)</f>
        <v>0</v>
      </c>
      <c r="L546" s="19">
        <f>SUM(L542:L545)</f>
        <v>0</v>
      </c>
      <c r="M546" s="19">
        <f t="shared" ref="M546:R546" si="128">SUM(M542:M545)</f>
        <v>0</v>
      </c>
      <c r="N546" s="19">
        <f t="shared" si="128"/>
        <v>0</v>
      </c>
      <c r="O546" s="19">
        <f t="shared" si="128"/>
        <v>0</v>
      </c>
      <c r="P546" s="19">
        <f t="shared" si="128"/>
        <v>0</v>
      </c>
      <c r="Q546" s="19">
        <f t="shared" si="128"/>
        <v>0</v>
      </c>
      <c r="R546" s="19">
        <f t="shared" si="128"/>
        <v>0</v>
      </c>
      <c r="S546" s="1015"/>
      <c r="T546" s="914"/>
      <c r="U546" s="914"/>
      <c r="V546" s="914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</row>
    <row r="547" spans="1:116" ht="9.75" customHeight="1" outlineLevel="3" thickBot="1" x14ac:dyDescent="0.2">
      <c r="A547" s="23" t="s">
        <v>20</v>
      </c>
      <c r="B547" s="24" t="s">
        <v>11</v>
      </c>
      <c r="C547" s="118" t="s">
        <v>11</v>
      </c>
      <c r="D547" s="25">
        <v>2</v>
      </c>
      <c r="E547" s="915" t="s">
        <v>46</v>
      </c>
      <c r="F547" s="916"/>
      <c r="G547" s="916"/>
      <c r="H547" s="916"/>
      <c r="I547" s="916"/>
      <c r="J547" s="917"/>
      <c r="K547" s="26">
        <f>K536+K541+K546</f>
        <v>0</v>
      </c>
      <c r="L547" s="26">
        <f>L536+L541+L546</f>
        <v>0</v>
      </c>
      <c r="M547" s="26">
        <f t="shared" ref="M547:R547" si="129">M536+M541+M546</f>
        <v>0</v>
      </c>
      <c r="N547" s="26">
        <f t="shared" si="129"/>
        <v>0</v>
      </c>
      <c r="O547" s="26">
        <f t="shared" si="129"/>
        <v>0</v>
      </c>
      <c r="P547" s="26">
        <f t="shared" si="129"/>
        <v>0</v>
      </c>
      <c r="Q547" s="26">
        <f t="shared" si="129"/>
        <v>0</v>
      </c>
      <c r="R547" s="26">
        <f t="shared" si="129"/>
        <v>0</v>
      </c>
      <c r="S547" s="27" t="s">
        <v>13</v>
      </c>
      <c r="T547" s="26" t="s">
        <v>13</v>
      </c>
      <c r="U547" s="28" t="s">
        <v>13</v>
      </c>
      <c r="V547" s="29" t="s">
        <v>13</v>
      </c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</row>
    <row r="548" spans="1:116" ht="11.25" customHeight="1" outlineLevel="4" thickBot="1" x14ac:dyDescent="0.2">
      <c r="A548" s="11" t="s">
        <v>20</v>
      </c>
      <c r="B548" s="12" t="s">
        <v>11</v>
      </c>
      <c r="C548" s="117" t="s">
        <v>11</v>
      </c>
      <c r="D548" s="13">
        <v>3</v>
      </c>
      <c r="E548" s="1049" t="s">
        <v>197</v>
      </c>
      <c r="F548" s="970"/>
      <c r="G548" s="970"/>
      <c r="H548" s="970"/>
      <c r="I548" s="970"/>
      <c r="J548" s="970"/>
      <c r="K548" s="970"/>
      <c r="L548" s="970"/>
      <c r="M548" s="970"/>
      <c r="N548" s="970"/>
      <c r="O548" s="970"/>
      <c r="P548" s="970"/>
      <c r="Q548" s="970"/>
      <c r="R548" s="970"/>
      <c r="S548" s="970"/>
      <c r="T548" s="970"/>
      <c r="U548" s="970"/>
      <c r="V548" s="971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</row>
    <row r="549" spans="1:116" ht="9.75" customHeight="1" outlineLevel="4" x14ac:dyDescent="0.15">
      <c r="A549" s="1000" t="s">
        <v>20</v>
      </c>
      <c r="B549" s="1004" t="s">
        <v>11</v>
      </c>
      <c r="C549" s="1008" t="s">
        <v>11</v>
      </c>
      <c r="D549" s="1048" t="s">
        <v>12</v>
      </c>
      <c r="E549" s="1023" t="s">
        <v>10</v>
      </c>
      <c r="F549" s="982"/>
      <c r="G549" s="985"/>
      <c r="H549" s="985"/>
      <c r="I549" s="985"/>
      <c r="J549" s="16" t="s">
        <v>156</v>
      </c>
      <c r="K549" s="20"/>
      <c r="L549" s="16"/>
      <c r="M549" s="17"/>
      <c r="N549" s="17"/>
      <c r="O549" s="17"/>
      <c r="P549" s="17"/>
      <c r="Q549" s="16"/>
      <c r="R549" s="16"/>
      <c r="S549" s="1013"/>
      <c r="T549" s="913"/>
      <c r="U549" s="913"/>
      <c r="V549" s="913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</row>
    <row r="550" spans="1:116" ht="9.75" customHeight="1" outlineLevel="4" x14ac:dyDescent="0.15">
      <c r="A550" s="1001"/>
      <c r="B550" s="1005"/>
      <c r="C550" s="1009"/>
      <c r="D550" s="1045"/>
      <c r="E550" s="1023"/>
      <c r="F550" s="982"/>
      <c r="G550" s="985"/>
      <c r="H550" s="985"/>
      <c r="I550" s="985"/>
      <c r="J550" s="16" t="s">
        <v>157</v>
      </c>
      <c r="K550" s="20"/>
      <c r="L550" s="16"/>
      <c r="M550" s="17"/>
      <c r="N550" s="17"/>
      <c r="O550" s="17"/>
      <c r="P550" s="17"/>
      <c r="Q550" s="16"/>
      <c r="R550" s="16"/>
      <c r="S550" s="1013"/>
      <c r="T550" s="913"/>
      <c r="U550" s="913"/>
      <c r="V550" s="913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</row>
    <row r="551" spans="1:116" ht="9.75" customHeight="1" outlineLevel="4" x14ac:dyDescent="0.15">
      <c r="A551" s="1001"/>
      <c r="B551" s="1005"/>
      <c r="C551" s="1009"/>
      <c r="D551" s="1045"/>
      <c r="E551" s="1023"/>
      <c r="F551" s="982"/>
      <c r="G551" s="985"/>
      <c r="H551" s="985"/>
      <c r="I551" s="985"/>
      <c r="J551" s="16" t="s">
        <v>158</v>
      </c>
      <c r="K551" s="20"/>
      <c r="L551" s="16"/>
      <c r="M551" s="17"/>
      <c r="N551" s="17"/>
      <c r="O551" s="17"/>
      <c r="P551" s="17"/>
      <c r="Q551" s="16"/>
      <c r="R551" s="16"/>
      <c r="S551" s="1013"/>
      <c r="T551" s="913"/>
      <c r="U551" s="913"/>
      <c r="V551" s="913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</row>
    <row r="552" spans="1:116" ht="9.75" customHeight="1" outlineLevel="4" x14ac:dyDescent="0.15">
      <c r="A552" s="1002"/>
      <c r="B552" s="1006"/>
      <c r="C552" s="1010"/>
      <c r="D552" s="1046"/>
      <c r="E552" s="1024"/>
      <c r="F552" s="983"/>
      <c r="G552" s="987"/>
      <c r="H552" s="987"/>
      <c r="I552" s="987"/>
      <c r="J552" s="18" t="s">
        <v>159</v>
      </c>
      <c r="K552" s="21"/>
      <c r="L552" s="18"/>
      <c r="M552" s="18"/>
      <c r="N552" s="18"/>
      <c r="O552" s="18"/>
      <c r="P552" s="18"/>
      <c r="Q552" s="18"/>
      <c r="R552" s="18"/>
      <c r="S552" s="1014"/>
      <c r="T552" s="913"/>
      <c r="U552" s="913"/>
      <c r="V552" s="913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</row>
    <row r="553" spans="1:116" ht="9.75" customHeight="1" outlineLevel="4" thickBot="1" x14ac:dyDescent="0.2">
      <c r="A553" s="1003"/>
      <c r="B553" s="1007"/>
      <c r="C553" s="1011"/>
      <c r="D553" s="1047"/>
      <c r="E553" s="1025"/>
      <c r="F553" s="984"/>
      <c r="G553" s="988"/>
      <c r="H553" s="988"/>
      <c r="I553" s="988"/>
      <c r="J553" s="19" t="s">
        <v>385</v>
      </c>
      <c r="K553" s="19">
        <f>SUM(K549:K552)</f>
        <v>0</v>
      </c>
      <c r="L553" s="19">
        <f>SUM(L549:L552)</f>
        <v>0</v>
      </c>
      <c r="M553" s="19">
        <f t="shared" ref="M553:R553" si="130">SUM(M549:M552)</f>
        <v>0</v>
      </c>
      <c r="N553" s="19">
        <f t="shared" si="130"/>
        <v>0</v>
      </c>
      <c r="O553" s="19">
        <f t="shared" si="130"/>
        <v>0</v>
      </c>
      <c r="P553" s="19">
        <f t="shared" si="130"/>
        <v>0</v>
      </c>
      <c r="Q553" s="19">
        <f t="shared" si="130"/>
        <v>0</v>
      </c>
      <c r="R553" s="19">
        <f t="shared" si="130"/>
        <v>0</v>
      </c>
      <c r="S553" s="1015"/>
      <c r="T553" s="914"/>
      <c r="U553" s="914"/>
      <c r="V553" s="914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</row>
    <row r="554" spans="1:116" ht="9.75" customHeight="1" outlineLevel="4" x14ac:dyDescent="0.15">
      <c r="A554" s="948" t="s">
        <v>20</v>
      </c>
      <c r="B554" s="951" t="s">
        <v>11</v>
      </c>
      <c r="C554" s="954" t="s">
        <v>11</v>
      </c>
      <c r="D554" s="957" t="s">
        <v>12</v>
      </c>
      <c r="E554" s="960" t="s">
        <v>11</v>
      </c>
      <c r="F554" s="981"/>
      <c r="G554" s="942"/>
      <c r="H554" s="986"/>
      <c r="I554" s="986"/>
      <c r="J554" s="14" t="s">
        <v>156</v>
      </c>
      <c r="K554" s="20"/>
      <c r="L554" s="20"/>
      <c r="M554" s="17"/>
      <c r="N554" s="17"/>
      <c r="O554" s="17"/>
      <c r="P554" s="17"/>
      <c r="Q554" s="16"/>
      <c r="R554" s="16"/>
      <c r="S554" s="945"/>
      <c r="T554" s="912"/>
      <c r="U554" s="912"/>
      <c r="V554" s="9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</row>
    <row r="555" spans="1:116" ht="9.75" customHeight="1" outlineLevel="4" x14ac:dyDescent="0.15">
      <c r="A555" s="949"/>
      <c r="B555" s="952"/>
      <c r="C555" s="955"/>
      <c r="D555" s="958"/>
      <c r="E555" s="961"/>
      <c r="F555" s="982"/>
      <c r="G555" s="943"/>
      <c r="H555" s="985"/>
      <c r="I555" s="985"/>
      <c r="J555" s="16" t="s">
        <v>157</v>
      </c>
      <c r="K555" s="20"/>
      <c r="L555" s="20"/>
      <c r="M555" s="17"/>
      <c r="N555" s="17"/>
      <c r="O555" s="17"/>
      <c r="P555" s="17"/>
      <c r="Q555" s="16"/>
      <c r="R555" s="16"/>
      <c r="S555" s="946"/>
      <c r="T555" s="913"/>
      <c r="U555" s="913"/>
      <c r="V555" s="913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</row>
    <row r="556" spans="1:116" ht="9.75" customHeight="1" outlineLevel="4" x14ac:dyDescent="0.15">
      <c r="A556" s="949"/>
      <c r="B556" s="952"/>
      <c r="C556" s="955"/>
      <c r="D556" s="958"/>
      <c r="E556" s="961"/>
      <c r="F556" s="982"/>
      <c r="G556" s="943"/>
      <c r="H556" s="985"/>
      <c r="I556" s="985"/>
      <c r="J556" s="16" t="s">
        <v>158</v>
      </c>
      <c r="K556" s="20"/>
      <c r="L556" s="20"/>
      <c r="M556" s="17"/>
      <c r="N556" s="17"/>
      <c r="O556" s="17"/>
      <c r="P556" s="17"/>
      <c r="Q556" s="16"/>
      <c r="R556" s="16"/>
      <c r="S556" s="946"/>
      <c r="T556" s="913"/>
      <c r="U556" s="913"/>
      <c r="V556" s="913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</row>
    <row r="557" spans="1:116" ht="9.75" customHeight="1" outlineLevel="4" x14ac:dyDescent="0.15">
      <c r="A557" s="949"/>
      <c r="B557" s="952"/>
      <c r="C557" s="955"/>
      <c r="D557" s="958"/>
      <c r="E557" s="961"/>
      <c r="F557" s="983"/>
      <c r="G557" s="943"/>
      <c r="H557" s="987"/>
      <c r="I557" s="987"/>
      <c r="J557" s="18" t="s">
        <v>159</v>
      </c>
      <c r="K557" s="21"/>
      <c r="L557" s="21"/>
      <c r="M557" s="22"/>
      <c r="N557" s="22"/>
      <c r="O557" s="22"/>
      <c r="P557" s="22"/>
      <c r="Q557" s="18"/>
      <c r="R557" s="18"/>
      <c r="S557" s="946"/>
      <c r="T557" s="913"/>
      <c r="U557" s="913"/>
      <c r="V557" s="913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</row>
    <row r="558" spans="1:116" ht="9.75" customHeight="1" outlineLevel="4" thickBot="1" x14ac:dyDescent="0.2">
      <c r="A558" s="950"/>
      <c r="B558" s="953"/>
      <c r="C558" s="956"/>
      <c r="D558" s="959"/>
      <c r="E558" s="962"/>
      <c r="F558" s="984"/>
      <c r="G558" s="944"/>
      <c r="H558" s="988"/>
      <c r="I558" s="988"/>
      <c r="J558" s="19" t="s">
        <v>385</v>
      </c>
      <c r="K558" s="19">
        <f>SUM(K554:K557)</f>
        <v>0</v>
      </c>
      <c r="L558" s="19">
        <f>SUM(L554:L557)</f>
        <v>0</v>
      </c>
      <c r="M558" s="19">
        <f t="shared" ref="M558:R558" si="131">SUM(M554:M557)</f>
        <v>0</v>
      </c>
      <c r="N558" s="19">
        <f t="shared" si="131"/>
        <v>0</v>
      </c>
      <c r="O558" s="19">
        <f t="shared" si="131"/>
        <v>0</v>
      </c>
      <c r="P558" s="19">
        <f t="shared" si="131"/>
        <v>0</v>
      </c>
      <c r="Q558" s="19">
        <f t="shared" si="131"/>
        <v>0</v>
      </c>
      <c r="R558" s="19">
        <f t="shared" si="131"/>
        <v>0</v>
      </c>
      <c r="S558" s="947"/>
      <c r="T558" s="914"/>
      <c r="U558" s="914"/>
      <c r="V558" s="914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</row>
    <row r="559" spans="1:116" ht="9.75" customHeight="1" outlineLevel="4" x14ac:dyDescent="0.15">
      <c r="A559" s="1001" t="s">
        <v>20</v>
      </c>
      <c r="B559" s="1005" t="s">
        <v>11</v>
      </c>
      <c r="C559" s="1009" t="s">
        <v>11</v>
      </c>
      <c r="D559" s="1045" t="s">
        <v>12</v>
      </c>
      <c r="E559" s="1023" t="s">
        <v>12</v>
      </c>
      <c r="F559" s="1050"/>
      <c r="G559" s="985"/>
      <c r="H559" s="985"/>
      <c r="I559" s="985"/>
      <c r="J559" s="14" t="s">
        <v>156</v>
      </c>
      <c r="K559" s="20"/>
      <c r="L559" s="20"/>
      <c r="M559" s="17"/>
      <c r="N559" s="17"/>
      <c r="O559" s="17"/>
      <c r="P559" s="17"/>
      <c r="Q559" s="16"/>
      <c r="R559" s="16"/>
      <c r="S559" s="1013"/>
      <c r="T559" s="912"/>
      <c r="U559" s="912"/>
      <c r="V559" s="9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</row>
    <row r="560" spans="1:116" ht="9.75" customHeight="1" outlineLevel="4" x14ac:dyDescent="0.15">
      <c r="A560" s="1001"/>
      <c r="B560" s="1005"/>
      <c r="C560" s="1009"/>
      <c r="D560" s="1045"/>
      <c r="E560" s="1023"/>
      <c r="F560" s="1050"/>
      <c r="G560" s="985"/>
      <c r="H560" s="985"/>
      <c r="I560" s="985"/>
      <c r="J560" s="16" t="s">
        <v>157</v>
      </c>
      <c r="K560" s="20"/>
      <c r="L560" s="20"/>
      <c r="M560" s="17"/>
      <c r="N560" s="17"/>
      <c r="O560" s="17"/>
      <c r="P560" s="17"/>
      <c r="Q560" s="16"/>
      <c r="R560" s="16"/>
      <c r="S560" s="1013"/>
      <c r="T560" s="913"/>
      <c r="U560" s="913"/>
      <c r="V560" s="913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</row>
    <row r="561" spans="1:116" ht="9.75" customHeight="1" outlineLevel="4" x14ac:dyDescent="0.15">
      <c r="A561" s="1001"/>
      <c r="B561" s="1005"/>
      <c r="C561" s="1009"/>
      <c r="D561" s="1045"/>
      <c r="E561" s="1023"/>
      <c r="F561" s="1050"/>
      <c r="G561" s="985"/>
      <c r="H561" s="985"/>
      <c r="I561" s="985"/>
      <c r="J561" s="16" t="s">
        <v>158</v>
      </c>
      <c r="K561" s="20"/>
      <c r="L561" s="20"/>
      <c r="M561" s="17"/>
      <c r="N561" s="17"/>
      <c r="O561" s="17"/>
      <c r="P561" s="17"/>
      <c r="Q561" s="16"/>
      <c r="R561" s="16"/>
      <c r="S561" s="1013"/>
      <c r="T561" s="913"/>
      <c r="U561" s="913"/>
      <c r="V561" s="913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</row>
    <row r="562" spans="1:116" ht="9.75" customHeight="1" outlineLevel="4" x14ac:dyDescent="0.15">
      <c r="A562" s="1002"/>
      <c r="B562" s="1006"/>
      <c r="C562" s="1010"/>
      <c r="D562" s="1046"/>
      <c r="E562" s="1024"/>
      <c r="F562" s="1051"/>
      <c r="G562" s="987"/>
      <c r="H562" s="987"/>
      <c r="I562" s="987"/>
      <c r="J562" s="18" t="s">
        <v>159</v>
      </c>
      <c r="K562" s="21"/>
      <c r="L562" s="21"/>
      <c r="M562" s="22"/>
      <c r="N562" s="22"/>
      <c r="O562" s="22"/>
      <c r="P562" s="22"/>
      <c r="Q562" s="18"/>
      <c r="R562" s="18"/>
      <c r="S562" s="1014"/>
      <c r="T562" s="913"/>
      <c r="U562" s="913"/>
      <c r="V562" s="913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</row>
    <row r="563" spans="1:116" ht="9.75" customHeight="1" outlineLevel="4" thickBot="1" x14ac:dyDescent="0.2">
      <c r="A563" s="1003"/>
      <c r="B563" s="1007"/>
      <c r="C563" s="1011"/>
      <c r="D563" s="1047"/>
      <c r="E563" s="1025"/>
      <c r="F563" s="1052"/>
      <c r="G563" s="988"/>
      <c r="H563" s="988"/>
      <c r="I563" s="988"/>
      <c r="J563" s="19" t="s">
        <v>385</v>
      </c>
      <c r="K563" s="19">
        <f>SUM(K559:K562)</f>
        <v>0</v>
      </c>
      <c r="L563" s="19">
        <f>SUM(L559:L562)</f>
        <v>0</v>
      </c>
      <c r="M563" s="19">
        <f t="shared" ref="M563:R563" si="132">SUM(M559:M562)</f>
        <v>0</v>
      </c>
      <c r="N563" s="19">
        <f t="shared" si="132"/>
        <v>0</v>
      </c>
      <c r="O563" s="19">
        <f t="shared" si="132"/>
        <v>0</v>
      </c>
      <c r="P563" s="19">
        <f t="shared" si="132"/>
        <v>0</v>
      </c>
      <c r="Q563" s="19">
        <f t="shared" si="132"/>
        <v>0</v>
      </c>
      <c r="R563" s="19">
        <f t="shared" si="132"/>
        <v>0</v>
      </c>
      <c r="S563" s="1015"/>
      <c r="T563" s="914"/>
      <c r="U563" s="914"/>
      <c r="V563" s="914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</row>
    <row r="564" spans="1:116" ht="9.75" customHeight="1" outlineLevel="3" thickBot="1" x14ac:dyDescent="0.2">
      <c r="A564" s="23" t="s">
        <v>20</v>
      </c>
      <c r="B564" s="24" t="s">
        <v>11</v>
      </c>
      <c r="C564" s="118" t="s">
        <v>11</v>
      </c>
      <c r="D564" s="25">
        <v>3</v>
      </c>
      <c r="E564" s="915" t="s">
        <v>46</v>
      </c>
      <c r="F564" s="916"/>
      <c r="G564" s="916"/>
      <c r="H564" s="916"/>
      <c r="I564" s="916"/>
      <c r="J564" s="917"/>
      <c r="K564" s="26">
        <f>K553+K558+K563</f>
        <v>0</v>
      </c>
      <c r="L564" s="26">
        <f>L553+L558+L563</f>
        <v>0</v>
      </c>
      <c r="M564" s="26">
        <f t="shared" ref="M564:R564" si="133">M553+M558+M563</f>
        <v>0</v>
      </c>
      <c r="N564" s="26">
        <f t="shared" si="133"/>
        <v>0</v>
      </c>
      <c r="O564" s="26">
        <f t="shared" si="133"/>
        <v>0</v>
      </c>
      <c r="P564" s="26">
        <f t="shared" si="133"/>
        <v>0</v>
      </c>
      <c r="Q564" s="26">
        <f t="shared" si="133"/>
        <v>0</v>
      </c>
      <c r="R564" s="26">
        <f t="shared" si="133"/>
        <v>0</v>
      </c>
      <c r="S564" s="27" t="s">
        <v>13</v>
      </c>
      <c r="T564" s="26" t="s">
        <v>13</v>
      </c>
      <c r="U564" s="28" t="s">
        <v>13</v>
      </c>
      <c r="V564" s="29" t="s">
        <v>13</v>
      </c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</row>
    <row r="565" spans="1:116" ht="11.25" customHeight="1" outlineLevel="4" thickBot="1" x14ac:dyDescent="0.2">
      <c r="A565" s="11" t="s">
        <v>20</v>
      </c>
      <c r="B565" s="12" t="s">
        <v>11</v>
      </c>
      <c r="C565" s="117" t="s">
        <v>11</v>
      </c>
      <c r="D565" s="13">
        <v>4</v>
      </c>
      <c r="E565" s="969" t="s">
        <v>198</v>
      </c>
      <c r="F565" s="970"/>
      <c r="G565" s="970"/>
      <c r="H565" s="970"/>
      <c r="I565" s="970"/>
      <c r="J565" s="970"/>
      <c r="K565" s="970"/>
      <c r="L565" s="970"/>
      <c r="M565" s="970"/>
      <c r="N565" s="970"/>
      <c r="O565" s="970"/>
      <c r="P565" s="970"/>
      <c r="Q565" s="970"/>
      <c r="R565" s="970"/>
      <c r="S565" s="970"/>
      <c r="T565" s="970"/>
      <c r="U565" s="970"/>
      <c r="V565" s="971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</row>
    <row r="566" spans="1:116" ht="9.75" customHeight="1" outlineLevel="4" x14ac:dyDescent="0.15">
      <c r="A566" s="1000" t="s">
        <v>20</v>
      </c>
      <c r="B566" s="1004" t="s">
        <v>11</v>
      </c>
      <c r="C566" s="1008" t="s">
        <v>11</v>
      </c>
      <c r="D566" s="1048" t="s">
        <v>41</v>
      </c>
      <c r="E566" s="1023" t="s">
        <v>10</v>
      </c>
      <c r="F566" s="982" t="s">
        <v>295</v>
      </c>
      <c r="G566" s="985" t="s">
        <v>444</v>
      </c>
      <c r="H566" s="110" t="s">
        <v>391</v>
      </c>
      <c r="I566" s="985" t="s">
        <v>443</v>
      </c>
      <c r="J566" s="16" t="s">
        <v>156</v>
      </c>
      <c r="K566" s="130">
        <v>986342</v>
      </c>
      <c r="L566" s="131">
        <v>383320.55</v>
      </c>
      <c r="M566" s="132">
        <f>N566+P566</f>
        <v>383320.55</v>
      </c>
      <c r="N566" s="132">
        <v>3392.1</v>
      </c>
      <c r="O566" s="132"/>
      <c r="P566" s="132">
        <v>379928.45</v>
      </c>
      <c r="Q566" s="131">
        <v>511094.07</v>
      </c>
      <c r="R566" s="131">
        <v>383320.55</v>
      </c>
      <c r="S566" s="1019" t="s">
        <v>394</v>
      </c>
      <c r="T566" s="912">
        <v>0</v>
      </c>
      <c r="U566" s="912">
        <v>0</v>
      </c>
      <c r="V566" s="912">
        <v>1</v>
      </c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</row>
    <row r="567" spans="1:116" ht="9.75" customHeight="1" outlineLevel="4" x14ac:dyDescent="0.15">
      <c r="A567" s="1001"/>
      <c r="B567" s="1005"/>
      <c r="C567" s="1009"/>
      <c r="D567" s="1045"/>
      <c r="E567" s="1023"/>
      <c r="F567" s="982"/>
      <c r="G567" s="985"/>
      <c r="H567" s="110" t="s">
        <v>62</v>
      </c>
      <c r="I567" s="985"/>
      <c r="J567" s="16" t="s">
        <v>157</v>
      </c>
      <c r="K567" s="130"/>
      <c r="L567" s="131"/>
      <c r="M567" s="132"/>
      <c r="N567" s="132"/>
      <c r="O567" s="132"/>
      <c r="P567" s="132"/>
      <c r="Q567" s="131"/>
      <c r="R567" s="131"/>
      <c r="S567" s="1020"/>
      <c r="T567" s="913"/>
      <c r="U567" s="913"/>
      <c r="V567" s="913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</row>
    <row r="568" spans="1:116" ht="9" customHeight="1" outlineLevel="4" x14ac:dyDescent="0.15">
      <c r="A568" s="1001"/>
      <c r="B568" s="1005"/>
      <c r="C568" s="1009"/>
      <c r="D568" s="1045"/>
      <c r="E568" s="1023"/>
      <c r="F568" s="982"/>
      <c r="G568" s="985"/>
      <c r="H568" s="110" t="s">
        <v>388</v>
      </c>
      <c r="I568" s="985"/>
      <c r="J568" s="16" t="s">
        <v>158</v>
      </c>
      <c r="K568" s="130">
        <v>291393</v>
      </c>
      <c r="L568" s="131"/>
      <c r="M568" s="132"/>
      <c r="N568" s="132"/>
      <c r="O568" s="132"/>
      <c r="P568" s="132"/>
      <c r="Q568" s="131"/>
      <c r="R568" s="131"/>
      <c r="S568" s="1021"/>
      <c r="T568" s="913"/>
      <c r="U568" s="913"/>
      <c r="V568" s="913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</row>
    <row r="569" spans="1:116" ht="21.75" customHeight="1" outlineLevel="4" x14ac:dyDescent="0.15">
      <c r="A569" s="1002"/>
      <c r="B569" s="1006"/>
      <c r="C569" s="1010"/>
      <c r="D569" s="1046"/>
      <c r="E569" s="1024"/>
      <c r="F569" s="983"/>
      <c r="G569" s="987"/>
      <c r="H569" s="120" t="s">
        <v>392</v>
      </c>
      <c r="I569" s="987"/>
      <c r="J569" s="18" t="s">
        <v>159</v>
      </c>
      <c r="K569" s="133"/>
      <c r="L569" s="134"/>
      <c r="M569" s="134"/>
      <c r="N569" s="134"/>
      <c r="O569" s="134"/>
      <c r="P569" s="134"/>
      <c r="Q569" s="134"/>
      <c r="R569" s="134"/>
      <c r="S569" s="1053" t="s">
        <v>395</v>
      </c>
      <c r="T569" s="1064">
        <v>0</v>
      </c>
      <c r="U569" s="1064">
        <v>0</v>
      </c>
      <c r="V569" s="1064">
        <v>7300</v>
      </c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</row>
    <row r="570" spans="1:116" ht="21.75" customHeight="1" outlineLevel="4" thickBot="1" x14ac:dyDescent="0.2">
      <c r="A570" s="1003"/>
      <c r="B570" s="1007"/>
      <c r="C570" s="1011"/>
      <c r="D570" s="1047"/>
      <c r="E570" s="1025"/>
      <c r="F570" s="984"/>
      <c r="G570" s="988"/>
      <c r="H570" s="121" t="s">
        <v>393</v>
      </c>
      <c r="I570" s="988"/>
      <c r="J570" s="19" t="s">
        <v>385</v>
      </c>
      <c r="K570" s="135">
        <f>SUM(K566:K569)</f>
        <v>1277735</v>
      </c>
      <c r="L570" s="135">
        <f>SUM(L566:L569)</f>
        <v>383320.55</v>
      </c>
      <c r="M570" s="135">
        <f t="shared" ref="M570:R570" si="134">SUM(M566:M569)</f>
        <v>383320.55</v>
      </c>
      <c r="N570" s="135">
        <f t="shared" si="134"/>
        <v>3392.1</v>
      </c>
      <c r="O570" s="135">
        <f t="shared" si="134"/>
        <v>0</v>
      </c>
      <c r="P570" s="135">
        <f t="shared" si="134"/>
        <v>379928.45</v>
      </c>
      <c r="Q570" s="135">
        <f t="shared" si="134"/>
        <v>511094.07</v>
      </c>
      <c r="R570" s="135">
        <f t="shared" si="134"/>
        <v>383320.55</v>
      </c>
      <c r="S570" s="1026"/>
      <c r="T570" s="914"/>
      <c r="U570" s="914"/>
      <c r="V570" s="914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</row>
    <row r="571" spans="1:116" ht="9.75" customHeight="1" outlineLevel="4" x14ac:dyDescent="0.15">
      <c r="A571" s="948" t="s">
        <v>20</v>
      </c>
      <c r="B571" s="951" t="s">
        <v>11</v>
      </c>
      <c r="C571" s="954" t="s">
        <v>11</v>
      </c>
      <c r="D571" s="957" t="s">
        <v>41</v>
      </c>
      <c r="E571" s="960" t="s">
        <v>11</v>
      </c>
      <c r="F571" s="981" t="s">
        <v>548</v>
      </c>
      <c r="G571" s="985"/>
      <c r="H571" s="110"/>
      <c r="I571" s="986"/>
      <c r="J571" s="14" t="s">
        <v>156</v>
      </c>
      <c r="K571" s="20"/>
      <c r="L571" s="20"/>
      <c r="M571" s="17"/>
      <c r="N571" s="17"/>
      <c r="O571" s="17"/>
      <c r="P571" s="17"/>
      <c r="Q571" s="16"/>
      <c r="R571" s="16"/>
      <c r="S571" s="1031"/>
      <c r="T571" s="912"/>
      <c r="U571" s="912"/>
      <c r="V571" s="912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</row>
    <row r="572" spans="1:116" ht="9.75" customHeight="1" outlineLevel="4" x14ac:dyDescent="0.15">
      <c r="A572" s="949"/>
      <c r="B572" s="952"/>
      <c r="C572" s="955"/>
      <c r="D572" s="958"/>
      <c r="E572" s="961"/>
      <c r="F572" s="982"/>
      <c r="G572" s="985"/>
      <c r="H572" s="110"/>
      <c r="I572" s="985"/>
      <c r="J572" s="16" t="s">
        <v>157</v>
      </c>
      <c r="K572" s="20"/>
      <c r="L572" s="20"/>
      <c r="M572" s="17"/>
      <c r="N572" s="17"/>
      <c r="O572" s="17"/>
      <c r="P572" s="17"/>
      <c r="Q572" s="16"/>
      <c r="R572" s="16"/>
      <c r="S572" s="1032"/>
      <c r="T572" s="913"/>
      <c r="U572" s="913"/>
      <c r="V572" s="913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</row>
    <row r="573" spans="1:116" ht="9.75" customHeight="1" outlineLevel="4" x14ac:dyDescent="0.15">
      <c r="A573" s="949"/>
      <c r="B573" s="952"/>
      <c r="C573" s="955"/>
      <c r="D573" s="958"/>
      <c r="E573" s="961"/>
      <c r="F573" s="982"/>
      <c r="G573" s="985"/>
      <c r="H573" s="110"/>
      <c r="I573" s="985"/>
      <c r="J573" s="16" t="s">
        <v>158</v>
      </c>
      <c r="K573" s="20"/>
      <c r="L573" s="20"/>
      <c r="M573" s="17"/>
      <c r="N573" s="17"/>
      <c r="O573" s="17"/>
      <c r="P573" s="17"/>
      <c r="Q573" s="16"/>
      <c r="R573" s="16"/>
      <c r="S573" s="1032"/>
      <c r="T573" s="913"/>
      <c r="U573" s="913"/>
      <c r="V573" s="913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</row>
    <row r="574" spans="1:116" ht="9.75" customHeight="1" outlineLevel="4" x14ac:dyDescent="0.15">
      <c r="A574" s="949"/>
      <c r="B574" s="952"/>
      <c r="C574" s="955"/>
      <c r="D574" s="958"/>
      <c r="E574" s="961"/>
      <c r="F574" s="983"/>
      <c r="G574" s="987"/>
      <c r="H574" s="989"/>
      <c r="I574" s="987"/>
      <c r="J574" s="18" t="s">
        <v>159</v>
      </c>
      <c r="K574" s="21"/>
      <c r="L574" s="21"/>
      <c r="M574" s="22"/>
      <c r="N574" s="22"/>
      <c r="O574" s="22"/>
      <c r="P574" s="22"/>
      <c r="Q574" s="18"/>
      <c r="R574" s="18"/>
      <c r="S574" s="1032"/>
      <c r="T574" s="913"/>
      <c r="U574" s="913"/>
      <c r="V574" s="913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</row>
    <row r="575" spans="1:116" ht="9.75" customHeight="1" outlineLevel="4" thickBot="1" x14ac:dyDescent="0.2">
      <c r="A575" s="950"/>
      <c r="B575" s="953"/>
      <c r="C575" s="956"/>
      <c r="D575" s="959"/>
      <c r="E575" s="962"/>
      <c r="F575" s="984"/>
      <c r="G575" s="988"/>
      <c r="H575" s="944"/>
      <c r="I575" s="988"/>
      <c r="J575" s="19" t="s">
        <v>385</v>
      </c>
      <c r="K575" s="19">
        <f>SUM(K571:K574)</f>
        <v>0</v>
      </c>
      <c r="L575" s="19">
        <f>SUM(L571:L574)</f>
        <v>0</v>
      </c>
      <c r="M575" s="19">
        <f t="shared" ref="M575:R575" si="135">SUM(M571:M574)</f>
        <v>0</v>
      </c>
      <c r="N575" s="19">
        <f t="shared" si="135"/>
        <v>0</v>
      </c>
      <c r="O575" s="19">
        <f t="shared" si="135"/>
        <v>0</v>
      </c>
      <c r="P575" s="19">
        <f t="shared" si="135"/>
        <v>0</v>
      </c>
      <c r="Q575" s="19">
        <f t="shared" si="135"/>
        <v>0</v>
      </c>
      <c r="R575" s="19">
        <f t="shared" si="135"/>
        <v>0</v>
      </c>
      <c r="S575" s="1033"/>
      <c r="T575" s="914"/>
      <c r="U575" s="914"/>
      <c r="V575" s="914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</row>
    <row r="576" spans="1:116" ht="9.75" customHeight="1" outlineLevel="4" x14ac:dyDescent="0.15">
      <c r="A576" s="1001" t="s">
        <v>20</v>
      </c>
      <c r="B576" s="1005" t="s">
        <v>11</v>
      </c>
      <c r="C576" s="1009" t="s">
        <v>11</v>
      </c>
      <c r="D576" s="1045" t="s">
        <v>41</v>
      </c>
      <c r="E576" s="1023" t="s">
        <v>12</v>
      </c>
      <c r="F576" s="1050" t="s">
        <v>549</v>
      </c>
      <c r="G576" s="985" t="s">
        <v>444</v>
      </c>
      <c r="H576" s="110" t="s">
        <v>391</v>
      </c>
      <c r="I576" s="985" t="s">
        <v>479</v>
      </c>
      <c r="J576" s="14" t="s">
        <v>156</v>
      </c>
      <c r="K576" s="20">
        <v>26450.75</v>
      </c>
      <c r="L576" s="20">
        <v>17633.830000000002</v>
      </c>
      <c r="M576" s="17">
        <f>N576+P576</f>
        <v>17633.830000000002</v>
      </c>
      <c r="N576" s="17">
        <f>12000+5633.83</f>
        <v>17633.830000000002</v>
      </c>
      <c r="O576" s="17"/>
      <c r="P576" s="17"/>
      <c r="Q576" s="16">
        <v>105803</v>
      </c>
      <c r="R576" s="16">
        <v>52901.5</v>
      </c>
      <c r="S576" s="1065" t="s">
        <v>557</v>
      </c>
      <c r="T576" s="912">
        <v>0</v>
      </c>
      <c r="U576" s="912">
        <v>0</v>
      </c>
      <c r="V576" s="912">
        <v>1</v>
      </c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</row>
    <row r="577" spans="1:116" ht="9.75" customHeight="1" outlineLevel="4" x14ac:dyDescent="0.15">
      <c r="A577" s="1001"/>
      <c r="B577" s="1005"/>
      <c r="C577" s="1009"/>
      <c r="D577" s="1045"/>
      <c r="E577" s="1023"/>
      <c r="F577" s="1050"/>
      <c r="G577" s="985"/>
      <c r="H577" s="110" t="s">
        <v>62</v>
      </c>
      <c r="I577" s="985"/>
      <c r="J577" s="16" t="s">
        <v>157</v>
      </c>
      <c r="K577" s="20"/>
      <c r="L577" s="20"/>
      <c r="M577" s="17"/>
      <c r="N577" s="17"/>
      <c r="O577" s="17"/>
      <c r="P577" s="17"/>
      <c r="Q577" s="16"/>
      <c r="R577" s="16"/>
      <c r="S577" s="1065"/>
      <c r="T577" s="913"/>
      <c r="U577" s="913"/>
      <c r="V577" s="913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</row>
    <row r="578" spans="1:116" ht="9.75" customHeight="1" outlineLevel="4" x14ac:dyDescent="0.15">
      <c r="A578" s="1001"/>
      <c r="B578" s="1005"/>
      <c r="C578" s="1009"/>
      <c r="D578" s="1045"/>
      <c r="E578" s="1023"/>
      <c r="F578" s="1050"/>
      <c r="G578" s="985"/>
      <c r="H578" s="110" t="s">
        <v>388</v>
      </c>
      <c r="I578" s="985"/>
      <c r="J578" s="16" t="s">
        <v>158</v>
      </c>
      <c r="K578" s="20">
        <v>149887.57999999999</v>
      </c>
      <c r="L578" s="20"/>
      <c r="M578" s="17"/>
      <c r="N578" s="17"/>
      <c r="O578" s="17"/>
      <c r="P578" s="17"/>
      <c r="Q578" s="16"/>
      <c r="R578" s="16"/>
      <c r="S578" s="1065"/>
      <c r="T578" s="913"/>
      <c r="U578" s="913"/>
      <c r="V578" s="913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</row>
    <row r="579" spans="1:116" ht="9.75" customHeight="1" outlineLevel="4" x14ac:dyDescent="0.15">
      <c r="A579" s="1002"/>
      <c r="B579" s="1006"/>
      <c r="C579" s="1010"/>
      <c r="D579" s="1046"/>
      <c r="E579" s="1024"/>
      <c r="F579" s="1051"/>
      <c r="G579" s="987"/>
      <c r="H579" s="989" t="s">
        <v>396</v>
      </c>
      <c r="I579" s="987"/>
      <c r="J579" s="18" t="s">
        <v>159</v>
      </c>
      <c r="K579" s="21"/>
      <c r="L579" s="21"/>
      <c r="M579" s="22"/>
      <c r="N579" s="22"/>
      <c r="O579" s="22"/>
      <c r="P579" s="22"/>
      <c r="Q579" s="18"/>
      <c r="R579" s="18"/>
      <c r="S579" s="1066"/>
      <c r="T579" s="913"/>
      <c r="U579" s="913"/>
      <c r="V579" s="913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</row>
    <row r="580" spans="1:116" ht="9.75" customHeight="1" outlineLevel="4" thickBot="1" x14ac:dyDescent="0.2">
      <c r="A580" s="1003"/>
      <c r="B580" s="1007"/>
      <c r="C580" s="1011"/>
      <c r="D580" s="1047"/>
      <c r="E580" s="1025"/>
      <c r="F580" s="1052"/>
      <c r="G580" s="988"/>
      <c r="H580" s="944"/>
      <c r="I580" s="988"/>
      <c r="J580" s="19" t="s">
        <v>385</v>
      </c>
      <c r="K580" s="19">
        <f>SUM(K576:K579)</f>
        <v>176338.33</v>
      </c>
      <c r="L580" s="19">
        <f>SUM(L576:L579)</f>
        <v>17633.830000000002</v>
      </c>
      <c r="M580" s="19">
        <f t="shared" ref="M580:R580" si="136">SUM(M576:M579)</f>
        <v>17633.830000000002</v>
      </c>
      <c r="N580" s="19">
        <f t="shared" si="136"/>
        <v>17633.830000000002</v>
      </c>
      <c r="O580" s="19">
        <f t="shared" si="136"/>
        <v>0</v>
      </c>
      <c r="P580" s="19">
        <f t="shared" si="136"/>
        <v>0</v>
      </c>
      <c r="Q580" s="19">
        <f t="shared" si="136"/>
        <v>105803</v>
      </c>
      <c r="R580" s="19">
        <f t="shared" si="136"/>
        <v>52901.5</v>
      </c>
      <c r="S580" s="1067"/>
      <c r="T580" s="914"/>
      <c r="U580" s="914"/>
      <c r="V580" s="914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</row>
    <row r="581" spans="1:116" ht="36" customHeight="1" outlineLevel="4" x14ac:dyDescent="0.15">
      <c r="A581" s="948" t="s">
        <v>20</v>
      </c>
      <c r="B581" s="951" t="s">
        <v>11</v>
      </c>
      <c r="C581" s="954" t="s">
        <v>11</v>
      </c>
      <c r="D581" s="957" t="s">
        <v>41</v>
      </c>
      <c r="E581" s="960" t="s">
        <v>41</v>
      </c>
      <c r="F581" s="1079" t="s">
        <v>490</v>
      </c>
      <c r="G581" s="985" t="s">
        <v>444</v>
      </c>
      <c r="H581" s="986" t="s">
        <v>492</v>
      </c>
      <c r="I581" s="985" t="s">
        <v>491</v>
      </c>
      <c r="J581" s="14" t="s">
        <v>156</v>
      </c>
      <c r="K581" s="20">
        <v>9221.9699999999993</v>
      </c>
      <c r="L581" s="20">
        <v>35426</v>
      </c>
      <c r="M581" s="17">
        <v>35426</v>
      </c>
      <c r="N581" s="17"/>
      <c r="O581" s="17"/>
      <c r="P581" s="17">
        <v>35426</v>
      </c>
      <c r="Q581" s="16"/>
      <c r="R581" s="16"/>
      <c r="S581" s="154" t="s">
        <v>493</v>
      </c>
      <c r="T581" s="157">
        <v>12</v>
      </c>
      <c r="U581" s="157"/>
      <c r="V581" s="9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</row>
    <row r="582" spans="1:116" ht="19.5" customHeight="1" outlineLevel="4" x14ac:dyDescent="0.15">
      <c r="A582" s="949"/>
      <c r="B582" s="952"/>
      <c r="C582" s="955"/>
      <c r="D582" s="958"/>
      <c r="E582" s="961"/>
      <c r="F582" s="1080"/>
      <c r="G582" s="985"/>
      <c r="H582" s="985"/>
      <c r="I582" s="985"/>
      <c r="J582" s="16" t="s">
        <v>157</v>
      </c>
      <c r="K582" s="20"/>
      <c r="L582" s="20"/>
      <c r="M582" s="17"/>
      <c r="N582" s="17"/>
      <c r="O582" s="17"/>
      <c r="P582" s="17"/>
      <c r="Q582" s="16"/>
      <c r="R582" s="16"/>
      <c r="S582" s="155" t="s">
        <v>494</v>
      </c>
      <c r="T582" s="102">
        <v>5</v>
      </c>
      <c r="U582" s="102"/>
      <c r="V582" s="913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</row>
    <row r="583" spans="1:116" ht="27" customHeight="1" outlineLevel="4" x14ac:dyDescent="0.15">
      <c r="A583" s="949"/>
      <c r="B583" s="952"/>
      <c r="C583" s="955"/>
      <c r="D583" s="958"/>
      <c r="E583" s="961"/>
      <c r="F583" s="1080"/>
      <c r="G583" s="985"/>
      <c r="H583" s="985"/>
      <c r="I583" s="985"/>
      <c r="J583" s="16" t="s">
        <v>158</v>
      </c>
      <c r="K583" s="20">
        <v>82990.710000000006</v>
      </c>
      <c r="L583" s="20"/>
      <c r="M583" s="17"/>
      <c r="N583" s="17"/>
      <c r="O583" s="17"/>
      <c r="P583" s="17"/>
      <c r="Q583" s="16"/>
      <c r="R583" s="16"/>
      <c r="S583" s="155" t="s">
        <v>495</v>
      </c>
      <c r="T583" s="102">
        <v>130</v>
      </c>
      <c r="U583" s="102"/>
      <c r="V583" s="913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</row>
    <row r="584" spans="1:116" ht="25.5" customHeight="1" outlineLevel="4" x14ac:dyDescent="0.15">
      <c r="A584" s="949"/>
      <c r="B584" s="952"/>
      <c r="C584" s="955"/>
      <c r="D584" s="958"/>
      <c r="E584" s="961"/>
      <c r="F584" s="1081"/>
      <c r="G584" s="987"/>
      <c r="H584" s="987"/>
      <c r="I584" s="987"/>
      <c r="J584" s="18" t="s">
        <v>159</v>
      </c>
      <c r="K584" s="21"/>
      <c r="L584" s="21"/>
      <c r="M584" s="22"/>
      <c r="N584" s="22"/>
      <c r="O584" s="22"/>
      <c r="P584" s="22"/>
      <c r="Q584" s="18"/>
      <c r="R584" s="18"/>
      <c r="S584" s="155" t="s">
        <v>496</v>
      </c>
      <c r="T584" s="102">
        <v>9</v>
      </c>
      <c r="U584" s="102"/>
      <c r="V584" s="913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</row>
    <row r="585" spans="1:116" ht="40.5" customHeight="1" outlineLevel="4" thickBot="1" x14ac:dyDescent="0.2">
      <c r="A585" s="950"/>
      <c r="B585" s="953"/>
      <c r="C585" s="956"/>
      <c r="D585" s="959"/>
      <c r="E585" s="962"/>
      <c r="F585" s="1082"/>
      <c r="G585" s="988"/>
      <c r="H585" s="988"/>
      <c r="I585" s="988"/>
      <c r="J585" s="19" t="s">
        <v>385</v>
      </c>
      <c r="K585" s="163">
        <f>SUM(K581:K584)</f>
        <v>92212.680000000008</v>
      </c>
      <c r="L585" s="19">
        <f>SUM(L581:L584)</f>
        <v>35426</v>
      </c>
      <c r="M585" s="19">
        <f t="shared" ref="M585:R585" si="137">SUM(M581:M584)</f>
        <v>35426</v>
      </c>
      <c r="N585" s="19">
        <f t="shared" si="137"/>
        <v>0</v>
      </c>
      <c r="O585" s="19">
        <f t="shared" si="137"/>
        <v>0</v>
      </c>
      <c r="P585" s="19">
        <f t="shared" si="137"/>
        <v>35426</v>
      </c>
      <c r="Q585" s="19">
        <f t="shared" si="137"/>
        <v>0</v>
      </c>
      <c r="R585" s="19">
        <f t="shared" si="137"/>
        <v>0</v>
      </c>
      <c r="S585" s="156" t="s">
        <v>497</v>
      </c>
      <c r="T585" s="158">
        <v>9043</v>
      </c>
      <c r="U585" s="158"/>
      <c r="V585" s="914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</row>
    <row r="586" spans="1:116" ht="9.75" customHeight="1" outlineLevel="4" x14ac:dyDescent="0.15">
      <c r="A586" s="1001" t="s">
        <v>20</v>
      </c>
      <c r="B586" s="1005" t="s">
        <v>11</v>
      </c>
      <c r="C586" s="1009" t="s">
        <v>11</v>
      </c>
      <c r="D586" s="1045" t="s">
        <v>41</v>
      </c>
      <c r="E586" s="1023" t="s">
        <v>45</v>
      </c>
      <c r="F586" s="1050"/>
      <c r="G586" s="985"/>
      <c r="H586" s="985"/>
      <c r="I586" s="985"/>
      <c r="J586" s="14" t="s">
        <v>156</v>
      </c>
      <c r="K586" s="20"/>
      <c r="L586" s="20"/>
      <c r="M586" s="17"/>
      <c r="N586" s="17"/>
      <c r="O586" s="17"/>
      <c r="P586" s="17"/>
      <c r="Q586" s="16"/>
      <c r="R586" s="16"/>
      <c r="S586" s="1013"/>
      <c r="T586" s="912"/>
      <c r="U586" s="912"/>
      <c r="V586" s="9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</row>
    <row r="587" spans="1:116" ht="9.75" customHeight="1" outlineLevel="4" x14ac:dyDescent="0.15">
      <c r="A587" s="1001"/>
      <c r="B587" s="1005"/>
      <c r="C587" s="1009"/>
      <c r="D587" s="1045"/>
      <c r="E587" s="1023"/>
      <c r="F587" s="1050"/>
      <c r="G587" s="985"/>
      <c r="H587" s="985"/>
      <c r="I587" s="985"/>
      <c r="J587" s="16" t="s">
        <v>157</v>
      </c>
      <c r="K587" s="20"/>
      <c r="L587" s="20"/>
      <c r="M587" s="17"/>
      <c r="N587" s="17"/>
      <c r="O587" s="17"/>
      <c r="P587" s="17"/>
      <c r="Q587" s="16"/>
      <c r="R587" s="16"/>
      <c r="S587" s="1013"/>
      <c r="T587" s="913"/>
      <c r="U587" s="913"/>
      <c r="V587" s="913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</row>
    <row r="588" spans="1:116" ht="9.75" customHeight="1" outlineLevel="4" x14ac:dyDescent="0.15">
      <c r="A588" s="1001"/>
      <c r="B588" s="1005"/>
      <c r="C588" s="1009"/>
      <c r="D588" s="1045"/>
      <c r="E588" s="1023"/>
      <c r="F588" s="1050"/>
      <c r="G588" s="985"/>
      <c r="H588" s="985"/>
      <c r="I588" s="985"/>
      <c r="J588" s="16" t="s">
        <v>158</v>
      </c>
      <c r="K588" s="20"/>
      <c r="L588" s="20"/>
      <c r="M588" s="17"/>
      <c r="N588" s="17"/>
      <c r="O588" s="17"/>
      <c r="P588" s="17"/>
      <c r="Q588" s="16"/>
      <c r="R588" s="16"/>
      <c r="S588" s="1013"/>
      <c r="T588" s="913"/>
      <c r="U588" s="913"/>
      <c r="V588" s="913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</row>
    <row r="589" spans="1:116" ht="9.75" customHeight="1" outlineLevel="4" x14ac:dyDescent="0.15">
      <c r="A589" s="1002"/>
      <c r="B589" s="1006"/>
      <c r="C589" s="1010"/>
      <c r="D589" s="1046"/>
      <c r="E589" s="1024"/>
      <c r="F589" s="1051"/>
      <c r="G589" s="987"/>
      <c r="H589" s="987"/>
      <c r="I589" s="987"/>
      <c r="J589" s="18" t="s">
        <v>159</v>
      </c>
      <c r="K589" s="21"/>
      <c r="L589" s="21"/>
      <c r="M589" s="22"/>
      <c r="N589" s="22"/>
      <c r="O589" s="22"/>
      <c r="P589" s="22"/>
      <c r="Q589" s="18"/>
      <c r="R589" s="18"/>
      <c r="S589" s="1014"/>
      <c r="T589" s="913"/>
      <c r="U589" s="913"/>
      <c r="V589" s="913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</row>
    <row r="590" spans="1:116" ht="9.75" customHeight="1" outlineLevel="4" thickBot="1" x14ac:dyDescent="0.2">
      <c r="A590" s="1003"/>
      <c r="B590" s="1007"/>
      <c r="C590" s="1011"/>
      <c r="D590" s="1047"/>
      <c r="E590" s="1025"/>
      <c r="F590" s="1052"/>
      <c r="G590" s="988"/>
      <c r="H590" s="988"/>
      <c r="I590" s="988"/>
      <c r="J590" s="19" t="s">
        <v>385</v>
      </c>
      <c r="K590" s="19">
        <f>SUM(K586:K589)</f>
        <v>0</v>
      </c>
      <c r="L590" s="19">
        <f>SUM(L586:L589)</f>
        <v>0</v>
      </c>
      <c r="M590" s="19">
        <f t="shared" ref="M590:R590" si="138">SUM(M586:M589)</f>
        <v>0</v>
      </c>
      <c r="N590" s="19">
        <f t="shared" si="138"/>
        <v>0</v>
      </c>
      <c r="O590" s="19">
        <f t="shared" si="138"/>
        <v>0</v>
      </c>
      <c r="P590" s="19">
        <f t="shared" si="138"/>
        <v>0</v>
      </c>
      <c r="Q590" s="19">
        <f t="shared" si="138"/>
        <v>0</v>
      </c>
      <c r="R590" s="19">
        <f t="shared" si="138"/>
        <v>0</v>
      </c>
      <c r="S590" s="1015"/>
      <c r="T590" s="914"/>
      <c r="U590" s="914"/>
      <c r="V590" s="914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</row>
    <row r="591" spans="1:116" ht="9.75" customHeight="1" outlineLevel="3" thickBot="1" x14ac:dyDescent="0.2">
      <c r="A591" s="23" t="s">
        <v>20</v>
      </c>
      <c r="B591" s="24" t="s">
        <v>11</v>
      </c>
      <c r="C591" s="118" t="s">
        <v>11</v>
      </c>
      <c r="D591" s="25">
        <v>4</v>
      </c>
      <c r="E591" s="915" t="s">
        <v>46</v>
      </c>
      <c r="F591" s="916"/>
      <c r="G591" s="916"/>
      <c r="H591" s="916"/>
      <c r="I591" s="916"/>
      <c r="J591" s="917"/>
      <c r="K591" s="141">
        <f>K570+K575+K580+K585+K590</f>
        <v>1546286.01</v>
      </c>
      <c r="L591" s="141">
        <f t="shared" ref="L591:Q591" si="139">L570+L575+L580+L585+L590</f>
        <v>436380.38</v>
      </c>
      <c r="M591" s="141">
        <f t="shared" si="139"/>
        <v>436380.38</v>
      </c>
      <c r="N591" s="141">
        <f t="shared" si="139"/>
        <v>21025.93</v>
      </c>
      <c r="O591" s="141">
        <f t="shared" si="139"/>
        <v>0</v>
      </c>
      <c r="P591" s="141">
        <f t="shared" si="139"/>
        <v>415354.45</v>
      </c>
      <c r="Q591" s="141">
        <f t="shared" si="139"/>
        <v>616897.07000000007</v>
      </c>
      <c r="R591" s="141">
        <f>R570+R575+R580+R585+R590</f>
        <v>436222.05</v>
      </c>
      <c r="S591" s="27" t="s">
        <v>13</v>
      </c>
      <c r="T591" s="26" t="s">
        <v>13</v>
      </c>
      <c r="U591" s="28" t="s">
        <v>13</v>
      </c>
      <c r="V591" s="29" t="s">
        <v>13</v>
      </c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</row>
    <row r="592" spans="1:116" ht="9.75" customHeight="1" outlineLevel="2" thickBot="1" x14ac:dyDescent="0.25">
      <c r="A592" s="30" t="s">
        <v>20</v>
      </c>
      <c r="B592" s="31" t="s">
        <v>11</v>
      </c>
      <c r="C592" s="10" t="s">
        <v>11</v>
      </c>
      <c r="D592" s="918" t="s">
        <v>21</v>
      </c>
      <c r="E592" s="919"/>
      <c r="F592" s="919"/>
      <c r="G592" s="919"/>
      <c r="H592" s="919"/>
      <c r="I592" s="919"/>
      <c r="J592" s="919"/>
      <c r="K592" s="142">
        <f>K591+K564+K547+K530</f>
        <v>1546286.01</v>
      </c>
      <c r="L592" s="142">
        <f t="shared" ref="L592:R592" si="140">L591+L564+L547+L530</f>
        <v>436380.38</v>
      </c>
      <c r="M592" s="142">
        <f t="shared" si="140"/>
        <v>436380.38</v>
      </c>
      <c r="N592" s="142">
        <f t="shared" si="140"/>
        <v>21025.93</v>
      </c>
      <c r="O592" s="142">
        <f t="shared" si="140"/>
        <v>0</v>
      </c>
      <c r="P592" s="142">
        <f t="shared" si="140"/>
        <v>415354.45</v>
      </c>
      <c r="Q592" s="142">
        <f t="shared" si="140"/>
        <v>616897.07000000007</v>
      </c>
      <c r="R592" s="142">
        <f t="shared" si="140"/>
        <v>436222.05</v>
      </c>
      <c r="S592" s="33" t="s">
        <v>13</v>
      </c>
      <c r="T592" s="34" t="s">
        <v>13</v>
      </c>
      <c r="U592" s="35" t="s">
        <v>13</v>
      </c>
      <c r="V592" s="36" t="s">
        <v>13</v>
      </c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</row>
    <row r="593" spans="1:116" ht="9.75" customHeight="1" outlineLevel="1" thickBot="1" x14ac:dyDescent="0.25">
      <c r="A593" s="30" t="s">
        <v>20</v>
      </c>
      <c r="B593" s="31" t="s">
        <v>11</v>
      </c>
      <c r="C593" s="920" t="s">
        <v>15</v>
      </c>
      <c r="D593" s="921"/>
      <c r="E593" s="921"/>
      <c r="F593" s="921"/>
      <c r="G593" s="921"/>
      <c r="H593" s="921"/>
      <c r="I593" s="921"/>
      <c r="J593" s="921"/>
      <c r="K593" s="143">
        <f>K592+K512</f>
        <v>1594961.6</v>
      </c>
      <c r="L593" s="143">
        <f t="shared" ref="L593:R593" si="141">L592+L512</f>
        <v>440031.05</v>
      </c>
      <c r="M593" s="143">
        <f t="shared" si="141"/>
        <v>440031.05</v>
      </c>
      <c r="N593" s="143">
        <f t="shared" si="141"/>
        <v>24676.6</v>
      </c>
      <c r="O593" s="143">
        <f t="shared" si="141"/>
        <v>0</v>
      </c>
      <c r="P593" s="143">
        <f t="shared" si="141"/>
        <v>415354.45</v>
      </c>
      <c r="Q593" s="143">
        <f t="shared" si="141"/>
        <v>620547.74000000011</v>
      </c>
      <c r="R593" s="143">
        <f t="shared" si="141"/>
        <v>436222.05</v>
      </c>
      <c r="S593" s="123" t="s">
        <v>14</v>
      </c>
      <c r="T593" s="39" t="s">
        <v>14</v>
      </c>
      <c r="U593" s="40" t="s">
        <v>14</v>
      </c>
      <c r="V593" s="41" t="s">
        <v>14</v>
      </c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</row>
    <row r="594" spans="1:116" ht="9.75" customHeight="1" outlineLevel="2" thickBot="1" x14ac:dyDescent="0.2">
      <c r="A594" s="7" t="s">
        <v>20</v>
      </c>
      <c r="B594" s="8">
        <v>3</v>
      </c>
      <c r="C594" s="975" t="s">
        <v>96</v>
      </c>
      <c r="D594" s="976"/>
      <c r="E594" s="976"/>
      <c r="F594" s="976"/>
      <c r="G594" s="976"/>
      <c r="H594" s="976"/>
      <c r="I594" s="976"/>
      <c r="J594" s="976"/>
      <c r="K594" s="976"/>
      <c r="L594" s="976"/>
      <c r="M594" s="976"/>
      <c r="N594" s="976"/>
      <c r="O594" s="976"/>
      <c r="P594" s="976"/>
      <c r="Q594" s="976"/>
      <c r="R594" s="976"/>
      <c r="S594" s="976"/>
      <c r="T594" s="976"/>
      <c r="U594" s="976"/>
      <c r="V594" s="977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</row>
    <row r="595" spans="1:116" ht="9.75" customHeight="1" outlineLevel="3" thickBot="1" x14ac:dyDescent="0.2">
      <c r="A595" s="7" t="s">
        <v>20</v>
      </c>
      <c r="B595" s="9" t="s">
        <v>12</v>
      </c>
      <c r="C595" s="10" t="s">
        <v>10</v>
      </c>
      <c r="D595" s="972" t="s">
        <v>97</v>
      </c>
      <c r="E595" s="973"/>
      <c r="F595" s="973"/>
      <c r="G595" s="973"/>
      <c r="H595" s="973"/>
      <c r="I595" s="973"/>
      <c r="J595" s="973"/>
      <c r="K595" s="973"/>
      <c r="L595" s="973"/>
      <c r="M595" s="973"/>
      <c r="N595" s="973"/>
      <c r="O595" s="973"/>
      <c r="P595" s="973"/>
      <c r="Q595" s="973"/>
      <c r="R595" s="973"/>
      <c r="S595" s="973"/>
      <c r="T595" s="973"/>
      <c r="U595" s="973"/>
      <c r="V595" s="974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</row>
    <row r="596" spans="1:116" ht="11.25" customHeight="1" outlineLevel="4" thickBot="1" x14ac:dyDescent="0.2">
      <c r="A596" s="11" t="s">
        <v>20</v>
      </c>
      <c r="B596" s="12" t="s">
        <v>12</v>
      </c>
      <c r="C596" s="117" t="s">
        <v>10</v>
      </c>
      <c r="D596" s="13">
        <v>1</v>
      </c>
      <c r="E596" s="1049" t="s">
        <v>199</v>
      </c>
      <c r="F596" s="970"/>
      <c r="G596" s="970"/>
      <c r="H596" s="970"/>
      <c r="I596" s="970"/>
      <c r="J596" s="970"/>
      <c r="K596" s="970"/>
      <c r="L596" s="970"/>
      <c r="M596" s="970"/>
      <c r="N596" s="970"/>
      <c r="O596" s="970"/>
      <c r="P596" s="970"/>
      <c r="Q596" s="970"/>
      <c r="R596" s="970"/>
      <c r="S596" s="970"/>
      <c r="T596" s="970"/>
      <c r="U596" s="970"/>
      <c r="V596" s="971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</row>
    <row r="597" spans="1:116" ht="9.75" customHeight="1" outlineLevel="4" x14ac:dyDescent="0.15">
      <c r="A597" s="1000" t="s">
        <v>20</v>
      </c>
      <c r="B597" s="1004" t="s">
        <v>12</v>
      </c>
      <c r="C597" s="1008" t="s">
        <v>10</v>
      </c>
      <c r="D597" s="978">
        <v>1</v>
      </c>
      <c r="E597" s="1023" t="s">
        <v>10</v>
      </c>
      <c r="F597" s="982" t="s">
        <v>298</v>
      </c>
      <c r="G597" s="985" t="s">
        <v>444</v>
      </c>
      <c r="H597" s="110" t="s">
        <v>388</v>
      </c>
      <c r="I597" s="943" t="s">
        <v>445</v>
      </c>
      <c r="J597" s="16" t="s">
        <v>156</v>
      </c>
      <c r="K597" s="124">
        <v>58465</v>
      </c>
      <c r="L597" s="125">
        <v>340569.9</v>
      </c>
      <c r="M597" s="126">
        <f>N597+P597</f>
        <v>340569.9</v>
      </c>
      <c r="N597" s="126">
        <v>10898.12</v>
      </c>
      <c r="O597" s="126"/>
      <c r="P597" s="126">
        <v>329671.78000000003</v>
      </c>
      <c r="Q597" s="125">
        <v>0</v>
      </c>
      <c r="R597" s="125">
        <v>0</v>
      </c>
      <c r="S597" s="1013" t="s">
        <v>400</v>
      </c>
      <c r="T597" s="913">
        <v>5317</v>
      </c>
      <c r="U597" s="912" t="s">
        <v>13</v>
      </c>
      <c r="V597" s="912" t="s">
        <v>13</v>
      </c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</row>
    <row r="598" spans="1:116" ht="9.75" customHeight="1" outlineLevel="4" x14ac:dyDescent="0.15">
      <c r="A598" s="1001"/>
      <c r="B598" s="1005"/>
      <c r="C598" s="1009"/>
      <c r="D598" s="979"/>
      <c r="E598" s="1023"/>
      <c r="F598" s="982"/>
      <c r="G598" s="985"/>
      <c r="H598" s="110" t="s">
        <v>62</v>
      </c>
      <c r="I598" s="943"/>
      <c r="J598" s="16" t="s">
        <v>157</v>
      </c>
      <c r="K598" s="124">
        <v>58465</v>
      </c>
      <c r="L598" s="125"/>
      <c r="M598" s="126"/>
      <c r="N598" s="126"/>
      <c r="O598" s="126"/>
      <c r="P598" s="126"/>
      <c r="Q598" s="125"/>
      <c r="R598" s="125"/>
      <c r="S598" s="1013"/>
      <c r="T598" s="913"/>
      <c r="U598" s="913"/>
      <c r="V598" s="913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</row>
    <row r="599" spans="1:116" ht="9.75" customHeight="1" outlineLevel="4" x14ac:dyDescent="0.15">
      <c r="A599" s="1001"/>
      <c r="B599" s="1005"/>
      <c r="C599" s="1009"/>
      <c r="D599" s="979"/>
      <c r="E599" s="1023"/>
      <c r="F599" s="982"/>
      <c r="G599" s="985"/>
      <c r="H599" s="110" t="s">
        <v>391</v>
      </c>
      <c r="I599" s="943"/>
      <c r="J599" s="16" t="s">
        <v>158</v>
      </c>
      <c r="K599" s="124">
        <v>662600</v>
      </c>
      <c r="L599" s="125"/>
      <c r="M599" s="126"/>
      <c r="N599" s="126"/>
      <c r="O599" s="126"/>
      <c r="P599" s="126"/>
      <c r="Q599" s="125"/>
      <c r="R599" s="125"/>
      <c r="S599" s="1013"/>
      <c r="T599" s="913"/>
      <c r="U599" s="913"/>
      <c r="V599" s="913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</row>
    <row r="600" spans="1:116" ht="9.75" customHeight="1" outlineLevel="4" x14ac:dyDescent="0.15">
      <c r="A600" s="1002"/>
      <c r="B600" s="1006"/>
      <c r="C600" s="1010"/>
      <c r="D600" s="979"/>
      <c r="E600" s="1024"/>
      <c r="F600" s="983"/>
      <c r="G600" s="987"/>
      <c r="H600" s="989" t="s">
        <v>392</v>
      </c>
      <c r="I600" s="943"/>
      <c r="J600" s="18" t="s">
        <v>159</v>
      </c>
      <c r="K600" s="127"/>
      <c r="L600" s="128"/>
      <c r="M600" s="128"/>
      <c r="N600" s="128"/>
      <c r="O600" s="128"/>
      <c r="P600" s="128"/>
      <c r="Q600" s="128"/>
      <c r="R600" s="128"/>
      <c r="S600" s="1014"/>
      <c r="T600" s="913"/>
      <c r="U600" s="913"/>
      <c r="V600" s="913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</row>
    <row r="601" spans="1:116" ht="9.75" customHeight="1" outlineLevel="4" thickBot="1" x14ac:dyDescent="0.2">
      <c r="A601" s="1003"/>
      <c r="B601" s="1007"/>
      <c r="C601" s="1011"/>
      <c r="D601" s="980"/>
      <c r="E601" s="1025"/>
      <c r="F601" s="984"/>
      <c r="G601" s="988"/>
      <c r="H601" s="944"/>
      <c r="I601" s="944"/>
      <c r="J601" s="19" t="s">
        <v>385</v>
      </c>
      <c r="K601" s="129">
        <f>SUM(K597:K600)</f>
        <v>779530</v>
      </c>
      <c r="L601" s="129">
        <f>SUM(L597:L600)</f>
        <v>340569.9</v>
      </c>
      <c r="M601" s="129">
        <f t="shared" ref="M601:R601" si="142">SUM(M597:M600)</f>
        <v>340569.9</v>
      </c>
      <c r="N601" s="129">
        <f t="shared" si="142"/>
        <v>10898.12</v>
      </c>
      <c r="O601" s="129">
        <f t="shared" si="142"/>
        <v>0</v>
      </c>
      <c r="P601" s="129">
        <f t="shared" si="142"/>
        <v>329671.78000000003</v>
      </c>
      <c r="Q601" s="129">
        <f t="shared" si="142"/>
        <v>0</v>
      </c>
      <c r="R601" s="129">
        <f t="shared" si="142"/>
        <v>0</v>
      </c>
      <c r="S601" s="1015"/>
      <c r="T601" s="914"/>
      <c r="U601" s="914"/>
      <c r="V601" s="914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</row>
    <row r="602" spans="1:116" ht="9.75" customHeight="1" outlineLevel="4" x14ac:dyDescent="0.15">
      <c r="A602" s="1000" t="s">
        <v>20</v>
      </c>
      <c r="B602" s="1004" t="s">
        <v>12</v>
      </c>
      <c r="C602" s="1008" t="s">
        <v>10</v>
      </c>
      <c r="D602" s="978">
        <v>1</v>
      </c>
      <c r="E602" s="960" t="s">
        <v>11</v>
      </c>
      <c r="F602" s="966" t="s">
        <v>299</v>
      </c>
      <c r="G602" s="985" t="s">
        <v>444</v>
      </c>
      <c r="H602" s="110" t="s">
        <v>388</v>
      </c>
      <c r="I602" s="943" t="s">
        <v>446</v>
      </c>
      <c r="J602" s="14" t="s">
        <v>156</v>
      </c>
      <c r="K602" s="124">
        <v>76026</v>
      </c>
      <c r="L602" s="124">
        <v>202734.01</v>
      </c>
      <c r="M602" s="126">
        <f>N602+P602</f>
        <v>202734.01</v>
      </c>
      <c r="N602" s="126">
        <v>3751</v>
      </c>
      <c r="O602" s="126"/>
      <c r="P602" s="126">
        <v>198983.01</v>
      </c>
      <c r="Q602" s="125">
        <v>810936.05</v>
      </c>
      <c r="R602" s="125">
        <v>0</v>
      </c>
      <c r="S602" s="1013" t="s">
        <v>400</v>
      </c>
      <c r="T602" s="912">
        <v>0</v>
      </c>
      <c r="U602" s="912">
        <v>4647</v>
      </c>
      <c r="V602" s="912" t="s">
        <v>13</v>
      </c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</row>
    <row r="603" spans="1:116" ht="9.75" customHeight="1" outlineLevel="4" x14ac:dyDescent="0.15">
      <c r="A603" s="1001"/>
      <c r="B603" s="1005"/>
      <c r="C603" s="1009"/>
      <c r="D603" s="979"/>
      <c r="E603" s="961"/>
      <c r="F603" s="967"/>
      <c r="G603" s="985"/>
      <c r="H603" s="110" t="s">
        <v>62</v>
      </c>
      <c r="I603" s="943"/>
      <c r="J603" s="16" t="s">
        <v>157</v>
      </c>
      <c r="K603" s="124">
        <v>76025</v>
      </c>
      <c r="L603" s="124"/>
      <c r="M603" s="126"/>
      <c r="N603" s="126"/>
      <c r="O603" s="126"/>
      <c r="P603" s="126"/>
      <c r="Q603" s="125"/>
      <c r="R603" s="125"/>
      <c r="S603" s="1013"/>
      <c r="T603" s="913"/>
      <c r="U603" s="913"/>
      <c r="V603" s="913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</row>
    <row r="604" spans="1:116" ht="9.75" customHeight="1" outlineLevel="4" x14ac:dyDescent="0.15">
      <c r="A604" s="1001"/>
      <c r="B604" s="1005"/>
      <c r="C604" s="1009"/>
      <c r="D604" s="979"/>
      <c r="E604" s="961"/>
      <c r="F604" s="967"/>
      <c r="G604" s="985"/>
      <c r="H604" s="110" t="s">
        <v>391</v>
      </c>
      <c r="I604" s="943"/>
      <c r="J604" s="16" t="s">
        <v>158</v>
      </c>
      <c r="K604" s="124">
        <v>861619</v>
      </c>
      <c r="L604" s="124"/>
      <c r="M604" s="126"/>
      <c r="N604" s="126"/>
      <c r="O604" s="126"/>
      <c r="P604" s="126"/>
      <c r="Q604" s="125"/>
      <c r="R604" s="125"/>
      <c r="S604" s="1013"/>
      <c r="T604" s="913"/>
      <c r="U604" s="913"/>
      <c r="V604" s="913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</row>
    <row r="605" spans="1:116" ht="9.75" customHeight="1" outlineLevel="4" x14ac:dyDescent="0.15">
      <c r="A605" s="1002"/>
      <c r="B605" s="1006"/>
      <c r="C605" s="1010"/>
      <c r="D605" s="979"/>
      <c r="E605" s="961"/>
      <c r="F605" s="967"/>
      <c r="G605" s="987"/>
      <c r="H605" s="989" t="s">
        <v>392</v>
      </c>
      <c r="I605" s="943"/>
      <c r="J605" s="18" t="s">
        <v>159</v>
      </c>
      <c r="K605" s="127"/>
      <c r="L605" s="127"/>
      <c r="M605" s="136"/>
      <c r="N605" s="136"/>
      <c r="O605" s="136"/>
      <c r="P605" s="136"/>
      <c r="Q605" s="128"/>
      <c r="R605" s="128"/>
      <c r="S605" s="1014"/>
      <c r="T605" s="913"/>
      <c r="U605" s="913"/>
      <c r="V605" s="913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</row>
    <row r="606" spans="1:116" ht="9.75" customHeight="1" outlineLevel="4" thickBot="1" x14ac:dyDescent="0.2">
      <c r="A606" s="1003"/>
      <c r="B606" s="1007"/>
      <c r="C606" s="1011"/>
      <c r="D606" s="980"/>
      <c r="E606" s="962"/>
      <c r="F606" s="968"/>
      <c r="G606" s="988"/>
      <c r="H606" s="944"/>
      <c r="I606" s="944"/>
      <c r="J606" s="19" t="s">
        <v>385</v>
      </c>
      <c r="K606" s="129">
        <f>SUM(K602:K605)</f>
        <v>1013670</v>
      </c>
      <c r="L606" s="129">
        <f>SUM(L602:L605)</f>
        <v>202734.01</v>
      </c>
      <c r="M606" s="129">
        <f t="shared" ref="M606:R606" si="143">SUM(M602:M605)</f>
        <v>202734.01</v>
      </c>
      <c r="N606" s="129">
        <f t="shared" si="143"/>
        <v>3751</v>
      </c>
      <c r="O606" s="129">
        <f t="shared" si="143"/>
        <v>0</v>
      </c>
      <c r="P606" s="129">
        <f t="shared" si="143"/>
        <v>198983.01</v>
      </c>
      <c r="Q606" s="129">
        <f t="shared" si="143"/>
        <v>810936.05</v>
      </c>
      <c r="R606" s="129">
        <f t="shared" si="143"/>
        <v>0</v>
      </c>
      <c r="S606" s="1015"/>
      <c r="T606" s="914"/>
      <c r="U606" s="914"/>
      <c r="V606" s="914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</row>
    <row r="607" spans="1:116" ht="9.75" customHeight="1" outlineLevel="4" x14ac:dyDescent="0.15">
      <c r="A607" s="1000" t="s">
        <v>20</v>
      </c>
      <c r="B607" s="1004" t="s">
        <v>12</v>
      </c>
      <c r="C607" s="1008" t="s">
        <v>10</v>
      </c>
      <c r="D607" s="978">
        <v>1</v>
      </c>
      <c r="E607" s="960" t="s">
        <v>12</v>
      </c>
      <c r="F607" s="966" t="s">
        <v>300</v>
      </c>
      <c r="G607" s="985" t="s">
        <v>444</v>
      </c>
      <c r="H607" s="110" t="s">
        <v>388</v>
      </c>
      <c r="I607" s="943" t="s">
        <v>447</v>
      </c>
      <c r="J607" s="14" t="s">
        <v>156</v>
      </c>
      <c r="K607" s="124">
        <v>181145</v>
      </c>
      <c r="L607" s="124">
        <v>241525.94</v>
      </c>
      <c r="M607" s="126">
        <f>N607+P607</f>
        <v>241525.94</v>
      </c>
      <c r="N607" s="126">
        <v>3751</v>
      </c>
      <c r="O607" s="126"/>
      <c r="P607" s="126">
        <v>237774.94</v>
      </c>
      <c r="Q607" s="125">
        <v>2173733.42</v>
      </c>
      <c r="R607" s="125">
        <v>0</v>
      </c>
      <c r="S607" s="1013" t="s">
        <v>400</v>
      </c>
      <c r="T607" s="912">
        <v>0</v>
      </c>
      <c r="U607" s="912">
        <v>135300</v>
      </c>
      <c r="V607" s="912" t="s">
        <v>13</v>
      </c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</row>
    <row r="608" spans="1:116" ht="9.75" customHeight="1" outlineLevel="4" x14ac:dyDescent="0.15">
      <c r="A608" s="1001"/>
      <c r="B608" s="1005"/>
      <c r="C608" s="1009"/>
      <c r="D608" s="979"/>
      <c r="E608" s="961"/>
      <c r="F608" s="967"/>
      <c r="G608" s="985"/>
      <c r="H608" s="110" t="s">
        <v>62</v>
      </c>
      <c r="I608" s="943"/>
      <c r="J608" s="16" t="s">
        <v>157</v>
      </c>
      <c r="K608" s="124">
        <v>181144</v>
      </c>
      <c r="L608" s="124"/>
      <c r="M608" s="126"/>
      <c r="N608" s="126"/>
      <c r="O608" s="126"/>
      <c r="P608" s="126"/>
      <c r="Q608" s="125"/>
      <c r="R608" s="125"/>
      <c r="S608" s="1013"/>
      <c r="T608" s="913"/>
      <c r="U608" s="913"/>
      <c r="V608" s="913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</row>
    <row r="609" spans="1:116" ht="9.75" customHeight="1" outlineLevel="4" x14ac:dyDescent="0.15">
      <c r="A609" s="1001"/>
      <c r="B609" s="1005"/>
      <c r="C609" s="1009"/>
      <c r="D609" s="979"/>
      <c r="E609" s="961"/>
      <c r="F609" s="967"/>
      <c r="G609" s="985"/>
      <c r="H609" s="110" t="s">
        <v>391</v>
      </c>
      <c r="I609" s="943"/>
      <c r="J609" s="16" t="s">
        <v>158</v>
      </c>
      <c r="K609" s="124">
        <v>2052970</v>
      </c>
      <c r="L609" s="124"/>
      <c r="M609" s="126"/>
      <c r="N609" s="126"/>
      <c r="O609" s="126"/>
      <c r="P609" s="126"/>
      <c r="Q609" s="125"/>
      <c r="R609" s="125"/>
      <c r="S609" s="1013"/>
      <c r="T609" s="913"/>
      <c r="U609" s="913"/>
      <c r="V609" s="913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</row>
    <row r="610" spans="1:116" ht="9.75" customHeight="1" outlineLevel="4" x14ac:dyDescent="0.15">
      <c r="A610" s="1002"/>
      <c r="B610" s="1006"/>
      <c r="C610" s="1010"/>
      <c r="D610" s="979"/>
      <c r="E610" s="961"/>
      <c r="F610" s="967"/>
      <c r="G610" s="987"/>
      <c r="H610" s="989" t="s">
        <v>392</v>
      </c>
      <c r="I610" s="943"/>
      <c r="J610" s="18" t="s">
        <v>159</v>
      </c>
      <c r="K610" s="127"/>
      <c r="L610" s="127"/>
      <c r="M610" s="136"/>
      <c r="N610" s="136"/>
      <c r="O610" s="136"/>
      <c r="P610" s="136"/>
      <c r="Q610" s="128"/>
      <c r="R610" s="128"/>
      <c r="S610" s="1014"/>
      <c r="T610" s="913"/>
      <c r="U610" s="913"/>
      <c r="V610" s="913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</row>
    <row r="611" spans="1:116" ht="9.75" customHeight="1" outlineLevel="4" thickBot="1" x14ac:dyDescent="0.2">
      <c r="A611" s="1003"/>
      <c r="B611" s="1007"/>
      <c r="C611" s="1011"/>
      <c r="D611" s="980"/>
      <c r="E611" s="962"/>
      <c r="F611" s="968"/>
      <c r="G611" s="988"/>
      <c r="H611" s="944"/>
      <c r="I611" s="944"/>
      <c r="J611" s="19" t="s">
        <v>385</v>
      </c>
      <c r="K611" s="129">
        <f>SUM(K607:K610)</f>
        <v>2415259</v>
      </c>
      <c r="L611" s="129">
        <f>SUM(L607:L610)</f>
        <v>241525.94</v>
      </c>
      <c r="M611" s="129">
        <f t="shared" ref="M611:R611" si="144">SUM(M607:M610)</f>
        <v>241525.94</v>
      </c>
      <c r="N611" s="129">
        <f t="shared" si="144"/>
        <v>3751</v>
      </c>
      <c r="O611" s="129">
        <f t="shared" si="144"/>
        <v>0</v>
      </c>
      <c r="P611" s="129">
        <f t="shared" si="144"/>
        <v>237774.94</v>
      </c>
      <c r="Q611" s="129">
        <f t="shared" si="144"/>
        <v>2173733.42</v>
      </c>
      <c r="R611" s="129">
        <f t="shared" si="144"/>
        <v>0</v>
      </c>
      <c r="S611" s="1015"/>
      <c r="T611" s="914"/>
      <c r="U611" s="914"/>
      <c r="V611" s="914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</row>
    <row r="612" spans="1:116" ht="10.5" customHeight="1" outlineLevel="4" x14ac:dyDescent="0.15">
      <c r="A612" s="1000" t="s">
        <v>20</v>
      </c>
      <c r="B612" s="1004" t="s">
        <v>12</v>
      </c>
      <c r="C612" s="1008" t="s">
        <v>10</v>
      </c>
      <c r="D612" s="978">
        <v>1</v>
      </c>
      <c r="E612" s="960" t="s">
        <v>41</v>
      </c>
      <c r="F612" s="966" t="s">
        <v>357</v>
      </c>
      <c r="G612" s="985" t="s">
        <v>444</v>
      </c>
      <c r="H612" s="110" t="s">
        <v>388</v>
      </c>
      <c r="I612" s="943" t="s">
        <v>448</v>
      </c>
      <c r="J612" s="16" t="s">
        <v>156</v>
      </c>
      <c r="K612" s="124">
        <v>53880</v>
      </c>
      <c r="L612" s="124">
        <v>215516.4</v>
      </c>
      <c r="M612" s="126">
        <f>N612+P612</f>
        <v>215516.40000000002</v>
      </c>
      <c r="N612" s="126">
        <v>750.2</v>
      </c>
      <c r="O612" s="126"/>
      <c r="P612" s="126">
        <v>214766.2</v>
      </c>
      <c r="Q612" s="125">
        <v>502871.6</v>
      </c>
      <c r="R612" s="125"/>
      <c r="S612" s="1013" t="s">
        <v>400</v>
      </c>
      <c r="T612" s="912">
        <v>0</v>
      </c>
      <c r="U612" s="912">
        <v>0</v>
      </c>
      <c r="V612" s="912">
        <v>19981</v>
      </c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</row>
    <row r="613" spans="1:116" ht="11.25" customHeight="1" outlineLevel="4" x14ac:dyDescent="0.15">
      <c r="A613" s="1001"/>
      <c r="B613" s="1005"/>
      <c r="C613" s="1009"/>
      <c r="D613" s="979"/>
      <c r="E613" s="961"/>
      <c r="F613" s="967"/>
      <c r="G613" s="985"/>
      <c r="H613" s="110" t="s">
        <v>62</v>
      </c>
      <c r="I613" s="943"/>
      <c r="J613" s="16" t="s">
        <v>157</v>
      </c>
      <c r="K613" s="124">
        <v>53879</v>
      </c>
      <c r="L613" s="124"/>
      <c r="M613" s="126"/>
      <c r="N613" s="126"/>
      <c r="O613" s="126"/>
      <c r="P613" s="126"/>
      <c r="Q613" s="125"/>
      <c r="R613" s="125"/>
      <c r="S613" s="1013"/>
      <c r="T613" s="913"/>
      <c r="U613" s="913"/>
      <c r="V613" s="913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</row>
    <row r="614" spans="1:116" ht="9.75" customHeight="1" outlineLevel="4" x14ac:dyDescent="0.15">
      <c r="A614" s="1001"/>
      <c r="B614" s="1005"/>
      <c r="C614" s="1009"/>
      <c r="D614" s="979"/>
      <c r="E614" s="961"/>
      <c r="F614" s="967"/>
      <c r="G614" s="985"/>
      <c r="H614" s="110" t="s">
        <v>391</v>
      </c>
      <c r="I614" s="943"/>
      <c r="J614" s="16" t="s">
        <v>158</v>
      </c>
      <c r="K614" s="124">
        <v>610629</v>
      </c>
      <c r="L614" s="124"/>
      <c r="M614" s="126"/>
      <c r="N614" s="126"/>
      <c r="O614" s="126"/>
      <c r="P614" s="126"/>
      <c r="Q614" s="125"/>
      <c r="R614" s="125"/>
      <c r="S614" s="1013"/>
      <c r="T614" s="913"/>
      <c r="U614" s="913"/>
      <c r="V614" s="913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</row>
    <row r="615" spans="1:116" ht="9.75" customHeight="1" outlineLevel="4" x14ac:dyDescent="0.15">
      <c r="A615" s="1002"/>
      <c r="B615" s="1006"/>
      <c r="C615" s="1010"/>
      <c r="D615" s="979"/>
      <c r="E615" s="961"/>
      <c r="F615" s="967"/>
      <c r="G615" s="987"/>
      <c r="H615" s="989" t="s">
        <v>392</v>
      </c>
      <c r="I615" s="943"/>
      <c r="J615" s="18" t="s">
        <v>159</v>
      </c>
      <c r="K615" s="127"/>
      <c r="L615" s="127"/>
      <c r="M615" s="136"/>
      <c r="N615" s="136"/>
      <c r="O615" s="136"/>
      <c r="P615" s="136"/>
      <c r="Q615" s="128"/>
      <c r="R615" s="128"/>
      <c r="S615" s="1014"/>
      <c r="T615" s="913"/>
      <c r="U615" s="913"/>
      <c r="V615" s="913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</row>
    <row r="616" spans="1:116" ht="9.75" customHeight="1" outlineLevel="4" thickBot="1" x14ac:dyDescent="0.2">
      <c r="A616" s="1003"/>
      <c r="B616" s="1007"/>
      <c r="C616" s="1011"/>
      <c r="D616" s="980"/>
      <c r="E616" s="962"/>
      <c r="F616" s="968"/>
      <c r="G616" s="988"/>
      <c r="H616" s="944"/>
      <c r="I616" s="944"/>
      <c r="J616" s="19" t="s">
        <v>385</v>
      </c>
      <c r="K616" s="129">
        <f>SUM(K612:K615)</f>
        <v>718388</v>
      </c>
      <c r="L616" s="129">
        <f>SUM(L612:L615)</f>
        <v>215516.4</v>
      </c>
      <c r="M616" s="129">
        <f t="shared" ref="M616:R616" si="145">SUM(M612:M615)</f>
        <v>215516.40000000002</v>
      </c>
      <c r="N616" s="129">
        <f t="shared" si="145"/>
        <v>750.2</v>
      </c>
      <c r="O616" s="129">
        <f t="shared" si="145"/>
        <v>0</v>
      </c>
      <c r="P616" s="129">
        <f t="shared" si="145"/>
        <v>214766.2</v>
      </c>
      <c r="Q616" s="129">
        <f t="shared" si="145"/>
        <v>502871.6</v>
      </c>
      <c r="R616" s="129">
        <f t="shared" si="145"/>
        <v>0</v>
      </c>
      <c r="S616" s="1015"/>
      <c r="T616" s="914"/>
      <c r="U616" s="914"/>
      <c r="V616" s="914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</row>
    <row r="617" spans="1:116" ht="9.75" customHeight="1" outlineLevel="4" x14ac:dyDescent="0.15">
      <c r="A617" s="1000" t="s">
        <v>20</v>
      </c>
      <c r="B617" s="1004" t="s">
        <v>12</v>
      </c>
      <c r="C617" s="1008" t="s">
        <v>10</v>
      </c>
      <c r="D617" s="978">
        <v>1</v>
      </c>
      <c r="E617" s="960" t="s">
        <v>45</v>
      </c>
      <c r="F617" s="966" t="s">
        <v>358</v>
      </c>
      <c r="G617" s="985" t="s">
        <v>444</v>
      </c>
      <c r="H617" s="110" t="s">
        <v>388</v>
      </c>
      <c r="I617" s="1077" t="s">
        <v>483</v>
      </c>
      <c r="J617" s="14" t="s">
        <v>156</v>
      </c>
      <c r="K617" s="124">
        <v>45238</v>
      </c>
      <c r="L617" s="124"/>
      <c r="M617" s="126"/>
      <c r="N617" s="126"/>
      <c r="O617" s="126"/>
      <c r="P617" s="126"/>
      <c r="Q617" s="125"/>
      <c r="R617" s="125">
        <v>603182</v>
      </c>
      <c r="S617" s="1013" t="s">
        <v>400</v>
      </c>
      <c r="T617" s="912">
        <v>0</v>
      </c>
      <c r="U617" s="912">
        <v>0</v>
      </c>
      <c r="V617" s="912">
        <v>14514</v>
      </c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</row>
    <row r="618" spans="1:116" ht="9.75" customHeight="1" outlineLevel="4" x14ac:dyDescent="0.15">
      <c r="A618" s="1001"/>
      <c r="B618" s="1005"/>
      <c r="C618" s="1009"/>
      <c r="D618" s="979"/>
      <c r="E618" s="961"/>
      <c r="F618" s="967"/>
      <c r="G618" s="985"/>
      <c r="H618" s="110" t="s">
        <v>62</v>
      </c>
      <c r="I618" s="1077"/>
      <c r="J618" s="16" t="s">
        <v>157</v>
      </c>
      <c r="K618" s="124">
        <v>45238</v>
      </c>
      <c r="L618" s="124"/>
      <c r="M618" s="126"/>
      <c r="N618" s="126"/>
      <c r="O618" s="126"/>
      <c r="P618" s="126"/>
      <c r="Q618" s="125"/>
      <c r="R618" s="125"/>
      <c r="S618" s="1013"/>
      <c r="T618" s="913"/>
      <c r="U618" s="913"/>
      <c r="V618" s="913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</row>
    <row r="619" spans="1:116" ht="9.75" customHeight="1" outlineLevel="4" x14ac:dyDescent="0.15">
      <c r="A619" s="1001"/>
      <c r="B619" s="1005"/>
      <c r="C619" s="1009"/>
      <c r="D619" s="979"/>
      <c r="E619" s="961"/>
      <c r="F619" s="967"/>
      <c r="G619" s="985"/>
      <c r="H619" s="110" t="s">
        <v>391</v>
      </c>
      <c r="I619" s="1077"/>
      <c r="J619" s="16" t="s">
        <v>158</v>
      </c>
      <c r="K619" s="124">
        <v>512706</v>
      </c>
      <c r="L619" s="124"/>
      <c r="M619" s="126"/>
      <c r="N619" s="126"/>
      <c r="O619" s="126"/>
      <c r="P619" s="126"/>
      <c r="Q619" s="125"/>
      <c r="R619" s="125"/>
      <c r="S619" s="1013"/>
      <c r="T619" s="913"/>
      <c r="U619" s="913"/>
      <c r="V619" s="913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</row>
    <row r="620" spans="1:116" ht="9.75" customHeight="1" outlineLevel="4" x14ac:dyDescent="0.15">
      <c r="A620" s="1002"/>
      <c r="B620" s="1006"/>
      <c r="C620" s="1010"/>
      <c r="D620" s="979"/>
      <c r="E620" s="961"/>
      <c r="F620" s="967"/>
      <c r="G620" s="987"/>
      <c r="H620" s="989" t="s">
        <v>392</v>
      </c>
      <c r="I620" s="1077"/>
      <c r="J620" s="18" t="s">
        <v>159</v>
      </c>
      <c r="K620" s="127"/>
      <c r="L620" s="127"/>
      <c r="M620" s="136"/>
      <c r="N620" s="136"/>
      <c r="O620" s="136"/>
      <c r="P620" s="136"/>
      <c r="Q620" s="128"/>
      <c r="R620" s="128"/>
      <c r="S620" s="1014"/>
      <c r="T620" s="913"/>
      <c r="U620" s="913"/>
      <c r="V620" s="913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</row>
    <row r="621" spans="1:116" ht="9.75" customHeight="1" outlineLevel="4" thickBot="1" x14ac:dyDescent="0.2">
      <c r="A621" s="1003"/>
      <c r="B621" s="1007"/>
      <c r="C621" s="1011"/>
      <c r="D621" s="980"/>
      <c r="E621" s="962"/>
      <c r="F621" s="968"/>
      <c r="G621" s="988"/>
      <c r="H621" s="944"/>
      <c r="I621" s="1078"/>
      <c r="J621" s="19" t="s">
        <v>385</v>
      </c>
      <c r="K621" s="129">
        <f>SUM(K617:K620)</f>
        <v>603182</v>
      </c>
      <c r="L621" s="129">
        <f>SUM(L617:L620)</f>
        <v>0</v>
      </c>
      <c r="M621" s="129">
        <f t="shared" ref="M621:R621" si="146">SUM(M617:M620)</f>
        <v>0</v>
      </c>
      <c r="N621" s="129">
        <f t="shared" si="146"/>
        <v>0</v>
      </c>
      <c r="O621" s="129">
        <f t="shared" si="146"/>
        <v>0</v>
      </c>
      <c r="P621" s="129">
        <f t="shared" si="146"/>
        <v>0</v>
      </c>
      <c r="Q621" s="129">
        <f t="shared" si="146"/>
        <v>0</v>
      </c>
      <c r="R621" s="129">
        <f t="shared" si="146"/>
        <v>603182</v>
      </c>
      <c r="S621" s="1015"/>
      <c r="T621" s="914"/>
      <c r="U621" s="914"/>
      <c r="V621" s="914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</row>
    <row r="622" spans="1:116" ht="9.75" customHeight="1" outlineLevel="4" x14ac:dyDescent="0.15">
      <c r="A622" s="948" t="s">
        <v>20</v>
      </c>
      <c r="B622" s="951" t="s">
        <v>12</v>
      </c>
      <c r="C622" s="954" t="s">
        <v>10</v>
      </c>
      <c r="D622" s="978">
        <v>1</v>
      </c>
      <c r="E622" s="960" t="s">
        <v>48</v>
      </c>
      <c r="F622" s="981" t="s">
        <v>502</v>
      </c>
      <c r="G622" s="942"/>
      <c r="H622" s="942" t="s">
        <v>62</v>
      </c>
      <c r="I622" s="942" t="s">
        <v>336</v>
      </c>
      <c r="J622" s="14" t="s">
        <v>156</v>
      </c>
      <c r="K622" s="20"/>
      <c r="L622" s="20"/>
      <c r="M622" s="17"/>
      <c r="N622" s="17"/>
      <c r="O622" s="17"/>
      <c r="P622" s="17"/>
      <c r="Q622" s="16"/>
      <c r="R622" s="16"/>
      <c r="S622" s="945"/>
      <c r="T622" s="912"/>
      <c r="U622" s="912"/>
      <c r="V622" s="9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</row>
    <row r="623" spans="1:116" ht="9.75" customHeight="1" outlineLevel="4" x14ac:dyDescent="0.15">
      <c r="A623" s="949"/>
      <c r="B623" s="952"/>
      <c r="C623" s="955"/>
      <c r="D623" s="979"/>
      <c r="E623" s="961"/>
      <c r="F623" s="982"/>
      <c r="G623" s="943"/>
      <c r="H623" s="943"/>
      <c r="I623" s="943"/>
      <c r="J623" s="16" t="s">
        <v>157</v>
      </c>
      <c r="K623" s="20"/>
      <c r="L623" s="20"/>
      <c r="M623" s="17"/>
      <c r="N623" s="17"/>
      <c r="O623" s="17"/>
      <c r="P623" s="17"/>
      <c r="Q623" s="16"/>
      <c r="R623" s="16"/>
      <c r="S623" s="946"/>
      <c r="T623" s="913"/>
      <c r="U623" s="913"/>
      <c r="V623" s="913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</row>
    <row r="624" spans="1:116" ht="9.75" customHeight="1" outlineLevel="4" x14ac:dyDescent="0.15">
      <c r="A624" s="949"/>
      <c r="B624" s="952"/>
      <c r="C624" s="955"/>
      <c r="D624" s="979"/>
      <c r="E624" s="961"/>
      <c r="F624" s="982"/>
      <c r="G624" s="943"/>
      <c r="H624" s="943"/>
      <c r="I624" s="943"/>
      <c r="J624" s="16" t="s">
        <v>158</v>
      </c>
      <c r="K624" s="20"/>
      <c r="L624" s="20"/>
      <c r="M624" s="17"/>
      <c r="N624" s="17"/>
      <c r="O624" s="17"/>
      <c r="P624" s="17"/>
      <c r="Q624" s="16"/>
      <c r="R624" s="16"/>
      <c r="S624" s="946"/>
      <c r="T624" s="913"/>
      <c r="U624" s="913"/>
      <c r="V624" s="913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</row>
    <row r="625" spans="1:116" ht="9.75" customHeight="1" outlineLevel="4" x14ac:dyDescent="0.15">
      <c r="A625" s="949"/>
      <c r="B625" s="952"/>
      <c r="C625" s="955"/>
      <c r="D625" s="979"/>
      <c r="E625" s="961"/>
      <c r="F625" s="983"/>
      <c r="G625" s="943"/>
      <c r="H625" s="943"/>
      <c r="I625" s="943"/>
      <c r="J625" s="18" t="s">
        <v>159</v>
      </c>
      <c r="K625" s="21"/>
      <c r="L625" s="21"/>
      <c r="M625" s="22"/>
      <c r="N625" s="22"/>
      <c r="O625" s="22"/>
      <c r="P625" s="22"/>
      <c r="Q625" s="18"/>
      <c r="R625" s="18"/>
      <c r="S625" s="946"/>
      <c r="T625" s="913"/>
      <c r="U625" s="913"/>
      <c r="V625" s="913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</row>
    <row r="626" spans="1:116" ht="9.75" customHeight="1" outlineLevel="4" thickBot="1" x14ac:dyDescent="0.2">
      <c r="A626" s="950"/>
      <c r="B626" s="953"/>
      <c r="C626" s="956"/>
      <c r="D626" s="980"/>
      <c r="E626" s="962"/>
      <c r="F626" s="984"/>
      <c r="G626" s="944"/>
      <c r="H626" s="944"/>
      <c r="I626" s="944"/>
      <c r="J626" s="19" t="s">
        <v>385</v>
      </c>
      <c r="K626" s="19">
        <f>SUM(K622:K625)</f>
        <v>0</v>
      </c>
      <c r="L626" s="19">
        <f>SUM(L622:L625)</f>
        <v>0</v>
      </c>
      <c r="M626" s="19">
        <f t="shared" ref="M626:R626" si="147">SUM(M622:M625)</f>
        <v>0</v>
      </c>
      <c r="N626" s="19">
        <f t="shared" si="147"/>
        <v>0</v>
      </c>
      <c r="O626" s="19">
        <f t="shared" si="147"/>
        <v>0</v>
      </c>
      <c r="P626" s="19">
        <f t="shared" si="147"/>
        <v>0</v>
      </c>
      <c r="Q626" s="19">
        <f t="shared" si="147"/>
        <v>0</v>
      </c>
      <c r="R626" s="19">
        <f t="shared" si="147"/>
        <v>0</v>
      </c>
      <c r="S626" s="947"/>
      <c r="T626" s="914"/>
      <c r="U626" s="914"/>
      <c r="V626" s="914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</row>
    <row r="627" spans="1:116" ht="9.75" customHeight="1" outlineLevel="4" x14ac:dyDescent="0.15">
      <c r="A627" s="948" t="s">
        <v>20</v>
      </c>
      <c r="B627" s="951" t="s">
        <v>12</v>
      </c>
      <c r="C627" s="954" t="s">
        <v>10</v>
      </c>
      <c r="D627" s="978">
        <v>1</v>
      </c>
      <c r="E627" s="960" t="s">
        <v>49</v>
      </c>
      <c r="F627" s="981" t="s">
        <v>503</v>
      </c>
      <c r="G627" s="942"/>
      <c r="H627" s="942" t="s">
        <v>62</v>
      </c>
      <c r="I627" s="942" t="s">
        <v>336</v>
      </c>
      <c r="J627" s="16" t="s">
        <v>156</v>
      </c>
      <c r="K627" s="20"/>
      <c r="L627" s="20"/>
      <c r="M627" s="17"/>
      <c r="N627" s="17"/>
      <c r="O627" s="17"/>
      <c r="P627" s="17"/>
      <c r="Q627" s="16"/>
      <c r="R627" s="16"/>
      <c r="S627" s="945"/>
      <c r="T627" s="912"/>
      <c r="U627" s="912"/>
      <c r="V627" s="9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</row>
    <row r="628" spans="1:116" ht="9.75" customHeight="1" outlineLevel="4" x14ac:dyDescent="0.15">
      <c r="A628" s="949"/>
      <c r="B628" s="952"/>
      <c r="C628" s="955"/>
      <c r="D628" s="979"/>
      <c r="E628" s="961"/>
      <c r="F628" s="982"/>
      <c r="G628" s="943"/>
      <c r="H628" s="943"/>
      <c r="I628" s="943"/>
      <c r="J628" s="16" t="s">
        <v>157</v>
      </c>
      <c r="K628" s="20"/>
      <c r="L628" s="20"/>
      <c r="M628" s="17"/>
      <c r="N628" s="17"/>
      <c r="O628" s="17"/>
      <c r="P628" s="17"/>
      <c r="Q628" s="16"/>
      <c r="R628" s="16"/>
      <c r="S628" s="946"/>
      <c r="T628" s="913"/>
      <c r="U628" s="913"/>
      <c r="V628" s="913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</row>
    <row r="629" spans="1:116" ht="10.5" customHeight="1" outlineLevel="4" x14ac:dyDescent="0.15">
      <c r="A629" s="949"/>
      <c r="B629" s="952"/>
      <c r="C629" s="955"/>
      <c r="D629" s="979"/>
      <c r="E629" s="961"/>
      <c r="F629" s="982"/>
      <c r="G629" s="943"/>
      <c r="H629" s="943"/>
      <c r="I629" s="943"/>
      <c r="J629" s="16" t="s">
        <v>158</v>
      </c>
      <c r="K629" s="20"/>
      <c r="L629" s="20"/>
      <c r="M629" s="17"/>
      <c r="N629" s="17"/>
      <c r="O629" s="17"/>
      <c r="P629" s="17"/>
      <c r="Q629" s="16"/>
      <c r="R629" s="16"/>
      <c r="S629" s="946"/>
      <c r="T629" s="913"/>
      <c r="U629" s="913"/>
      <c r="V629" s="913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</row>
    <row r="630" spans="1:116" ht="11.25" customHeight="1" outlineLevel="4" x14ac:dyDescent="0.15">
      <c r="A630" s="949"/>
      <c r="B630" s="952"/>
      <c r="C630" s="955"/>
      <c r="D630" s="979"/>
      <c r="E630" s="961"/>
      <c r="F630" s="983"/>
      <c r="G630" s="943"/>
      <c r="H630" s="943"/>
      <c r="I630" s="943"/>
      <c r="J630" s="18" t="s">
        <v>159</v>
      </c>
      <c r="K630" s="21"/>
      <c r="L630" s="21"/>
      <c r="M630" s="22"/>
      <c r="N630" s="22"/>
      <c r="O630" s="22"/>
      <c r="P630" s="22"/>
      <c r="Q630" s="18"/>
      <c r="R630" s="18"/>
      <c r="S630" s="946"/>
      <c r="T630" s="913"/>
      <c r="U630" s="913"/>
      <c r="V630" s="913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</row>
    <row r="631" spans="1:116" ht="9.75" customHeight="1" outlineLevel="4" thickBot="1" x14ac:dyDescent="0.2">
      <c r="A631" s="950"/>
      <c r="B631" s="953"/>
      <c r="C631" s="956"/>
      <c r="D631" s="980"/>
      <c r="E631" s="962"/>
      <c r="F631" s="984"/>
      <c r="G631" s="944"/>
      <c r="H631" s="944"/>
      <c r="I631" s="944"/>
      <c r="J631" s="19" t="s">
        <v>385</v>
      </c>
      <c r="K631" s="19">
        <f>SUM(K627:K630)</f>
        <v>0</v>
      </c>
      <c r="L631" s="19">
        <f>SUM(L627:L630)</f>
        <v>0</v>
      </c>
      <c r="M631" s="19">
        <f t="shared" ref="M631:R631" si="148">SUM(M627:M630)</f>
        <v>0</v>
      </c>
      <c r="N631" s="19">
        <f t="shared" si="148"/>
        <v>0</v>
      </c>
      <c r="O631" s="19">
        <f t="shared" si="148"/>
        <v>0</v>
      </c>
      <c r="P631" s="19">
        <f t="shared" si="148"/>
        <v>0</v>
      </c>
      <c r="Q631" s="19">
        <f t="shared" si="148"/>
        <v>0</v>
      </c>
      <c r="R631" s="19">
        <f t="shared" si="148"/>
        <v>0</v>
      </c>
      <c r="S631" s="947"/>
      <c r="T631" s="914"/>
      <c r="U631" s="914"/>
      <c r="V631" s="914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</row>
    <row r="632" spans="1:116" ht="9.75" customHeight="1" outlineLevel="4" x14ac:dyDescent="0.15">
      <c r="A632" s="948" t="s">
        <v>20</v>
      </c>
      <c r="B632" s="951" t="s">
        <v>12</v>
      </c>
      <c r="C632" s="954" t="s">
        <v>10</v>
      </c>
      <c r="D632" s="978">
        <v>1</v>
      </c>
      <c r="E632" s="960" t="s">
        <v>58</v>
      </c>
      <c r="F632" s="981" t="s">
        <v>504</v>
      </c>
      <c r="G632" s="942"/>
      <c r="H632" s="942" t="s">
        <v>62</v>
      </c>
      <c r="I632" s="942" t="s">
        <v>336</v>
      </c>
      <c r="J632" s="14" t="s">
        <v>156</v>
      </c>
      <c r="K632" s="20"/>
      <c r="L632" s="20"/>
      <c r="M632" s="17"/>
      <c r="N632" s="17"/>
      <c r="O632" s="17"/>
      <c r="P632" s="17"/>
      <c r="Q632" s="16"/>
      <c r="R632" s="16"/>
      <c r="S632" s="945"/>
      <c r="T632" s="912"/>
      <c r="U632" s="912"/>
      <c r="V632" s="9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</row>
    <row r="633" spans="1:116" ht="9.75" customHeight="1" outlineLevel="4" x14ac:dyDescent="0.15">
      <c r="A633" s="949"/>
      <c r="B633" s="952"/>
      <c r="C633" s="955"/>
      <c r="D633" s="979"/>
      <c r="E633" s="961"/>
      <c r="F633" s="982"/>
      <c r="G633" s="943"/>
      <c r="H633" s="943"/>
      <c r="I633" s="943"/>
      <c r="J633" s="16" t="s">
        <v>157</v>
      </c>
      <c r="K633" s="20"/>
      <c r="L633" s="20"/>
      <c r="M633" s="17"/>
      <c r="N633" s="17"/>
      <c r="O633" s="17"/>
      <c r="P633" s="17"/>
      <c r="Q633" s="16"/>
      <c r="R633" s="16"/>
      <c r="S633" s="946"/>
      <c r="T633" s="913"/>
      <c r="U633" s="913"/>
      <c r="V633" s="913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</row>
    <row r="634" spans="1:116" ht="9.75" customHeight="1" outlineLevel="4" x14ac:dyDescent="0.15">
      <c r="A634" s="949"/>
      <c r="B634" s="952"/>
      <c r="C634" s="955"/>
      <c r="D634" s="979"/>
      <c r="E634" s="961"/>
      <c r="F634" s="982"/>
      <c r="G634" s="943"/>
      <c r="H634" s="943"/>
      <c r="I634" s="943"/>
      <c r="J634" s="16" t="s">
        <v>158</v>
      </c>
      <c r="K634" s="20"/>
      <c r="L634" s="20"/>
      <c r="M634" s="17"/>
      <c r="N634" s="17"/>
      <c r="O634" s="17"/>
      <c r="P634" s="17"/>
      <c r="Q634" s="16"/>
      <c r="R634" s="16"/>
      <c r="S634" s="946"/>
      <c r="T634" s="913"/>
      <c r="U634" s="913"/>
      <c r="V634" s="913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</row>
    <row r="635" spans="1:116" ht="9.75" customHeight="1" outlineLevel="4" x14ac:dyDescent="0.15">
      <c r="A635" s="949"/>
      <c r="B635" s="952"/>
      <c r="C635" s="955"/>
      <c r="D635" s="979"/>
      <c r="E635" s="961"/>
      <c r="F635" s="983"/>
      <c r="G635" s="943"/>
      <c r="H635" s="943"/>
      <c r="I635" s="943"/>
      <c r="J635" s="18" t="s">
        <v>159</v>
      </c>
      <c r="K635" s="21"/>
      <c r="L635" s="21"/>
      <c r="M635" s="22"/>
      <c r="N635" s="22"/>
      <c r="O635" s="22"/>
      <c r="P635" s="22"/>
      <c r="Q635" s="18"/>
      <c r="R635" s="18"/>
      <c r="S635" s="946"/>
      <c r="T635" s="913"/>
      <c r="U635" s="913"/>
      <c r="V635" s="913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</row>
    <row r="636" spans="1:116" ht="9.75" customHeight="1" outlineLevel="4" thickBot="1" x14ac:dyDescent="0.2">
      <c r="A636" s="950"/>
      <c r="B636" s="953"/>
      <c r="C636" s="956"/>
      <c r="D636" s="980"/>
      <c r="E636" s="962"/>
      <c r="F636" s="984"/>
      <c r="G636" s="944"/>
      <c r="H636" s="944"/>
      <c r="I636" s="944"/>
      <c r="J636" s="19" t="s">
        <v>385</v>
      </c>
      <c r="K636" s="19">
        <f>SUM(K632:K635)</f>
        <v>0</v>
      </c>
      <c r="L636" s="19">
        <f>SUM(L632:L635)</f>
        <v>0</v>
      </c>
      <c r="M636" s="19">
        <f t="shared" ref="M636:R636" si="149">SUM(M632:M635)</f>
        <v>0</v>
      </c>
      <c r="N636" s="19">
        <f t="shared" si="149"/>
        <v>0</v>
      </c>
      <c r="O636" s="19">
        <f t="shared" si="149"/>
        <v>0</v>
      </c>
      <c r="P636" s="19">
        <f t="shared" si="149"/>
        <v>0</v>
      </c>
      <c r="Q636" s="19">
        <f t="shared" si="149"/>
        <v>0</v>
      </c>
      <c r="R636" s="19">
        <f t="shared" si="149"/>
        <v>0</v>
      </c>
      <c r="S636" s="947"/>
      <c r="T636" s="914"/>
      <c r="U636" s="914"/>
      <c r="V636" s="914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</row>
    <row r="637" spans="1:116" ht="9.75" customHeight="1" outlineLevel="4" x14ac:dyDescent="0.15">
      <c r="A637" s="948" t="s">
        <v>20</v>
      </c>
      <c r="B637" s="951" t="s">
        <v>12</v>
      </c>
      <c r="C637" s="954" t="s">
        <v>10</v>
      </c>
      <c r="D637" s="978">
        <v>1</v>
      </c>
      <c r="E637" s="960" t="s">
        <v>59</v>
      </c>
      <c r="F637" s="981" t="s">
        <v>505</v>
      </c>
      <c r="G637" s="942"/>
      <c r="H637" s="942" t="s">
        <v>62</v>
      </c>
      <c r="I637" s="942" t="s">
        <v>336</v>
      </c>
      <c r="J637" s="14" t="s">
        <v>156</v>
      </c>
      <c r="K637" s="20"/>
      <c r="L637" s="20"/>
      <c r="M637" s="17"/>
      <c r="N637" s="17"/>
      <c r="O637" s="17"/>
      <c r="P637" s="17"/>
      <c r="Q637" s="16"/>
      <c r="R637" s="16"/>
      <c r="S637" s="945"/>
      <c r="T637" s="912"/>
      <c r="U637" s="912"/>
      <c r="V637" s="9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</row>
    <row r="638" spans="1:116" ht="9.75" customHeight="1" outlineLevel="4" x14ac:dyDescent="0.15">
      <c r="A638" s="949"/>
      <c r="B638" s="952"/>
      <c r="C638" s="955"/>
      <c r="D638" s="979"/>
      <c r="E638" s="961"/>
      <c r="F638" s="982"/>
      <c r="G638" s="943"/>
      <c r="H638" s="943"/>
      <c r="I638" s="943"/>
      <c r="J638" s="16" t="s">
        <v>157</v>
      </c>
      <c r="K638" s="20"/>
      <c r="L638" s="20"/>
      <c r="M638" s="17"/>
      <c r="N638" s="17"/>
      <c r="O638" s="17"/>
      <c r="P638" s="17"/>
      <c r="Q638" s="16"/>
      <c r="R638" s="16"/>
      <c r="S638" s="946"/>
      <c r="T638" s="913"/>
      <c r="U638" s="913"/>
      <c r="V638" s="913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</row>
    <row r="639" spans="1:116" ht="10.5" customHeight="1" outlineLevel="4" x14ac:dyDescent="0.15">
      <c r="A639" s="949"/>
      <c r="B639" s="952"/>
      <c r="C639" s="955"/>
      <c r="D639" s="979"/>
      <c r="E639" s="961"/>
      <c r="F639" s="982"/>
      <c r="G639" s="943"/>
      <c r="H639" s="943"/>
      <c r="I639" s="943"/>
      <c r="J639" s="16" t="s">
        <v>158</v>
      </c>
      <c r="K639" s="20"/>
      <c r="L639" s="20"/>
      <c r="M639" s="17"/>
      <c r="N639" s="17"/>
      <c r="O639" s="17"/>
      <c r="P639" s="17"/>
      <c r="Q639" s="16"/>
      <c r="R639" s="16"/>
      <c r="S639" s="946"/>
      <c r="T639" s="913"/>
      <c r="U639" s="913"/>
      <c r="V639" s="913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</row>
    <row r="640" spans="1:116" ht="11.25" customHeight="1" outlineLevel="4" x14ac:dyDescent="0.15">
      <c r="A640" s="949"/>
      <c r="B640" s="952"/>
      <c r="C640" s="955"/>
      <c r="D640" s="979"/>
      <c r="E640" s="961"/>
      <c r="F640" s="983"/>
      <c r="G640" s="943"/>
      <c r="H640" s="943"/>
      <c r="I640" s="943"/>
      <c r="J640" s="18" t="s">
        <v>159</v>
      </c>
      <c r="K640" s="21"/>
      <c r="L640" s="21"/>
      <c r="M640" s="22"/>
      <c r="N640" s="22"/>
      <c r="O640" s="22"/>
      <c r="P640" s="22"/>
      <c r="Q640" s="18"/>
      <c r="R640" s="18"/>
      <c r="S640" s="946"/>
      <c r="T640" s="913"/>
      <c r="U640" s="913"/>
      <c r="V640" s="913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</row>
    <row r="641" spans="1:116" ht="9.75" customHeight="1" outlineLevel="4" thickBot="1" x14ac:dyDescent="0.2">
      <c r="A641" s="950"/>
      <c r="B641" s="953"/>
      <c r="C641" s="956"/>
      <c r="D641" s="980"/>
      <c r="E641" s="962"/>
      <c r="F641" s="984"/>
      <c r="G641" s="944"/>
      <c r="H641" s="944"/>
      <c r="I641" s="944"/>
      <c r="J641" s="19" t="s">
        <v>385</v>
      </c>
      <c r="K641" s="19">
        <f>SUM(K637:K640)</f>
        <v>0</v>
      </c>
      <c r="L641" s="19">
        <f>SUM(L637:L640)</f>
        <v>0</v>
      </c>
      <c r="M641" s="19">
        <f t="shared" ref="M641:R641" si="150">SUM(M637:M640)</f>
        <v>0</v>
      </c>
      <c r="N641" s="19">
        <f t="shared" si="150"/>
        <v>0</v>
      </c>
      <c r="O641" s="19">
        <f t="shared" si="150"/>
        <v>0</v>
      </c>
      <c r="P641" s="19">
        <f t="shared" si="150"/>
        <v>0</v>
      </c>
      <c r="Q641" s="19">
        <f t="shared" si="150"/>
        <v>0</v>
      </c>
      <c r="R641" s="19">
        <f t="shared" si="150"/>
        <v>0</v>
      </c>
      <c r="S641" s="947"/>
      <c r="T641" s="914"/>
      <c r="U641" s="914"/>
      <c r="V641" s="914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</row>
    <row r="642" spans="1:116" ht="9.75" customHeight="1" outlineLevel="4" x14ac:dyDescent="0.15">
      <c r="A642" s="1000" t="s">
        <v>20</v>
      </c>
      <c r="B642" s="1004" t="s">
        <v>12</v>
      </c>
      <c r="C642" s="1008" t="s">
        <v>10</v>
      </c>
      <c r="D642" s="978">
        <v>1</v>
      </c>
      <c r="E642" s="960" t="s">
        <v>60</v>
      </c>
      <c r="F642" s="963"/>
      <c r="G642" s="942"/>
      <c r="H642" s="942"/>
      <c r="I642" s="942"/>
      <c r="J642" s="14" t="s">
        <v>156</v>
      </c>
      <c r="K642" s="20"/>
      <c r="L642" s="20"/>
      <c r="M642" s="17"/>
      <c r="N642" s="17"/>
      <c r="O642" s="17"/>
      <c r="P642" s="17"/>
      <c r="Q642" s="16"/>
      <c r="R642" s="16"/>
      <c r="S642" s="945"/>
      <c r="T642" s="912"/>
      <c r="U642" s="912"/>
      <c r="V642" s="9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</row>
    <row r="643" spans="1:116" ht="9.75" customHeight="1" outlineLevel="4" x14ac:dyDescent="0.15">
      <c r="A643" s="1001"/>
      <c r="B643" s="1005"/>
      <c r="C643" s="1009"/>
      <c r="D643" s="979"/>
      <c r="E643" s="961"/>
      <c r="F643" s="964"/>
      <c r="G643" s="943"/>
      <c r="H643" s="943"/>
      <c r="I643" s="943"/>
      <c r="J643" s="16" t="s">
        <v>157</v>
      </c>
      <c r="K643" s="20"/>
      <c r="L643" s="20"/>
      <c r="M643" s="17"/>
      <c r="N643" s="17"/>
      <c r="O643" s="17"/>
      <c r="P643" s="17"/>
      <c r="Q643" s="16"/>
      <c r="R643" s="16"/>
      <c r="S643" s="946"/>
      <c r="T643" s="913"/>
      <c r="U643" s="913"/>
      <c r="V643" s="913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</row>
    <row r="644" spans="1:116" ht="9.75" customHeight="1" outlineLevel="4" x14ac:dyDescent="0.15">
      <c r="A644" s="1001"/>
      <c r="B644" s="1005"/>
      <c r="C644" s="1009"/>
      <c r="D644" s="979"/>
      <c r="E644" s="961"/>
      <c r="F644" s="964"/>
      <c r="G644" s="943"/>
      <c r="H644" s="943"/>
      <c r="I644" s="943"/>
      <c r="J644" s="16" t="s">
        <v>158</v>
      </c>
      <c r="K644" s="20"/>
      <c r="L644" s="20"/>
      <c r="M644" s="17"/>
      <c r="N644" s="17"/>
      <c r="O644" s="17"/>
      <c r="P644" s="17"/>
      <c r="Q644" s="16"/>
      <c r="R644" s="16"/>
      <c r="S644" s="946"/>
      <c r="T644" s="913"/>
      <c r="U644" s="913"/>
      <c r="V644" s="913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</row>
    <row r="645" spans="1:116" ht="9.75" customHeight="1" outlineLevel="4" x14ac:dyDescent="0.15">
      <c r="A645" s="1002"/>
      <c r="B645" s="1006"/>
      <c r="C645" s="1010"/>
      <c r="D645" s="979"/>
      <c r="E645" s="961"/>
      <c r="F645" s="964"/>
      <c r="G645" s="943"/>
      <c r="H645" s="943"/>
      <c r="I645" s="943"/>
      <c r="J645" s="18" t="s">
        <v>159</v>
      </c>
      <c r="K645" s="21"/>
      <c r="L645" s="21"/>
      <c r="M645" s="22"/>
      <c r="N645" s="22"/>
      <c r="O645" s="22"/>
      <c r="P645" s="22"/>
      <c r="Q645" s="18"/>
      <c r="R645" s="18"/>
      <c r="S645" s="946"/>
      <c r="T645" s="913"/>
      <c r="U645" s="913"/>
      <c r="V645" s="913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</row>
    <row r="646" spans="1:116" ht="9.75" customHeight="1" outlineLevel="4" thickBot="1" x14ac:dyDescent="0.2">
      <c r="A646" s="1003"/>
      <c r="B646" s="1007"/>
      <c r="C646" s="1011"/>
      <c r="D646" s="980"/>
      <c r="E646" s="962"/>
      <c r="F646" s="965"/>
      <c r="G646" s="944"/>
      <c r="H646" s="944"/>
      <c r="I646" s="944"/>
      <c r="J646" s="19" t="s">
        <v>385</v>
      </c>
      <c r="K646" s="19">
        <f>SUM(K642:K645)</f>
        <v>0</v>
      </c>
      <c r="L646" s="19">
        <f>SUM(L642:L645)</f>
        <v>0</v>
      </c>
      <c r="M646" s="19">
        <f t="shared" ref="M646:R646" si="151">SUM(M642:M645)</f>
        <v>0</v>
      </c>
      <c r="N646" s="19">
        <f t="shared" si="151"/>
        <v>0</v>
      </c>
      <c r="O646" s="19">
        <f t="shared" si="151"/>
        <v>0</v>
      </c>
      <c r="P646" s="19">
        <f t="shared" si="151"/>
        <v>0</v>
      </c>
      <c r="Q646" s="19">
        <f t="shared" si="151"/>
        <v>0</v>
      </c>
      <c r="R646" s="19">
        <f t="shared" si="151"/>
        <v>0</v>
      </c>
      <c r="S646" s="947"/>
      <c r="T646" s="914"/>
      <c r="U646" s="914"/>
      <c r="V646" s="914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</row>
    <row r="647" spans="1:116" ht="9.75" customHeight="1" outlineLevel="4" x14ac:dyDescent="0.15">
      <c r="A647" s="1000" t="s">
        <v>20</v>
      </c>
      <c r="B647" s="1004" t="s">
        <v>12</v>
      </c>
      <c r="C647" s="1008" t="s">
        <v>10</v>
      </c>
      <c r="D647" s="978">
        <v>1</v>
      </c>
      <c r="E647" s="960" t="s">
        <v>61</v>
      </c>
      <c r="F647" s="963"/>
      <c r="G647" s="942"/>
      <c r="H647" s="942"/>
      <c r="I647" s="942"/>
      <c r="J647" s="14" t="s">
        <v>156</v>
      </c>
      <c r="K647" s="20"/>
      <c r="L647" s="20"/>
      <c r="M647" s="17"/>
      <c r="N647" s="17"/>
      <c r="O647" s="17"/>
      <c r="P647" s="17"/>
      <c r="Q647" s="16"/>
      <c r="R647" s="16"/>
      <c r="S647" s="945"/>
      <c r="T647" s="912"/>
      <c r="U647" s="912"/>
      <c r="V647" s="9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</row>
    <row r="648" spans="1:116" ht="9.75" customHeight="1" outlineLevel="4" x14ac:dyDescent="0.15">
      <c r="A648" s="1001"/>
      <c r="B648" s="1005"/>
      <c r="C648" s="1009"/>
      <c r="D648" s="979"/>
      <c r="E648" s="961"/>
      <c r="F648" s="964"/>
      <c r="G648" s="943"/>
      <c r="H648" s="943"/>
      <c r="I648" s="943"/>
      <c r="J648" s="16" t="s">
        <v>157</v>
      </c>
      <c r="K648" s="20"/>
      <c r="L648" s="20"/>
      <c r="M648" s="17"/>
      <c r="N648" s="17"/>
      <c r="O648" s="17"/>
      <c r="P648" s="17"/>
      <c r="Q648" s="16"/>
      <c r="R648" s="16"/>
      <c r="S648" s="946"/>
      <c r="T648" s="913"/>
      <c r="U648" s="913"/>
      <c r="V648" s="913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</row>
    <row r="649" spans="1:116" ht="10.5" customHeight="1" outlineLevel="4" x14ac:dyDescent="0.15">
      <c r="A649" s="1001"/>
      <c r="B649" s="1005"/>
      <c r="C649" s="1009"/>
      <c r="D649" s="979"/>
      <c r="E649" s="961"/>
      <c r="F649" s="964"/>
      <c r="G649" s="943"/>
      <c r="H649" s="943"/>
      <c r="I649" s="943"/>
      <c r="J649" s="16" t="s">
        <v>158</v>
      </c>
      <c r="K649" s="20"/>
      <c r="L649" s="20"/>
      <c r="M649" s="17"/>
      <c r="N649" s="17"/>
      <c r="O649" s="17"/>
      <c r="P649" s="17"/>
      <c r="Q649" s="16"/>
      <c r="R649" s="16"/>
      <c r="S649" s="946"/>
      <c r="T649" s="913"/>
      <c r="U649" s="913"/>
      <c r="V649" s="913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</row>
    <row r="650" spans="1:116" ht="11.25" customHeight="1" outlineLevel="4" x14ac:dyDescent="0.15">
      <c r="A650" s="1002"/>
      <c r="B650" s="1006"/>
      <c r="C650" s="1010"/>
      <c r="D650" s="979"/>
      <c r="E650" s="961"/>
      <c r="F650" s="964"/>
      <c r="G650" s="943"/>
      <c r="H650" s="943"/>
      <c r="I650" s="943"/>
      <c r="J650" s="18" t="s">
        <v>159</v>
      </c>
      <c r="K650" s="21"/>
      <c r="L650" s="21"/>
      <c r="M650" s="22"/>
      <c r="N650" s="22"/>
      <c r="O650" s="22"/>
      <c r="P650" s="22"/>
      <c r="Q650" s="18"/>
      <c r="R650" s="18"/>
      <c r="S650" s="946"/>
      <c r="T650" s="913"/>
      <c r="U650" s="913"/>
      <c r="V650" s="913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</row>
    <row r="651" spans="1:116" ht="9.75" customHeight="1" outlineLevel="4" thickBot="1" x14ac:dyDescent="0.2">
      <c r="A651" s="1003"/>
      <c r="B651" s="1007"/>
      <c r="C651" s="1011"/>
      <c r="D651" s="980"/>
      <c r="E651" s="962"/>
      <c r="F651" s="965"/>
      <c r="G651" s="944"/>
      <c r="H651" s="944"/>
      <c r="I651" s="944"/>
      <c r="J651" s="19" t="s">
        <v>385</v>
      </c>
      <c r="K651" s="19">
        <f>SUM(K647:K650)</f>
        <v>0</v>
      </c>
      <c r="L651" s="19">
        <f>SUM(L647:L650)</f>
        <v>0</v>
      </c>
      <c r="M651" s="19">
        <f t="shared" ref="M651:R651" si="152">SUM(M647:M650)</f>
        <v>0</v>
      </c>
      <c r="N651" s="19">
        <f t="shared" si="152"/>
        <v>0</v>
      </c>
      <c r="O651" s="19">
        <f t="shared" si="152"/>
        <v>0</v>
      </c>
      <c r="P651" s="19">
        <f t="shared" si="152"/>
        <v>0</v>
      </c>
      <c r="Q651" s="19">
        <f t="shared" si="152"/>
        <v>0</v>
      </c>
      <c r="R651" s="19">
        <f t="shared" si="152"/>
        <v>0</v>
      </c>
      <c r="S651" s="947"/>
      <c r="T651" s="914"/>
      <c r="U651" s="914"/>
      <c r="V651" s="914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</row>
    <row r="652" spans="1:116" ht="9.75" customHeight="1" outlineLevel="3" thickBot="1" x14ac:dyDescent="0.2">
      <c r="A652" s="30" t="s">
        <v>20</v>
      </c>
      <c r="B652" s="31" t="s">
        <v>12</v>
      </c>
      <c r="C652" s="10" t="s">
        <v>10</v>
      </c>
      <c r="D652" s="25">
        <v>1</v>
      </c>
      <c r="E652" s="915" t="s">
        <v>46</v>
      </c>
      <c r="F652" s="916"/>
      <c r="G652" s="916"/>
      <c r="H652" s="916"/>
      <c r="I652" s="916"/>
      <c r="J652" s="916"/>
      <c r="K652" s="26">
        <f>K601+K606+K611+K616+K621+K646+K651+K641+K636+K631+K626</f>
        <v>5530029</v>
      </c>
      <c r="L652" s="26">
        <f>L601+L606+L611+L616+L621+L646+L651+L641+L636+L631+L626</f>
        <v>1000346.2500000001</v>
      </c>
      <c r="M652" s="26">
        <f t="shared" ref="M652:R652" si="153">M601+M606+M611+M616+M621+M646+M651+M641+M636+M631+M626</f>
        <v>1000346.2500000001</v>
      </c>
      <c r="N652" s="26">
        <f t="shared" si="153"/>
        <v>19150.320000000003</v>
      </c>
      <c r="O652" s="26">
        <f t="shared" si="153"/>
        <v>0</v>
      </c>
      <c r="P652" s="26">
        <f t="shared" si="153"/>
        <v>981195.92999999993</v>
      </c>
      <c r="Q652" s="26">
        <f t="shared" si="153"/>
        <v>3487541.07</v>
      </c>
      <c r="R652" s="26">
        <f t="shared" si="153"/>
        <v>603182</v>
      </c>
      <c r="S652" s="42" t="s">
        <v>13</v>
      </c>
      <c r="T652" s="43" t="s">
        <v>13</v>
      </c>
      <c r="U652" s="44" t="s">
        <v>13</v>
      </c>
      <c r="V652" s="45" t="s">
        <v>13</v>
      </c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</row>
    <row r="653" spans="1:116" ht="9.75" customHeight="1" outlineLevel="4" thickBot="1" x14ac:dyDescent="0.2">
      <c r="A653" s="11" t="s">
        <v>20</v>
      </c>
      <c r="B653" s="12" t="s">
        <v>12</v>
      </c>
      <c r="C653" s="117" t="s">
        <v>10</v>
      </c>
      <c r="D653" s="13">
        <v>2</v>
      </c>
      <c r="E653" s="969" t="s">
        <v>200</v>
      </c>
      <c r="F653" s="970"/>
      <c r="G653" s="970"/>
      <c r="H653" s="970"/>
      <c r="I653" s="970"/>
      <c r="J653" s="970"/>
      <c r="K653" s="970"/>
      <c r="L653" s="970"/>
      <c r="M653" s="970"/>
      <c r="N653" s="970"/>
      <c r="O653" s="970"/>
      <c r="P653" s="970"/>
      <c r="Q653" s="970"/>
      <c r="R653" s="970"/>
      <c r="S653" s="970"/>
      <c r="T653" s="970"/>
      <c r="U653" s="970"/>
      <c r="V653" s="971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</row>
    <row r="654" spans="1:116" ht="9.75" customHeight="1" outlineLevel="4" x14ac:dyDescent="0.15">
      <c r="A654" s="1000" t="s">
        <v>20</v>
      </c>
      <c r="B654" s="1004" t="s">
        <v>12</v>
      </c>
      <c r="C654" s="1008" t="s">
        <v>10</v>
      </c>
      <c r="D654" s="978">
        <v>2</v>
      </c>
      <c r="E654" s="1023" t="s">
        <v>10</v>
      </c>
      <c r="F654" s="982" t="s">
        <v>301</v>
      </c>
      <c r="G654" s="985" t="s">
        <v>444</v>
      </c>
      <c r="H654" s="110" t="s">
        <v>388</v>
      </c>
      <c r="I654" s="943" t="s">
        <v>450</v>
      </c>
      <c r="J654" s="131" t="s">
        <v>156</v>
      </c>
      <c r="K654" s="130">
        <f>25588.24+295442.74</f>
        <v>321030.98</v>
      </c>
      <c r="L654" s="131">
        <v>318309.37</v>
      </c>
      <c r="M654" s="132">
        <f>N654+P654</f>
        <v>318309.37</v>
      </c>
      <c r="N654" s="132">
        <v>750.2</v>
      </c>
      <c r="O654" s="132"/>
      <c r="P654" s="132">
        <v>317559.17</v>
      </c>
      <c r="Q654" s="131">
        <v>190985.62</v>
      </c>
      <c r="R654" s="131">
        <v>127323.75</v>
      </c>
      <c r="S654" s="1013" t="s">
        <v>401</v>
      </c>
      <c r="T654" s="913">
        <v>1000</v>
      </c>
      <c r="U654" s="913" t="s">
        <v>13</v>
      </c>
      <c r="V654" s="913" t="s">
        <v>13</v>
      </c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</row>
    <row r="655" spans="1:116" ht="9.75" customHeight="1" outlineLevel="4" x14ac:dyDescent="0.15">
      <c r="A655" s="1001"/>
      <c r="B655" s="1005"/>
      <c r="C655" s="1009"/>
      <c r="D655" s="979"/>
      <c r="E655" s="1023"/>
      <c r="F655" s="982"/>
      <c r="G655" s="985"/>
      <c r="H655" s="110" t="s">
        <v>62</v>
      </c>
      <c r="I655" s="943"/>
      <c r="J655" s="131" t="s">
        <v>157</v>
      </c>
      <c r="K655" s="130">
        <v>25588.240000000002</v>
      </c>
      <c r="L655" s="131"/>
      <c r="M655" s="132"/>
      <c r="N655" s="132"/>
      <c r="O655" s="132"/>
      <c r="P655" s="132"/>
      <c r="Q655" s="131"/>
      <c r="R655" s="131"/>
      <c r="S655" s="1013"/>
      <c r="T655" s="913"/>
      <c r="U655" s="913"/>
      <c r="V655" s="913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</row>
    <row r="656" spans="1:116" ht="9.75" customHeight="1" outlineLevel="4" x14ac:dyDescent="0.15">
      <c r="A656" s="1001"/>
      <c r="B656" s="1005"/>
      <c r="C656" s="1009"/>
      <c r="D656" s="979"/>
      <c r="E656" s="1023"/>
      <c r="F656" s="982"/>
      <c r="G656" s="985"/>
      <c r="H656" s="110" t="s">
        <v>391</v>
      </c>
      <c r="I656" s="943"/>
      <c r="J656" s="131" t="s">
        <v>158</v>
      </c>
      <c r="K656" s="130">
        <v>290000</v>
      </c>
      <c r="L656" s="131"/>
      <c r="M656" s="132"/>
      <c r="N656" s="132"/>
      <c r="O656" s="132"/>
      <c r="P656" s="132"/>
      <c r="Q656" s="131"/>
      <c r="R656" s="131"/>
      <c r="S656" s="1013"/>
      <c r="T656" s="913"/>
      <c r="U656" s="913"/>
      <c r="V656" s="913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</row>
    <row r="657" spans="1:116" ht="9.75" customHeight="1" outlineLevel="4" x14ac:dyDescent="0.15">
      <c r="A657" s="1002"/>
      <c r="B657" s="1006"/>
      <c r="C657" s="1010"/>
      <c r="D657" s="979"/>
      <c r="E657" s="1024"/>
      <c r="F657" s="983"/>
      <c r="G657" s="987"/>
      <c r="H657" s="989" t="s">
        <v>398</v>
      </c>
      <c r="I657" s="943"/>
      <c r="J657" s="134" t="s">
        <v>159</v>
      </c>
      <c r="K657" s="133"/>
      <c r="L657" s="134"/>
      <c r="M657" s="134"/>
      <c r="N657" s="134"/>
      <c r="O657" s="134"/>
      <c r="P657" s="134"/>
      <c r="Q657" s="134"/>
      <c r="R657" s="134"/>
      <c r="S657" s="1014"/>
      <c r="T657" s="913"/>
      <c r="U657" s="913"/>
      <c r="V657" s="913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</row>
    <row r="658" spans="1:116" ht="9.75" customHeight="1" outlineLevel="4" thickBot="1" x14ac:dyDescent="0.2">
      <c r="A658" s="1003"/>
      <c r="B658" s="1007"/>
      <c r="C658" s="1011"/>
      <c r="D658" s="980"/>
      <c r="E658" s="1025"/>
      <c r="F658" s="984"/>
      <c r="G658" s="988"/>
      <c r="H658" s="944"/>
      <c r="I658" s="944"/>
      <c r="J658" s="135" t="s">
        <v>385</v>
      </c>
      <c r="K658" s="135">
        <f>SUM(K654:K657)</f>
        <v>636619.22</v>
      </c>
      <c r="L658" s="135">
        <f>SUM(L654:L657)</f>
        <v>318309.37</v>
      </c>
      <c r="M658" s="135">
        <f t="shared" ref="M658:R658" si="154">SUM(M654:M657)</f>
        <v>318309.37</v>
      </c>
      <c r="N658" s="135">
        <f t="shared" si="154"/>
        <v>750.2</v>
      </c>
      <c r="O658" s="135">
        <f t="shared" si="154"/>
        <v>0</v>
      </c>
      <c r="P658" s="135">
        <f t="shared" si="154"/>
        <v>317559.17</v>
      </c>
      <c r="Q658" s="135">
        <f t="shared" si="154"/>
        <v>190985.62</v>
      </c>
      <c r="R658" s="135">
        <f t="shared" si="154"/>
        <v>127323.75</v>
      </c>
      <c r="S658" s="1015"/>
      <c r="T658" s="914"/>
      <c r="U658" s="914"/>
      <c r="V658" s="914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</row>
    <row r="659" spans="1:116" ht="9.75" customHeight="1" outlineLevel="4" x14ac:dyDescent="0.15">
      <c r="A659" s="1000" t="s">
        <v>20</v>
      </c>
      <c r="B659" s="1004" t="s">
        <v>12</v>
      </c>
      <c r="C659" s="1008" t="s">
        <v>10</v>
      </c>
      <c r="D659" s="978">
        <v>2</v>
      </c>
      <c r="E659" s="960" t="s">
        <v>11</v>
      </c>
      <c r="F659" s="963" t="s">
        <v>302</v>
      </c>
      <c r="G659" s="985" t="s">
        <v>444</v>
      </c>
      <c r="H659" s="110" t="s">
        <v>388</v>
      </c>
      <c r="I659" s="943" t="s">
        <v>451</v>
      </c>
      <c r="J659" s="137" t="s">
        <v>156</v>
      </c>
      <c r="K659" s="130">
        <f>63970.59+2239.61</f>
        <v>66210.2</v>
      </c>
      <c r="L659" s="130">
        <v>427590.40000000002</v>
      </c>
      <c r="M659" s="132">
        <f>N659+P659</f>
        <v>427590.40000000002</v>
      </c>
      <c r="N659" s="132">
        <v>750.2</v>
      </c>
      <c r="O659" s="132"/>
      <c r="P659" s="132">
        <v>426840.2</v>
      </c>
      <c r="Q659" s="131">
        <v>256554.23999999999</v>
      </c>
      <c r="R659" s="131">
        <v>171036.16</v>
      </c>
      <c r="S659" s="1013" t="s">
        <v>401</v>
      </c>
      <c r="T659" s="912">
        <v>0</v>
      </c>
      <c r="U659" s="912">
        <v>1000</v>
      </c>
      <c r="V659" s="912" t="s">
        <v>13</v>
      </c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</row>
    <row r="660" spans="1:116" ht="9.75" customHeight="1" outlineLevel="4" x14ac:dyDescent="0.15">
      <c r="A660" s="1001"/>
      <c r="B660" s="1005"/>
      <c r="C660" s="1009"/>
      <c r="D660" s="979"/>
      <c r="E660" s="961"/>
      <c r="F660" s="964"/>
      <c r="G660" s="985"/>
      <c r="H660" s="110" t="s">
        <v>62</v>
      </c>
      <c r="I660" s="943"/>
      <c r="J660" s="131" t="s">
        <v>157</v>
      </c>
      <c r="K660" s="130">
        <v>63970.59</v>
      </c>
      <c r="L660" s="130"/>
      <c r="M660" s="132"/>
      <c r="N660" s="132"/>
      <c r="O660" s="132"/>
      <c r="P660" s="132"/>
      <c r="Q660" s="131"/>
      <c r="R660" s="131"/>
      <c r="S660" s="1013"/>
      <c r="T660" s="913"/>
      <c r="U660" s="913"/>
      <c r="V660" s="913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</row>
    <row r="661" spans="1:116" ht="9.75" customHeight="1" outlineLevel="4" x14ac:dyDescent="0.15">
      <c r="A661" s="1001"/>
      <c r="B661" s="1005"/>
      <c r="C661" s="1009"/>
      <c r="D661" s="979"/>
      <c r="E661" s="961"/>
      <c r="F661" s="964"/>
      <c r="G661" s="985"/>
      <c r="H661" s="110" t="s">
        <v>391</v>
      </c>
      <c r="I661" s="943"/>
      <c r="J661" s="131" t="s">
        <v>158</v>
      </c>
      <c r="K661" s="130">
        <v>725000</v>
      </c>
      <c r="L661" s="130"/>
      <c r="M661" s="132"/>
      <c r="N661" s="132"/>
      <c r="O661" s="132"/>
      <c r="P661" s="132"/>
      <c r="Q661" s="131"/>
      <c r="R661" s="131"/>
      <c r="S661" s="1013"/>
      <c r="T661" s="913"/>
      <c r="U661" s="913"/>
      <c r="V661" s="913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</row>
    <row r="662" spans="1:116" ht="9.75" customHeight="1" outlineLevel="4" x14ac:dyDescent="0.15">
      <c r="A662" s="1002"/>
      <c r="B662" s="1006"/>
      <c r="C662" s="1010"/>
      <c r="D662" s="979"/>
      <c r="E662" s="961"/>
      <c r="F662" s="964"/>
      <c r="G662" s="987"/>
      <c r="H662" s="989" t="s">
        <v>399</v>
      </c>
      <c r="I662" s="943"/>
      <c r="J662" s="134" t="s">
        <v>159</v>
      </c>
      <c r="K662" s="133"/>
      <c r="L662" s="133"/>
      <c r="M662" s="138"/>
      <c r="N662" s="138"/>
      <c r="O662" s="138"/>
      <c r="P662" s="138"/>
      <c r="Q662" s="134"/>
      <c r="R662" s="134"/>
      <c r="S662" s="1014"/>
      <c r="T662" s="913"/>
      <c r="U662" s="913"/>
      <c r="V662" s="913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</row>
    <row r="663" spans="1:116" ht="9.75" customHeight="1" outlineLevel="4" thickBot="1" x14ac:dyDescent="0.2">
      <c r="A663" s="1003"/>
      <c r="B663" s="1007"/>
      <c r="C663" s="1011"/>
      <c r="D663" s="980"/>
      <c r="E663" s="962"/>
      <c r="F663" s="965"/>
      <c r="G663" s="988"/>
      <c r="H663" s="944"/>
      <c r="I663" s="944"/>
      <c r="J663" s="135" t="s">
        <v>385</v>
      </c>
      <c r="K663" s="135">
        <f>SUM(K659:K662)</f>
        <v>855180.79</v>
      </c>
      <c r="L663" s="135">
        <f>SUM(L659:L662)</f>
        <v>427590.40000000002</v>
      </c>
      <c r="M663" s="135">
        <f t="shared" ref="M663:R663" si="155">SUM(M659:M662)</f>
        <v>427590.40000000002</v>
      </c>
      <c r="N663" s="135">
        <f t="shared" si="155"/>
        <v>750.2</v>
      </c>
      <c r="O663" s="135">
        <f t="shared" si="155"/>
        <v>0</v>
      </c>
      <c r="P663" s="135">
        <f t="shared" si="155"/>
        <v>426840.2</v>
      </c>
      <c r="Q663" s="135">
        <f t="shared" si="155"/>
        <v>256554.23999999999</v>
      </c>
      <c r="R663" s="135">
        <f t="shared" si="155"/>
        <v>171036.16</v>
      </c>
      <c r="S663" s="1015"/>
      <c r="T663" s="914"/>
      <c r="U663" s="914"/>
      <c r="V663" s="914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</row>
    <row r="664" spans="1:116" ht="9.75" customHeight="1" outlineLevel="4" x14ac:dyDescent="0.15">
      <c r="A664" s="1000" t="s">
        <v>20</v>
      </c>
      <c r="B664" s="1004" t="s">
        <v>12</v>
      </c>
      <c r="C664" s="1008" t="s">
        <v>10</v>
      </c>
      <c r="D664" s="978">
        <v>2</v>
      </c>
      <c r="E664" s="960" t="s">
        <v>12</v>
      </c>
      <c r="F664" s="963" t="s">
        <v>362</v>
      </c>
      <c r="G664" s="985" t="s">
        <v>444</v>
      </c>
      <c r="H664" s="110" t="s">
        <v>388</v>
      </c>
      <c r="I664" s="943" t="s">
        <v>452</v>
      </c>
      <c r="J664" s="137" t="s">
        <v>156</v>
      </c>
      <c r="K664" s="130">
        <f>63970.59+49230.55</f>
        <v>113201.14</v>
      </c>
      <c r="L664" s="130">
        <v>451085.87</v>
      </c>
      <c r="M664" s="132">
        <f>N664+P664</f>
        <v>451085.87</v>
      </c>
      <c r="N664" s="132">
        <v>750.2</v>
      </c>
      <c r="O664" s="132"/>
      <c r="P664" s="132">
        <v>450335.67</v>
      </c>
      <c r="Q664" s="131">
        <v>270651.52000000002</v>
      </c>
      <c r="R664" s="131">
        <v>180434.35</v>
      </c>
      <c r="S664" s="1013" t="s">
        <v>401</v>
      </c>
      <c r="T664" s="912">
        <v>0</v>
      </c>
      <c r="U664" s="912">
        <v>1000</v>
      </c>
      <c r="V664" s="912" t="s">
        <v>13</v>
      </c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</row>
    <row r="665" spans="1:116" ht="9.75" customHeight="1" outlineLevel="4" x14ac:dyDescent="0.15">
      <c r="A665" s="1001"/>
      <c r="B665" s="1005"/>
      <c r="C665" s="1009"/>
      <c r="D665" s="979"/>
      <c r="E665" s="961"/>
      <c r="F665" s="964"/>
      <c r="G665" s="985"/>
      <c r="H665" s="110" t="s">
        <v>62</v>
      </c>
      <c r="I665" s="943"/>
      <c r="J665" s="131" t="s">
        <v>157</v>
      </c>
      <c r="K665" s="130">
        <v>63970.59</v>
      </c>
      <c r="L665" s="130"/>
      <c r="M665" s="132"/>
      <c r="N665" s="132"/>
      <c r="O665" s="132"/>
      <c r="P665" s="132"/>
      <c r="Q665" s="131"/>
      <c r="R665" s="131"/>
      <c r="S665" s="1013"/>
      <c r="T665" s="913"/>
      <c r="U665" s="913"/>
      <c r="V665" s="913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</row>
    <row r="666" spans="1:116" ht="10.5" customHeight="1" outlineLevel="4" x14ac:dyDescent="0.15">
      <c r="A666" s="1001"/>
      <c r="B666" s="1005"/>
      <c r="C666" s="1009"/>
      <c r="D666" s="979"/>
      <c r="E666" s="961"/>
      <c r="F666" s="964"/>
      <c r="G666" s="985"/>
      <c r="H666" s="110" t="s">
        <v>391</v>
      </c>
      <c r="I666" s="943"/>
      <c r="J666" s="131" t="s">
        <v>158</v>
      </c>
      <c r="K666" s="130">
        <v>725000</v>
      </c>
      <c r="L666" s="130"/>
      <c r="M666" s="132"/>
      <c r="N666" s="132"/>
      <c r="O666" s="132"/>
      <c r="P666" s="132"/>
      <c r="Q666" s="131"/>
      <c r="R666" s="131"/>
      <c r="S666" s="1013"/>
      <c r="T666" s="913"/>
      <c r="U666" s="913"/>
      <c r="V666" s="913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</row>
    <row r="667" spans="1:116" ht="10.5" customHeight="1" outlineLevel="4" x14ac:dyDescent="0.15">
      <c r="A667" s="1002"/>
      <c r="B667" s="1006"/>
      <c r="C667" s="1010"/>
      <c r="D667" s="979"/>
      <c r="E667" s="961"/>
      <c r="F667" s="964"/>
      <c r="G667" s="987"/>
      <c r="H667" s="989" t="s">
        <v>397</v>
      </c>
      <c r="I667" s="943"/>
      <c r="J667" s="134" t="s">
        <v>159</v>
      </c>
      <c r="K667" s="133"/>
      <c r="L667" s="133"/>
      <c r="M667" s="138"/>
      <c r="N667" s="138"/>
      <c r="O667" s="138"/>
      <c r="P667" s="138"/>
      <c r="Q667" s="134"/>
      <c r="R667" s="134"/>
      <c r="S667" s="1014"/>
      <c r="T667" s="913"/>
      <c r="U667" s="913"/>
      <c r="V667" s="913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</row>
    <row r="668" spans="1:116" ht="9.75" customHeight="1" outlineLevel="4" thickBot="1" x14ac:dyDescent="0.2">
      <c r="A668" s="1003"/>
      <c r="B668" s="1007"/>
      <c r="C668" s="1011"/>
      <c r="D668" s="980"/>
      <c r="E668" s="962"/>
      <c r="F668" s="965"/>
      <c r="G668" s="988"/>
      <c r="H668" s="944"/>
      <c r="I668" s="944"/>
      <c r="J668" s="135" t="s">
        <v>385</v>
      </c>
      <c r="K668" s="135">
        <f>SUM(K664:K667)</f>
        <v>902171.73</v>
      </c>
      <c r="L668" s="135">
        <f>SUM(L664:L667)</f>
        <v>451085.87</v>
      </c>
      <c r="M668" s="135">
        <f t="shared" ref="M668:R668" si="156">SUM(M664:M667)</f>
        <v>451085.87</v>
      </c>
      <c r="N668" s="135">
        <f t="shared" si="156"/>
        <v>750.2</v>
      </c>
      <c r="O668" s="135">
        <f t="shared" si="156"/>
        <v>0</v>
      </c>
      <c r="P668" s="135">
        <f t="shared" si="156"/>
        <v>450335.67</v>
      </c>
      <c r="Q668" s="135">
        <f t="shared" si="156"/>
        <v>270651.52000000002</v>
      </c>
      <c r="R668" s="135">
        <f t="shared" si="156"/>
        <v>180434.35</v>
      </c>
      <c r="S668" s="1015"/>
      <c r="T668" s="914"/>
      <c r="U668" s="914"/>
      <c r="V668" s="914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</row>
    <row r="669" spans="1:116" ht="9.75" customHeight="1" outlineLevel="4" x14ac:dyDescent="0.15">
      <c r="A669" s="1000" t="s">
        <v>20</v>
      </c>
      <c r="B669" s="1004" t="s">
        <v>12</v>
      </c>
      <c r="C669" s="1008" t="s">
        <v>10</v>
      </c>
      <c r="D669" s="978">
        <v>2</v>
      </c>
      <c r="E669" s="960" t="s">
        <v>41</v>
      </c>
      <c r="F669" s="963"/>
      <c r="G669" s="942"/>
      <c r="H669" s="942"/>
      <c r="I669" s="942"/>
      <c r="J669" s="14" t="s">
        <v>156</v>
      </c>
      <c r="K669" s="20"/>
      <c r="L669" s="20"/>
      <c r="M669" s="17"/>
      <c r="N669" s="17"/>
      <c r="O669" s="17"/>
      <c r="P669" s="17"/>
      <c r="Q669" s="16"/>
      <c r="R669" s="16"/>
      <c r="S669" s="945"/>
      <c r="T669" s="912"/>
      <c r="U669" s="912"/>
      <c r="V669" s="9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</row>
    <row r="670" spans="1:116" ht="9.75" customHeight="1" outlineLevel="4" x14ac:dyDescent="0.15">
      <c r="A670" s="1001"/>
      <c r="B670" s="1005"/>
      <c r="C670" s="1009"/>
      <c r="D670" s="979"/>
      <c r="E670" s="961"/>
      <c r="F670" s="964"/>
      <c r="G670" s="943"/>
      <c r="H670" s="943"/>
      <c r="I670" s="943"/>
      <c r="J670" s="16" t="s">
        <v>157</v>
      </c>
      <c r="K670" s="20"/>
      <c r="L670" s="20"/>
      <c r="M670" s="17"/>
      <c r="N670" s="17"/>
      <c r="O670" s="17"/>
      <c r="P670" s="17"/>
      <c r="Q670" s="16"/>
      <c r="R670" s="16"/>
      <c r="S670" s="946"/>
      <c r="T670" s="913"/>
      <c r="U670" s="913"/>
      <c r="V670" s="913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</row>
    <row r="671" spans="1:116" ht="9.75" customHeight="1" outlineLevel="4" x14ac:dyDescent="0.15">
      <c r="A671" s="1001"/>
      <c r="B671" s="1005"/>
      <c r="C671" s="1009"/>
      <c r="D671" s="979"/>
      <c r="E671" s="961"/>
      <c r="F671" s="964"/>
      <c r="G671" s="943"/>
      <c r="H671" s="943"/>
      <c r="I671" s="943"/>
      <c r="J671" s="16" t="s">
        <v>158</v>
      </c>
      <c r="K671" s="20"/>
      <c r="L671" s="20"/>
      <c r="M671" s="17"/>
      <c r="N671" s="17"/>
      <c r="O671" s="17"/>
      <c r="P671" s="17"/>
      <c r="Q671" s="16"/>
      <c r="R671" s="16"/>
      <c r="S671" s="946"/>
      <c r="T671" s="913"/>
      <c r="U671" s="913"/>
      <c r="V671" s="913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</row>
    <row r="672" spans="1:116" ht="9.75" customHeight="1" outlineLevel="4" x14ac:dyDescent="0.15">
      <c r="A672" s="1002"/>
      <c r="B672" s="1006"/>
      <c r="C672" s="1010"/>
      <c r="D672" s="979"/>
      <c r="E672" s="961"/>
      <c r="F672" s="964"/>
      <c r="G672" s="943"/>
      <c r="H672" s="943"/>
      <c r="I672" s="943"/>
      <c r="J672" s="18" t="s">
        <v>159</v>
      </c>
      <c r="K672" s="21"/>
      <c r="L672" s="21"/>
      <c r="M672" s="22"/>
      <c r="N672" s="22"/>
      <c r="O672" s="22"/>
      <c r="P672" s="22"/>
      <c r="Q672" s="18"/>
      <c r="R672" s="18"/>
      <c r="S672" s="946"/>
      <c r="T672" s="913"/>
      <c r="U672" s="913"/>
      <c r="V672" s="913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</row>
    <row r="673" spans="1:116" ht="9.75" customHeight="1" outlineLevel="4" thickBot="1" x14ac:dyDescent="0.2">
      <c r="A673" s="1003"/>
      <c r="B673" s="1007"/>
      <c r="C673" s="1011"/>
      <c r="D673" s="980"/>
      <c r="E673" s="962"/>
      <c r="F673" s="965"/>
      <c r="G673" s="944"/>
      <c r="H673" s="944"/>
      <c r="I673" s="944"/>
      <c r="J673" s="19" t="s">
        <v>385</v>
      </c>
      <c r="K673" s="19">
        <f>SUM(K669:K672)</f>
        <v>0</v>
      </c>
      <c r="L673" s="19">
        <f>SUM(L669:L672)</f>
        <v>0</v>
      </c>
      <c r="M673" s="19">
        <f t="shared" ref="M673:R673" si="157">SUM(M669:M672)</f>
        <v>0</v>
      </c>
      <c r="N673" s="19">
        <f t="shared" si="157"/>
        <v>0</v>
      </c>
      <c r="O673" s="19">
        <f t="shared" si="157"/>
        <v>0</v>
      </c>
      <c r="P673" s="19">
        <f t="shared" si="157"/>
        <v>0</v>
      </c>
      <c r="Q673" s="19">
        <f t="shared" si="157"/>
        <v>0</v>
      </c>
      <c r="R673" s="19">
        <f t="shared" si="157"/>
        <v>0</v>
      </c>
      <c r="S673" s="947"/>
      <c r="T673" s="914"/>
      <c r="U673" s="914"/>
      <c r="V673" s="914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</row>
    <row r="674" spans="1:116" ht="9.75" customHeight="1" outlineLevel="4" x14ac:dyDescent="0.15">
      <c r="A674" s="1000" t="s">
        <v>20</v>
      </c>
      <c r="B674" s="1004" t="s">
        <v>12</v>
      </c>
      <c r="C674" s="1008" t="s">
        <v>10</v>
      </c>
      <c r="D674" s="978">
        <v>2</v>
      </c>
      <c r="E674" s="960" t="s">
        <v>45</v>
      </c>
      <c r="F674" s="963"/>
      <c r="G674" s="942"/>
      <c r="H674" s="942"/>
      <c r="I674" s="942"/>
      <c r="J674" s="14" t="s">
        <v>156</v>
      </c>
      <c r="K674" s="20"/>
      <c r="L674" s="20"/>
      <c r="M674" s="17"/>
      <c r="N674" s="17"/>
      <c r="O674" s="17"/>
      <c r="P674" s="17"/>
      <c r="Q674" s="16"/>
      <c r="R674" s="16"/>
      <c r="S674" s="945"/>
      <c r="T674" s="912"/>
      <c r="U674" s="912"/>
      <c r="V674" s="9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</row>
    <row r="675" spans="1:116" ht="9.75" customHeight="1" outlineLevel="4" x14ac:dyDescent="0.15">
      <c r="A675" s="1001"/>
      <c r="B675" s="1005"/>
      <c r="C675" s="1009"/>
      <c r="D675" s="979"/>
      <c r="E675" s="961"/>
      <c r="F675" s="964"/>
      <c r="G675" s="943"/>
      <c r="H675" s="943"/>
      <c r="I675" s="943"/>
      <c r="J675" s="16" t="s">
        <v>157</v>
      </c>
      <c r="K675" s="20"/>
      <c r="L675" s="20"/>
      <c r="M675" s="17"/>
      <c r="N675" s="17"/>
      <c r="O675" s="17"/>
      <c r="P675" s="17"/>
      <c r="Q675" s="16"/>
      <c r="R675" s="16"/>
      <c r="S675" s="946"/>
      <c r="T675" s="913"/>
      <c r="U675" s="913"/>
      <c r="V675" s="913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</row>
    <row r="676" spans="1:116" ht="9.75" customHeight="1" outlineLevel="4" x14ac:dyDescent="0.15">
      <c r="A676" s="1001"/>
      <c r="B676" s="1005"/>
      <c r="C676" s="1009"/>
      <c r="D676" s="979"/>
      <c r="E676" s="961"/>
      <c r="F676" s="964"/>
      <c r="G676" s="943"/>
      <c r="H676" s="943"/>
      <c r="I676" s="943"/>
      <c r="J676" s="16" t="s">
        <v>158</v>
      </c>
      <c r="K676" s="20"/>
      <c r="L676" s="20"/>
      <c r="M676" s="17"/>
      <c r="N676" s="17"/>
      <c r="O676" s="17"/>
      <c r="P676" s="17"/>
      <c r="Q676" s="16"/>
      <c r="R676" s="16"/>
      <c r="S676" s="946"/>
      <c r="T676" s="913"/>
      <c r="U676" s="913"/>
      <c r="V676" s="913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</row>
    <row r="677" spans="1:116" ht="9.75" customHeight="1" outlineLevel="4" x14ac:dyDescent="0.15">
      <c r="A677" s="1002"/>
      <c r="B677" s="1006"/>
      <c r="C677" s="1010"/>
      <c r="D677" s="979"/>
      <c r="E677" s="961"/>
      <c r="F677" s="964"/>
      <c r="G677" s="943"/>
      <c r="H677" s="943"/>
      <c r="I677" s="943"/>
      <c r="J677" s="18" t="s">
        <v>159</v>
      </c>
      <c r="K677" s="21"/>
      <c r="L677" s="21"/>
      <c r="M677" s="22"/>
      <c r="N677" s="22"/>
      <c r="O677" s="22"/>
      <c r="P677" s="22"/>
      <c r="Q677" s="18"/>
      <c r="R677" s="18"/>
      <c r="S677" s="946"/>
      <c r="T677" s="913"/>
      <c r="U677" s="913"/>
      <c r="V677" s="913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</row>
    <row r="678" spans="1:116" ht="9.75" customHeight="1" outlineLevel="4" thickBot="1" x14ac:dyDescent="0.2">
      <c r="A678" s="1003"/>
      <c r="B678" s="1007"/>
      <c r="C678" s="1011"/>
      <c r="D678" s="980"/>
      <c r="E678" s="962"/>
      <c r="F678" s="965"/>
      <c r="G678" s="944"/>
      <c r="H678" s="944"/>
      <c r="I678" s="944"/>
      <c r="J678" s="19" t="s">
        <v>385</v>
      </c>
      <c r="K678" s="19">
        <f>SUM(K674:K677)</f>
        <v>0</v>
      </c>
      <c r="L678" s="19">
        <f>SUM(L674:L677)</f>
        <v>0</v>
      </c>
      <c r="M678" s="19">
        <f t="shared" ref="M678:R678" si="158">SUM(M674:M677)</f>
        <v>0</v>
      </c>
      <c r="N678" s="19">
        <f t="shared" si="158"/>
        <v>0</v>
      </c>
      <c r="O678" s="19">
        <f t="shared" si="158"/>
        <v>0</v>
      </c>
      <c r="P678" s="19">
        <f t="shared" si="158"/>
        <v>0</v>
      </c>
      <c r="Q678" s="19">
        <f t="shared" si="158"/>
        <v>0</v>
      </c>
      <c r="R678" s="19">
        <f t="shared" si="158"/>
        <v>0</v>
      </c>
      <c r="S678" s="947"/>
      <c r="T678" s="914"/>
      <c r="U678" s="914"/>
      <c r="V678" s="914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</row>
    <row r="679" spans="1:116" ht="9.75" customHeight="1" outlineLevel="3" thickBot="1" x14ac:dyDescent="0.2">
      <c r="A679" s="30" t="s">
        <v>20</v>
      </c>
      <c r="B679" s="31" t="s">
        <v>12</v>
      </c>
      <c r="C679" s="10" t="s">
        <v>10</v>
      </c>
      <c r="D679" s="25">
        <v>2</v>
      </c>
      <c r="E679" s="915" t="s">
        <v>46</v>
      </c>
      <c r="F679" s="916"/>
      <c r="G679" s="916"/>
      <c r="H679" s="916"/>
      <c r="I679" s="916"/>
      <c r="J679" s="916"/>
      <c r="K679" s="141">
        <f>K658+K663+K668+K673+K678</f>
        <v>2393971.7400000002</v>
      </c>
      <c r="L679" s="141">
        <f t="shared" ref="L679:R679" si="159">L658+L663+L668+L673+L678</f>
        <v>1196985.6400000001</v>
      </c>
      <c r="M679" s="141">
        <f t="shared" si="159"/>
        <v>1196985.6400000001</v>
      </c>
      <c r="N679" s="141">
        <f t="shared" si="159"/>
        <v>2250.6000000000004</v>
      </c>
      <c r="O679" s="141">
        <f t="shared" si="159"/>
        <v>0</v>
      </c>
      <c r="P679" s="141">
        <f t="shared" si="159"/>
        <v>1194735.04</v>
      </c>
      <c r="Q679" s="141">
        <f t="shared" si="159"/>
        <v>718191.38</v>
      </c>
      <c r="R679" s="141">
        <f t="shared" si="159"/>
        <v>478794.26</v>
      </c>
      <c r="S679" s="42" t="s">
        <v>13</v>
      </c>
      <c r="T679" s="43" t="s">
        <v>13</v>
      </c>
      <c r="U679" s="44" t="s">
        <v>13</v>
      </c>
      <c r="V679" s="45" t="s">
        <v>13</v>
      </c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</row>
    <row r="680" spans="1:116" ht="9.75" customHeight="1" outlineLevel="4" thickBot="1" x14ac:dyDescent="0.2">
      <c r="A680" s="11" t="s">
        <v>20</v>
      </c>
      <c r="B680" s="12" t="s">
        <v>12</v>
      </c>
      <c r="C680" s="117" t="s">
        <v>10</v>
      </c>
      <c r="D680" s="13">
        <v>3</v>
      </c>
      <c r="E680" s="969" t="s">
        <v>98</v>
      </c>
      <c r="F680" s="970"/>
      <c r="G680" s="970"/>
      <c r="H680" s="970"/>
      <c r="I680" s="970"/>
      <c r="J680" s="970"/>
      <c r="K680" s="970"/>
      <c r="L680" s="970"/>
      <c r="M680" s="970"/>
      <c r="N680" s="970"/>
      <c r="O680" s="970"/>
      <c r="P680" s="970"/>
      <c r="Q680" s="970"/>
      <c r="R680" s="970"/>
      <c r="S680" s="970"/>
      <c r="T680" s="970"/>
      <c r="U680" s="970"/>
      <c r="V680" s="971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</row>
    <row r="681" spans="1:116" ht="9.75" customHeight="1" outlineLevel="4" x14ac:dyDescent="0.15">
      <c r="A681" s="1000" t="s">
        <v>20</v>
      </c>
      <c r="B681" s="1004" t="s">
        <v>12</v>
      </c>
      <c r="C681" s="1008" t="s">
        <v>10</v>
      </c>
      <c r="D681" s="978">
        <v>3</v>
      </c>
      <c r="E681" s="1023" t="s">
        <v>10</v>
      </c>
      <c r="F681" s="982"/>
      <c r="G681" s="985"/>
      <c r="H681" s="985"/>
      <c r="I681" s="943"/>
      <c r="J681" s="16" t="s">
        <v>156</v>
      </c>
      <c r="K681" s="20"/>
      <c r="L681" s="16"/>
      <c r="M681" s="17"/>
      <c r="N681" s="17"/>
      <c r="O681" s="17"/>
      <c r="P681" s="17"/>
      <c r="Q681" s="16"/>
      <c r="R681" s="16"/>
      <c r="S681" s="1013"/>
      <c r="T681" s="913"/>
      <c r="U681" s="913"/>
      <c r="V681" s="913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</row>
    <row r="682" spans="1:116" ht="9.75" customHeight="1" outlineLevel="4" x14ac:dyDescent="0.15">
      <c r="A682" s="1001"/>
      <c r="B682" s="1005"/>
      <c r="C682" s="1009"/>
      <c r="D682" s="979"/>
      <c r="E682" s="1023"/>
      <c r="F682" s="982"/>
      <c r="G682" s="985"/>
      <c r="H682" s="985"/>
      <c r="I682" s="943"/>
      <c r="J682" s="16" t="s">
        <v>157</v>
      </c>
      <c r="K682" s="20"/>
      <c r="L682" s="16"/>
      <c r="M682" s="17"/>
      <c r="N682" s="17"/>
      <c r="O682" s="17"/>
      <c r="P682" s="17"/>
      <c r="Q682" s="16"/>
      <c r="R682" s="16"/>
      <c r="S682" s="1013"/>
      <c r="T682" s="913"/>
      <c r="U682" s="913"/>
      <c r="V682" s="913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</row>
    <row r="683" spans="1:116" ht="10.5" customHeight="1" outlineLevel="4" x14ac:dyDescent="0.15">
      <c r="A683" s="1001"/>
      <c r="B683" s="1005"/>
      <c r="C683" s="1009"/>
      <c r="D683" s="979"/>
      <c r="E683" s="1023"/>
      <c r="F683" s="982"/>
      <c r="G683" s="985"/>
      <c r="H683" s="985"/>
      <c r="I683" s="943"/>
      <c r="J683" s="16" t="s">
        <v>158</v>
      </c>
      <c r="K683" s="20"/>
      <c r="L683" s="16"/>
      <c r="M683" s="17"/>
      <c r="N683" s="17"/>
      <c r="O683" s="17"/>
      <c r="P683" s="17"/>
      <c r="Q683" s="16"/>
      <c r="R683" s="16"/>
      <c r="S683" s="1013"/>
      <c r="T683" s="913"/>
      <c r="U683" s="913"/>
      <c r="V683" s="913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</row>
    <row r="684" spans="1:116" ht="10.5" customHeight="1" outlineLevel="4" x14ac:dyDescent="0.15">
      <c r="A684" s="1002"/>
      <c r="B684" s="1006"/>
      <c r="C684" s="1010"/>
      <c r="D684" s="979"/>
      <c r="E684" s="1024"/>
      <c r="F684" s="983"/>
      <c r="G684" s="987"/>
      <c r="H684" s="987"/>
      <c r="I684" s="943"/>
      <c r="J684" s="18" t="s">
        <v>159</v>
      </c>
      <c r="K684" s="21"/>
      <c r="L684" s="18"/>
      <c r="M684" s="18"/>
      <c r="N684" s="18"/>
      <c r="O684" s="18"/>
      <c r="P684" s="18"/>
      <c r="Q684" s="18"/>
      <c r="R684" s="18"/>
      <c r="S684" s="1014"/>
      <c r="T684" s="913"/>
      <c r="U684" s="913"/>
      <c r="V684" s="913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</row>
    <row r="685" spans="1:116" ht="9.75" customHeight="1" outlineLevel="4" thickBot="1" x14ac:dyDescent="0.2">
      <c r="A685" s="1003"/>
      <c r="B685" s="1007"/>
      <c r="C685" s="1011"/>
      <c r="D685" s="980"/>
      <c r="E685" s="1025"/>
      <c r="F685" s="984"/>
      <c r="G685" s="988"/>
      <c r="H685" s="988"/>
      <c r="I685" s="944"/>
      <c r="J685" s="19" t="s">
        <v>385</v>
      </c>
      <c r="K685" s="19">
        <f>SUM(K681:K684)</f>
        <v>0</v>
      </c>
      <c r="L685" s="19">
        <f>SUM(L681:L684)</f>
        <v>0</v>
      </c>
      <c r="M685" s="19">
        <f t="shared" ref="M685:R685" si="160">SUM(M681:M684)</f>
        <v>0</v>
      </c>
      <c r="N685" s="19">
        <f t="shared" si="160"/>
        <v>0</v>
      </c>
      <c r="O685" s="19">
        <f t="shared" si="160"/>
        <v>0</v>
      </c>
      <c r="P685" s="19">
        <f t="shared" si="160"/>
        <v>0</v>
      </c>
      <c r="Q685" s="19">
        <f t="shared" si="160"/>
        <v>0</v>
      </c>
      <c r="R685" s="19">
        <f t="shared" si="160"/>
        <v>0</v>
      </c>
      <c r="S685" s="1015"/>
      <c r="T685" s="914"/>
      <c r="U685" s="914"/>
      <c r="V685" s="914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</row>
    <row r="686" spans="1:116" ht="9.75" customHeight="1" outlineLevel="4" x14ac:dyDescent="0.15">
      <c r="A686" s="1000" t="s">
        <v>20</v>
      </c>
      <c r="B686" s="1004" t="s">
        <v>12</v>
      </c>
      <c r="C686" s="1008" t="s">
        <v>10</v>
      </c>
      <c r="D686" s="978">
        <v>3</v>
      </c>
      <c r="E686" s="960" t="s">
        <v>11</v>
      </c>
      <c r="F686" s="963"/>
      <c r="G686" s="942"/>
      <c r="H686" s="942"/>
      <c r="I686" s="942"/>
      <c r="J686" s="14" t="s">
        <v>156</v>
      </c>
      <c r="K686" s="20"/>
      <c r="L686" s="20"/>
      <c r="M686" s="17"/>
      <c r="N686" s="17"/>
      <c r="O686" s="17"/>
      <c r="P686" s="17"/>
      <c r="Q686" s="16"/>
      <c r="R686" s="16"/>
      <c r="S686" s="945"/>
      <c r="T686" s="912"/>
      <c r="U686" s="912"/>
      <c r="V686" s="9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</row>
    <row r="687" spans="1:116" ht="9.75" customHeight="1" outlineLevel="4" x14ac:dyDescent="0.15">
      <c r="A687" s="1001"/>
      <c r="B687" s="1005"/>
      <c r="C687" s="1009"/>
      <c r="D687" s="979"/>
      <c r="E687" s="961"/>
      <c r="F687" s="964"/>
      <c r="G687" s="943"/>
      <c r="H687" s="943"/>
      <c r="I687" s="943"/>
      <c r="J687" s="16" t="s">
        <v>157</v>
      </c>
      <c r="K687" s="20"/>
      <c r="L687" s="20"/>
      <c r="M687" s="17"/>
      <c r="N687" s="17"/>
      <c r="O687" s="17"/>
      <c r="P687" s="17"/>
      <c r="Q687" s="16"/>
      <c r="R687" s="16"/>
      <c r="S687" s="946"/>
      <c r="T687" s="913"/>
      <c r="U687" s="913"/>
      <c r="V687" s="913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</row>
    <row r="688" spans="1:116" ht="9.75" customHeight="1" outlineLevel="4" x14ac:dyDescent="0.15">
      <c r="A688" s="1001"/>
      <c r="B688" s="1005"/>
      <c r="C688" s="1009"/>
      <c r="D688" s="979"/>
      <c r="E688" s="961"/>
      <c r="F688" s="964"/>
      <c r="G688" s="943"/>
      <c r="H688" s="943"/>
      <c r="I688" s="943"/>
      <c r="J688" s="16" t="s">
        <v>158</v>
      </c>
      <c r="K688" s="20"/>
      <c r="L688" s="20"/>
      <c r="M688" s="17"/>
      <c r="N688" s="17"/>
      <c r="O688" s="17"/>
      <c r="P688" s="17"/>
      <c r="Q688" s="16"/>
      <c r="R688" s="16"/>
      <c r="S688" s="946"/>
      <c r="T688" s="913"/>
      <c r="U688" s="913"/>
      <c r="V688" s="913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</row>
    <row r="689" spans="1:116" ht="9.75" customHeight="1" outlineLevel="4" x14ac:dyDescent="0.15">
      <c r="A689" s="1002"/>
      <c r="B689" s="1006"/>
      <c r="C689" s="1010"/>
      <c r="D689" s="979"/>
      <c r="E689" s="961"/>
      <c r="F689" s="964"/>
      <c r="G689" s="943"/>
      <c r="H689" s="943"/>
      <c r="I689" s="943"/>
      <c r="J689" s="18" t="s">
        <v>159</v>
      </c>
      <c r="K689" s="21"/>
      <c r="L689" s="21"/>
      <c r="M689" s="22"/>
      <c r="N689" s="22"/>
      <c r="O689" s="22"/>
      <c r="P689" s="22"/>
      <c r="Q689" s="18"/>
      <c r="R689" s="18"/>
      <c r="S689" s="946"/>
      <c r="T689" s="913"/>
      <c r="U689" s="913"/>
      <c r="V689" s="913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</row>
    <row r="690" spans="1:116" ht="9.75" customHeight="1" outlineLevel="4" thickBot="1" x14ac:dyDescent="0.2">
      <c r="A690" s="1003"/>
      <c r="B690" s="1007"/>
      <c r="C690" s="1011"/>
      <c r="D690" s="980"/>
      <c r="E690" s="962"/>
      <c r="F690" s="965"/>
      <c r="G690" s="944"/>
      <c r="H690" s="944"/>
      <c r="I690" s="944"/>
      <c r="J690" s="19" t="s">
        <v>385</v>
      </c>
      <c r="K690" s="19">
        <f>SUM(K686:K689)</f>
        <v>0</v>
      </c>
      <c r="L690" s="19">
        <f>SUM(L686:L689)</f>
        <v>0</v>
      </c>
      <c r="M690" s="19">
        <f t="shared" ref="M690:R690" si="161">SUM(M686:M689)</f>
        <v>0</v>
      </c>
      <c r="N690" s="19">
        <f t="shared" si="161"/>
        <v>0</v>
      </c>
      <c r="O690" s="19">
        <f t="shared" si="161"/>
        <v>0</v>
      </c>
      <c r="P690" s="19">
        <f t="shared" si="161"/>
        <v>0</v>
      </c>
      <c r="Q690" s="19">
        <f t="shared" si="161"/>
        <v>0</v>
      </c>
      <c r="R690" s="19">
        <f t="shared" si="161"/>
        <v>0</v>
      </c>
      <c r="S690" s="947"/>
      <c r="T690" s="914"/>
      <c r="U690" s="914"/>
      <c r="V690" s="914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</row>
    <row r="691" spans="1:116" ht="9.75" customHeight="1" outlineLevel="4" x14ac:dyDescent="0.15">
      <c r="A691" s="1000" t="s">
        <v>20</v>
      </c>
      <c r="B691" s="1004" t="s">
        <v>12</v>
      </c>
      <c r="C691" s="1008" t="s">
        <v>10</v>
      </c>
      <c r="D691" s="978">
        <v>3</v>
      </c>
      <c r="E691" s="960" t="s">
        <v>12</v>
      </c>
      <c r="F691" s="963"/>
      <c r="G691" s="942"/>
      <c r="H691" s="942"/>
      <c r="I691" s="942"/>
      <c r="J691" s="14" t="s">
        <v>156</v>
      </c>
      <c r="K691" s="20"/>
      <c r="L691" s="20"/>
      <c r="M691" s="17"/>
      <c r="N691" s="17"/>
      <c r="O691" s="17"/>
      <c r="P691" s="17"/>
      <c r="Q691" s="16"/>
      <c r="R691" s="16"/>
      <c r="S691" s="945"/>
      <c r="T691" s="912"/>
      <c r="U691" s="912"/>
      <c r="V691" s="9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</row>
    <row r="692" spans="1:116" ht="9.75" customHeight="1" outlineLevel="4" x14ac:dyDescent="0.15">
      <c r="A692" s="1001"/>
      <c r="B692" s="1005"/>
      <c r="C692" s="1009"/>
      <c r="D692" s="979"/>
      <c r="E692" s="961"/>
      <c r="F692" s="964"/>
      <c r="G692" s="943"/>
      <c r="H692" s="943"/>
      <c r="I692" s="943"/>
      <c r="J692" s="16" t="s">
        <v>157</v>
      </c>
      <c r="K692" s="20"/>
      <c r="L692" s="20"/>
      <c r="M692" s="17"/>
      <c r="N692" s="17"/>
      <c r="O692" s="17"/>
      <c r="P692" s="17"/>
      <c r="Q692" s="16"/>
      <c r="R692" s="16"/>
      <c r="S692" s="946"/>
      <c r="T692" s="913"/>
      <c r="U692" s="913"/>
      <c r="V692" s="913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</row>
    <row r="693" spans="1:116" ht="9.75" customHeight="1" outlineLevel="4" x14ac:dyDescent="0.15">
      <c r="A693" s="1001"/>
      <c r="B693" s="1005"/>
      <c r="C693" s="1009"/>
      <c r="D693" s="979"/>
      <c r="E693" s="961"/>
      <c r="F693" s="964"/>
      <c r="G693" s="943"/>
      <c r="H693" s="943"/>
      <c r="I693" s="943"/>
      <c r="J693" s="16" t="s">
        <v>158</v>
      </c>
      <c r="K693" s="20"/>
      <c r="L693" s="20"/>
      <c r="M693" s="17"/>
      <c r="N693" s="17"/>
      <c r="O693" s="17"/>
      <c r="P693" s="17"/>
      <c r="Q693" s="16"/>
      <c r="R693" s="16"/>
      <c r="S693" s="946"/>
      <c r="T693" s="913"/>
      <c r="U693" s="913"/>
      <c r="V693" s="913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</row>
    <row r="694" spans="1:116" ht="9.75" customHeight="1" outlineLevel="4" x14ac:dyDescent="0.15">
      <c r="A694" s="1002"/>
      <c r="B694" s="1006"/>
      <c r="C694" s="1010"/>
      <c r="D694" s="979"/>
      <c r="E694" s="961"/>
      <c r="F694" s="964"/>
      <c r="G694" s="943"/>
      <c r="H694" s="943"/>
      <c r="I694" s="943"/>
      <c r="J694" s="18" t="s">
        <v>159</v>
      </c>
      <c r="K694" s="21"/>
      <c r="L694" s="21"/>
      <c r="M694" s="22"/>
      <c r="N694" s="22"/>
      <c r="O694" s="22"/>
      <c r="P694" s="22"/>
      <c r="Q694" s="18"/>
      <c r="R694" s="18"/>
      <c r="S694" s="946"/>
      <c r="T694" s="913"/>
      <c r="U694" s="913"/>
      <c r="V694" s="913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</row>
    <row r="695" spans="1:116" ht="9.75" customHeight="1" outlineLevel="4" thickBot="1" x14ac:dyDescent="0.2">
      <c r="A695" s="1003"/>
      <c r="B695" s="1007"/>
      <c r="C695" s="1011"/>
      <c r="D695" s="980"/>
      <c r="E695" s="962"/>
      <c r="F695" s="965"/>
      <c r="G695" s="944"/>
      <c r="H695" s="944"/>
      <c r="I695" s="944"/>
      <c r="J695" s="19" t="s">
        <v>385</v>
      </c>
      <c r="K695" s="19">
        <f>SUM(K691:K694)</f>
        <v>0</v>
      </c>
      <c r="L695" s="19">
        <f>SUM(L691:L694)</f>
        <v>0</v>
      </c>
      <c r="M695" s="19">
        <f t="shared" ref="M695:R695" si="162">SUM(M691:M694)</f>
        <v>0</v>
      </c>
      <c r="N695" s="19">
        <f t="shared" si="162"/>
        <v>0</v>
      </c>
      <c r="O695" s="19">
        <f t="shared" si="162"/>
        <v>0</v>
      </c>
      <c r="P695" s="19">
        <f t="shared" si="162"/>
        <v>0</v>
      </c>
      <c r="Q695" s="19">
        <f t="shared" si="162"/>
        <v>0</v>
      </c>
      <c r="R695" s="19">
        <f t="shared" si="162"/>
        <v>0</v>
      </c>
      <c r="S695" s="947"/>
      <c r="T695" s="914"/>
      <c r="U695" s="914"/>
      <c r="V695" s="914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</row>
    <row r="696" spans="1:116" ht="9.75" customHeight="1" outlineLevel="3" thickBot="1" x14ac:dyDescent="0.2">
      <c r="A696" s="30" t="s">
        <v>20</v>
      </c>
      <c r="B696" s="31" t="s">
        <v>12</v>
      </c>
      <c r="C696" s="10" t="s">
        <v>10</v>
      </c>
      <c r="D696" s="25">
        <v>3</v>
      </c>
      <c r="E696" s="915" t="s">
        <v>46</v>
      </c>
      <c r="F696" s="916"/>
      <c r="G696" s="916"/>
      <c r="H696" s="916"/>
      <c r="I696" s="916"/>
      <c r="J696" s="917"/>
      <c r="K696" s="26">
        <f>K685+K690+K695</f>
        <v>0</v>
      </c>
      <c r="L696" s="26">
        <f>L685+L690+L695</f>
        <v>0</v>
      </c>
      <c r="M696" s="26">
        <f t="shared" ref="M696:R696" si="163">M685+M690+M695</f>
        <v>0</v>
      </c>
      <c r="N696" s="26">
        <f t="shared" si="163"/>
        <v>0</v>
      </c>
      <c r="O696" s="26">
        <f t="shared" si="163"/>
        <v>0</v>
      </c>
      <c r="P696" s="26">
        <f t="shared" si="163"/>
        <v>0</v>
      </c>
      <c r="Q696" s="26">
        <f t="shared" si="163"/>
        <v>0</v>
      </c>
      <c r="R696" s="26">
        <f t="shared" si="163"/>
        <v>0</v>
      </c>
      <c r="S696" s="42" t="s">
        <v>13</v>
      </c>
      <c r="T696" s="43" t="s">
        <v>13</v>
      </c>
      <c r="U696" s="44" t="s">
        <v>13</v>
      </c>
      <c r="V696" s="45" t="s">
        <v>13</v>
      </c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</row>
    <row r="697" spans="1:116" ht="9.75" customHeight="1" outlineLevel="4" thickBot="1" x14ac:dyDescent="0.2">
      <c r="A697" s="11" t="s">
        <v>20</v>
      </c>
      <c r="B697" s="12" t="s">
        <v>12</v>
      </c>
      <c r="C697" s="117" t="s">
        <v>10</v>
      </c>
      <c r="D697" s="13">
        <v>4</v>
      </c>
      <c r="E697" s="969" t="s">
        <v>99</v>
      </c>
      <c r="F697" s="970"/>
      <c r="G697" s="970"/>
      <c r="H697" s="970"/>
      <c r="I697" s="970"/>
      <c r="J697" s="970"/>
      <c r="K697" s="970"/>
      <c r="L697" s="970"/>
      <c r="M697" s="970"/>
      <c r="N697" s="970"/>
      <c r="O697" s="970"/>
      <c r="P697" s="970"/>
      <c r="Q697" s="970"/>
      <c r="R697" s="970"/>
      <c r="S697" s="970"/>
      <c r="T697" s="970"/>
      <c r="U697" s="970"/>
      <c r="V697" s="971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</row>
    <row r="698" spans="1:116" ht="9.75" customHeight="1" outlineLevel="4" x14ac:dyDescent="0.15">
      <c r="A698" s="1000" t="s">
        <v>20</v>
      </c>
      <c r="B698" s="1004" t="s">
        <v>12</v>
      </c>
      <c r="C698" s="1008" t="s">
        <v>10</v>
      </c>
      <c r="D698" s="978">
        <v>4</v>
      </c>
      <c r="E698" s="1023" t="s">
        <v>10</v>
      </c>
      <c r="F698" s="982"/>
      <c r="G698" s="985"/>
      <c r="H698" s="985"/>
      <c r="I698" s="943"/>
      <c r="J698" s="16" t="s">
        <v>156</v>
      </c>
      <c r="K698" s="20"/>
      <c r="L698" s="16"/>
      <c r="M698" s="17"/>
      <c r="N698" s="17"/>
      <c r="O698" s="17"/>
      <c r="P698" s="17"/>
      <c r="Q698" s="16"/>
      <c r="R698" s="16"/>
      <c r="S698" s="1013"/>
      <c r="T698" s="913"/>
      <c r="U698" s="913"/>
      <c r="V698" s="913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</row>
    <row r="699" spans="1:116" ht="9.75" customHeight="1" outlineLevel="4" x14ac:dyDescent="0.15">
      <c r="A699" s="1001"/>
      <c r="B699" s="1005"/>
      <c r="C699" s="1009"/>
      <c r="D699" s="979"/>
      <c r="E699" s="1023"/>
      <c r="F699" s="982"/>
      <c r="G699" s="985"/>
      <c r="H699" s="985"/>
      <c r="I699" s="943"/>
      <c r="J699" s="16" t="s">
        <v>157</v>
      </c>
      <c r="K699" s="20"/>
      <c r="L699" s="16"/>
      <c r="M699" s="17"/>
      <c r="N699" s="17"/>
      <c r="O699" s="17"/>
      <c r="P699" s="17"/>
      <c r="Q699" s="16"/>
      <c r="R699" s="16"/>
      <c r="S699" s="1013"/>
      <c r="T699" s="913"/>
      <c r="U699" s="913"/>
      <c r="V699" s="913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</row>
    <row r="700" spans="1:116" ht="10.5" customHeight="1" outlineLevel="4" x14ac:dyDescent="0.15">
      <c r="A700" s="1001"/>
      <c r="B700" s="1005"/>
      <c r="C700" s="1009"/>
      <c r="D700" s="979"/>
      <c r="E700" s="1023"/>
      <c r="F700" s="982"/>
      <c r="G700" s="985"/>
      <c r="H700" s="985"/>
      <c r="I700" s="943"/>
      <c r="J700" s="16" t="s">
        <v>158</v>
      </c>
      <c r="K700" s="20"/>
      <c r="L700" s="16"/>
      <c r="M700" s="17"/>
      <c r="N700" s="17"/>
      <c r="O700" s="17"/>
      <c r="P700" s="17"/>
      <c r="Q700" s="16"/>
      <c r="R700" s="16"/>
      <c r="S700" s="1013"/>
      <c r="T700" s="913"/>
      <c r="U700" s="913"/>
      <c r="V700" s="913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</row>
    <row r="701" spans="1:116" ht="10.5" customHeight="1" outlineLevel="4" x14ac:dyDescent="0.15">
      <c r="A701" s="1002"/>
      <c r="B701" s="1006"/>
      <c r="C701" s="1010"/>
      <c r="D701" s="979"/>
      <c r="E701" s="1024"/>
      <c r="F701" s="983"/>
      <c r="G701" s="987"/>
      <c r="H701" s="987"/>
      <c r="I701" s="943"/>
      <c r="J701" s="18" t="s">
        <v>159</v>
      </c>
      <c r="K701" s="21"/>
      <c r="L701" s="18"/>
      <c r="M701" s="18"/>
      <c r="N701" s="18"/>
      <c r="O701" s="18"/>
      <c r="P701" s="18"/>
      <c r="Q701" s="18"/>
      <c r="R701" s="18"/>
      <c r="S701" s="1014"/>
      <c r="T701" s="913"/>
      <c r="U701" s="913"/>
      <c r="V701" s="913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</row>
    <row r="702" spans="1:116" ht="9.75" customHeight="1" outlineLevel="4" thickBot="1" x14ac:dyDescent="0.2">
      <c r="A702" s="1003"/>
      <c r="B702" s="1007"/>
      <c r="C702" s="1011"/>
      <c r="D702" s="980"/>
      <c r="E702" s="1025"/>
      <c r="F702" s="984"/>
      <c r="G702" s="988"/>
      <c r="H702" s="988"/>
      <c r="I702" s="944"/>
      <c r="J702" s="19" t="s">
        <v>385</v>
      </c>
      <c r="K702" s="19">
        <f>SUM(K698:K701)</f>
        <v>0</v>
      </c>
      <c r="L702" s="19">
        <f>SUM(L698:L701)</f>
        <v>0</v>
      </c>
      <c r="M702" s="19">
        <f t="shared" ref="M702:R702" si="164">SUM(M698:M701)</f>
        <v>0</v>
      </c>
      <c r="N702" s="19">
        <f t="shared" si="164"/>
        <v>0</v>
      </c>
      <c r="O702" s="19">
        <f t="shared" si="164"/>
        <v>0</v>
      </c>
      <c r="P702" s="19">
        <f t="shared" si="164"/>
        <v>0</v>
      </c>
      <c r="Q702" s="19">
        <f t="shared" si="164"/>
        <v>0</v>
      </c>
      <c r="R702" s="19">
        <f t="shared" si="164"/>
        <v>0</v>
      </c>
      <c r="S702" s="1015"/>
      <c r="T702" s="914"/>
      <c r="U702" s="914"/>
      <c r="V702" s="914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</row>
    <row r="703" spans="1:116" ht="9.75" customHeight="1" outlineLevel="4" x14ac:dyDescent="0.15">
      <c r="A703" s="1000" t="s">
        <v>20</v>
      </c>
      <c r="B703" s="1004" t="s">
        <v>12</v>
      </c>
      <c r="C703" s="1008" t="s">
        <v>10</v>
      </c>
      <c r="D703" s="978">
        <v>4</v>
      </c>
      <c r="E703" s="960" t="s">
        <v>11</v>
      </c>
      <c r="F703" s="963"/>
      <c r="G703" s="942"/>
      <c r="H703" s="942"/>
      <c r="I703" s="942"/>
      <c r="J703" s="14" t="s">
        <v>156</v>
      </c>
      <c r="K703" s="20"/>
      <c r="L703" s="20"/>
      <c r="M703" s="17"/>
      <c r="N703" s="17"/>
      <c r="O703" s="17"/>
      <c r="P703" s="17"/>
      <c r="Q703" s="16"/>
      <c r="R703" s="16"/>
      <c r="S703" s="945"/>
      <c r="T703" s="912"/>
      <c r="U703" s="912"/>
      <c r="V703" s="9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</row>
    <row r="704" spans="1:116" ht="9.75" customHeight="1" outlineLevel="4" x14ac:dyDescent="0.15">
      <c r="A704" s="1001"/>
      <c r="B704" s="1005"/>
      <c r="C704" s="1009"/>
      <c r="D704" s="979"/>
      <c r="E704" s="961"/>
      <c r="F704" s="964"/>
      <c r="G704" s="943"/>
      <c r="H704" s="943"/>
      <c r="I704" s="943"/>
      <c r="J704" s="16" t="s">
        <v>157</v>
      </c>
      <c r="K704" s="20"/>
      <c r="L704" s="20"/>
      <c r="M704" s="17"/>
      <c r="N704" s="17"/>
      <c r="O704" s="17"/>
      <c r="P704" s="17"/>
      <c r="Q704" s="16"/>
      <c r="R704" s="16"/>
      <c r="S704" s="946"/>
      <c r="T704" s="913"/>
      <c r="U704" s="913"/>
      <c r="V704" s="913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</row>
    <row r="705" spans="1:116" ht="9.75" customHeight="1" outlineLevel="4" x14ac:dyDescent="0.15">
      <c r="A705" s="1001"/>
      <c r="B705" s="1005"/>
      <c r="C705" s="1009"/>
      <c r="D705" s="979"/>
      <c r="E705" s="961"/>
      <c r="F705" s="964"/>
      <c r="G705" s="943"/>
      <c r="H705" s="943"/>
      <c r="I705" s="943"/>
      <c r="J705" s="16" t="s">
        <v>158</v>
      </c>
      <c r="K705" s="20"/>
      <c r="L705" s="20"/>
      <c r="M705" s="17"/>
      <c r="N705" s="17"/>
      <c r="O705" s="17"/>
      <c r="P705" s="17"/>
      <c r="Q705" s="16"/>
      <c r="R705" s="16"/>
      <c r="S705" s="946"/>
      <c r="T705" s="913"/>
      <c r="U705" s="913"/>
      <c r="V705" s="913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</row>
    <row r="706" spans="1:116" ht="9.75" customHeight="1" outlineLevel="4" x14ac:dyDescent="0.15">
      <c r="A706" s="1002"/>
      <c r="B706" s="1006"/>
      <c r="C706" s="1010"/>
      <c r="D706" s="979"/>
      <c r="E706" s="961"/>
      <c r="F706" s="964"/>
      <c r="G706" s="943"/>
      <c r="H706" s="943"/>
      <c r="I706" s="943"/>
      <c r="J706" s="18" t="s">
        <v>159</v>
      </c>
      <c r="K706" s="21"/>
      <c r="L706" s="21"/>
      <c r="M706" s="22"/>
      <c r="N706" s="22"/>
      <c r="O706" s="22"/>
      <c r="P706" s="22"/>
      <c r="Q706" s="18"/>
      <c r="R706" s="18"/>
      <c r="S706" s="946"/>
      <c r="T706" s="913"/>
      <c r="U706" s="913"/>
      <c r="V706" s="913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</row>
    <row r="707" spans="1:116" ht="9.75" customHeight="1" outlineLevel="4" thickBot="1" x14ac:dyDescent="0.2">
      <c r="A707" s="1003"/>
      <c r="B707" s="1007"/>
      <c r="C707" s="1011"/>
      <c r="D707" s="980"/>
      <c r="E707" s="962"/>
      <c r="F707" s="965"/>
      <c r="G707" s="944"/>
      <c r="H707" s="944"/>
      <c r="I707" s="944"/>
      <c r="J707" s="19" t="s">
        <v>385</v>
      </c>
      <c r="K707" s="19">
        <f>SUM(K703:K706)</f>
        <v>0</v>
      </c>
      <c r="L707" s="19">
        <f>SUM(L703:L706)</f>
        <v>0</v>
      </c>
      <c r="M707" s="19">
        <f t="shared" ref="M707:R707" si="165">SUM(M703:M706)</f>
        <v>0</v>
      </c>
      <c r="N707" s="19">
        <f t="shared" si="165"/>
        <v>0</v>
      </c>
      <c r="O707" s="19">
        <f t="shared" si="165"/>
        <v>0</v>
      </c>
      <c r="P707" s="19">
        <f t="shared" si="165"/>
        <v>0</v>
      </c>
      <c r="Q707" s="19">
        <f t="shared" si="165"/>
        <v>0</v>
      </c>
      <c r="R707" s="19">
        <f t="shared" si="165"/>
        <v>0</v>
      </c>
      <c r="S707" s="947"/>
      <c r="T707" s="914"/>
      <c r="U707" s="914"/>
      <c r="V707" s="914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</row>
    <row r="708" spans="1:116" ht="9.75" customHeight="1" outlineLevel="4" x14ac:dyDescent="0.15">
      <c r="A708" s="1000" t="s">
        <v>20</v>
      </c>
      <c r="B708" s="1004" t="s">
        <v>12</v>
      </c>
      <c r="C708" s="1008" t="s">
        <v>10</v>
      </c>
      <c r="D708" s="978">
        <v>4</v>
      </c>
      <c r="E708" s="960" t="s">
        <v>12</v>
      </c>
      <c r="F708" s="963"/>
      <c r="G708" s="942"/>
      <c r="H708" s="942"/>
      <c r="I708" s="942"/>
      <c r="J708" s="14" t="s">
        <v>156</v>
      </c>
      <c r="K708" s="20"/>
      <c r="L708" s="20"/>
      <c r="M708" s="17"/>
      <c r="N708" s="17"/>
      <c r="O708" s="17"/>
      <c r="P708" s="17"/>
      <c r="Q708" s="16"/>
      <c r="R708" s="16"/>
      <c r="S708" s="945"/>
      <c r="T708" s="912"/>
      <c r="U708" s="912"/>
      <c r="V708" s="9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</row>
    <row r="709" spans="1:116" ht="9.75" customHeight="1" outlineLevel="4" x14ac:dyDescent="0.15">
      <c r="A709" s="1001"/>
      <c r="B709" s="1005"/>
      <c r="C709" s="1009"/>
      <c r="D709" s="979"/>
      <c r="E709" s="961"/>
      <c r="F709" s="964"/>
      <c r="G709" s="943"/>
      <c r="H709" s="943"/>
      <c r="I709" s="943"/>
      <c r="J709" s="16" t="s">
        <v>157</v>
      </c>
      <c r="K709" s="20"/>
      <c r="L709" s="20"/>
      <c r="M709" s="17"/>
      <c r="N709" s="17"/>
      <c r="O709" s="17"/>
      <c r="P709" s="17"/>
      <c r="Q709" s="16"/>
      <c r="R709" s="16"/>
      <c r="S709" s="946"/>
      <c r="T709" s="913"/>
      <c r="U709" s="913"/>
      <c r="V709" s="913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</row>
    <row r="710" spans="1:116" ht="9.75" customHeight="1" outlineLevel="4" x14ac:dyDescent="0.15">
      <c r="A710" s="1001"/>
      <c r="B710" s="1005"/>
      <c r="C710" s="1009"/>
      <c r="D710" s="979"/>
      <c r="E710" s="961"/>
      <c r="F710" s="964"/>
      <c r="G710" s="943"/>
      <c r="H710" s="943"/>
      <c r="I710" s="943"/>
      <c r="J710" s="16" t="s">
        <v>158</v>
      </c>
      <c r="K710" s="20"/>
      <c r="L710" s="20"/>
      <c r="M710" s="17"/>
      <c r="N710" s="17"/>
      <c r="O710" s="17"/>
      <c r="P710" s="17"/>
      <c r="Q710" s="16"/>
      <c r="R710" s="16"/>
      <c r="S710" s="946"/>
      <c r="T710" s="913"/>
      <c r="U710" s="913"/>
      <c r="V710" s="913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</row>
    <row r="711" spans="1:116" ht="9.75" customHeight="1" outlineLevel="4" x14ac:dyDescent="0.15">
      <c r="A711" s="1002"/>
      <c r="B711" s="1006"/>
      <c r="C711" s="1010"/>
      <c r="D711" s="979"/>
      <c r="E711" s="961"/>
      <c r="F711" s="964"/>
      <c r="G711" s="943"/>
      <c r="H711" s="943"/>
      <c r="I711" s="943"/>
      <c r="J711" s="18" t="s">
        <v>159</v>
      </c>
      <c r="K711" s="21"/>
      <c r="L711" s="21"/>
      <c r="M711" s="22"/>
      <c r="N711" s="22"/>
      <c r="O711" s="22"/>
      <c r="P711" s="22"/>
      <c r="Q711" s="18"/>
      <c r="R711" s="18"/>
      <c r="S711" s="946"/>
      <c r="T711" s="913"/>
      <c r="U711" s="913"/>
      <c r="V711" s="913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</row>
    <row r="712" spans="1:116" ht="9.75" customHeight="1" outlineLevel="4" thickBot="1" x14ac:dyDescent="0.2">
      <c r="A712" s="1003"/>
      <c r="B712" s="1007"/>
      <c r="C712" s="1011"/>
      <c r="D712" s="980"/>
      <c r="E712" s="962"/>
      <c r="F712" s="965"/>
      <c r="G712" s="944"/>
      <c r="H712" s="944"/>
      <c r="I712" s="944"/>
      <c r="J712" s="19" t="s">
        <v>385</v>
      </c>
      <c r="K712" s="19">
        <f>SUM(K708:K711)</f>
        <v>0</v>
      </c>
      <c r="L712" s="19">
        <f>SUM(L708:L711)</f>
        <v>0</v>
      </c>
      <c r="M712" s="19">
        <f t="shared" ref="M712:R712" si="166">SUM(M708:M711)</f>
        <v>0</v>
      </c>
      <c r="N712" s="19">
        <f t="shared" si="166"/>
        <v>0</v>
      </c>
      <c r="O712" s="19">
        <f t="shared" si="166"/>
        <v>0</v>
      </c>
      <c r="P712" s="19">
        <f t="shared" si="166"/>
        <v>0</v>
      </c>
      <c r="Q712" s="19">
        <f t="shared" si="166"/>
        <v>0</v>
      </c>
      <c r="R712" s="19">
        <f t="shared" si="166"/>
        <v>0</v>
      </c>
      <c r="S712" s="947"/>
      <c r="T712" s="914"/>
      <c r="U712" s="914"/>
      <c r="V712" s="914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</row>
    <row r="713" spans="1:116" ht="9.75" customHeight="1" outlineLevel="3" thickBot="1" x14ac:dyDescent="0.2">
      <c r="A713" s="30" t="s">
        <v>20</v>
      </c>
      <c r="B713" s="31" t="s">
        <v>12</v>
      </c>
      <c r="C713" s="10" t="s">
        <v>10</v>
      </c>
      <c r="D713" s="25">
        <v>4</v>
      </c>
      <c r="E713" s="915" t="s">
        <v>46</v>
      </c>
      <c r="F713" s="916"/>
      <c r="G713" s="916"/>
      <c r="H713" s="916"/>
      <c r="I713" s="916"/>
      <c r="J713" s="917"/>
      <c r="K713" s="26">
        <f>K702+K707+K712</f>
        <v>0</v>
      </c>
      <c r="L713" s="26">
        <f>L702+L707+L712</f>
        <v>0</v>
      </c>
      <c r="M713" s="26">
        <f t="shared" ref="M713:R713" si="167">M702+M707+M712</f>
        <v>0</v>
      </c>
      <c r="N713" s="26">
        <f t="shared" si="167"/>
        <v>0</v>
      </c>
      <c r="O713" s="26">
        <f t="shared" si="167"/>
        <v>0</v>
      </c>
      <c r="P713" s="26">
        <f t="shared" si="167"/>
        <v>0</v>
      </c>
      <c r="Q713" s="26">
        <f t="shared" si="167"/>
        <v>0</v>
      </c>
      <c r="R713" s="26">
        <f t="shared" si="167"/>
        <v>0</v>
      </c>
      <c r="S713" s="42" t="s">
        <v>13</v>
      </c>
      <c r="T713" s="43" t="s">
        <v>13</v>
      </c>
      <c r="U713" s="44" t="s">
        <v>13</v>
      </c>
      <c r="V713" s="45" t="s">
        <v>13</v>
      </c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</row>
    <row r="714" spans="1:116" ht="9.75" customHeight="1" outlineLevel="4" thickBot="1" x14ac:dyDescent="0.2">
      <c r="A714" s="11" t="s">
        <v>20</v>
      </c>
      <c r="B714" s="12" t="s">
        <v>12</v>
      </c>
      <c r="C714" s="117" t="s">
        <v>10</v>
      </c>
      <c r="D714" s="13">
        <v>5</v>
      </c>
      <c r="E714" s="969" t="s">
        <v>202</v>
      </c>
      <c r="F714" s="970"/>
      <c r="G714" s="970"/>
      <c r="H714" s="970"/>
      <c r="I714" s="970"/>
      <c r="J714" s="970"/>
      <c r="K714" s="970"/>
      <c r="L714" s="970"/>
      <c r="M714" s="970"/>
      <c r="N714" s="970"/>
      <c r="O714" s="970"/>
      <c r="P714" s="970"/>
      <c r="Q714" s="970"/>
      <c r="R714" s="970"/>
      <c r="S714" s="970"/>
      <c r="T714" s="970"/>
      <c r="U714" s="970"/>
      <c r="V714" s="971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</row>
    <row r="715" spans="1:116" ht="9.75" customHeight="1" outlineLevel="4" x14ac:dyDescent="0.15">
      <c r="A715" s="1000" t="s">
        <v>20</v>
      </c>
      <c r="B715" s="1004" t="s">
        <v>12</v>
      </c>
      <c r="C715" s="1008" t="s">
        <v>10</v>
      </c>
      <c r="D715" s="978">
        <v>5</v>
      </c>
      <c r="E715" s="1023" t="s">
        <v>10</v>
      </c>
      <c r="F715" s="982"/>
      <c r="G715" s="985"/>
      <c r="H715" s="985"/>
      <c r="I715" s="943"/>
      <c r="J715" s="16" t="s">
        <v>156</v>
      </c>
      <c r="K715" s="20"/>
      <c r="L715" s="16"/>
      <c r="M715" s="17"/>
      <c r="N715" s="17"/>
      <c r="O715" s="17"/>
      <c r="P715" s="17"/>
      <c r="Q715" s="16"/>
      <c r="R715" s="16"/>
      <c r="S715" s="1013"/>
      <c r="T715" s="913"/>
      <c r="U715" s="913"/>
      <c r="V715" s="913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</row>
    <row r="716" spans="1:116" ht="9.75" customHeight="1" outlineLevel="4" x14ac:dyDescent="0.15">
      <c r="A716" s="1001"/>
      <c r="B716" s="1005"/>
      <c r="C716" s="1009"/>
      <c r="D716" s="979"/>
      <c r="E716" s="1023"/>
      <c r="F716" s="982"/>
      <c r="G716" s="985"/>
      <c r="H716" s="985"/>
      <c r="I716" s="943"/>
      <c r="J716" s="16" t="s">
        <v>157</v>
      </c>
      <c r="K716" s="20"/>
      <c r="L716" s="16"/>
      <c r="M716" s="17"/>
      <c r="N716" s="17"/>
      <c r="O716" s="17"/>
      <c r="P716" s="17"/>
      <c r="Q716" s="16"/>
      <c r="R716" s="16"/>
      <c r="S716" s="1013"/>
      <c r="T716" s="913"/>
      <c r="U716" s="913"/>
      <c r="V716" s="913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</row>
    <row r="717" spans="1:116" ht="10.5" customHeight="1" outlineLevel="4" x14ac:dyDescent="0.15">
      <c r="A717" s="1001"/>
      <c r="B717" s="1005"/>
      <c r="C717" s="1009"/>
      <c r="D717" s="979"/>
      <c r="E717" s="1023"/>
      <c r="F717" s="982"/>
      <c r="G717" s="985"/>
      <c r="H717" s="985"/>
      <c r="I717" s="943"/>
      <c r="J717" s="16" t="s">
        <v>158</v>
      </c>
      <c r="K717" s="20"/>
      <c r="L717" s="16"/>
      <c r="M717" s="17"/>
      <c r="N717" s="17"/>
      <c r="O717" s="17"/>
      <c r="P717" s="17"/>
      <c r="Q717" s="16"/>
      <c r="R717" s="16"/>
      <c r="S717" s="1013"/>
      <c r="T717" s="913"/>
      <c r="U717" s="913"/>
      <c r="V717" s="913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</row>
    <row r="718" spans="1:116" ht="9.75" customHeight="1" outlineLevel="4" x14ac:dyDescent="0.2">
      <c r="A718" s="1002"/>
      <c r="B718" s="1006"/>
      <c r="C718" s="1010"/>
      <c r="D718" s="979"/>
      <c r="E718" s="1024"/>
      <c r="F718" s="983"/>
      <c r="G718" s="987"/>
      <c r="H718" s="987"/>
      <c r="I718" s="943"/>
      <c r="J718" s="18" t="s">
        <v>159</v>
      </c>
      <c r="K718" s="21"/>
      <c r="L718" s="18"/>
      <c r="M718" s="18"/>
      <c r="N718" s="18"/>
      <c r="O718" s="18"/>
      <c r="P718" s="18"/>
      <c r="Q718" s="18"/>
      <c r="R718" s="18"/>
      <c r="S718" s="1014"/>
      <c r="T718" s="913"/>
      <c r="U718" s="913"/>
      <c r="V718" s="913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</row>
    <row r="719" spans="1:116" ht="9.75" customHeight="1" outlineLevel="4" thickBot="1" x14ac:dyDescent="0.2">
      <c r="A719" s="1003"/>
      <c r="B719" s="1007"/>
      <c r="C719" s="1011"/>
      <c r="D719" s="980"/>
      <c r="E719" s="1025"/>
      <c r="F719" s="984"/>
      <c r="G719" s="988"/>
      <c r="H719" s="988"/>
      <c r="I719" s="944"/>
      <c r="J719" s="19" t="s">
        <v>385</v>
      </c>
      <c r="K719" s="19">
        <f>SUM(K715:K718)</f>
        <v>0</v>
      </c>
      <c r="L719" s="19">
        <f>SUM(L715:L718)</f>
        <v>0</v>
      </c>
      <c r="M719" s="19">
        <f t="shared" ref="M719:R719" si="168">SUM(M715:M718)</f>
        <v>0</v>
      </c>
      <c r="N719" s="19">
        <f t="shared" si="168"/>
        <v>0</v>
      </c>
      <c r="O719" s="19">
        <f t="shared" si="168"/>
        <v>0</v>
      </c>
      <c r="P719" s="19">
        <f t="shared" si="168"/>
        <v>0</v>
      </c>
      <c r="Q719" s="19">
        <f t="shared" si="168"/>
        <v>0</v>
      </c>
      <c r="R719" s="19">
        <f t="shared" si="168"/>
        <v>0</v>
      </c>
      <c r="S719" s="1015"/>
      <c r="T719" s="914"/>
      <c r="U719" s="914"/>
      <c r="V719" s="914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</row>
    <row r="720" spans="1:116" ht="11.25" customHeight="1" outlineLevel="4" x14ac:dyDescent="0.15">
      <c r="A720" s="1000" t="s">
        <v>20</v>
      </c>
      <c r="B720" s="1004" t="s">
        <v>12</v>
      </c>
      <c r="C720" s="1008" t="s">
        <v>10</v>
      </c>
      <c r="D720" s="978">
        <v>5</v>
      </c>
      <c r="E720" s="960" t="s">
        <v>11</v>
      </c>
      <c r="F720" s="963"/>
      <c r="G720" s="942"/>
      <c r="H720" s="942"/>
      <c r="I720" s="942"/>
      <c r="J720" s="14" t="s">
        <v>156</v>
      </c>
      <c r="K720" s="20"/>
      <c r="L720" s="20"/>
      <c r="M720" s="17"/>
      <c r="N720" s="17"/>
      <c r="O720" s="17"/>
      <c r="P720" s="17"/>
      <c r="Q720" s="16"/>
      <c r="R720" s="16"/>
      <c r="S720" s="945"/>
      <c r="T720" s="912"/>
      <c r="U720" s="912"/>
      <c r="V720" s="9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</row>
    <row r="721" spans="1:116" ht="10.5" outlineLevel="4" x14ac:dyDescent="0.15">
      <c r="A721" s="1001"/>
      <c r="B721" s="1005"/>
      <c r="C721" s="1009"/>
      <c r="D721" s="979"/>
      <c r="E721" s="961"/>
      <c r="F721" s="964"/>
      <c r="G721" s="943"/>
      <c r="H721" s="943"/>
      <c r="I721" s="943"/>
      <c r="J721" s="16" t="s">
        <v>157</v>
      </c>
      <c r="K721" s="20"/>
      <c r="L721" s="20"/>
      <c r="M721" s="17"/>
      <c r="N721" s="17"/>
      <c r="O721" s="17"/>
      <c r="P721" s="17"/>
      <c r="Q721" s="16"/>
      <c r="R721" s="16"/>
      <c r="S721" s="946"/>
      <c r="T721" s="913"/>
      <c r="U721" s="913"/>
      <c r="V721" s="913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</row>
    <row r="722" spans="1:116" ht="10.5" outlineLevel="4" x14ac:dyDescent="0.15">
      <c r="A722" s="1001"/>
      <c r="B722" s="1005"/>
      <c r="C722" s="1009"/>
      <c r="D722" s="979"/>
      <c r="E722" s="961"/>
      <c r="F722" s="964"/>
      <c r="G722" s="943"/>
      <c r="H722" s="943"/>
      <c r="I722" s="943"/>
      <c r="J722" s="16" t="s">
        <v>158</v>
      </c>
      <c r="K722" s="20"/>
      <c r="L722" s="20"/>
      <c r="M722" s="17"/>
      <c r="N722" s="17"/>
      <c r="O722" s="17"/>
      <c r="P722" s="17"/>
      <c r="Q722" s="16"/>
      <c r="R722" s="16"/>
      <c r="S722" s="946"/>
      <c r="T722" s="913"/>
      <c r="U722" s="913"/>
      <c r="V722" s="913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</row>
    <row r="723" spans="1:116" ht="10.5" outlineLevel="4" x14ac:dyDescent="0.15">
      <c r="A723" s="1002"/>
      <c r="B723" s="1006"/>
      <c r="C723" s="1010"/>
      <c r="D723" s="979"/>
      <c r="E723" s="961"/>
      <c r="F723" s="964"/>
      <c r="G723" s="943"/>
      <c r="H723" s="943"/>
      <c r="I723" s="943"/>
      <c r="J723" s="18" t="s">
        <v>159</v>
      </c>
      <c r="K723" s="21"/>
      <c r="L723" s="21"/>
      <c r="M723" s="22"/>
      <c r="N723" s="22"/>
      <c r="O723" s="22"/>
      <c r="P723" s="22"/>
      <c r="Q723" s="18"/>
      <c r="R723" s="18"/>
      <c r="S723" s="946"/>
      <c r="T723" s="913"/>
      <c r="U723" s="913"/>
      <c r="V723" s="913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</row>
    <row r="724" spans="1:116" ht="11.25" outlineLevel="4" thickBot="1" x14ac:dyDescent="0.2">
      <c r="A724" s="1003"/>
      <c r="B724" s="1007"/>
      <c r="C724" s="1011"/>
      <c r="D724" s="980"/>
      <c r="E724" s="962"/>
      <c r="F724" s="965"/>
      <c r="G724" s="944"/>
      <c r="H724" s="944"/>
      <c r="I724" s="944"/>
      <c r="J724" s="19" t="s">
        <v>385</v>
      </c>
      <c r="K724" s="19">
        <f>SUM(K720:K723)</f>
        <v>0</v>
      </c>
      <c r="L724" s="19">
        <f>SUM(L720:L723)</f>
        <v>0</v>
      </c>
      <c r="M724" s="19">
        <f t="shared" ref="M724:R724" si="169">SUM(M720:M723)</f>
        <v>0</v>
      </c>
      <c r="N724" s="19">
        <f t="shared" si="169"/>
        <v>0</v>
      </c>
      <c r="O724" s="19">
        <f t="shared" si="169"/>
        <v>0</v>
      </c>
      <c r="P724" s="19">
        <f t="shared" si="169"/>
        <v>0</v>
      </c>
      <c r="Q724" s="19">
        <f t="shared" si="169"/>
        <v>0</v>
      </c>
      <c r="R724" s="19">
        <f t="shared" si="169"/>
        <v>0</v>
      </c>
      <c r="S724" s="947"/>
      <c r="T724" s="914"/>
      <c r="U724" s="914"/>
      <c r="V724" s="914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</row>
    <row r="725" spans="1:116" ht="10.5" outlineLevel="4" x14ac:dyDescent="0.15">
      <c r="A725" s="1000" t="s">
        <v>20</v>
      </c>
      <c r="B725" s="1004" t="s">
        <v>12</v>
      </c>
      <c r="C725" s="1008" t="s">
        <v>10</v>
      </c>
      <c r="D725" s="978">
        <v>5</v>
      </c>
      <c r="E725" s="960" t="s">
        <v>12</v>
      </c>
      <c r="F725" s="963"/>
      <c r="G725" s="942"/>
      <c r="H725" s="942"/>
      <c r="I725" s="942"/>
      <c r="J725" s="14" t="s">
        <v>156</v>
      </c>
      <c r="K725" s="20"/>
      <c r="L725" s="20"/>
      <c r="M725" s="17"/>
      <c r="N725" s="17"/>
      <c r="O725" s="17"/>
      <c r="P725" s="17"/>
      <c r="Q725" s="16"/>
      <c r="R725" s="16"/>
      <c r="S725" s="945"/>
      <c r="T725" s="912"/>
      <c r="U725" s="912"/>
      <c r="V725" s="9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</row>
    <row r="726" spans="1:116" ht="10.5" outlineLevel="4" x14ac:dyDescent="0.15">
      <c r="A726" s="1001"/>
      <c r="B726" s="1005"/>
      <c r="C726" s="1009"/>
      <c r="D726" s="979"/>
      <c r="E726" s="961"/>
      <c r="F726" s="964"/>
      <c r="G726" s="943"/>
      <c r="H726" s="943"/>
      <c r="I726" s="943"/>
      <c r="J726" s="16" t="s">
        <v>157</v>
      </c>
      <c r="K726" s="20"/>
      <c r="L726" s="20"/>
      <c r="M726" s="17"/>
      <c r="N726" s="17"/>
      <c r="O726" s="17"/>
      <c r="P726" s="17"/>
      <c r="Q726" s="16"/>
      <c r="R726" s="16"/>
      <c r="S726" s="946"/>
      <c r="T726" s="913"/>
      <c r="U726" s="913"/>
      <c r="V726" s="913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</row>
    <row r="727" spans="1:116" ht="10.5" outlineLevel="4" x14ac:dyDescent="0.15">
      <c r="A727" s="1001"/>
      <c r="B727" s="1005"/>
      <c r="C727" s="1009"/>
      <c r="D727" s="979"/>
      <c r="E727" s="961"/>
      <c r="F727" s="964"/>
      <c r="G727" s="943"/>
      <c r="H727" s="943"/>
      <c r="I727" s="943"/>
      <c r="J727" s="16" t="s">
        <v>158</v>
      </c>
      <c r="K727" s="20"/>
      <c r="L727" s="20"/>
      <c r="M727" s="17"/>
      <c r="N727" s="17"/>
      <c r="O727" s="17"/>
      <c r="P727" s="17"/>
      <c r="Q727" s="16"/>
      <c r="R727" s="16"/>
      <c r="S727" s="946"/>
      <c r="T727" s="913"/>
      <c r="U727" s="913"/>
      <c r="V727" s="913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</row>
    <row r="728" spans="1:116" ht="10.5" outlineLevel="4" x14ac:dyDescent="0.15">
      <c r="A728" s="1002"/>
      <c r="B728" s="1006"/>
      <c r="C728" s="1010"/>
      <c r="D728" s="979"/>
      <c r="E728" s="961"/>
      <c r="F728" s="964"/>
      <c r="G728" s="943"/>
      <c r="H728" s="943"/>
      <c r="I728" s="943"/>
      <c r="J728" s="18" t="s">
        <v>159</v>
      </c>
      <c r="K728" s="21"/>
      <c r="L728" s="21"/>
      <c r="M728" s="22"/>
      <c r="N728" s="22"/>
      <c r="O728" s="22"/>
      <c r="P728" s="22"/>
      <c r="Q728" s="18"/>
      <c r="R728" s="18"/>
      <c r="S728" s="946"/>
      <c r="T728" s="913"/>
      <c r="U728" s="913"/>
      <c r="V728" s="913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</row>
    <row r="729" spans="1:116" ht="11.25" outlineLevel="4" thickBot="1" x14ac:dyDescent="0.2">
      <c r="A729" s="1003"/>
      <c r="B729" s="1007"/>
      <c r="C729" s="1011"/>
      <c r="D729" s="980"/>
      <c r="E729" s="962"/>
      <c r="F729" s="965"/>
      <c r="G729" s="944"/>
      <c r="H729" s="944"/>
      <c r="I729" s="944"/>
      <c r="J729" s="19" t="s">
        <v>385</v>
      </c>
      <c r="K729" s="19">
        <f>SUM(K725:K728)</f>
        <v>0</v>
      </c>
      <c r="L729" s="19">
        <f>SUM(L725:L728)</f>
        <v>0</v>
      </c>
      <c r="M729" s="19">
        <f t="shared" ref="M729:R729" si="170">SUM(M725:M728)</f>
        <v>0</v>
      </c>
      <c r="N729" s="19">
        <f t="shared" si="170"/>
        <v>0</v>
      </c>
      <c r="O729" s="19">
        <f t="shared" si="170"/>
        <v>0</v>
      </c>
      <c r="P729" s="19">
        <f t="shared" si="170"/>
        <v>0</v>
      </c>
      <c r="Q729" s="19">
        <f t="shared" si="170"/>
        <v>0</v>
      </c>
      <c r="R729" s="19">
        <f t="shared" si="170"/>
        <v>0</v>
      </c>
      <c r="S729" s="947"/>
      <c r="T729" s="914"/>
      <c r="U729" s="914"/>
      <c r="V729" s="914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</row>
    <row r="730" spans="1:116" ht="11.25" outlineLevel="3" thickBot="1" x14ac:dyDescent="0.2">
      <c r="A730" s="30" t="s">
        <v>20</v>
      </c>
      <c r="B730" s="31" t="s">
        <v>12</v>
      </c>
      <c r="C730" s="10" t="s">
        <v>10</v>
      </c>
      <c r="D730" s="25">
        <v>5</v>
      </c>
      <c r="E730" s="915" t="s">
        <v>46</v>
      </c>
      <c r="F730" s="916"/>
      <c r="G730" s="916"/>
      <c r="H730" s="916"/>
      <c r="I730" s="916"/>
      <c r="J730" s="917"/>
      <c r="K730" s="26">
        <f>K719+K724+K729</f>
        <v>0</v>
      </c>
      <c r="L730" s="26">
        <f>L719+L724+L729</f>
        <v>0</v>
      </c>
      <c r="M730" s="26">
        <f t="shared" ref="M730:R730" si="171">M719+M724+M729</f>
        <v>0</v>
      </c>
      <c r="N730" s="26">
        <f t="shared" si="171"/>
        <v>0</v>
      </c>
      <c r="O730" s="26">
        <f t="shared" si="171"/>
        <v>0</v>
      </c>
      <c r="P730" s="26">
        <f t="shared" si="171"/>
        <v>0</v>
      </c>
      <c r="Q730" s="26">
        <f t="shared" si="171"/>
        <v>0</v>
      </c>
      <c r="R730" s="26">
        <f t="shared" si="171"/>
        <v>0</v>
      </c>
      <c r="S730" s="42" t="s">
        <v>13</v>
      </c>
      <c r="T730" s="43" t="s">
        <v>13</v>
      </c>
      <c r="U730" s="44" t="s">
        <v>13</v>
      </c>
      <c r="V730" s="45" t="s">
        <v>13</v>
      </c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</row>
    <row r="731" spans="1:116" ht="11.25" outlineLevel="4" thickBot="1" x14ac:dyDescent="0.2">
      <c r="A731" s="11" t="s">
        <v>20</v>
      </c>
      <c r="B731" s="12" t="s">
        <v>12</v>
      </c>
      <c r="C731" s="117" t="s">
        <v>10</v>
      </c>
      <c r="D731" s="13">
        <v>6</v>
      </c>
      <c r="E731" s="969" t="s">
        <v>100</v>
      </c>
      <c r="F731" s="970"/>
      <c r="G731" s="970"/>
      <c r="H731" s="970"/>
      <c r="I731" s="970"/>
      <c r="J731" s="970"/>
      <c r="K731" s="970"/>
      <c r="L731" s="970"/>
      <c r="M731" s="970"/>
      <c r="N731" s="970"/>
      <c r="O731" s="970"/>
      <c r="P731" s="970"/>
      <c r="Q731" s="970"/>
      <c r="R731" s="970"/>
      <c r="S731" s="970"/>
      <c r="T731" s="970"/>
      <c r="U731" s="970"/>
      <c r="V731" s="971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</row>
    <row r="732" spans="1:116" ht="10.5" outlineLevel="4" x14ac:dyDescent="0.15">
      <c r="A732" s="1000" t="s">
        <v>20</v>
      </c>
      <c r="B732" s="1004" t="s">
        <v>12</v>
      </c>
      <c r="C732" s="1008" t="s">
        <v>10</v>
      </c>
      <c r="D732" s="978">
        <v>6</v>
      </c>
      <c r="E732" s="1023" t="s">
        <v>10</v>
      </c>
      <c r="F732" s="982"/>
      <c r="G732" s="985"/>
      <c r="H732" s="985"/>
      <c r="I732" s="943"/>
      <c r="J732" s="16" t="s">
        <v>156</v>
      </c>
      <c r="K732" s="20"/>
      <c r="L732" s="16"/>
      <c r="M732" s="17"/>
      <c r="N732" s="17"/>
      <c r="O732" s="17"/>
      <c r="P732" s="17"/>
      <c r="Q732" s="16"/>
      <c r="R732" s="16"/>
      <c r="S732" s="1013"/>
      <c r="T732" s="913"/>
      <c r="U732" s="913"/>
      <c r="V732" s="913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</row>
    <row r="733" spans="1:116" ht="10.5" outlineLevel="4" x14ac:dyDescent="0.15">
      <c r="A733" s="1001"/>
      <c r="B733" s="1005"/>
      <c r="C733" s="1009"/>
      <c r="D733" s="979"/>
      <c r="E733" s="1023"/>
      <c r="F733" s="982"/>
      <c r="G733" s="985"/>
      <c r="H733" s="985"/>
      <c r="I733" s="943"/>
      <c r="J733" s="16" t="s">
        <v>157</v>
      </c>
      <c r="K733" s="20"/>
      <c r="L733" s="16"/>
      <c r="M733" s="17"/>
      <c r="N733" s="17"/>
      <c r="O733" s="17"/>
      <c r="P733" s="17"/>
      <c r="Q733" s="16"/>
      <c r="R733" s="16"/>
      <c r="S733" s="1013"/>
      <c r="T733" s="913"/>
      <c r="U733" s="913"/>
      <c r="V733" s="913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</row>
    <row r="734" spans="1:116" ht="10.5" outlineLevel="4" x14ac:dyDescent="0.15">
      <c r="A734" s="1001"/>
      <c r="B734" s="1005"/>
      <c r="C734" s="1009"/>
      <c r="D734" s="979"/>
      <c r="E734" s="1023"/>
      <c r="F734" s="982"/>
      <c r="G734" s="985"/>
      <c r="H734" s="985"/>
      <c r="I734" s="943"/>
      <c r="J734" s="16" t="s">
        <v>158</v>
      </c>
      <c r="K734" s="20"/>
      <c r="L734" s="16"/>
      <c r="M734" s="17"/>
      <c r="N734" s="17"/>
      <c r="O734" s="17"/>
      <c r="P734" s="17"/>
      <c r="Q734" s="16"/>
      <c r="R734" s="16"/>
      <c r="S734" s="1013"/>
      <c r="T734" s="913"/>
      <c r="U734" s="913"/>
      <c r="V734" s="913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</row>
    <row r="735" spans="1:116" ht="10.5" outlineLevel="4" x14ac:dyDescent="0.15">
      <c r="A735" s="1002"/>
      <c r="B735" s="1006"/>
      <c r="C735" s="1010"/>
      <c r="D735" s="979"/>
      <c r="E735" s="1024"/>
      <c r="F735" s="983"/>
      <c r="G735" s="987"/>
      <c r="H735" s="987"/>
      <c r="I735" s="943"/>
      <c r="J735" s="18" t="s">
        <v>159</v>
      </c>
      <c r="K735" s="21"/>
      <c r="L735" s="18"/>
      <c r="M735" s="18"/>
      <c r="N735" s="18"/>
      <c r="O735" s="18"/>
      <c r="P735" s="18"/>
      <c r="Q735" s="18"/>
      <c r="R735" s="18"/>
      <c r="S735" s="1014"/>
      <c r="T735" s="913"/>
      <c r="U735" s="913"/>
      <c r="V735" s="913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</row>
    <row r="736" spans="1:116" ht="10.5" customHeight="1" outlineLevel="4" thickBot="1" x14ac:dyDescent="0.2">
      <c r="A736" s="1003"/>
      <c r="B736" s="1007"/>
      <c r="C736" s="1011"/>
      <c r="D736" s="980"/>
      <c r="E736" s="1025"/>
      <c r="F736" s="984"/>
      <c r="G736" s="988"/>
      <c r="H736" s="988"/>
      <c r="I736" s="944"/>
      <c r="J736" s="19" t="s">
        <v>385</v>
      </c>
      <c r="K736" s="19">
        <f>SUM(K732:K735)</f>
        <v>0</v>
      </c>
      <c r="L736" s="19">
        <f>SUM(L732:L735)</f>
        <v>0</v>
      </c>
      <c r="M736" s="19">
        <f t="shared" ref="M736:R736" si="172">SUM(M732:M735)</f>
        <v>0</v>
      </c>
      <c r="N736" s="19">
        <f t="shared" si="172"/>
        <v>0</v>
      </c>
      <c r="O736" s="19">
        <f t="shared" si="172"/>
        <v>0</v>
      </c>
      <c r="P736" s="19">
        <f t="shared" si="172"/>
        <v>0</v>
      </c>
      <c r="Q736" s="19">
        <f t="shared" si="172"/>
        <v>0</v>
      </c>
      <c r="R736" s="19">
        <f t="shared" si="172"/>
        <v>0</v>
      </c>
      <c r="S736" s="1015"/>
      <c r="T736" s="914"/>
      <c r="U736" s="914"/>
      <c r="V736" s="914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</row>
    <row r="737" spans="1:44" ht="11.25" customHeight="1" outlineLevel="4" x14ac:dyDescent="0.15">
      <c r="A737" s="1000" t="s">
        <v>20</v>
      </c>
      <c r="B737" s="1004" t="s">
        <v>12</v>
      </c>
      <c r="C737" s="1008" t="s">
        <v>10</v>
      </c>
      <c r="D737" s="978">
        <v>6</v>
      </c>
      <c r="E737" s="960" t="s">
        <v>11</v>
      </c>
      <c r="F737" s="963"/>
      <c r="G737" s="942"/>
      <c r="H737" s="942"/>
      <c r="I737" s="942"/>
      <c r="J737" s="14" t="s">
        <v>156</v>
      </c>
      <c r="K737" s="20"/>
      <c r="L737" s="20"/>
      <c r="M737" s="17"/>
      <c r="N737" s="17"/>
      <c r="O737" s="17"/>
      <c r="P737" s="17"/>
      <c r="Q737" s="16"/>
      <c r="R737" s="16"/>
      <c r="S737" s="945"/>
      <c r="T737" s="912"/>
      <c r="U737" s="912"/>
      <c r="V737" s="9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</row>
    <row r="738" spans="1:44" ht="9.75" customHeight="1" outlineLevel="4" x14ac:dyDescent="0.15">
      <c r="A738" s="1001"/>
      <c r="B738" s="1005"/>
      <c r="C738" s="1009"/>
      <c r="D738" s="979"/>
      <c r="E738" s="961"/>
      <c r="F738" s="964"/>
      <c r="G738" s="943"/>
      <c r="H738" s="943"/>
      <c r="I738" s="943"/>
      <c r="J738" s="16" t="s">
        <v>157</v>
      </c>
      <c r="K738" s="20"/>
      <c r="L738" s="20"/>
      <c r="M738" s="17"/>
      <c r="N738" s="17"/>
      <c r="O738" s="17"/>
      <c r="P738" s="17"/>
      <c r="Q738" s="16"/>
      <c r="R738" s="16"/>
      <c r="S738" s="946"/>
      <c r="T738" s="913"/>
      <c r="U738" s="913"/>
      <c r="V738" s="913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</row>
    <row r="739" spans="1:44" ht="9.75" customHeight="1" outlineLevel="4" x14ac:dyDescent="0.15">
      <c r="A739" s="1001"/>
      <c r="B739" s="1005"/>
      <c r="C739" s="1009"/>
      <c r="D739" s="979"/>
      <c r="E739" s="961"/>
      <c r="F739" s="964"/>
      <c r="G739" s="943"/>
      <c r="H739" s="943"/>
      <c r="I739" s="943"/>
      <c r="J739" s="16" t="s">
        <v>158</v>
      </c>
      <c r="K739" s="20"/>
      <c r="L739" s="20"/>
      <c r="M739" s="17"/>
      <c r="N739" s="17"/>
      <c r="O739" s="17"/>
      <c r="P739" s="17"/>
      <c r="Q739" s="16"/>
      <c r="R739" s="16"/>
      <c r="S739" s="946"/>
      <c r="T739" s="913"/>
      <c r="U739" s="913"/>
      <c r="V739" s="913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</row>
    <row r="740" spans="1:44" ht="9.75" customHeight="1" outlineLevel="4" x14ac:dyDescent="0.15">
      <c r="A740" s="1002"/>
      <c r="B740" s="1006"/>
      <c r="C740" s="1010"/>
      <c r="D740" s="979"/>
      <c r="E740" s="961"/>
      <c r="F740" s="964"/>
      <c r="G740" s="943"/>
      <c r="H740" s="943"/>
      <c r="I740" s="943"/>
      <c r="J740" s="18" t="s">
        <v>159</v>
      </c>
      <c r="K740" s="21"/>
      <c r="L740" s="21"/>
      <c r="M740" s="22"/>
      <c r="N740" s="22"/>
      <c r="O740" s="22"/>
      <c r="P740" s="22"/>
      <c r="Q740" s="18"/>
      <c r="R740" s="18"/>
      <c r="S740" s="946"/>
      <c r="T740" s="913"/>
      <c r="U740" s="913"/>
      <c r="V740" s="913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</row>
    <row r="741" spans="1:44" ht="9.75" customHeight="1" outlineLevel="4" thickBot="1" x14ac:dyDescent="0.2">
      <c r="A741" s="1003"/>
      <c r="B741" s="1007"/>
      <c r="C741" s="1011"/>
      <c r="D741" s="980"/>
      <c r="E741" s="962"/>
      <c r="F741" s="965"/>
      <c r="G741" s="944"/>
      <c r="H741" s="944"/>
      <c r="I741" s="944"/>
      <c r="J741" s="19" t="s">
        <v>385</v>
      </c>
      <c r="K741" s="19">
        <f>SUM(K737:K740)</f>
        <v>0</v>
      </c>
      <c r="L741" s="19">
        <f>SUM(L737:L740)</f>
        <v>0</v>
      </c>
      <c r="M741" s="19">
        <f t="shared" ref="M741:R741" si="173">SUM(M737:M740)</f>
        <v>0</v>
      </c>
      <c r="N741" s="19">
        <f t="shared" si="173"/>
        <v>0</v>
      </c>
      <c r="O741" s="19">
        <f t="shared" si="173"/>
        <v>0</v>
      </c>
      <c r="P741" s="19">
        <f t="shared" si="173"/>
        <v>0</v>
      </c>
      <c r="Q741" s="19">
        <f t="shared" si="173"/>
        <v>0</v>
      </c>
      <c r="R741" s="19">
        <f t="shared" si="173"/>
        <v>0</v>
      </c>
      <c r="S741" s="947"/>
      <c r="T741" s="914"/>
      <c r="U741" s="914"/>
      <c r="V741" s="914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</row>
    <row r="742" spans="1:44" ht="9.75" customHeight="1" outlineLevel="4" x14ac:dyDescent="0.15">
      <c r="A742" s="1000" t="s">
        <v>20</v>
      </c>
      <c r="B742" s="1004" t="s">
        <v>12</v>
      </c>
      <c r="C742" s="1008" t="s">
        <v>10</v>
      </c>
      <c r="D742" s="978">
        <v>6</v>
      </c>
      <c r="E742" s="960" t="s">
        <v>12</v>
      </c>
      <c r="F742" s="963"/>
      <c r="G742" s="942"/>
      <c r="H742" s="942"/>
      <c r="I742" s="942"/>
      <c r="J742" s="14" t="s">
        <v>156</v>
      </c>
      <c r="K742" s="20"/>
      <c r="L742" s="20"/>
      <c r="M742" s="17"/>
      <c r="N742" s="17"/>
      <c r="O742" s="17"/>
      <c r="P742" s="17"/>
      <c r="Q742" s="16"/>
      <c r="R742" s="16"/>
      <c r="S742" s="945"/>
      <c r="T742" s="912"/>
      <c r="U742" s="912"/>
      <c r="V742" s="9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</row>
    <row r="743" spans="1:44" ht="9.75" customHeight="1" outlineLevel="4" x14ac:dyDescent="0.15">
      <c r="A743" s="1001"/>
      <c r="B743" s="1005"/>
      <c r="C743" s="1009"/>
      <c r="D743" s="979"/>
      <c r="E743" s="961"/>
      <c r="F743" s="964"/>
      <c r="G743" s="943"/>
      <c r="H743" s="943"/>
      <c r="I743" s="943"/>
      <c r="J743" s="16" t="s">
        <v>157</v>
      </c>
      <c r="K743" s="20"/>
      <c r="L743" s="20"/>
      <c r="M743" s="17"/>
      <c r="N743" s="17"/>
      <c r="O743" s="17"/>
      <c r="P743" s="17"/>
      <c r="Q743" s="16"/>
      <c r="R743" s="16"/>
      <c r="S743" s="946"/>
      <c r="T743" s="913"/>
      <c r="U743" s="913"/>
      <c r="V743" s="913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</row>
    <row r="744" spans="1:44" ht="9.75" customHeight="1" outlineLevel="4" x14ac:dyDescent="0.15">
      <c r="A744" s="1001"/>
      <c r="B744" s="1005"/>
      <c r="C744" s="1009"/>
      <c r="D744" s="979"/>
      <c r="E744" s="961"/>
      <c r="F744" s="964"/>
      <c r="G744" s="943"/>
      <c r="H744" s="943"/>
      <c r="I744" s="943"/>
      <c r="J744" s="16" t="s">
        <v>158</v>
      </c>
      <c r="K744" s="20"/>
      <c r="L744" s="20"/>
      <c r="M744" s="17"/>
      <c r="N744" s="17"/>
      <c r="O744" s="17"/>
      <c r="P744" s="17"/>
      <c r="Q744" s="16"/>
      <c r="R744" s="16"/>
      <c r="S744" s="946"/>
      <c r="T744" s="913"/>
      <c r="U744" s="913"/>
      <c r="V744" s="913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</row>
    <row r="745" spans="1:44" ht="9.75" customHeight="1" outlineLevel="4" x14ac:dyDescent="0.15">
      <c r="A745" s="1002"/>
      <c r="B745" s="1006"/>
      <c r="C745" s="1010"/>
      <c r="D745" s="979"/>
      <c r="E745" s="961"/>
      <c r="F745" s="964"/>
      <c r="G745" s="943"/>
      <c r="H745" s="943"/>
      <c r="I745" s="943"/>
      <c r="J745" s="18" t="s">
        <v>159</v>
      </c>
      <c r="K745" s="21"/>
      <c r="L745" s="21"/>
      <c r="M745" s="22"/>
      <c r="N745" s="22"/>
      <c r="O745" s="22"/>
      <c r="P745" s="22"/>
      <c r="Q745" s="18"/>
      <c r="R745" s="18"/>
      <c r="S745" s="946"/>
      <c r="T745" s="913"/>
      <c r="U745" s="913"/>
      <c r="V745" s="913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</row>
    <row r="746" spans="1:44" ht="9.75" customHeight="1" outlineLevel="4" thickBot="1" x14ac:dyDescent="0.2">
      <c r="A746" s="1003"/>
      <c r="B746" s="1007"/>
      <c r="C746" s="1011"/>
      <c r="D746" s="980"/>
      <c r="E746" s="962"/>
      <c r="F746" s="965"/>
      <c r="G746" s="944"/>
      <c r="H746" s="944"/>
      <c r="I746" s="944"/>
      <c r="J746" s="19" t="s">
        <v>385</v>
      </c>
      <c r="K746" s="19">
        <f>SUM(K742:K745)</f>
        <v>0</v>
      </c>
      <c r="L746" s="19">
        <f t="shared" ref="L746:R746" si="174">SUM(L742:L745)</f>
        <v>0</v>
      </c>
      <c r="M746" s="19">
        <f t="shared" si="174"/>
        <v>0</v>
      </c>
      <c r="N746" s="19">
        <f t="shared" si="174"/>
        <v>0</v>
      </c>
      <c r="O746" s="19">
        <f t="shared" si="174"/>
        <v>0</v>
      </c>
      <c r="P746" s="19">
        <f t="shared" si="174"/>
        <v>0</v>
      </c>
      <c r="Q746" s="19">
        <f t="shared" si="174"/>
        <v>0</v>
      </c>
      <c r="R746" s="19">
        <f t="shared" si="174"/>
        <v>0</v>
      </c>
      <c r="S746" s="947"/>
      <c r="T746" s="914"/>
      <c r="U746" s="914"/>
      <c r="V746" s="914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</row>
    <row r="747" spans="1:44" ht="9.75" customHeight="1" outlineLevel="3" thickBot="1" x14ac:dyDescent="0.2">
      <c r="A747" s="30" t="s">
        <v>20</v>
      </c>
      <c r="B747" s="31" t="s">
        <v>12</v>
      </c>
      <c r="C747" s="10" t="s">
        <v>10</v>
      </c>
      <c r="D747" s="25">
        <v>6</v>
      </c>
      <c r="E747" s="915" t="s">
        <v>46</v>
      </c>
      <c r="F747" s="916"/>
      <c r="G747" s="916"/>
      <c r="H747" s="916"/>
      <c r="I747" s="916"/>
      <c r="J747" s="917"/>
      <c r="K747" s="26">
        <f>K736+K741+K746</f>
        <v>0</v>
      </c>
      <c r="L747" s="26">
        <f t="shared" ref="L747:R747" si="175">L736+L741+L746</f>
        <v>0</v>
      </c>
      <c r="M747" s="26">
        <f t="shared" si="175"/>
        <v>0</v>
      </c>
      <c r="N747" s="26">
        <f t="shared" si="175"/>
        <v>0</v>
      </c>
      <c r="O747" s="26">
        <f t="shared" si="175"/>
        <v>0</v>
      </c>
      <c r="P747" s="26">
        <f t="shared" si="175"/>
        <v>0</v>
      </c>
      <c r="Q747" s="26">
        <f t="shared" si="175"/>
        <v>0</v>
      </c>
      <c r="R747" s="26">
        <f t="shared" si="175"/>
        <v>0</v>
      </c>
      <c r="S747" s="42" t="s">
        <v>13</v>
      </c>
      <c r="T747" s="43" t="s">
        <v>13</v>
      </c>
      <c r="U747" s="44" t="s">
        <v>13</v>
      </c>
      <c r="V747" s="45" t="s">
        <v>13</v>
      </c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</row>
    <row r="748" spans="1:44" ht="9.75" customHeight="1" outlineLevel="2" thickBot="1" x14ac:dyDescent="0.2">
      <c r="A748" s="30" t="s">
        <v>20</v>
      </c>
      <c r="B748" s="31" t="s">
        <v>12</v>
      </c>
      <c r="C748" s="10" t="s">
        <v>10</v>
      </c>
      <c r="D748" s="918" t="s">
        <v>21</v>
      </c>
      <c r="E748" s="919"/>
      <c r="F748" s="919"/>
      <c r="G748" s="919"/>
      <c r="H748" s="919"/>
      <c r="I748" s="919"/>
      <c r="J748" s="919"/>
      <c r="K748" s="32">
        <f t="shared" ref="K748" si="176">K747+K730+K713+K696+K679+K652</f>
        <v>7924000.7400000002</v>
      </c>
      <c r="L748" s="32">
        <f t="shared" ref="L748:R748" si="177">L747+L730+L713+L696+L679+L652</f>
        <v>2197331.89</v>
      </c>
      <c r="M748" s="32">
        <f t="shared" si="177"/>
        <v>2197331.89</v>
      </c>
      <c r="N748" s="32">
        <f t="shared" si="177"/>
        <v>21400.920000000006</v>
      </c>
      <c r="O748" s="32">
        <f t="shared" si="177"/>
        <v>0</v>
      </c>
      <c r="P748" s="32">
        <f t="shared" si="177"/>
        <v>2175930.9699999997</v>
      </c>
      <c r="Q748" s="32">
        <f t="shared" si="177"/>
        <v>4205732.45</v>
      </c>
      <c r="R748" s="32">
        <f t="shared" si="177"/>
        <v>1081976.26</v>
      </c>
      <c r="S748" s="33" t="s">
        <v>13</v>
      </c>
      <c r="T748" s="34" t="s">
        <v>13</v>
      </c>
      <c r="U748" s="35" t="s">
        <v>13</v>
      </c>
      <c r="V748" s="36" t="s">
        <v>13</v>
      </c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</row>
    <row r="749" spans="1:44" ht="9.75" customHeight="1" outlineLevel="3" thickBot="1" x14ac:dyDescent="0.2">
      <c r="A749" s="7" t="s">
        <v>20</v>
      </c>
      <c r="B749" s="9" t="s">
        <v>12</v>
      </c>
      <c r="C749" s="10" t="s">
        <v>11</v>
      </c>
      <c r="D749" s="972" t="s">
        <v>102</v>
      </c>
      <c r="E749" s="973"/>
      <c r="F749" s="973"/>
      <c r="G749" s="973"/>
      <c r="H749" s="973"/>
      <c r="I749" s="973"/>
      <c r="J749" s="973"/>
      <c r="K749" s="973"/>
      <c r="L749" s="973"/>
      <c r="M749" s="973"/>
      <c r="N749" s="973"/>
      <c r="O749" s="973"/>
      <c r="P749" s="973"/>
      <c r="Q749" s="973"/>
      <c r="R749" s="973"/>
      <c r="S749" s="973"/>
      <c r="T749" s="973"/>
      <c r="U749" s="973"/>
      <c r="V749" s="974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</row>
    <row r="750" spans="1:44" ht="9.75" customHeight="1" outlineLevel="4" thickBot="1" x14ac:dyDescent="0.2">
      <c r="A750" s="11" t="s">
        <v>20</v>
      </c>
      <c r="B750" s="12" t="s">
        <v>12</v>
      </c>
      <c r="C750" s="117" t="s">
        <v>11</v>
      </c>
      <c r="D750" s="13">
        <v>1</v>
      </c>
      <c r="E750" s="969" t="s">
        <v>201</v>
      </c>
      <c r="F750" s="970"/>
      <c r="G750" s="970"/>
      <c r="H750" s="970"/>
      <c r="I750" s="970"/>
      <c r="J750" s="970"/>
      <c r="K750" s="970"/>
      <c r="L750" s="970"/>
      <c r="M750" s="970"/>
      <c r="N750" s="970"/>
      <c r="O750" s="970"/>
      <c r="P750" s="970"/>
      <c r="Q750" s="970"/>
      <c r="R750" s="970"/>
      <c r="S750" s="970"/>
      <c r="T750" s="970"/>
      <c r="U750" s="970"/>
      <c r="V750" s="971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</row>
    <row r="751" spans="1:44" ht="9.75" customHeight="1" outlineLevel="4" x14ac:dyDescent="0.15">
      <c r="A751" s="1000" t="s">
        <v>20</v>
      </c>
      <c r="B751" s="1004" t="s">
        <v>12</v>
      </c>
      <c r="C751" s="1008" t="s">
        <v>11</v>
      </c>
      <c r="D751" s="978">
        <v>1</v>
      </c>
      <c r="E751" s="1023" t="s">
        <v>10</v>
      </c>
      <c r="F751" s="982" t="s">
        <v>303</v>
      </c>
      <c r="G751" s="985" t="s">
        <v>444</v>
      </c>
      <c r="H751" s="110" t="s">
        <v>388</v>
      </c>
      <c r="I751" s="943" t="s">
        <v>453</v>
      </c>
      <c r="J751" s="125" t="s">
        <v>156</v>
      </c>
      <c r="K751" s="124">
        <v>34182.07</v>
      </c>
      <c r="L751" s="125">
        <v>170910.35</v>
      </c>
      <c r="M751" s="126">
        <f>N751+P751</f>
        <v>170910.34999999998</v>
      </c>
      <c r="N751" s="126">
        <v>12887.24</v>
      </c>
      <c r="O751" s="126"/>
      <c r="P751" s="126">
        <f>83610.89+74412.22</f>
        <v>158023.10999999999</v>
      </c>
      <c r="Q751" s="125">
        <v>0</v>
      </c>
      <c r="R751" s="125">
        <v>0</v>
      </c>
      <c r="S751" s="1019" t="s">
        <v>405</v>
      </c>
      <c r="T751" s="912">
        <v>0</v>
      </c>
      <c r="U751" s="1072">
        <v>0</v>
      </c>
      <c r="V751" s="912">
        <v>1</v>
      </c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</row>
    <row r="752" spans="1:44" ht="9.75" customHeight="1" outlineLevel="4" x14ac:dyDescent="0.15">
      <c r="A752" s="1001"/>
      <c r="B752" s="1005"/>
      <c r="C752" s="1009"/>
      <c r="D752" s="979"/>
      <c r="E752" s="1023"/>
      <c r="F752" s="982"/>
      <c r="G752" s="985"/>
      <c r="H752" s="110" t="s">
        <v>62</v>
      </c>
      <c r="I752" s="943"/>
      <c r="J752" s="125" t="s">
        <v>157</v>
      </c>
      <c r="K752" s="124"/>
      <c r="L752" s="125"/>
      <c r="M752" s="126"/>
      <c r="N752" s="126"/>
      <c r="O752" s="126"/>
      <c r="P752" s="126"/>
      <c r="Q752" s="125"/>
      <c r="R752" s="125"/>
      <c r="S752" s="1020"/>
      <c r="T752" s="913"/>
      <c r="U752" s="1073"/>
      <c r="V752" s="913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</row>
    <row r="753" spans="1:116" ht="10.5" customHeight="1" outlineLevel="4" x14ac:dyDescent="0.15">
      <c r="A753" s="1001"/>
      <c r="B753" s="1005"/>
      <c r="C753" s="1009"/>
      <c r="D753" s="979"/>
      <c r="E753" s="1023"/>
      <c r="F753" s="982"/>
      <c r="G753" s="985"/>
      <c r="H753" s="110" t="s">
        <v>391</v>
      </c>
      <c r="I753" s="943"/>
      <c r="J753" s="125" t="s">
        <v>158</v>
      </c>
      <c r="K753" s="124">
        <v>136728.28</v>
      </c>
      <c r="L753" s="125"/>
      <c r="M753" s="126"/>
      <c r="N753" s="126"/>
      <c r="O753" s="126"/>
      <c r="P753" s="126"/>
      <c r="Q753" s="125"/>
      <c r="R753" s="125"/>
      <c r="S753" s="1021"/>
      <c r="T753" s="1075"/>
      <c r="U753" s="1076"/>
      <c r="V753" s="1075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</row>
    <row r="754" spans="1:116" ht="11.25" customHeight="1" outlineLevel="4" x14ac:dyDescent="0.15">
      <c r="A754" s="1002"/>
      <c r="B754" s="1006"/>
      <c r="C754" s="1010"/>
      <c r="D754" s="979"/>
      <c r="E754" s="1024"/>
      <c r="F754" s="983"/>
      <c r="G754" s="987"/>
      <c r="H754" s="989" t="s">
        <v>396</v>
      </c>
      <c r="I754" s="943"/>
      <c r="J754" s="128" t="s">
        <v>159</v>
      </c>
      <c r="K754" s="127"/>
      <c r="L754" s="128"/>
      <c r="M754" s="128"/>
      <c r="N754" s="128"/>
      <c r="O754" s="128"/>
      <c r="P754" s="128"/>
      <c r="Q754" s="128"/>
      <c r="R754" s="128"/>
      <c r="S754" s="1020" t="s">
        <v>407</v>
      </c>
      <c r="T754" s="913">
        <v>0</v>
      </c>
      <c r="U754" s="1073">
        <v>0</v>
      </c>
      <c r="V754" s="913">
        <v>1</v>
      </c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</row>
    <row r="755" spans="1:116" ht="11.25" customHeight="1" outlineLevel="4" thickBot="1" x14ac:dyDescent="0.2">
      <c r="A755" s="1003"/>
      <c r="B755" s="1007"/>
      <c r="C755" s="1011"/>
      <c r="D755" s="980"/>
      <c r="E755" s="1025"/>
      <c r="F755" s="984"/>
      <c r="G755" s="988"/>
      <c r="H755" s="944"/>
      <c r="I755" s="944"/>
      <c r="J755" s="129" t="s">
        <v>385</v>
      </c>
      <c r="K755" s="129">
        <f>SUM(K751:K754)</f>
        <v>170910.35</v>
      </c>
      <c r="L755" s="129">
        <f>SUM(L751:L754)</f>
        <v>170910.35</v>
      </c>
      <c r="M755" s="129">
        <f t="shared" ref="M755:R755" si="178">SUM(M751:M754)</f>
        <v>170910.34999999998</v>
      </c>
      <c r="N755" s="129">
        <f t="shared" si="178"/>
        <v>12887.24</v>
      </c>
      <c r="O755" s="129">
        <f t="shared" si="178"/>
        <v>0</v>
      </c>
      <c r="P755" s="129">
        <f t="shared" si="178"/>
        <v>158023.10999999999</v>
      </c>
      <c r="Q755" s="129">
        <f t="shared" si="178"/>
        <v>0</v>
      </c>
      <c r="R755" s="129">
        <f t="shared" si="178"/>
        <v>0</v>
      </c>
      <c r="S755" s="1026"/>
      <c r="T755" s="914"/>
      <c r="U755" s="1074"/>
      <c r="V755" s="914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</row>
    <row r="756" spans="1:116" ht="9.75" customHeight="1" outlineLevel="4" x14ac:dyDescent="0.15">
      <c r="A756" s="1000" t="s">
        <v>20</v>
      </c>
      <c r="B756" s="1004" t="s">
        <v>12</v>
      </c>
      <c r="C756" s="1008" t="s">
        <v>11</v>
      </c>
      <c r="D756" s="978">
        <v>1</v>
      </c>
      <c r="E756" s="960" t="s">
        <v>11</v>
      </c>
      <c r="F756" s="963" t="s">
        <v>304</v>
      </c>
      <c r="G756" s="985" t="s">
        <v>444</v>
      </c>
      <c r="H756" s="110" t="s">
        <v>388</v>
      </c>
      <c r="I756" s="943" t="s">
        <v>454</v>
      </c>
      <c r="J756" s="139" t="s">
        <v>156</v>
      </c>
      <c r="K756" s="124">
        <v>25469.46</v>
      </c>
      <c r="L756" s="124">
        <v>127347.3</v>
      </c>
      <c r="M756" s="126">
        <f>N756+P756</f>
        <v>127347.29999999999</v>
      </c>
      <c r="N756" s="126">
        <v>9660.34</v>
      </c>
      <c r="O756" s="126"/>
      <c r="P756" s="126">
        <f>60403.43+57283.53</f>
        <v>117686.95999999999</v>
      </c>
      <c r="Q756" s="125">
        <v>0</v>
      </c>
      <c r="R756" s="125">
        <v>0</v>
      </c>
      <c r="S756" s="945" t="s">
        <v>405</v>
      </c>
      <c r="T756" s="912">
        <v>0</v>
      </c>
      <c r="U756" s="912">
        <v>0</v>
      </c>
      <c r="V756" s="912">
        <v>1</v>
      </c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</row>
    <row r="757" spans="1:116" ht="9.75" customHeight="1" outlineLevel="4" x14ac:dyDescent="0.15">
      <c r="A757" s="1001"/>
      <c r="B757" s="1005"/>
      <c r="C757" s="1009"/>
      <c r="D757" s="979"/>
      <c r="E757" s="961"/>
      <c r="F757" s="964"/>
      <c r="G757" s="985"/>
      <c r="H757" s="110" t="s">
        <v>62</v>
      </c>
      <c r="I757" s="943"/>
      <c r="J757" s="125" t="s">
        <v>157</v>
      </c>
      <c r="K757" s="124"/>
      <c r="L757" s="124"/>
      <c r="M757" s="126"/>
      <c r="N757" s="126"/>
      <c r="O757" s="126"/>
      <c r="P757" s="126"/>
      <c r="Q757" s="125"/>
      <c r="R757" s="125"/>
      <c r="S757" s="946"/>
      <c r="T757" s="913"/>
      <c r="U757" s="913"/>
      <c r="V757" s="913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</row>
    <row r="758" spans="1:116" ht="9.75" customHeight="1" outlineLevel="4" x14ac:dyDescent="0.15">
      <c r="A758" s="1001"/>
      <c r="B758" s="1005"/>
      <c r="C758" s="1009"/>
      <c r="D758" s="979"/>
      <c r="E758" s="961"/>
      <c r="F758" s="964"/>
      <c r="G758" s="985"/>
      <c r="H758" s="110" t="s">
        <v>391</v>
      </c>
      <c r="I758" s="943"/>
      <c r="J758" s="125" t="s">
        <v>158</v>
      </c>
      <c r="K758" s="124">
        <v>101877.84</v>
      </c>
      <c r="L758" s="124"/>
      <c r="M758" s="126"/>
      <c r="N758" s="126"/>
      <c r="O758" s="126"/>
      <c r="P758" s="126"/>
      <c r="Q758" s="125"/>
      <c r="R758" s="125"/>
      <c r="S758" s="946"/>
      <c r="T758" s="913"/>
      <c r="U758" s="913"/>
      <c r="V758" s="913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</row>
    <row r="759" spans="1:116" ht="9.75" customHeight="1" outlineLevel="4" x14ac:dyDescent="0.15">
      <c r="A759" s="1002"/>
      <c r="B759" s="1006"/>
      <c r="C759" s="1010"/>
      <c r="D759" s="979"/>
      <c r="E759" s="961"/>
      <c r="F759" s="964"/>
      <c r="G759" s="987"/>
      <c r="H759" s="989" t="s">
        <v>402</v>
      </c>
      <c r="I759" s="943"/>
      <c r="J759" s="128" t="s">
        <v>159</v>
      </c>
      <c r="K759" s="127"/>
      <c r="L759" s="127"/>
      <c r="M759" s="136"/>
      <c r="N759" s="136"/>
      <c r="O759" s="136"/>
      <c r="P759" s="136"/>
      <c r="Q759" s="128"/>
      <c r="R759" s="128"/>
      <c r="S759" s="946"/>
      <c r="T759" s="913"/>
      <c r="U759" s="913"/>
      <c r="V759" s="913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</row>
    <row r="760" spans="1:116" ht="9.75" customHeight="1" outlineLevel="4" thickBot="1" x14ac:dyDescent="0.2">
      <c r="A760" s="1003"/>
      <c r="B760" s="1007"/>
      <c r="C760" s="1011"/>
      <c r="D760" s="980"/>
      <c r="E760" s="962"/>
      <c r="F760" s="965"/>
      <c r="G760" s="988"/>
      <c r="H760" s="944"/>
      <c r="I760" s="944"/>
      <c r="J760" s="129" t="s">
        <v>385</v>
      </c>
      <c r="K760" s="129">
        <f>SUM(K756:K759)</f>
        <v>127347.29999999999</v>
      </c>
      <c r="L760" s="129">
        <f>SUM(L756:L759)</f>
        <v>127347.3</v>
      </c>
      <c r="M760" s="129">
        <f t="shared" ref="M760:R760" si="179">SUM(M756:M759)</f>
        <v>127347.29999999999</v>
      </c>
      <c r="N760" s="129">
        <f t="shared" si="179"/>
        <v>9660.34</v>
      </c>
      <c r="O760" s="129">
        <f t="shared" si="179"/>
        <v>0</v>
      </c>
      <c r="P760" s="129">
        <f t="shared" si="179"/>
        <v>117686.95999999999</v>
      </c>
      <c r="Q760" s="129">
        <f t="shared" si="179"/>
        <v>0</v>
      </c>
      <c r="R760" s="129">
        <f t="shared" si="179"/>
        <v>0</v>
      </c>
      <c r="S760" s="947"/>
      <c r="T760" s="914"/>
      <c r="U760" s="914"/>
      <c r="V760" s="914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</row>
    <row r="761" spans="1:116" ht="9.75" customHeight="1" outlineLevel="4" x14ac:dyDescent="0.15">
      <c r="A761" s="1000" t="s">
        <v>20</v>
      </c>
      <c r="B761" s="1004" t="s">
        <v>12</v>
      </c>
      <c r="C761" s="1008" t="s">
        <v>11</v>
      </c>
      <c r="D761" s="978">
        <v>1</v>
      </c>
      <c r="E761" s="960" t="s">
        <v>12</v>
      </c>
      <c r="F761" s="963" t="s">
        <v>305</v>
      </c>
      <c r="G761" s="985" t="s">
        <v>444</v>
      </c>
      <c r="H761" s="110" t="s">
        <v>388</v>
      </c>
      <c r="I761" s="943" t="s">
        <v>455</v>
      </c>
      <c r="J761" s="139" t="s">
        <v>156</v>
      </c>
      <c r="K761" s="124">
        <v>15007.6</v>
      </c>
      <c r="L761" s="124">
        <v>75038.02</v>
      </c>
      <c r="M761" s="126">
        <f>N761+P761</f>
        <v>75038.02</v>
      </c>
      <c r="N761" s="126">
        <v>5785.58</v>
      </c>
      <c r="O761" s="126"/>
      <c r="P761" s="126">
        <f>24903.52+44348.92</f>
        <v>69252.44</v>
      </c>
      <c r="Q761" s="125">
        <v>0</v>
      </c>
      <c r="R761" s="125"/>
      <c r="S761" s="1019" t="s">
        <v>405</v>
      </c>
      <c r="T761" s="912">
        <v>0</v>
      </c>
      <c r="U761" s="1072">
        <v>0</v>
      </c>
      <c r="V761" s="912">
        <v>1</v>
      </c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</row>
    <row r="762" spans="1:116" ht="9.75" customHeight="1" outlineLevel="4" x14ac:dyDescent="0.15">
      <c r="A762" s="1001"/>
      <c r="B762" s="1005"/>
      <c r="C762" s="1009"/>
      <c r="D762" s="979"/>
      <c r="E762" s="961"/>
      <c r="F762" s="964"/>
      <c r="G762" s="985"/>
      <c r="H762" s="110" t="s">
        <v>62</v>
      </c>
      <c r="I762" s="943"/>
      <c r="J762" s="125" t="s">
        <v>157</v>
      </c>
      <c r="K762" s="124"/>
      <c r="L762" s="124"/>
      <c r="M762" s="126"/>
      <c r="N762" s="126"/>
      <c r="O762" s="126"/>
      <c r="P762" s="126"/>
      <c r="Q762" s="125"/>
      <c r="R762" s="125"/>
      <c r="S762" s="1020"/>
      <c r="T762" s="913"/>
      <c r="U762" s="1073"/>
      <c r="V762" s="913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</row>
    <row r="763" spans="1:116" ht="9.75" customHeight="1" outlineLevel="4" x14ac:dyDescent="0.15">
      <c r="A763" s="1001"/>
      <c r="B763" s="1005"/>
      <c r="C763" s="1009"/>
      <c r="D763" s="979"/>
      <c r="E763" s="961"/>
      <c r="F763" s="964"/>
      <c r="G763" s="985"/>
      <c r="H763" s="110" t="s">
        <v>391</v>
      </c>
      <c r="I763" s="943"/>
      <c r="J763" s="125" t="s">
        <v>158</v>
      </c>
      <c r="K763" s="124">
        <v>60030.42</v>
      </c>
      <c r="L763" s="124"/>
      <c r="M763" s="126"/>
      <c r="N763" s="126"/>
      <c r="O763" s="126"/>
      <c r="P763" s="126"/>
      <c r="Q763" s="125"/>
      <c r="R763" s="125"/>
      <c r="S763" s="1020"/>
      <c r="T763" s="913"/>
      <c r="U763" s="1073"/>
      <c r="V763" s="913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</row>
    <row r="764" spans="1:116" ht="15" customHeight="1" outlineLevel="4" x14ac:dyDescent="0.15">
      <c r="A764" s="1002"/>
      <c r="B764" s="1006"/>
      <c r="C764" s="1010"/>
      <c r="D764" s="979"/>
      <c r="E764" s="961"/>
      <c r="F764" s="964"/>
      <c r="G764" s="987"/>
      <c r="H764" s="989" t="s">
        <v>402</v>
      </c>
      <c r="I764" s="943"/>
      <c r="J764" s="128" t="s">
        <v>159</v>
      </c>
      <c r="K764" s="127"/>
      <c r="L764" s="127"/>
      <c r="M764" s="136"/>
      <c r="N764" s="136"/>
      <c r="O764" s="136"/>
      <c r="P764" s="136"/>
      <c r="Q764" s="128"/>
      <c r="R764" s="128"/>
      <c r="S764" s="1020"/>
      <c r="T764" s="913"/>
      <c r="U764" s="1073"/>
      <c r="V764" s="913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</row>
    <row r="765" spans="1:116" ht="15" customHeight="1" outlineLevel="4" thickBot="1" x14ac:dyDescent="0.2">
      <c r="A765" s="1003"/>
      <c r="B765" s="1007"/>
      <c r="C765" s="1011"/>
      <c r="D765" s="980"/>
      <c r="E765" s="962"/>
      <c r="F765" s="965"/>
      <c r="G765" s="988"/>
      <c r="H765" s="944"/>
      <c r="I765" s="944"/>
      <c r="J765" s="129" t="s">
        <v>385</v>
      </c>
      <c r="K765" s="129">
        <f>SUM(K761:K764)</f>
        <v>75038.02</v>
      </c>
      <c r="L765" s="129">
        <f>SUM(L761:L764)</f>
        <v>75038.02</v>
      </c>
      <c r="M765" s="129">
        <f t="shared" ref="M765:R765" si="180">SUM(M761:M764)</f>
        <v>75038.02</v>
      </c>
      <c r="N765" s="129">
        <f t="shared" si="180"/>
        <v>5785.58</v>
      </c>
      <c r="O765" s="129">
        <f t="shared" si="180"/>
        <v>0</v>
      </c>
      <c r="P765" s="129">
        <f t="shared" si="180"/>
        <v>69252.44</v>
      </c>
      <c r="Q765" s="129">
        <f t="shared" si="180"/>
        <v>0</v>
      </c>
      <c r="R765" s="129">
        <f t="shared" si="180"/>
        <v>0</v>
      </c>
      <c r="S765" s="1026"/>
      <c r="T765" s="914"/>
      <c r="U765" s="1074"/>
      <c r="V765" s="914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</row>
    <row r="766" spans="1:116" ht="9.75" customHeight="1" outlineLevel="4" x14ac:dyDescent="0.15">
      <c r="A766" s="1000" t="s">
        <v>20</v>
      </c>
      <c r="B766" s="1004" t="s">
        <v>12</v>
      </c>
      <c r="C766" s="1008" t="s">
        <v>11</v>
      </c>
      <c r="D766" s="978">
        <v>1</v>
      </c>
      <c r="E766" s="960" t="s">
        <v>41</v>
      </c>
      <c r="F766" s="963" t="s">
        <v>306</v>
      </c>
      <c r="G766" s="985" t="s">
        <v>444</v>
      </c>
      <c r="H766" s="110" t="s">
        <v>388</v>
      </c>
      <c r="I766" s="943" t="s">
        <v>456</v>
      </c>
      <c r="J766" s="125" t="s">
        <v>156</v>
      </c>
      <c r="K766" s="124">
        <v>43930.63</v>
      </c>
      <c r="L766" s="124">
        <v>219653.14</v>
      </c>
      <c r="M766" s="126">
        <f>N766+P766</f>
        <v>219653.14</v>
      </c>
      <c r="N766" s="126">
        <v>16497.919999999998</v>
      </c>
      <c r="O766" s="126"/>
      <c r="P766" s="126">
        <f>197642.57+5512.65</f>
        <v>203155.22</v>
      </c>
      <c r="Q766" s="125">
        <v>0</v>
      </c>
      <c r="R766" s="125">
        <v>0</v>
      </c>
      <c r="S766" s="945" t="s">
        <v>407</v>
      </c>
      <c r="T766" s="912">
        <v>0</v>
      </c>
      <c r="U766" s="912">
        <v>0</v>
      </c>
      <c r="V766" s="912">
        <v>1</v>
      </c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</row>
    <row r="767" spans="1:116" ht="9.75" customHeight="1" outlineLevel="4" x14ac:dyDescent="0.15">
      <c r="A767" s="1001"/>
      <c r="B767" s="1005"/>
      <c r="C767" s="1009"/>
      <c r="D767" s="979"/>
      <c r="E767" s="961"/>
      <c r="F767" s="964"/>
      <c r="G767" s="985"/>
      <c r="H767" s="110" t="s">
        <v>62</v>
      </c>
      <c r="I767" s="943"/>
      <c r="J767" s="125" t="s">
        <v>157</v>
      </c>
      <c r="K767" s="124"/>
      <c r="L767" s="124"/>
      <c r="M767" s="126"/>
      <c r="N767" s="126"/>
      <c r="O767" s="126"/>
      <c r="P767" s="126"/>
      <c r="Q767" s="125"/>
      <c r="R767" s="125"/>
      <c r="S767" s="946"/>
      <c r="T767" s="913"/>
      <c r="U767" s="913"/>
      <c r="V767" s="913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</row>
    <row r="768" spans="1:116" ht="9.75" customHeight="1" outlineLevel="4" x14ac:dyDescent="0.15">
      <c r="A768" s="1001"/>
      <c r="B768" s="1005"/>
      <c r="C768" s="1009"/>
      <c r="D768" s="979"/>
      <c r="E768" s="961"/>
      <c r="F768" s="964"/>
      <c r="G768" s="985"/>
      <c r="H768" s="110" t="s">
        <v>391</v>
      </c>
      <c r="I768" s="943"/>
      <c r="J768" s="125" t="s">
        <v>158</v>
      </c>
      <c r="K768" s="124">
        <v>175722.51</v>
      </c>
      <c r="L768" s="124"/>
      <c r="M768" s="126"/>
      <c r="N768" s="126"/>
      <c r="O768" s="126"/>
      <c r="P768" s="126"/>
      <c r="Q768" s="125"/>
      <c r="R768" s="125"/>
      <c r="S768" s="946"/>
      <c r="T768" s="913"/>
      <c r="U768" s="913"/>
      <c r="V768" s="913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</row>
    <row r="769" spans="1:116" ht="9.75" customHeight="1" outlineLevel="4" x14ac:dyDescent="0.15">
      <c r="A769" s="1002"/>
      <c r="B769" s="1006"/>
      <c r="C769" s="1010"/>
      <c r="D769" s="979"/>
      <c r="E769" s="961"/>
      <c r="F769" s="964"/>
      <c r="G769" s="987"/>
      <c r="H769" s="989" t="s">
        <v>399</v>
      </c>
      <c r="I769" s="943"/>
      <c r="J769" s="128" t="s">
        <v>159</v>
      </c>
      <c r="K769" s="127"/>
      <c r="L769" s="127"/>
      <c r="M769" s="136"/>
      <c r="N769" s="136"/>
      <c r="O769" s="136"/>
      <c r="P769" s="136"/>
      <c r="Q769" s="128"/>
      <c r="R769" s="128"/>
      <c r="S769" s="946"/>
      <c r="T769" s="913"/>
      <c r="U769" s="913"/>
      <c r="V769" s="913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</row>
    <row r="770" spans="1:116" ht="10.5" customHeight="1" outlineLevel="4" thickBot="1" x14ac:dyDescent="0.2">
      <c r="A770" s="1003"/>
      <c r="B770" s="1007"/>
      <c r="C770" s="1011"/>
      <c r="D770" s="980"/>
      <c r="E770" s="962"/>
      <c r="F770" s="965"/>
      <c r="G770" s="988"/>
      <c r="H770" s="944"/>
      <c r="I770" s="944"/>
      <c r="J770" s="129" t="s">
        <v>385</v>
      </c>
      <c r="K770" s="129">
        <f>SUM(K766:K769)</f>
        <v>219653.14</v>
      </c>
      <c r="L770" s="129">
        <f>SUM(L766:L769)</f>
        <v>219653.14</v>
      </c>
      <c r="M770" s="129">
        <f t="shared" ref="M770:R770" si="181">SUM(M766:M769)</f>
        <v>219653.14</v>
      </c>
      <c r="N770" s="129">
        <f t="shared" si="181"/>
        <v>16497.919999999998</v>
      </c>
      <c r="O770" s="129">
        <f t="shared" si="181"/>
        <v>0</v>
      </c>
      <c r="P770" s="129">
        <f t="shared" si="181"/>
        <v>203155.22</v>
      </c>
      <c r="Q770" s="129">
        <f t="shared" si="181"/>
        <v>0</v>
      </c>
      <c r="R770" s="129">
        <f t="shared" si="181"/>
        <v>0</v>
      </c>
      <c r="S770" s="947"/>
      <c r="T770" s="914"/>
      <c r="U770" s="914"/>
      <c r="V770" s="914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</row>
    <row r="771" spans="1:116" ht="10.5" customHeight="1" outlineLevel="4" x14ac:dyDescent="0.15">
      <c r="A771" s="1000" t="s">
        <v>20</v>
      </c>
      <c r="B771" s="1004" t="s">
        <v>12</v>
      </c>
      <c r="C771" s="1008" t="s">
        <v>11</v>
      </c>
      <c r="D771" s="978">
        <v>1</v>
      </c>
      <c r="E771" s="960" t="s">
        <v>45</v>
      </c>
      <c r="F771" s="963" t="s">
        <v>307</v>
      </c>
      <c r="G771" s="985" t="s">
        <v>444</v>
      </c>
      <c r="H771" s="110" t="s">
        <v>388</v>
      </c>
      <c r="I771" s="943" t="s">
        <v>457</v>
      </c>
      <c r="J771" s="139" t="s">
        <v>156</v>
      </c>
      <c r="K771" s="124">
        <v>22131.52</v>
      </c>
      <c r="L771" s="124">
        <v>110657.60000000001</v>
      </c>
      <c r="M771" s="126">
        <f>N771+P771</f>
        <v>110657.60000000001</v>
      </c>
      <c r="N771" s="126">
        <v>8424.06</v>
      </c>
      <c r="O771" s="126"/>
      <c r="P771" s="126">
        <f>47684.56+54548.98</f>
        <v>102233.54000000001</v>
      </c>
      <c r="Q771" s="125">
        <v>0</v>
      </c>
      <c r="R771" s="125">
        <v>0</v>
      </c>
      <c r="S771" s="1019" t="s">
        <v>405</v>
      </c>
      <c r="T771" s="912">
        <v>0</v>
      </c>
      <c r="U771" s="912">
        <v>0</v>
      </c>
      <c r="V771" s="912">
        <v>1</v>
      </c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</row>
    <row r="772" spans="1:116" ht="9.75" customHeight="1" outlineLevel="4" x14ac:dyDescent="0.15">
      <c r="A772" s="1001"/>
      <c r="B772" s="1005"/>
      <c r="C772" s="1009"/>
      <c r="D772" s="979"/>
      <c r="E772" s="961"/>
      <c r="F772" s="964"/>
      <c r="G772" s="985"/>
      <c r="H772" s="110" t="s">
        <v>62</v>
      </c>
      <c r="I772" s="943"/>
      <c r="J772" s="125" t="s">
        <v>157</v>
      </c>
      <c r="K772" s="124"/>
      <c r="L772" s="124"/>
      <c r="M772" s="126"/>
      <c r="N772" s="126"/>
      <c r="O772" s="126"/>
      <c r="P772" s="126"/>
      <c r="Q772" s="125"/>
      <c r="R772" s="125"/>
      <c r="S772" s="1020"/>
      <c r="T772" s="913"/>
      <c r="U772" s="913"/>
      <c r="V772" s="913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</row>
    <row r="773" spans="1:116" ht="9.75" customHeight="1" outlineLevel="4" x14ac:dyDescent="0.15">
      <c r="A773" s="1001"/>
      <c r="B773" s="1005"/>
      <c r="C773" s="1009"/>
      <c r="D773" s="979"/>
      <c r="E773" s="961"/>
      <c r="F773" s="964"/>
      <c r="G773" s="985"/>
      <c r="H773" s="110" t="s">
        <v>391</v>
      </c>
      <c r="I773" s="943"/>
      <c r="J773" s="125" t="s">
        <v>158</v>
      </c>
      <c r="K773" s="124">
        <v>88526.080000000002</v>
      </c>
      <c r="L773" s="124"/>
      <c r="M773" s="126"/>
      <c r="N773" s="126"/>
      <c r="O773" s="126"/>
      <c r="P773" s="126"/>
      <c r="Q773" s="125"/>
      <c r="R773" s="125"/>
      <c r="S773" s="1020"/>
      <c r="T773" s="913"/>
      <c r="U773" s="913"/>
      <c r="V773" s="913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</row>
    <row r="774" spans="1:116" ht="9.75" customHeight="1" outlineLevel="4" x14ac:dyDescent="0.15">
      <c r="A774" s="1002"/>
      <c r="B774" s="1006"/>
      <c r="C774" s="1010"/>
      <c r="D774" s="979"/>
      <c r="E774" s="961"/>
      <c r="F774" s="964"/>
      <c r="G774" s="987"/>
      <c r="H774" s="989" t="s">
        <v>403</v>
      </c>
      <c r="I774" s="943"/>
      <c r="J774" s="128" t="s">
        <v>159</v>
      </c>
      <c r="K774" s="127"/>
      <c r="L774" s="127"/>
      <c r="M774" s="136"/>
      <c r="N774" s="136"/>
      <c r="O774" s="136"/>
      <c r="P774" s="136"/>
      <c r="Q774" s="128"/>
      <c r="R774" s="128"/>
      <c r="S774" s="1020"/>
      <c r="T774" s="913"/>
      <c r="U774" s="913"/>
      <c r="V774" s="913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</row>
    <row r="775" spans="1:116" ht="9.75" customHeight="1" outlineLevel="4" thickBot="1" x14ac:dyDescent="0.2">
      <c r="A775" s="1003"/>
      <c r="B775" s="1007"/>
      <c r="C775" s="1011"/>
      <c r="D775" s="980"/>
      <c r="E775" s="962"/>
      <c r="F775" s="965"/>
      <c r="G775" s="988"/>
      <c r="H775" s="944"/>
      <c r="I775" s="944"/>
      <c r="J775" s="129" t="s">
        <v>385</v>
      </c>
      <c r="K775" s="129">
        <f>SUM(K771:K774)</f>
        <v>110657.60000000001</v>
      </c>
      <c r="L775" s="129">
        <f>SUM(L771:L774)</f>
        <v>110657.60000000001</v>
      </c>
      <c r="M775" s="129">
        <f t="shared" ref="M775:R775" si="182">SUM(M771:M774)</f>
        <v>110657.60000000001</v>
      </c>
      <c r="N775" s="129">
        <f t="shared" si="182"/>
        <v>8424.06</v>
      </c>
      <c r="O775" s="129">
        <f t="shared" si="182"/>
        <v>0</v>
      </c>
      <c r="P775" s="129">
        <f t="shared" si="182"/>
        <v>102233.54000000001</v>
      </c>
      <c r="Q775" s="129">
        <f t="shared" si="182"/>
        <v>0</v>
      </c>
      <c r="R775" s="129">
        <f t="shared" si="182"/>
        <v>0</v>
      </c>
      <c r="S775" s="1026"/>
      <c r="T775" s="914"/>
      <c r="U775" s="914"/>
      <c r="V775" s="914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</row>
    <row r="776" spans="1:116" ht="9.75" customHeight="1" outlineLevel="4" x14ac:dyDescent="0.15">
      <c r="A776" s="1000" t="s">
        <v>20</v>
      </c>
      <c r="B776" s="1004" t="s">
        <v>12</v>
      </c>
      <c r="C776" s="1008" t="s">
        <v>11</v>
      </c>
      <c r="D776" s="978">
        <v>1</v>
      </c>
      <c r="E776" s="960" t="s">
        <v>48</v>
      </c>
      <c r="F776" s="963" t="s">
        <v>308</v>
      </c>
      <c r="G776" s="985" t="s">
        <v>444</v>
      </c>
      <c r="H776" s="110" t="s">
        <v>388</v>
      </c>
      <c r="I776" s="943" t="s">
        <v>458</v>
      </c>
      <c r="J776" s="139" t="s">
        <v>156</v>
      </c>
      <c r="K776" s="124">
        <v>43953.79</v>
      </c>
      <c r="L776" s="124">
        <v>153838.28</v>
      </c>
      <c r="M776" s="126">
        <f>N776+P776</f>
        <v>153838.28</v>
      </c>
      <c r="N776" s="126">
        <v>11799.85</v>
      </c>
      <c r="O776" s="126"/>
      <c r="P776" s="126">
        <f>90601.62+51436.81</f>
        <v>142038.43</v>
      </c>
      <c r="Q776" s="125">
        <v>65930.69</v>
      </c>
      <c r="R776" s="125"/>
      <c r="S776" s="945" t="s">
        <v>407</v>
      </c>
      <c r="T776" s="912">
        <v>0</v>
      </c>
      <c r="U776" s="912">
        <v>0</v>
      </c>
      <c r="V776" s="912">
        <v>1</v>
      </c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</row>
    <row r="777" spans="1:116" ht="9.75" customHeight="1" outlineLevel="4" x14ac:dyDescent="0.15">
      <c r="A777" s="1001"/>
      <c r="B777" s="1005"/>
      <c r="C777" s="1009"/>
      <c r="D777" s="979"/>
      <c r="E777" s="961"/>
      <c r="F777" s="964"/>
      <c r="G777" s="985"/>
      <c r="H777" s="110" t="s">
        <v>62</v>
      </c>
      <c r="I777" s="943"/>
      <c r="J777" s="125" t="s">
        <v>157</v>
      </c>
      <c r="K777" s="124"/>
      <c r="L777" s="124"/>
      <c r="M777" s="126"/>
      <c r="N777" s="126"/>
      <c r="O777" s="126"/>
      <c r="P777" s="126"/>
      <c r="Q777" s="125"/>
      <c r="R777" s="125"/>
      <c r="S777" s="946"/>
      <c r="T777" s="913"/>
      <c r="U777" s="913"/>
      <c r="V777" s="913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</row>
    <row r="778" spans="1:116" ht="9.75" customHeight="1" outlineLevel="4" x14ac:dyDescent="0.15">
      <c r="A778" s="1001"/>
      <c r="B778" s="1005"/>
      <c r="C778" s="1009"/>
      <c r="D778" s="979"/>
      <c r="E778" s="961"/>
      <c r="F778" s="964"/>
      <c r="G778" s="985"/>
      <c r="H778" s="110" t="s">
        <v>391</v>
      </c>
      <c r="I778" s="943"/>
      <c r="J778" s="125" t="s">
        <v>158</v>
      </c>
      <c r="K778" s="124">
        <v>175815.18</v>
      </c>
      <c r="L778" s="124"/>
      <c r="M778" s="126"/>
      <c r="N778" s="126"/>
      <c r="O778" s="126"/>
      <c r="P778" s="126"/>
      <c r="Q778" s="125"/>
      <c r="R778" s="125"/>
      <c r="S778" s="946"/>
      <c r="T778" s="913"/>
      <c r="U778" s="913"/>
      <c r="V778" s="913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</row>
    <row r="779" spans="1:116" ht="9.75" customHeight="1" outlineLevel="4" x14ac:dyDescent="0.15">
      <c r="A779" s="1002"/>
      <c r="B779" s="1006"/>
      <c r="C779" s="1010"/>
      <c r="D779" s="979"/>
      <c r="E779" s="961"/>
      <c r="F779" s="964"/>
      <c r="G779" s="987"/>
      <c r="H779" s="108" t="s">
        <v>404</v>
      </c>
      <c r="I779" s="943"/>
      <c r="J779" s="128" t="s">
        <v>159</v>
      </c>
      <c r="K779" s="127"/>
      <c r="L779" s="127"/>
      <c r="M779" s="136"/>
      <c r="N779" s="136"/>
      <c r="O779" s="136"/>
      <c r="P779" s="136"/>
      <c r="Q779" s="128"/>
      <c r="R779" s="128"/>
      <c r="S779" s="946"/>
      <c r="T779" s="913"/>
      <c r="U779" s="913"/>
      <c r="V779" s="913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</row>
    <row r="780" spans="1:116" ht="9.75" customHeight="1" outlineLevel="4" thickBot="1" x14ac:dyDescent="0.2">
      <c r="A780" s="1003"/>
      <c r="B780" s="1007"/>
      <c r="C780" s="1011"/>
      <c r="D780" s="980"/>
      <c r="E780" s="962"/>
      <c r="F780" s="965"/>
      <c r="G780" s="988"/>
      <c r="H780" s="107"/>
      <c r="I780" s="944"/>
      <c r="J780" s="129" t="s">
        <v>385</v>
      </c>
      <c r="K780" s="129">
        <f>SUM(K776:K779)</f>
        <v>219768.97</v>
      </c>
      <c r="L780" s="129">
        <f>SUM(L776:L779)</f>
        <v>153838.28</v>
      </c>
      <c r="M780" s="129">
        <f t="shared" ref="M780:R780" si="183">SUM(M776:M779)</f>
        <v>153838.28</v>
      </c>
      <c r="N780" s="129">
        <f t="shared" si="183"/>
        <v>11799.85</v>
      </c>
      <c r="O780" s="129">
        <f t="shared" si="183"/>
        <v>0</v>
      </c>
      <c r="P780" s="129">
        <f t="shared" si="183"/>
        <v>142038.43</v>
      </c>
      <c r="Q780" s="129">
        <f t="shared" si="183"/>
        <v>65930.69</v>
      </c>
      <c r="R780" s="129">
        <f t="shared" si="183"/>
        <v>0</v>
      </c>
      <c r="S780" s="947"/>
      <c r="T780" s="914"/>
      <c r="U780" s="914"/>
      <c r="V780" s="914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</row>
    <row r="781" spans="1:116" ht="9.75" customHeight="1" outlineLevel="4" x14ac:dyDescent="0.15">
      <c r="A781" s="1000" t="s">
        <v>20</v>
      </c>
      <c r="B781" s="1004" t="s">
        <v>12</v>
      </c>
      <c r="C781" s="1008" t="s">
        <v>11</v>
      </c>
      <c r="D781" s="978">
        <v>1</v>
      </c>
      <c r="E781" s="960" t="s">
        <v>49</v>
      </c>
      <c r="F781" s="963" t="s">
        <v>309</v>
      </c>
      <c r="G781" s="985" t="s">
        <v>444</v>
      </c>
      <c r="H781" s="110" t="s">
        <v>388</v>
      </c>
      <c r="I781" s="943" t="s">
        <v>459</v>
      </c>
      <c r="J781" s="125" t="s">
        <v>156</v>
      </c>
      <c r="K781" s="124">
        <v>22266.32</v>
      </c>
      <c r="L781" s="124">
        <v>111331.62</v>
      </c>
      <c r="M781" s="126">
        <f>N781+P781</f>
        <v>111331.62</v>
      </c>
      <c r="N781" s="126">
        <v>8473.98</v>
      </c>
      <c r="O781" s="126"/>
      <c r="P781" s="126">
        <v>102857.64</v>
      </c>
      <c r="Q781" s="125">
        <v>0</v>
      </c>
      <c r="R781" s="125">
        <v>0</v>
      </c>
      <c r="S781" s="945" t="s">
        <v>406</v>
      </c>
      <c r="T781" s="912">
        <v>0</v>
      </c>
      <c r="U781" s="912">
        <v>0</v>
      </c>
      <c r="V781" s="912">
        <v>1</v>
      </c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</row>
    <row r="782" spans="1:116" ht="9.75" customHeight="1" outlineLevel="4" x14ac:dyDescent="0.15">
      <c r="A782" s="1001"/>
      <c r="B782" s="1005"/>
      <c r="C782" s="1009"/>
      <c r="D782" s="979"/>
      <c r="E782" s="961"/>
      <c r="F782" s="964"/>
      <c r="G782" s="985"/>
      <c r="H782" s="110" t="s">
        <v>62</v>
      </c>
      <c r="I782" s="943"/>
      <c r="J782" s="125" t="s">
        <v>157</v>
      </c>
      <c r="K782" s="124"/>
      <c r="L782" s="124"/>
      <c r="M782" s="126"/>
      <c r="N782" s="126"/>
      <c r="O782" s="126"/>
      <c r="P782" s="126"/>
      <c r="Q782" s="125"/>
      <c r="R782" s="125"/>
      <c r="S782" s="946"/>
      <c r="T782" s="913"/>
      <c r="U782" s="913"/>
      <c r="V782" s="913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</row>
    <row r="783" spans="1:116" ht="9.75" customHeight="1" outlineLevel="4" x14ac:dyDescent="0.15">
      <c r="A783" s="1001"/>
      <c r="B783" s="1005"/>
      <c r="C783" s="1009"/>
      <c r="D783" s="979"/>
      <c r="E783" s="961"/>
      <c r="F783" s="964"/>
      <c r="G783" s="985"/>
      <c r="H783" s="110" t="s">
        <v>391</v>
      </c>
      <c r="I783" s="943"/>
      <c r="J783" s="125" t="s">
        <v>158</v>
      </c>
      <c r="K783" s="124">
        <v>89065.3</v>
      </c>
      <c r="L783" s="124"/>
      <c r="M783" s="126"/>
      <c r="N783" s="126"/>
      <c r="O783" s="126"/>
      <c r="P783" s="126"/>
      <c r="Q783" s="125"/>
      <c r="R783" s="125"/>
      <c r="S783" s="946"/>
      <c r="T783" s="913"/>
      <c r="U783" s="913"/>
      <c r="V783" s="913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</row>
    <row r="784" spans="1:116" ht="9.75" customHeight="1" outlineLevel="4" x14ac:dyDescent="0.15">
      <c r="A784" s="1002"/>
      <c r="B784" s="1006"/>
      <c r="C784" s="1010"/>
      <c r="D784" s="979"/>
      <c r="E784" s="961"/>
      <c r="F784" s="964"/>
      <c r="G784" s="987"/>
      <c r="H784" s="989" t="s">
        <v>402</v>
      </c>
      <c r="I784" s="943"/>
      <c r="J784" s="128" t="s">
        <v>159</v>
      </c>
      <c r="K784" s="127"/>
      <c r="L784" s="127"/>
      <c r="M784" s="136"/>
      <c r="N784" s="136"/>
      <c r="O784" s="136"/>
      <c r="P784" s="136"/>
      <c r="Q784" s="128"/>
      <c r="R784" s="128"/>
      <c r="S784" s="946"/>
      <c r="T784" s="913"/>
      <c r="U784" s="913"/>
      <c r="V784" s="913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</row>
    <row r="785" spans="1:116" ht="9.75" customHeight="1" outlineLevel="4" thickBot="1" x14ac:dyDescent="0.2">
      <c r="A785" s="1003"/>
      <c r="B785" s="1007"/>
      <c r="C785" s="1011"/>
      <c r="D785" s="980"/>
      <c r="E785" s="962"/>
      <c r="F785" s="965"/>
      <c r="G785" s="988"/>
      <c r="H785" s="944"/>
      <c r="I785" s="944"/>
      <c r="J785" s="129" t="s">
        <v>385</v>
      </c>
      <c r="K785" s="129">
        <f>SUM(K781:K784)</f>
        <v>111331.62</v>
      </c>
      <c r="L785" s="129">
        <f>SUM(L781:L784)</f>
        <v>111331.62</v>
      </c>
      <c r="M785" s="129">
        <f t="shared" ref="M785:R785" si="184">SUM(M781:M784)</f>
        <v>111331.62</v>
      </c>
      <c r="N785" s="129">
        <f t="shared" si="184"/>
        <v>8473.98</v>
      </c>
      <c r="O785" s="129">
        <f t="shared" si="184"/>
        <v>0</v>
      </c>
      <c r="P785" s="129">
        <f t="shared" si="184"/>
        <v>102857.64</v>
      </c>
      <c r="Q785" s="129">
        <f t="shared" si="184"/>
        <v>0</v>
      </c>
      <c r="R785" s="129">
        <f t="shared" si="184"/>
        <v>0</v>
      </c>
      <c r="S785" s="947"/>
      <c r="T785" s="914"/>
      <c r="U785" s="914"/>
      <c r="V785" s="914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</row>
    <row r="786" spans="1:116" ht="9.75" customHeight="1" outlineLevel="4" x14ac:dyDescent="0.15">
      <c r="A786" s="1000" t="s">
        <v>20</v>
      </c>
      <c r="B786" s="1004" t="s">
        <v>12</v>
      </c>
      <c r="C786" s="1008" t="s">
        <v>11</v>
      </c>
      <c r="D786" s="978">
        <v>1</v>
      </c>
      <c r="E786" s="960" t="s">
        <v>58</v>
      </c>
      <c r="F786" s="963" t="s">
        <v>310</v>
      </c>
      <c r="G786" s="985" t="s">
        <v>444</v>
      </c>
      <c r="H786" s="110" t="s">
        <v>388</v>
      </c>
      <c r="I786" s="943" t="s">
        <v>460</v>
      </c>
      <c r="J786" s="139" t="s">
        <v>156</v>
      </c>
      <c r="K786" s="124">
        <v>25000</v>
      </c>
      <c r="L786" s="124">
        <v>125000</v>
      </c>
      <c r="M786" s="126">
        <f>N786+P786</f>
        <v>124999.95</v>
      </c>
      <c r="N786" s="126">
        <v>9486.4500000000007</v>
      </c>
      <c r="O786" s="126"/>
      <c r="P786" s="126">
        <f>25389+90124.5</f>
        <v>115513.5</v>
      </c>
      <c r="Q786" s="125">
        <v>0</v>
      </c>
      <c r="R786" s="125"/>
      <c r="S786" s="945" t="s">
        <v>406</v>
      </c>
      <c r="T786" s="912">
        <v>0</v>
      </c>
      <c r="U786" s="912">
        <v>0</v>
      </c>
      <c r="V786" s="912">
        <v>1</v>
      </c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</row>
    <row r="787" spans="1:116" ht="10.5" customHeight="1" outlineLevel="4" x14ac:dyDescent="0.15">
      <c r="A787" s="1001"/>
      <c r="B787" s="1005"/>
      <c r="C787" s="1009"/>
      <c r="D787" s="979"/>
      <c r="E787" s="961"/>
      <c r="F787" s="964"/>
      <c r="G787" s="985"/>
      <c r="H787" s="110" t="s">
        <v>62</v>
      </c>
      <c r="I787" s="943"/>
      <c r="J787" s="125" t="s">
        <v>157</v>
      </c>
      <c r="K787" s="124"/>
      <c r="L787" s="124"/>
      <c r="M787" s="126"/>
      <c r="N787" s="126"/>
      <c r="O787" s="126"/>
      <c r="P787" s="126"/>
      <c r="Q787" s="125"/>
      <c r="R787" s="125"/>
      <c r="S787" s="946"/>
      <c r="T787" s="913"/>
      <c r="U787" s="913"/>
      <c r="V787" s="913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</row>
    <row r="788" spans="1:116" ht="10.5" customHeight="1" outlineLevel="4" x14ac:dyDescent="0.15">
      <c r="A788" s="1001"/>
      <c r="B788" s="1005"/>
      <c r="C788" s="1009"/>
      <c r="D788" s="979"/>
      <c r="E788" s="961"/>
      <c r="F788" s="964"/>
      <c r="G788" s="985"/>
      <c r="H788" s="110" t="s">
        <v>391</v>
      </c>
      <c r="I788" s="943"/>
      <c r="J788" s="125" t="s">
        <v>158</v>
      </c>
      <c r="K788" s="124">
        <v>100000</v>
      </c>
      <c r="L788" s="124"/>
      <c r="M788" s="126"/>
      <c r="N788" s="126"/>
      <c r="O788" s="126"/>
      <c r="P788" s="126"/>
      <c r="Q788" s="125"/>
      <c r="R788" s="125"/>
      <c r="S788" s="946"/>
      <c r="T788" s="913"/>
      <c r="U788" s="913"/>
      <c r="V788" s="913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</row>
    <row r="789" spans="1:116" ht="9.75" customHeight="1" outlineLevel="4" x14ac:dyDescent="0.15">
      <c r="A789" s="1002"/>
      <c r="B789" s="1006"/>
      <c r="C789" s="1010"/>
      <c r="D789" s="979"/>
      <c r="E789" s="961"/>
      <c r="F789" s="964"/>
      <c r="G789" s="987"/>
      <c r="H789" s="989" t="s">
        <v>397</v>
      </c>
      <c r="I789" s="943"/>
      <c r="J789" s="128" t="s">
        <v>159</v>
      </c>
      <c r="K789" s="127"/>
      <c r="L789" s="127"/>
      <c r="M789" s="136"/>
      <c r="N789" s="136"/>
      <c r="O789" s="136"/>
      <c r="P789" s="136"/>
      <c r="Q789" s="128"/>
      <c r="R789" s="128"/>
      <c r="S789" s="946"/>
      <c r="T789" s="913"/>
      <c r="U789" s="913"/>
      <c r="V789" s="913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</row>
    <row r="790" spans="1:116" ht="9.75" customHeight="1" outlineLevel="4" thickBot="1" x14ac:dyDescent="0.2">
      <c r="A790" s="1003"/>
      <c r="B790" s="1007"/>
      <c r="C790" s="1011"/>
      <c r="D790" s="980"/>
      <c r="E790" s="962"/>
      <c r="F790" s="965"/>
      <c r="G790" s="988"/>
      <c r="H790" s="944"/>
      <c r="I790" s="944"/>
      <c r="J790" s="129" t="s">
        <v>385</v>
      </c>
      <c r="K790" s="129">
        <f>SUM(K786:K789)</f>
        <v>125000</v>
      </c>
      <c r="L790" s="129">
        <f>SUM(L786:L789)</f>
        <v>125000</v>
      </c>
      <c r="M790" s="129">
        <f t="shared" ref="M790:R790" si="185">SUM(M786:M789)</f>
        <v>124999.95</v>
      </c>
      <c r="N790" s="129">
        <f t="shared" si="185"/>
        <v>9486.4500000000007</v>
      </c>
      <c r="O790" s="129">
        <f t="shared" si="185"/>
        <v>0</v>
      </c>
      <c r="P790" s="129">
        <f t="shared" si="185"/>
        <v>115513.5</v>
      </c>
      <c r="Q790" s="129">
        <f t="shared" si="185"/>
        <v>0</v>
      </c>
      <c r="R790" s="129">
        <f t="shared" si="185"/>
        <v>0</v>
      </c>
      <c r="S790" s="947"/>
      <c r="T790" s="914"/>
      <c r="U790" s="914"/>
      <c r="V790" s="914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</row>
    <row r="791" spans="1:116" ht="9.75" customHeight="1" outlineLevel="4" x14ac:dyDescent="0.15">
      <c r="A791" s="1000" t="s">
        <v>20</v>
      </c>
      <c r="B791" s="1004" t="s">
        <v>12</v>
      </c>
      <c r="C791" s="1008" t="s">
        <v>11</v>
      </c>
      <c r="D791" s="978">
        <v>1</v>
      </c>
      <c r="E791" s="960" t="s">
        <v>59</v>
      </c>
      <c r="F791" s="963"/>
      <c r="G791" s="942"/>
      <c r="H791" s="942"/>
      <c r="I791" s="942"/>
      <c r="J791" s="14" t="s">
        <v>156</v>
      </c>
      <c r="K791" s="20"/>
      <c r="L791" s="20"/>
      <c r="M791" s="17"/>
      <c r="N791" s="17"/>
      <c r="O791" s="17"/>
      <c r="P791" s="17"/>
      <c r="Q791" s="16"/>
      <c r="R791" s="16"/>
      <c r="S791" s="945"/>
      <c r="T791" s="912"/>
      <c r="U791" s="912"/>
      <c r="V791" s="9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</row>
    <row r="792" spans="1:116" ht="9.75" customHeight="1" outlineLevel="4" x14ac:dyDescent="0.15">
      <c r="A792" s="1001"/>
      <c r="B792" s="1005"/>
      <c r="C792" s="1009"/>
      <c r="D792" s="979"/>
      <c r="E792" s="961"/>
      <c r="F792" s="964"/>
      <c r="G792" s="943"/>
      <c r="H792" s="943"/>
      <c r="I792" s="943"/>
      <c r="J792" s="16" t="s">
        <v>157</v>
      </c>
      <c r="K792" s="20"/>
      <c r="L792" s="20"/>
      <c r="M792" s="17"/>
      <c r="N792" s="17"/>
      <c r="O792" s="17"/>
      <c r="P792" s="17"/>
      <c r="Q792" s="16"/>
      <c r="R792" s="16"/>
      <c r="S792" s="946"/>
      <c r="T792" s="913"/>
      <c r="U792" s="913"/>
      <c r="V792" s="913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</row>
    <row r="793" spans="1:116" ht="9.75" customHeight="1" outlineLevel="4" x14ac:dyDescent="0.15">
      <c r="A793" s="1001"/>
      <c r="B793" s="1005"/>
      <c r="C793" s="1009"/>
      <c r="D793" s="979"/>
      <c r="E793" s="961"/>
      <c r="F793" s="964"/>
      <c r="G793" s="943"/>
      <c r="H793" s="943"/>
      <c r="I793" s="943"/>
      <c r="J793" s="16" t="s">
        <v>158</v>
      </c>
      <c r="K793" s="20"/>
      <c r="L793" s="20"/>
      <c r="M793" s="17"/>
      <c r="N793" s="17"/>
      <c r="O793" s="17"/>
      <c r="P793" s="17"/>
      <c r="Q793" s="16"/>
      <c r="R793" s="16"/>
      <c r="S793" s="946"/>
      <c r="T793" s="913"/>
      <c r="U793" s="913"/>
      <c r="V793" s="913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</row>
    <row r="794" spans="1:116" ht="9.75" customHeight="1" outlineLevel="4" x14ac:dyDescent="0.15">
      <c r="A794" s="1002"/>
      <c r="B794" s="1006"/>
      <c r="C794" s="1010"/>
      <c r="D794" s="979"/>
      <c r="E794" s="961"/>
      <c r="F794" s="964"/>
      <c r="G794" s="943"/>
      <c r="H794" s="943"/>
      <c r="I794" s="943"/>
      <c r="J794" s="18" t="s">
        <v>159</v>
      </c>
      <c r="K794" s="21"/>
      <c r="L794" s="21"/>
      <c r="M794" s="22"/>
      <c r="N794" s="22"/>
      <c r="O794" s="22"/>
      <c r="P794" s="22"/>
      <c r="Q794" s="18"/>
      <c r="R794" s="18"/>
      <c r="S794" s="946"/>
      <c r="T794" s="913"/>
      <c r="U794" s="913"/>
      <c r="V794" s="913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</row>
    <row r="795" spans="1:116" ht="9.75" customHeight="1" outlineLevel="4" thickBot="1" x14ac:dyDescent="0.2">
      <c r="A795" s="1003"/>
      <c r="B795" s="1007"/>
      <c r="C795" s="1011"/>
      <c r="D795" s="980"/>
      <c r="E795" s="962"/>
      <c r="F795" s="965"/>
      <c r="G795" s="944"/>
      <c r="H795" s="944"/>
      <c r="I795" s="944"/>
      <c r="J795" s="19" t="s">
        <v>385</v>
      </c>
      <c r="K795" s="19">
        <f>SUM(K791:K794)</f>
        <v>0</v>
      </c>
      <c r="L795" s="19">
        <f>SUM(L791:L794)</f>
        <v>0</v>
      </c>
      <c r="M795" s="19">
        <f t="shared" ref="M795:R795" si="186">SUM(M791:M794)</f>
        <v>0</v>
      </c>
      <c r="N795" s="19">
        <f t="shared" si="186"/>
        <v>0</v>
      </c>
      <c r="O795" s="19">
        <f t="shared" si="186"/>
        <v>0</v>
      </c>
      <c r="P795" s="19">
        <f t="shared" si="186"/>
        <v>0</v>
      </c>
      <c r="Q795" s="19">
        <f t="shared" si="186"/>
        <v>0</v>
      </c>
      <c r="R795" s="19">
        <f t="shared" si="186"/>
        <v>0</v>
      </c>
      <c r="S795" s="947"/>
      <c r="T795" s="914"/>
      <c r="U795" s="914"/>
      <c r="V795" s="914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</row>
    <row r="796" spans="1:116" ht="9.75" customHeight="1" outlineLevel="4" x14ac:dyDescent="0.15">
      <c r="A796" s="1000" t="s">
        <v>20</v>
      </c>
      <c r="B796" s="1004" t="s">
        <v>12</v>
      </c>
      <c r="C796" s="1008" t="s">
        <v>11</v>
      </c>
      <c r="D796" s="978">
        <v>1</v>
      </c>
      <c r="E796" s="960" t="s">
        <v>60</v>
      </c>
      <c r="F796" s="963"/>
      <c r="G796" s="942"/>
      <c r="H796" s="942"/>
      <c r="I796" s="942"/>
      <c r="J796" s="14" t="s">
        <v>156</v>
      </c>
      <c r="K796" s="20"/>
      <c r="L796" s="20"/>
      <c r="M796" s="17"/>
      <c r="N796" s="17"/>
      <c r="O796" s="17"/>
      <c r="P796" s="17"/>
      <c r="Q796" s="16"/>
      <c r="R796" s="16"/>
      <c r="S796" s="945"/>
      <c r="T796" s="912"/>
      <c r="U796" s="912"/>
      <c r="V796" s="9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</row>
    <row r="797" spans="1:116" ht="9.75" customHeight="1" outlineLevel="4" x14ac:dyDescent="0.15">
      <c r="A797" s="1001"/>
      <c r="B797" s="1005"/>
      <c r="C797" s="1009"/>
      <c r="D797" s="979"/>
      <c r="E797" s="961"/>
      <c r="F797" s="964"/>
      <c r="G797" s="943"/>
      <c r="H797" s="943"/>
      <c r="I797" s="943"/>
      <c r="J797" s="16" t="s">
        <v>157</v>
      </c>
      <c r="K797" s="20"/>
      <c r="L797" s="20"/>
      <c r="M797" s="17"/>
      <c r="N797" s="17"/>
      <c r="O797" s="17"/>
      <c r="P797" s="17"/>
      <c r="Q797" s="16"/>
      <c r="R797" s="16"/>
      <c r="S797" s="946"/>
      <c r="T797" s="913"/>
      <c r="U797" s="913"/>
      <c r="V797" s="913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</row>
    <row r="798" spans="1:116" ht="9.75" customHeight="1" outlineLevel="4" x14ac:dyDescent="0.15">
      <c r="A798" s="1001"/>
      <c r="B798" s="1005"/>
      <c r="C798" s="1009"/>
      <c r="D798" s="979"/>
      <c r="E798" s="961"/>
      <c r="F798" s="964"/>
      <c r="G798" s="943"/>
      <c r="H798" s="943"/>
      <c r="I798" s="943"/>
      <c r="J798" s="16" t="s">
        <v>158</v>
      </c>
      <c r="K798" s="20"/>
      <c r="L798" s="20"/>
      <c r="M798" s="17"/>
      <c r="N798" s="17"/>
      <c r="O798" s="17"/>
      <c r="P798" s="17"/>
      <c r="Q798" s="16"/>
      <c r="R798" s="16"/>
      <c r="S798" s="946"/>
      <c r="T798" s="913"/>
      <c r="U798" s="913"/>
      <c r="V798" s="913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</row>
    <row r="799" spans="1:116" ht="9.75" customHeight="1" outlineLevel="4" x14ac:dyDescent="0.15">
      <c r="A799" s="1002"/>
      <c r="B799" s="1006"/>
      <c r="C799" s="1010"/>
      <c r="D799" s="979"/>
      <c r="E799" s="961"/>
      <c r="F799" s="964"/>
      <c r="G799" s="943"/>
      <c r="H799" s="943"/>
      <c r="I799" s="943"/>
      <c r="J799" s="18" t="s">
        <v>159</v>
      </c>
      <c r="K799" s="21"/>
      <c r="L799" s="21"/>
      <c r="M799" s="22"/>
      <c r="N799" s="22"/>
      <c r="O799" s="22"/>
      <c r="P799" s="22"/>
      <c r="Q799" s="18"/>
      <c r="R799" s="18"/>
      <c r="S799" s="946"/>
      <c r="T799" s="913"/>
      <c r="U799" s="913"/>
      <c r="V799" s="913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</row>
    <row r="800" spans="1:116" ht="9.75" customHeight="1" outlineLevel="4" thickBot="1" x14ac:dyDescent="0.2">
      <c r="A800" s="1003"/>
      <c r="B800" s="1007"/>
      <c r="C800" s="1011"/>
      <c r="D800" s="980"/>
      <c r="E800" s="962"/>
      <c r="F800" s="965"/>
      <c r="G800" s="944"/>
      <c r="H800" s="944"/>
      <c r="I800" s="944"/>
      <c r="J800" s="19" t="s">
        <v>385</v>
      </c>
      <c r="K800" s="19">
        <f>SUM(K796:K799)</f>
        <v>0</v>
      </c>
      <c r="L800" s="19">
        <f>SUM(L796:L799)</f>
        <v>0</v>
      </c>
      <c r="M800" s="19">
        <f t="shared" ref="M800:R800" si="187">SUM(M796:M799)</f>
        <v>0</v>
      </c>
      <c r="N800" s="19">
        <f t="shared" si="187"/>
        <v>0</v>
      </c>
      <c r="O800" s="19">
        <f t="shared" si="187"/>
        <v>0</v>
      </c>
      <c r="P800" s="19">
        <f t="shared" si="187"/>
        <v>0</v>
      </c>
      <c r="Q800" s="19">
        <f t="shared" si="187"/>
        <v>0</v>
      </c>
      <c r="R800" s="19">
        <f t="shared" si="187"/>
        <v>0</v>
      </c>
      <c r="S800" s="947"/>
      <c r="T800" s="914"/>
      <c r="U800" s="914"/>
      <c r="V800" s="914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</row>
    <row r="801" spans="1:116" ht="9.75" customHeight="1" outlineLevel="3" thickBot="1" x14ac:dyDescent="0.2">
      <c r="A801" s="30" t="s">
        <v>20</v>
      </c>
      <c r="B801" s="31" t="s">
        <v>12</v>
      </c>
      <c r="C801" s="10" t="s">
        <v>11</v>
      </c>
      <c r="D801" s="25">
        <v>1</v>
      </c>
      <c r="E801" s="915" t="s">
        <v>46</v>
      </c>
      <c r="F801" s="916"/>
      <c r="G801" s="916"/>
      <c r="H801" s="916"/>
      <c r="I801" s="916"/>
      <c r="J801" s="917"/>
      <c r="K801" s="26">
        <f>K755+K760+K765+K770+K775+K780+K785+K790+K795+K800</f>
        <v>1159707</v>
      </c>
      <c r="L801" s="26">
        <f>L755+L760+L765+L770+L775+L780+L785+L790+L795+L800</f>
        <v>1093776.31</v>
      </c>
      <c r="M801" s="26">
        <f t="shared" ref="M801:R801" si="188">M755+M760+M765+M770+M775+M780+M785+M790+M795+M800</f>
        <v>1093776.26</v>
      </c>
      <c r="N801" s="26">
        <f t="shared" si="188"/>
        <v>83015.42</v>
      </c>
      <c r="O801" s="26">
        <f t="shared" si="188"/>
        <v>0</v>
      </c>
      <c r="P801" s="26">
        <f t="shared" si="188"/>
        <v>1010760.84</v>
      </c>
      <c r="Q801" s="26">
        <f t="shared" si="188"/>
        <v>65930.69</v>
      </c>
      <c r="R801" s="26">
        <f t="shared" si="188"/>
        <v>0</v>
      </c>
      <c r="S801" s="42" t="s">
        <v>13</v>
      </c>
      <c r="T801" s="43" t="s">
        <v>13</v>
      </c>
      <c r="U801" s="44" t="s">
        <v>13</v>
      </c>
      <c r="V801" s="45" t="s">
        <v>13</v>
      </c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</row>
    <row r="802" spans="1:116" ht="9.75" customHeight="1" outlineLevel="4" thickBot="1" x14ac:dyDescent="0.2">
      <c r="A802" s="11" t="s">
        <v>20</v>
      </c>
      <c r="B802" s="12" t="s">
        <v>12</v>
      </c>
      <c r="C802" s="117" t="s">
        <v>11</v>
      </c>
      <c r="D802" s="13">
        <v>2</v>
      </c>
      <c r="E802" s="969" t="s">
        <v>103</v>
      </c>
      <c r="F802" s="970"/>
      <c r="G802" s="970"/>
      <c r="H802" s="970"/>
      <c r="I802" s="970"/>
      <c r="J802" s="970"/>
      <c r="K802" s="970"/>
      <c r="L802" s="970"/>
      <c r="M802" s="970"/>
      <c r="N802" s="970"/>
      <c r="O802" s="970"/>
      <c r="P802" s="970"/>
      <c r="Q802" s="970"/>
      <c r="R802" s="970"/>
      <c r="S802" s="970"/>
      <c r="T802" s="970"/>
      <c r="U802" s="970"/>
      <c r="V802" s="971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</row>
    <row r="803" spans="1:116" ht="9.75" customHeight="1" outlineLevel="4" x14ac:dyDescent="0.15">
      <c r="A803" s="1000" t="s">
        <v>20</v>
      </c>
      <c r="B803" s="1004" t="s">
        <v>12</v>
      </c>
      <c r="C803" s="1008" t="s">
        <v>11</v>
      </c>
      <c r="D803" s="978">
        <v>2</v>
      </c>
      <c r="E803" s="1023" t="s">
        <v>10</v>
      </c>
      <c r="F803" s="982"/>
      <c r="G803" s="985"/>
      <c r="H803" s="985"/>
      <c r="I803" s="943"/>
      <c r="J803" s="16" t="s">
        <v>156</v>
      </c>
      <c r="K803" s="20"/>
      <c r="L803" s="16"/>
      <c r="M803" s="17"/>
      <c r="N803" s="17"/>
      <c r="O803" s="17"/>
      <c r="P803" s="17"/>
      <c r="Q803" s="16"/>
      <c r="R803" s="16"/>
      <c r="S803" s="1013"/>
      <c r="T803" s="913"/>
      <c r="U803" s="913"/>
      <c r="V803" s="913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</row>
    <row r="804" spans="1:116" ht="10.5" customHeight="1" outlineLevel="4" x14ac:dyDescent="0.15">
      <c r="A804" s="1001"/>
      <c r="B804" s="1005"/>
      <c r="C804" s="1009"/>
      <c r="D804" s="979"/>
      <c r="E804" s="1023"/>
      <c r="F804" s="982"/>
      <c r="G804" s="985"/>
      <c r="H804" s="985"/>
      <c r="I804" s="943"/>
      <c r="J804" s="16" t="s">
        <v>157</v>
      </c>
      <c r="K804" s="20"/>
      <c r="L804" s="16"/>
      <c r="M804" s="17"/>
      <c r="N804" s="17"/>
      <c r="O804" s="17"/>
      <c r="P804" s="17"/>
      <c r="Q804" s="16"/>
      <c r="R804" s="16"/>
      <c r="S804" s="1013"/>
      <c r="T804" s="913"/>
      <c r="U804" s="913"/>
      <c r="V804" s="913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</row>
    <row r="805" spans="1:116" ht="9.75" customHeight="1" outlineLevel="4" x14ac:dyDescent="0.2">
      <c r="A805" s="1001"/>
      <c r="B805" s="1005"/>
      <c r="C805" s="1009"/>
      <c r="D805" s="979"/>
      <c r="E805" s="1023"/>
      <c r="F805" s="982"/>
      <c r="G805" s="985"/>
      <c r="H805" s="985"/>
      <c r="I805" s="943"/>
      <c r="J805" s="16" t="s">
        <v>158</v>
      </c>
      <c r="K805" s="20"/>
      <c r="L805" s="16"/>
      <c r="M805" s="17"/>
      <c r="N805" s="17"/>
      <c r="O805" s="17"/>
      <c r="P805" s="17"/>
      <c r="Q805" s="16"/>
      <c r="R805" s="16"/>
      <c r="S805" s="1013"/>
      <c r="T805" s="913"/>
      <c r="U805" s="913"/>
      <c r="V805" s="913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</row>
    <row r="806" spans="1:116" ht="9.75" customHeight="1" outlineLevel="4" x14ac:dyDescent="0.2">
      <c r="A806" s="1002"/>
      <c r="B806" s="1006"/>
      <c r="C806" s="1010"/>
      <c r="D806" s="979"/>
      <c r="E806" s="1024"/>
      <c r="F806" s="983"/>
      <c r="G806" s="987"/>
      <c r="H806" s="987"/>
      <c r="I806" s="943"/>
      <c r="J806" s="18" t="s">
        <v>159</v>
      </c>
      <c r="K806" s="21"/>
      <c r="L806" s="18"/>
      <c r="M806" s="18"/>
      <c r="N806" s="18"/>
      <c r="O806" s="18"/>
      <c r="P806" s="18"/>
      <c r="Q806" s="18"/>
      <c r="R806" s="18"/>
      <c r="S806" s="1014"/>
      <c r="T806" s="913"/>
      <c r="U806" s="913"/>
      <c r="V806" s="913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</row>
    <row r="807" spans="1:116" ht="9.75" customHeight="1" outlineLevel="4" thickBot="1" x14ac:dyDescent="0.25">
      <c r="A807" s="1003"/>
      <c r="B807" s="1007"/>
      <c r="C807" s="1011"/>
      <c r="D807" s="980"/>
      <c r="E807" s="1025"/>
      <c r="F807" s="984"/>
      <c r="G807" s="988"/>
      <c r="H807" s="988"/>
      <c r="I807" s="944"/>
      <c r="J807" s="19" t="s">
        <v>385</v>
      </c>
      <c r="K807" s="19">
        <f>SUM(K803:K806)</f>
        <v>0</v>
      </c>
      <c r="L807" s="19">
        <f>SUM(L803:L806)</f>
        <v>0</v>
      </c>
      <c r="M807" s="19">
        <f t="shared" ref="M807:R807" si="189">SUM(M803:M806)</f>
        <v>0</v>
      </c>
      <c r="N807" s="19">
        <f t="shared" si="189"/>
        <v>0</v>
      </c>
      <c r="O807" s="19">
        <f t="shared" si="189"/>
        <v>0</v>
      </c>
      <c r="P807" s="19">
        <f t="shared" si="189"/>
        <v>0</v>
      </c>
      <c r="Q807" s="19">
        <f t="shared" si="189"/>
        <v>0</v>
      </c>
      <c r="R807" s="19">
        <f t="shared" si="189"/>
        <v>0</v>
      </c>
      <c r="S807" s="1015"/>
      <c r="T807" s="914"/>
      <c r="U807" s="914"/>
      <c r="V807" s="914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</row>
    <row r="808" spans="1:116" ht="9.75" customHeight="1" outlineLevel="4" x14ac:dyDescent="0.15">
      <c r="A808" s="1000" t="s">
        <v>20</v>
      </c>
      <c r="B808" s="1004" t="s">
        <v>12</v>
      </c>
      <c r="C808" s="1008" t="s">
        <v>11</v>
      </c>
      <c r="D808" s="978">
        <v>2</v>
      </c>
      <c r="E808" s="960" t="s">
        <v>11</v>
      </c>
      <c r="F808" s="963"/>
      <c r="G808" s="942"/>
      <c r="H808" s="942"/>
      <c r="I808" s="942"/>
      <c r="J808" s="14" t="s">
        <v>156</v>
      </c>
      <c r="K808" s="20"/>
      <c r="L808" s="20"/>
      <c r="M808" s="17"/>
      <c r="N808" s="17"/>
      <c r="O808" s="17"/>
      <c r="P808" s="17"/>
      <c r="Q808" s="16"/>
      <c r="R808" s="16"/>
      <c r="S808" s="945"/>
      <c r="T808" s="912"/>
      <c r="U808" s="912"/>
      <c r="V808" s="9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</row>
    <row r="809" spans="1:116" ht="9.75" customHeight="1" outlineLevel="4" x14ac:dyDescent="0.15">
      <c r="A809" s="1001"/>
      <c r="B809" s="1005"/>
      <c r="C809" s="1009"/>
      <c r="D809" s="979"/>
      <c r="E809" s="961"/>
      <c r="F809" s="964"/>
      <c r="G809" s="943"/>
      <c r="H809" s="943"/>
      <c r="I809" s="943"/>
      <c r="J809" s="16" t="s">
        <v>157</v>
      </c>
      <c r="K809" s="20"/>
      <c r="L809" s="20"/>
      <c r="M809" s="17"/>
      <c r="N809" s="17"/>
      <c r="O809" s="17"/>
      <c r="P809" s="17"/>
      <c r="Q809" s="16"/>
      <c r="R809" s="16"/>
      <c r="S809" s="946"/>
      <c r="T809" s="913"/>
      <c r="U809" s="913"/>
      <c r="V809" s="913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</row>
    <row r="810" spans="1:116" ht="9.75" customHeight="1" outlineLevel="4" x14ac:dyDescent="0.15">
      <c r="A810" s="1001"/>
      <c r="B810" s="1005"/>
      <c r="C810" s="1009"/>
      <c r="D810" s="979"/>
      <c r="E810" s="961"/>
      <c r="F810" s="964"/>
      <c r="G810" s="943"/>
      <c r="H810" s="943"/>
      <c r="I810" s="943"/>
      <c r="J810" s="16" t="s">
        <v>158</v>
      </c>
      <c r="K810" s="20"/>
      <c r="L810" s="20"/>
      <c r="M810" s="17"/>
      <c r="N810" s="17"/>
      <c r="O810" s="17"/>
      <c r="P810" s="17"/>
      <c r="Q810" s="16"/>
      <c r="R810" s="16"/>
      <c r="S810" s="946"/>
      <c r="T810" s="913"/>
      <c r="U810" s="913"/>
      <c r="V810" s="913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</row>
    <row r="811" spans="1:116" ht="9.75" customHeight="1" outlineLevel="4" x14ac:dyDescent="0.15">
      <c r="A811" s="1002"/>
      <c r="B811" s="1006"/>
      <c r="C811" s="1010"/>
      <c r="D811" s="979"/>
      <c r="E811" s="961"/>
      <c r="F811" s="964"/>
      <c r="G811" s="943"/>
      <c r="H811" s="943"/>
      <c r="I811" s="943"/>
      <c r="J811" s="18" t="s">
        <v>159</v>
      </c>
      <c r="K811" s="21"/>
      <c r="L811" s="21"/>
      <c r="M811" s="22"/>
      <c r="N811" s="22"/>
      <c r="O811" s="22"/>
      <c r="P811" s="22"/>
      <c r="Q811" s="18"/>
      <c r="R811" s="18"/>
      <c r="S811" s="946"/>
      <c r="T811" s="913"/>
      <c r="U811" s="913"/>
      <c r="V811" s="913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</row>
    <row r="812" spans="1:116" ht="11.25" customHeight="1" outlineLevel="4" thickBot="1" x14ac:dyDescent="0.2">
      <c r="A812" s="1003"/>
      <c r="B812" s="1007"/>
      <c r="C812" s="1011"/>
      <c r="D812" s="980"/>
      <c r="E812" s="962"/>
      <c r="F812" s="965"/>
      <c r="G812" s="944"/>
      <c r="H812" s="944"/>
      <c r="I812" s="944"/>
      <c r="J812" s="19" t="s">
        <v>385</v>
      </c>
      <c r="K812" s="19">
        <f>SUM(K808:K811)</f>
        <v>0</v>
      </c>
      <c r="L812" s="19">
        <f>SUM(L808:L811)</f>
        <v>0</v>
      </c>
      <c r="M812" s="19">
        <f t="shared" ref="M812:R812" si="190">SUM(M808:M811)</f>
        <v>0</v>
      </c>
      <c r="N812" s="19">
        <f t="shared" si="190"/>
        <v>0</v>
      </c>
      <c r="O812" s="19">
        <f t="shared" si="190"/>
        <v>0</v>
      </c>
      <c r="P812" s="19">
        <f t="shared" si="190"/>
        <v>0</v>
      </c>
      <c r="Q812" s="19">
        <f t="shared" si="190"/>
        <v>0</v>
      </c>
      <c r="R812" s="19">
        <f t="shared" si="190"/>
        <v>0</v>
      </c>
      <c r="S812" s="947"/>
      <c r="T812" s="914"/>
      <c r="U812" s="914"/>
      <c r="V812" s="914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</row>
    <row r="813" spans="1:116" ht="9.75" customHeight="1" outlineLevel="4" x14ac:dyDescent="0.15">
      <c r="A813" s="1000" t="s">
        <v>20</v>
      </c>
      <c r="B813" s="1004" t="s">
        <v>12</v>
      </c>
      <c r="C813" s="1008" t="s">
        <v>11</v>
      </c>
      <c r="D813" s="978">
        <v>2</v>
      </c>
      <c r="E813" s="960" t="s">
        <v>12</v>
      </c>
      <c r="F813" s="963"/>
      <c r="G813" s="942"/>
      <c r="H813" s="942"/>
      <c r="I813" s="942"/>
      <c r="J813" s="14" t="s">
        <v>156</v>
      </c>
      <c r="K813" s="20"/>
      <c r="L813" s="20"/>
      <c r="M813" s="17"/>
      <c r="N813" s="17"/>
      <c r="O813" s="17"/>
      <c r="P813" s="17"/>
      <c r="Q813" s="16"/>
      <c r="R813" s="16"/>
      <c r="S813" s="945"/>
      <c r="T813" s="912"/>
      <c r="U813" s="912"/>
      <c r="V813" s="9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</row>
    <row r="814" spans="1:116" ht="9.75" customHeight="1" outlineLevel="4" x14ac:dyDescent="0.15">
      <c r="A814" s="1001"/>
      <c r="B814" s="1005"/>
      <c r="C814" s="1009"/>
      <c r="D814" s="979"/>
      <c r="E814" s="961"/>
      <c r="F814" s="964"/>
      <c r="G814" s="943"/>
      <c r="H814" s="943"/>
      <c r="I814" s="943"/>
      <c r="J814" s="16" t="s">
        <v>157</v>
      </c>
      <c r="K814" s="20"/>
      <c r="L814" s="20"/>
      <c r="M814" s="17"/>
      <c r="N814" s="17"/>
      <c r="O814" s="17"/>
      <c r="P814" s="17"/>
      <c r="Q814" s="16"/>
      <c r="R814" s="16"/>
      <c r="S814" s="946"/>
      <c r="T814" s="913"/>
      <c r="U814" s="913"/>
      <c r="V814" s="913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</row>
    <row r="815" spans="1:116" ht="9.75" customHeight="1" outlineLevel="4" x14ac:dyDescent="0.15">
      <c r="A815" s="1001"/>
      <c r="B815" s="1005"/>
      <c r="C815" s="1009"/>
      <c r="D815" s="979"/>
      <c r="E815" s="961"/>
      <c r="F815" s="964"/>
      <c r="G815" s="943"/>
      <c r="H815" s="943"/>
      <c r="I815" s="943"/>
      <c r="J815" s="16" t="s">
        <v>158</v>
      </c>
      <c r="K815" s="20"/>
      <c r="L815" s="20"/>
      <c r="M815" s="17"/>
      <c r="N815" s="17"/>
      <c r="O815" s="17"/>
      <c r="P815" s="17"/>
      <c r="Q815" s="16"/>
      <c r="R815" s="16"/>
      <c r="S815" s="946"/>
      <c r="T815" s="913"/>
      <c r="U815" s="913"/>
      <c r="V815" s="913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</row>
    <row r="816" spans="1:116" ht="9.75" customHeight="1" outlineLevel="4" x14ac:dyDescent="0.15">
      <c r="A816" s="1002"/>
      <c r="B816" s="1006"/>
      <c r="C816" s="1010"/>
      <c r="D816" s="979"/>
      <c r="E816" s="961"/>
      <c r="F816" s="964"/>
      <c r="G816" s="943"/>
      <c r="H816" s="943"/>
      <c r="I816" s="943"/>
      <c r="J816" s="18" t="s">
        <v>159</v>
      </c>
      <c r="K816" s="21"/>
      <c r="L816" s="21"/>
      <c r="M816" s="22"/>
      <c r="N816" s="22"/>
      <c r="O816" s="22"/>
      <c r="P816" s="22"/>
      <c r="Q816" s="18"/>
      <c r="R816" s="18"/>
      <c r="S816" s="946"/>
      <c r="T816" s="913"/>
      <c r="U816" s="913"/>
      <c r="V816" s="913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</row>
    <row r="817" spans="1:116" ht="9.75" customHeight="1" outlineLevel="4" thickBot="1" x14ac:dyDescent="0.2">
      <c r="A817" s="1003"/>
      <c r="B817" s="1007"/>
      <c r="C817" s="1011"/>
      <c r="D817" s="980"/>
      <c r="E817" s="962"/>
      <c r="F817" s="965"/>
      <c r="G817" s="944"/>
      <c r="H817" s="944"/>
      <c r="I817" s="944"/>
      <c r="J817" s="19" t="s">
        <v>385</v>
      </c>
      <c r="K817" s="19">
        <f>SUM(K813:K816)</f>
        <v>0</v>
      </c>
      <c r="L817" s="19">
        <f>SUM(L813:L816)</f>
        <v>0</v>
      </c>
      <c r="M817" s="19">
        <f t="shared" ref="M817:R817" si="191">SUM(M813:M816)</f>
        <v>0</v>
      </c>
      <c r="N817" s="19">
        <f t="shared" si="191"/>
        <v>0</v>
      </c>
      <c r="O817" s="19">
        <f t="shared" si="191"/>
        <v>0</v>
      </c>
      <c r="P817" s="19">
        <f t="shared" si="191"/>
        <v>0</v>
      </c>
      <c r="Q817" s="19">
        <f t="shared" si="191"/>
        <v>0</v>
      </c>
      <c r="R817" s="19">
        <f t="shared" si="191"/>
        <v>0</v>
      </c>
      <c r="S817" s="947"/>
      <c r="T817" s="914"/>
      <c r="U817" s="914"/>
      <c r="V817" s="914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</row>
    <row r="818" spans="1:116" ht="9.75" customHeight="1" outlineLevel="3" thickBot="1" x14ac:dyDescent="0.2">
      <c r="A818" s="30" t="s">
        <v>20</v>
      </c>
      <c r="B818" s="31" t="s">
        <v>12</v>
      </c>
      <c r="C818" s="10" t="s">
        <v>11</v>
      </c>
      <c r="D818" s="25">
        <v>2</v>
      </c>
      <c r="E818" s="915" t="s">
        <v>46</v>
      </c>
      <c r="F818" s="916"/>
      <c r="G818" s="916"/>
      <c r="H818" s="916"/>
      <c r="I818" s="916"/>
      <c r="J818" s="917"/>
      <c r="K818" s="26">
        <f>K807+K812+K817</f>
        <v>0</v>
      </c>
      <c r="L818" s="26">
        <f>L807+L812+L817</f>
        <v>0</v>
      </c>
      <c r="M818" s="26">
        <f t="shared" ref="M818:R818" si="192">M807+M812+M817</f>
        <v>0</v>
      </c>
      <c r="N818" s="26">
        <f t="shared" si="192"/>
        <v>0</v>
      </c>
      <c r="O818" s="26">
        <f t="shared" si="192"/>
        <v>0</v>
      </c>
      <c r="P818" s="26">
        <f t="shared" si="192"/>
        <v>0</v>
      </c>
      <c r="Q818" s="26">
        <f t="shared" si="192"/>
        <v>0</v>
      </c>
      <c r="R818" s="26">
        <f t="shared" si="192"/>
        <v>0</v>
      </c>
      <c r="S818" s="42" t="s">
        <v>13</v>
      </c>
      <c r="T818" s="43" t="s">
        <v>13</v>
      </c>
      <c r="U818" s="44" t="s">
        <v>13</v>
      </c>
      <c r="V818" s="45" t="s">
        <v>13</v>
      </c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</row>
    <row r="819" spans="1:116" ht="9.75" customHeight="1" outlineLevel="4" thickBot="1" x14ac:dyDescent="0.2">
      <c r="A819" s="11" t="s">
        <v>20</v>
      </c>
      <c r="B819" s="12" t="s">
        <v>12</v>
      </c>
      <c r="C819" s="117" t="s">
        <v>11</v>
      </c>
      <c r="D819" s="13">
        <v>3</v>
      </c>
      <c r="E819" s="1016" t="s">
        <v>104</v>
      </c>
      <c r="F819" s="1017"/>
      <c r="G819" s="1017"/>
      <c r="H819" s="1017"/>
      <c r="I819" s="1017"/>
      <c r="J819" s="1017"/>
      <c r="K819" s="1017"/>
      <c r="L819" s="1017"/>
      <c r="M819" s="1017"/>
      <c r="N819" s="1017"/>
      <c r="O819" s="1017"/>
      <c r="P819" s="1017"/>
      <c r="Q819" s="1017"/>
      <c r="R819" s="1017"/>
      <c r="S819" s="1017"/>
      <c r="T819" s="1017"/>
      <c r="U819" s="1017"/>
      <c r="V819" s="1018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</row>
    <row r="820" spans="1:116" ht="9.75" customHeight="1" outlineLevel="4" x14ac:dyDescent="0.15">
      <c r="A820" s="1000" t="s">
        <v>20</v>
      </c>
      <c r="B820" s="1004" t="s">
        <v>12</v>
      </c>
      <c r="C820" s="1008" t="s">
        <v>11</v>
      </c>
      <c r="D820" s="978">
        <v>3</v>
      </c>
      <c r="E820" s="1023" t="s">
        <v>10</v>
      </c>
      <c r="F820" s="982"/>
      <c r="G820" s="985"/>
      <c r="H820" s="985"/>
      <c r="I820" s="943"/>
      <c r="J820" s="16" t="s">
        <v>156</v>
      </c>
      <c r="K820" s="20"/>
      <c r="L820" s="14"/>
      <c r="M820" s="15"/>
      <c r="N820" s="15"/>
      <c r="O820" s="15"/>
      <c r="P820" s="15"/>
      <c r="Q820" s="14"/>
      <c r="R820" s="14"/>
      <c r="S820" s="1012"/>
      <c r="T820" s="912"/>
      <c r="U820" s="912"/>
      <c r="V820" s="9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</row>
    <row r="821" spans="1:116" ht="9.75" customHeight="1" outlineLevel="4" x14ac:dyDescent="0.15">
      <c r="A821" s="1001"/>
      <c r="B821" s="1005"/>
      <c r="C821" s="1009"/>
      <c r="D821" s="979"/>
      <c r="E821" s="1023"/>
      <c r="F821" s="982"/>
      <c r="G821" s="985"/>
      <c r="H821" s="985"/>
      <c r="I821" s="943"/>
      <c r="J821" s="16" t="s">
        <v>157</v>
      </c>
      <c r="K821" s="20"/>
      <c r="L821" s="16"/>
      <c r="M821" s="17"/>
      <c r="N821" s="17"/>
      <c r="O821" s="17"/>
      <c r="P821" s="17"/>
      <c r="Q821" s="16"/>
      <c r="R821" s="16"/>
      <c r="S821" s="1013"/>
      <c r="T821" s="913"/>
      <c r="U821" s="913"/>
      <c r="V821" s="913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</row>
    <row r="822" spans="1:116" ht="9.75" customHeight="1" outlineLevel="4" x14ac:dyDescent="0.15">
      <c r="A822" s="1001"/>
      <c r="B822" s="1005"/>
      <c r="C822" s="1009"/>
      <c r="D822" s="979"/>
      <c r="E822" s="1023"/>
      <c r="F822" s="982"/>
      <c r="G822" s="985"/>
      <c r="H822" s="985"/>
      <c r="I822" s="943"/>
      <c r="J822" s="16" t="s">
        <v>158</v>
      </c>
      <c r="K822" s="20"/>
      <c r="L822" s="16"/>
      <c r="M822" s="17"/>
      <c r="N822" s="17"/>
      <c r="O822" s="17"/>
      <c r="P822" s="17"/>
      <c r="Q822" s="16"/>
      <c r="R822" s="16"/>
      <c r="S822" s="1013"/>
      <c r="T822" s="913"/>
      <c r="U822" s="913"/>
      <c r="V822" s="913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</row>
    <row r="823" spans="1:116" ht="9.75" customHeight="1" outlineLevel="4" x14ac:dyDescent="0.15">
      <c r="A823" s="1002"/>
      <c r="B823" s="1006"/>
      <c r="C823" s="1010"/>
      <c r="D823" s="979"/>
      <c r="E823" s="1024"/>
      <c r="F823" s="983"/>
      <c r="G823" s="987"/>
      <c r="H823" s="987"/>
      <c r="I823" s="943"/>
      <c r="J823" s="18" t="s">
        <v>159</v>
      </c>
      <c r="K823" s="21"/>
      <c r="L823" s="18"/>
      <c r="M823" s="18"/>
      <c r="N823" s="18"/>
      <c r="O823" s="18"/>
      <c r="P823" s="18"/>
      <c r="Q823" s="18"/>
      <c r="R823" s="18"/>
      <c r="S823" s="1014"/>
      <c r="T823" s="913"/>
      <c r="U823" s="913"/>
      <c r="V823" s="913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</row>
    <row r="824" spans="1:116" ht="9.75" customHeight="1" outlineLevel="4" thickBot="1" x14ac:dyDescent="0.2">
      <c r="A824" s="1003"/>
      <c r="B824" s="1007"/>
      <c r="C824" s="1011"/>
      <c r="D824" s="980"/>
      <c r="E824" s="1025"/>
      <c r="F824" s="984"/>
      <c r="G824" s="988"/>
      <c r="H824" s="988"/>
      <c r="I824" s="944"/>
      <c r="J824" s="19" t="s">
        <v>385</v>
      </c>
      <c r="K824" s="19">
        <f>SUM(K820:K823)</f>
        <v>0</v>
      </c>
      <c r="L824" s="19">
        <f>SUM(L820:L823)</f>
        <v>0</v>
      </c>
      <c r="M824" s="19">
        <f t="shared" ref="M824:R824" si="193">SUM(M820:M823)</f>
        <v>0</v>
      </c>
      <c r="N824" s="19">
        <f t="shared" si="193"/>
        <v>0</v>
      </c>
      <c r="O824" s="19">
        <f t="shared" si="193"/>
        <v>0</v>
      </c>
      <c r="P824" s="19">
        <f t="shared" si="193"/>
        <v>0</v>
      </c>
      <c r="Q824" s="19">
        <f t="shared" si="193"/>
        <v>0</v>
      </c>
      <c r="R824" s="19">
        <f t="shared" si="193"/>
        <v>0</v>
      </c>
      <c r="S824" s="1015"/>
      <c r="T824" s="914"/>
      <c r="U824" s="914"/>
      <c r="V824" s="914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</row>
    <row r="825" spans="1:116" ht="9.75" customHeight="1" outlineLevel="4" x14ac:dyDescent="0.15">
      <c r="A825" s="1000" t="s">
        <v>20</v>
      </c>
      <c r="B825" s="1004" t="s">
        <v>12</v>
      </c>
      <c r="C825" s="1008" t="s">
        <v>11</v>
      </c>
      <c r="D825" s="978">
        <v>3</v>
      </c>
      <c r="E825" s="960" t="s">
        <v>11</v>
      </c>
      <c r="F825" s="963"/>
      <c r="G825" s="942"/>
      <c r="H825" s="942"/>
      <c r="I825" s="942"/>
      <c r="J825" s="14" t="s">
        <v>156</v>
      </c>
      <c r="K825" s="20"/>
      <c r="L825" s="20"/>
      <c r="M825" s="17"/>
      <c r="N825" s="17"/>
      <c r="O825" s="17"/>
      <c r="P825" s="17"/>
      <c r="Q825" s="16"/>
      <c r="R825" s="16"/>
      <c r="S825" s="945"/>
      <c r="T825" s="912"/>
      <c r="U825" s="912"/>
      <c r="V825" s="9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</row>
    <row r="826" spans="1:116" ht="9.75" customHeight="1" outlineLevel="4" x14ac:dyDescent="0.15">
      <c r="A826" s="1001"/>
      <c r="B826" s="1005"/>
      <c r="C826" s="1009"/>
      <c r="D826" s="979"/>
      <c r="E826" s="961"/>
      <c r="F826" s="964"/>
      <c r="G826" s="943"/>
      <c r="H826" s="943"/>
      <c r="I826" s="943"/>
      <c r="J826" s="16" t="s">
        <v>157</v>
      </c>
      <c r="K826" s="20"/>
      <c r="L826" s="20"/>
      <c r="M826" s="17"/>
      <c r="N826" s="17"/>
      <c r="O826" s="17"/>
      <c r="P826" s="17"/>
      <c r="Q826" s="16"/>
      <c r="R826" s="16"/>
      <c r="S826" s="946"/>
      <c r="T826" s="913"/>
      <c r="U826" s="913"/>
      <c r="V826" s="913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</row>
    <row r="827" spans="1:116" ht="9.75" customHeight="1" outlineLevel="4" x14ac:dyDescent="0.15">
      <c r="A827" s="1001"/>
      <c r="B827" s="1005"/>
      <c r="C827" s="1009"/>
      <c r="D827" s="979"/>
      <c r="E827" s="961"/>
      <c r="F827" s="964"/>
      <c r="G827" s="943"/>
      <c r="H827" s="943"/>
      <c r="I827" s="943"/>
      <c r="J827" s="16" t="s">
        <v>158</v>
      </c>
      <c r="K827" s="20"/>
      <c r="L827" s="20"/>
      <c r="M827" s="17"/>
      <c r="N827" s="17"/>
      <c r="O827" s="17"/>
      <c r="P827" s="17"/>
      <c r="Q827" s="16"/>
      <c r="R827" s="16"/>
      <c r="S827" s="946"/>
      <c r="T827" s="913"/>
      <c r="U827" s="913"/>
      <c r="V827" s="913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</row>
    <row r="828" spans="1:116" ht="9.75" customHeight="1" outlineLevel="4" x14ac:dyDescent="0.15">
      <c r="A828" s="1002"/>
      <c r="B828" s="1006"/>
      <c r="C828" s="1010"/>
      <c r="D828" s="979"/>
      <c r="E828" s="961"/>
      <c r="F828" s="964"/>
      <c r="G828" s="943"/>
      <c r="H828" s="943"/>
      <c r="I828" s="943"/>
      <c r="J828" s="18" t="s">
        <v>159</v>
      </c>
      <c r="K828" s="21"/>
      <c r="L828" s="21"/>
      <c r="M828" s="22"/>
      <c r="N828" s="22"/>
      <c r="O828" s="22"/>
      <c r="P828" s="22"/>
      <c r="Q828" s="18"/>
      <c r="R828" s="18"/>
      <c r="S828" s="946"/>
      <c r="T828" s="913"/>
      <c r="U828" s="913"/>
      <c r="V828" s="913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</row>
    <row r="829" spans="1:116" ht="11.25" customHeight="1" outlineLevel="4" thickBot="1" x14ac:dyDescent="0.2">
      <c r="A829" s="1003"/>
      <c r="B829" s="1007"/>
      <c r="C829" s="1011"/>
      <c r="D829" s="980"/>
      <c r="E829" s="962"/>
      <c r="F829" s="965"/>
      <c r="G829" s="944"/>
      <c r="H829" s="944"/>
      <c r="I829" s="944"/>
      <c r="J829" s="19" t="s">
        <v>385</v>
      </c>
      <c r="K829" s="19">
        <f>SUM(K825:K828)</f>
        <v>0</v>
      </c>
      <c r="L829" s="19">
        <f>SUM(L825:L828)</f>
        <v>0</v>
      </c>
      <c r="M829" s="19">
        <f t="shared" ref="M829:R829" si="194">SUM(M825:M828)</f>
        <v>0</v>
      </c>
      <c r="N829" s="19">
        <f t="shared" si="194"/>
        <v>0</v>
      </c>
      <c r="O829" s="19">
        <f t="shared" si="194"/>
        <v>0</v>
      </c>
      <c r="P829" s="19">
        <f t="shared" si="194"/>
        <v>0</v>
      </c>
      <c r="Q829" s="19">
        <f t="shared" si="194"/>
        <v>0</v>
      </c>
      <c r="R829" s="19">
        <f t="shared" si="194"/>
        <v>0</v>
      </c>
      <c r="S829" s="947"/>
      <c r="T829" s="914"/>
      <c r="U829" s="914"/>
      <c r="V829" s="914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</row>
    <row r="830" spans="1:116" ht="9.75" customHeight="1" outlineLevel="4" x14ac:dyDescent="0.15">
      <c r="A830" s="1000" t="s">
        <v>20</v>
      </c>
      <c r="B830" s="1004" t="s">
        <v>12</v>
      </c>
      <c r="C830" s="1008" t="s">
        <v>11</v>
      </c>
      <c r="D830" s="978">
        <v>3</v>
      </c>
      <c r="E830" s="960" t="s">
        <v>12</v>
      </c>
      <c r="F830" s="963"/>
      <c r="G830" s="942"/>
      <c r="H830" s="942"/>
      <c r="I830" s="942"/>
      <c r="J830" s="14" t="s">
        <v>156</v>
      </c>
      <c r="K830" s="20"/>
      <c r="L830" s="20"/>
      <c r="M830" s="17"/>
      <c r="N830" s="17"/>
      <c r="O830" s="17"/>
      <c r="P830" s="17"/>
      <c r="Q830" s="16"/>
      <c r="R830" s="16"/>
      <c r="S830" s="945"/>
      <c r="T830" s="912"/>
      <c r="U830" s="912"/>
      <c r="V830" s="9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</row>
    <row r="831" spans="1:116" ht="9.75" customHeight="1" outlineLevel="4" x14ac:dyDescent="0.15">
      <c r="A831" s="1001"/>
      <c r="B831" s="1005"/>
      <c r="C831" s="1009"/>
      <c r="D831" s="979"/>
      <c r="E831" s="961"/>
      <c r="F831" s="964"/>
      <c r="G831" s="943"/>
      <c r="H831" s="943"/>
      <c r="I831" s="943"/>
      <c r="J831" s="16" t="s">
        <v>157</v>
      </c>
      <c r="K831" s="20"/>
      <c r="L831" s="20"/>
      <c r="M831" s="17"/>
      <c r="N831" s="17"/>
      <c r="O831" s="17"/>
      <c r="P831" s="17"/>
      <c r="Q831" s="16"/>
      <c r="R831" s="16"/>
      <c r="S831" s="946"/>
      <c r="T831" s="913"/>
      <c r="U831" s="913"/>
      <c r="V831" s="913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</row>
    <row r="832" spans="1:116" ht="9.75" customHeight="1" outlineLevel="4" x14ac:dyDescent="0.15">
      <c r="A832" s="1001"/>
      <c r="B832" s="1005"/>
      <c r="C832" s="1009"/>
      <c r="D832" s="979"/>
      <c r="E832" s="961"/>
      <c r="F832" s="964"/>
      <c r="G832" s="943"/>
      <c r="H832" s="943"/>
      <c r="I832" s="943"/>
      <c r="J832" s="16" t="s">
        <v>158</v>
      </c>
      <c r="K832" s="20"/>
      <c r="L832" s="20"/>
      <c r="M832" s="17"/>
      <c r="N832" s="17"/>
      <c r="O832" s="17"/>
      <c r="P832" s="17"/>
      <c r="Q832" s="16"/>
      <c r="R832" s="16"/>
      <c r="S832" s="946"/>
      <c r="T832" s="913"/>
      <c r="U832" s="913"/>
      <c r="V832" s="913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</row>
    <row r="833" spans="1:116" ht="9.75" customHeight="1" outlineLevel="4" x14ac:dyDescent="0.15">
      <c r="A833" s="1002"/>
      <c r="B833" s="1006"/>
      <c r="C833" s="1010"/>
      <c r="D833" s="979"/>
      <c r="E833" s="961"/>
      <c r="F833" s="964"/>
      <c r="G833" s="943"/>
      <c r="H833" s="943"/>
      <c r="I833" s="943"/>
      <c r="J833" s="18" t="s">
        <v>159</v>
      </c>
      <c r="K833" s="21"/>
      <c r="L833" s="21"/>
      <c r="M833" s="22"/>
      <c r="N833" s="22"/>
      <c r="O833" s="22"/>
      <c r="P833" s="22"/>
      <c r="Q833" s="18"/>
      <c r="R833" s="18"/>
      <c r="S833" s="946"/>
      <c r="T833" s="913"/>
      <c r="U833" s="913"/>
      <c r="V833" s="913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</row>
    <row r="834" spans="1:116" ht="9.75" customHeight="1" outlineLevel="4" thickBot="1" x14ac:dyDescent="0.2">
      <c r="A834" s="1003"/>
      <c r="B834" s="1007"/>
      <c r="C834" s="1011"/>
      <c r="D834" s="980"/>
      <c r="E834" s="962"/>
      <c r="F834" s="965"/>
      <c r="G834" s="944"/>
      <c r="H834" s="944"/>
      <c r="I834" s="944"/>
      <c r="J834" s="19" t="s">
        <v>385</v>
      </c>
      <c r="K834" s="19">
        <f>SUM(K830:K833)</f>
        <v>0</v>
      </c>
      <c r="L834" s="19">
        <f>SUM(L830:L833)</f>
        <v>0</v>
      </c>
      <c r="M834" s="19">
        <f t="shared" ref="M834:R834" si="195">SUM(M830:M833)</f>
        <v>0</v>
      </c>
      <c r="N834" s="19">
        <f t="shared" si="195"/>
        <v>0</v>
      </c>
      <c r="O834" s="19">
        <f t="shared" si="195"/>
        <v>0</v>
      </c>
      <c r="P834" s="19">
        <f t="shared" si="195"/>
        <v>0</v>
      </c>
      <c r="Q834" s="19">
        <f t="shared" si="195"/>
        <v>0</v>
      </c>
      <c r="R834" s="19">
        <f t="shared" si="195"/>
        <v>0</v>
      </c>
      <c r="S834" s="947"/>
      <c r="T834" s="914"/>
      <c r="U834" s="914"/>
      <c r="V834" s="914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</row>
    <row r="835" spans="1:116" ht="9.75" customHeight="1" outlineLevel="3" thickBot="1" x14ac:dyDescent="0.2">
      <c r="A835" s="30" t="s">
        <v>20</v>
      </c>
      <c r="B835" s="31" t="s">
        <v>12</v>
      </c>
      <c r="C835" s="10" t="s">
        <v>11</v>
      </c>
      <c r="D835" s="25">
        <v>3</v>
      </c>
      <c r="E835" s="915" t="s">
        <v>46</v>
      </c>
      <c r="F835" s="916"/>
      <c r="G835" s="916"/>
      <c r="H835" s="916"/>
      <c r="I835" s="916"/>
      <c r="J835" s="917"/>
      <c r="K835" s="26">
        <f>K824+K829+K834</f>
        <v>0</v>
      </c>
      <c r="L835" s="26">
        <f>L824+L829+L834</f>
        <v>0</v>
      </c>
      <c r="M835" s="26">
        <f t="shared" ref="M835:R835" si="196">M824+M829+M834</f>
        <v>0</v>
      </c>
      <c r="N835" s="26">
        <f t="shared" si="196"/>
        <v>0</v>
      </c>
      <c r="O835" s="26">
        <f t="shared" si="196"/>
        <v>0</v>
      </c>
      <c r="P835" s="26">
        <f t="shared" si="196"/>
        <v>0</v>
      </c>
      <c r="Q835" s="26">
        <f t="shared" si="196"/>
        <v>0</v>
      </c>
      <c r="R835" s="26">
        <f t="shared" si="196"/>
        <v>0</v>
      </c>
      <c r="S835" s="42" t="s">
        <v>13</v>
      </c>
      <c r="T835" s="43" t="s">
        <v>13</v>
      </c>
      <c r="U835" s="44" t="s">
        <v>13</v>
      </c>
      <c r="V835" s="45" t="s">
        <v>13</v>
      </c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</row>
    <row r="836" spans="1:116" ht="9.75" customHeight="1" outlineLevel="4" thickBot="1" x14ac:dyDescent="0.2">
      <c r="A836" s="11" t="s">
        <v>20</v>
      </c>
      <c r="B836" s="12" t="s">
        <v>12</v>
      </c>
      <c r="C836" s="117" t="s">
        <v>11</v>
      </c>
      <c r="D836" s="13">
        <v>4</v>
      </c>
      <c r="E836" s="1016" t="s">
        <v>203</v>
      </c>
      <c r="F836" s="1017"/>
      <c r="G836" s="1017"/>
      <c r="H836" s="1017"/>
      <c r="I836" s="1017"/>
      <c r="J836" s="1017"/>
      <c r="K836" s="1017"/>
      <c r="L836" s="1017"/>
      <c r="M836" s="1017"/>
      <c r="N836" s="1017"/>
      <c r="O836" s="1017"/>
      <c r="P836" s="1017"/>
      <c r="Q836" s="1017"/>
      <c r="R836" s="1017"/>
      <c r="S836" s="1017"/>
      <c r="T836" s="1017"/>
      <c r="U836" s="1017"/>
      <c r="V836" s="1018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</row>
    <row r="837" spans="1:116" ht="9.75" customHeight="1" outlineLevel="4" x14ac:dyDescent="0.15">
      <c r="A837" s="1000" t="s">
        <v>20</v>
      </c>
      <c r="B837" s="1004" t="s">
        <v>12</v>
      </c>
      <c r="C837" s="1008" t="s">
        <v>11</v>
      </c>
      <c r="D837" s="978">
        <v>4</v>
      </c>
      <c r="E837" s="1023" t="s">
        <v>10</v>
      </c>
      <c r="F837" s="982"/>
      <c r="G837" s="985"/>
      <c r="H837" s="985"/>
      <c r="I837" s="943"/>
      <c r="J837" s="16" t="s">
        <v>156</v>
      </c>
      <c r="K837" s="20"/>
      <c r="L837" s="14"/>
      <c r="M837" s="15"/>
      <c r="N837" s="15"/>
      <c r="O837" s="15"/>
      <c r="P837" s="15"/>
      <c r="Q837" s="14"/>
      <c r="R837" s="14"/>
      <c r="S837" s="1012"/>
      <c r="T837" s="912"/>
      <c r="U837" s="912"/>
      <c r="V837" s="9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</row>
    <row r="838" spans="1:116" ht="9.75" customHeight="1" outlineLevel="4" x14ac:dyDescent="0.15">
      <c r="A838" s="1001"/>
      <c r="B838" s="1005"/>
      <c r="C838" s="1009"/>
      <c r="D838" s="979"/>
      <c r="E838" s="1023"/>
      <c r="F838" s="982"/>
      <c r="G838" s="985"/>
      <c r="H838" s="985"/>
      <c r="I838" s="943"/>
      <c r="J838" s="16" t="s">
        <v>157</v>
      </c>
      <c r="K838" s="20"/>
      <c r="L838" s="16"/>
      <c r="M838" s="17"/>
      <c r="N838" s="17"/>
      <c r="O838" s="17"/>
      <c r="P838" s="17"/>
      <c r="Q838" s="16"/>
      <c r="R838" s="16"/>
      <c r="S838" s="1013"/>
      <c r="T838" s="913"/>
      <c r="U838" s="913"/>
      <c r="V838" s="913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</row>
    <row r="839" spans="1:116" ht="9.75" customHeight="1" outlineLevel="4" x14ac:dyDescent="0.15">
      <c r="A839" s="1001"/>
      <c r="B839" s="1005"/>
      <c r="C839" s="1009"/>
      <c r="D839" s="979"/>
      <c r="E839" s="1023"/>
      <c r="F839" s="982"/>
      <c r="G839" s="985"/>
      <c r="H839" s="985"/>
      <c r="I839" s="943"/>
      <c r="J839" s="16" t="s">
        <v>158</v>
      </c>
      <c r="K839" s="20"/>
      <c r="L839" s="16"/>
      <c r="M839" s="17"/>
      <c r="N839" s="17"/>
      <c r="O839" s="17"/>
      <c r="P839" s="17"/>
      <c r="Q839" s="16"/>
      <c r="R839" s="16"/>
      <c r="S839" s="1013"/>
      <c r="T839" s="913"/>
      <c r="U839" s="913"/>
      <c r="V839" s="913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</row>
    <row r="840" spans="1:116" ht="9.75" customHeight="1" outlineLevel="4" x14ac:dyDescent="0.15">
      <c r="A840" s="1002"/>
      <c r="B840" s="1006"/>
      <c r="C840" s="1010"/>
      <c r="D840" s="979"/>
      <c r="E840" s="1024"/>
      <c r="F840" s="983"/>
      <c r="G840" s="987"/>
      <c r="H840" s="987"/>
      <c r="I840" s="943"/>
      <c r="J840" s="18" t="s">
        <v>159</v>
      </c>
      <c r="K840" s="21"/>
      <c r="L840" s="18"/>
      <c r="M840" s="18"/>
      <c r="N840" s="18"/>
      <c r="O840" s="18"/>
      <c r="P840" s="18"/>
      <c r="Q840" s="18"/>
      <c r="R840" s="18"/>
      <c r="S840" s="1014"/>
      <c r="T840" s="913"/>
      <c r="U840" s="913"/>
      <c r="V840" s="913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</row>
    <row r="841" spans="1:116" ht="9.75" customHeight="1" outlineLevel="4" thickBot="1" x14ac:dyDescent="0.2">
      <c r="A841" s="1003"/>
      <c r="B841" s="1007"/>
      <c r="C841" s="1011"/>
      <c r="D841" s="980"/>
      <c r="E841" s="1025"/>
      <c r="F841" s="984"/>
      <c r="G841" s="988"/>
      <c r="H841" s="988"/>
      <c r="I841" s="944"/>
      <c r="J841" s="19" t="s">
        <v>385</v>
      </c>
      <c r="K841" s="19">
        <f>SUM(K837:K840)</f>
        <v>0</v>
      </c>
      <c r="L841" s="19">
        <f>SUM(L837:L840)</f>
        <v>0</v>
      </c>
      <c r="M841" s="19">
        <f t="shared" ref="M841:R841" si="197">SUM(M837:M840)</f>
        <v>0</v>
      </c>
      <c r="N841" s="19">
        <f t="shared" si="197"/>
        <v>0</v>
      </c>
      <c r="O841" s="19">
        <f t="shared" si="197"/>
        <v>0</v>
      </c>
      <c r="P841" s="19">
        <f t="shared" si="197"/>
        <v>0</v>
      </c>
      <c r="Q841" s="19">
        <f t="shared" si="197"/>
        <v>0</v>
      </c>
      <c r="R841" s="19">
        <f t="shared" si="197"/>
        <v>0</v>
      </c>
      <c r="S841" s="1015"/>
      <c r="T841" s="914"/>
      <c r="U841" s="914"/>
      <c r="V841" s="914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</row>
    <row r="842" spans="1:116" ht="9.75" customHeight="1" outlineLevel="4" x14ac:dyDescent="0.15">
      <c r="A842" s="1000" t="s">
        <v>20</v>
      </c>
      <c r="B842" s="1004" t="s">
        <v>12</v>
      </c>
      <c r="C842" s="1008" t="s">
        <v>11</v>
      </c>
      <c r="D842" s="978">
        <v>4</v>
      </c>
      <c r="E842" s="960" t="s">
        <v>11</v>
      </c>
      <c r="F842" s="963"/>
      <c r="G842" s="942"/>
      <c r="H842" s="942"/>
      <c r="I842" s="942"/>
      <c r="J842" s="14" t="s">
        <v>156</v>
      </c>
      <c r="K842" s="20"/>
      <c r="L842" s="20"/>
      <c r="M842" s="17"/>
      <c r="N842" s="17"/>
      <c r="O842" s="17"/>
      <c r="P842" s="17"/>
      <c r="Q842" s="16"/>
      <c r="R842" s="16"/>
      <c r="S842" s="945"/>
      <c r="T842" s="912"/>
      <c r="U842" s="912"/>
      <c r="V842" s="9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</row>
    <row r="843" spans="1:116" ht="9.75" customHeight="1" outlineLevel="4" x14ac:dyDescent="0.15">
      <c r="A843" s="1001"/>
      <c r="B843" s="1005"/>
      <c r="C843" s="1009"/>
      <c r="D843" s="979"/>
      <c r="E843" s="961"/>
      <c r="F843" s="964"/>
      <c r="G843" s="943"/>
      <c r="H843" s="943"/>
      <c r="I843" s="943"/>
      <c r="J843" s="16" t="s">
        <v>157</v>
      </c>
      <c r="K843" s="20"/>
      <c r="L843" s="20"/>
      <c r="M843" s="17"/>
      <c r="N843" s="17"/>
      <c r="O843" s="17"/>
      <c r="P843" s="17"/>
      <c r="Q843" s="16"/>
      <c r="R843" s="16"/>
      <c r="S843" s="946"/>
      <c r="T843" s="913"/>
      <c r="U843" s="913"/>
      <c r="V843" s="913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</row>
    <row r="844" spans="1:116" ht="9.75" customHeight="1" outlineLevel="4" x14ac:dyDescent="0.15">
      <c r="A844" s="1001"/>
      <c r="B844" s="1005"/>
      <c r="C844" s="1009"/>
      <c r="D844" s="979"/>
      <c r="E844" s="961"/>
      <c r="F844" s="964"/>
      <c r="G844" s="943"/>
      <c r="H844" s="943"/>
      <c r="I844" s="943"/>
      <c r="J844" s="16" t="s">
        <v>158</v>
      </c>
      <c r="K844" s="20"/>
      <c r="L844" s="20"/>
      <c r="M844" s="17"/>
      <c r="N844" s="17"/>
      <c r="O844" s="17"/>
      <c r="P844" s="17"/>
      <c r="Q844" s="16"/>
      <c r="R844" s="16"/>
      <c r="S844" s="946"/>
      <c r="T844" s="913"/>
      <c r="U844" s="913"/>
      <c r="V844" s="913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</row>
    <row r="845" spans="1:116" ht="9.75" customHeight="1" outlineLevel="4" x14ac:dyDescent="0.15">
      <c r="A845" s="1002"/>
      <c r="B845" s="1006"/>
      <c r="C845" s="1010"/>
      <c r="D845" s="979"/>
      <c r="E845" s="961"/>
      <c r="F845" s="964"/>
      <c r="G845" s="943"/>
      <c r="H845" s="943"/>
      <c r="I845" s="943"/>
      <c r="J845" s="18" t="s">
        <v>159</v>
      </c>
      <c r="K845" s="21"/>
      <c r="L845" s="21"/>
      <c r="M845" s="22"/>
      <c r="N845" s="22"/>
      <c r="O845" s="22"/>
      <c r="P845" s="22"/>
      <c r="Q845" s="18"/>
      <c r="R845" s="18"/>
      <c r="S845" s="946"/>
      <c r="T845" s="913"/>
      <c r="U845" s="913"/>
      <c r="V845" s="913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</row>
    <row r="846" spans="1:116" ht="11.25" customHeight="1" outlineLevel="4" thickBot="1" x14ac:dyDescent="0.2">
      <c r="A846" s="1003"/>
      <c r="B846" s="1007"/>
      <c r="C846" s="1011"/>
      <c r="D846" s="980"/>
      <c r="E846" s="962"/>
      <c r="F846" s="965"/>
      <c r="G846" s="944"/>
      <c r="H846" s="944"/>
      <c r="I846" s="944"/>
      <c r="J846" s="19" t="s">
        <v>385</v>
      </c>
      <c r="K846" s="19">
        <f>SUM(K842:K845)</f>
        <v>0</v>
      </c>
      <c r="L846" s="19">
        <f>SUM(L842:L845)</f>
        <v>0</v>
      </c>
      <c r="M846" s="19">
        <f t="shared" ref="M846:R846" si="198">SUM(M842:M845)</f>
        <v>0</v>
      </c>
      <c r="N846" s="19">
        <f t="shared" si="198"/>
        <v>0</v>
      </c>
      <c r="O846" s="19">
        <f t="shared" si="198"/>
        <v>0</v>
      </c>
      <c r="P846" s="19">
        <f t="shared" si="198"/>
        <v>0</v>
      </c>
      <c r="Q846" s="19">
        <f t="shared" si="198"/>
        <v>0</v>
      </c>
      <c r="R846" s="19">
        <f t="shared" si="198"/>
        <v>0</v>
      </c>
      <c r="S846" s="947"/>
      <c r="T846" s="914"/>
      <c r="U846" s="914"/>
      <c r="V846" s="914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</row>
    <row r="847" spans="1:116" ht="9.75" customHeight="1" outlineLevel="4" x14ac:dyDescent="0.15">
      <c r="A847" s="1000" t="s">
        <v>20</v>
      </c>
      <c r="B847" s="1004" t="s">
        <v>12</v>
      </c>
      <c r="C847" s="1008" t="s">
        <v>11</v>
      </c>
      <c r="D847" s="978">
        <v>4</v>
      </c>
      <c r="E847" s="960" t="s">
        <v>12</v>
      </c>
      <c r="F847" s="963"/>
      <c r="G847" s="942"/>
      <c r="H847" s="942"/>
      <c r="I847" s="942"/>
      <c r="J847" s="14" t="s">
        <v>156</v>
      </c>
      <c r="K847" s="20"/>
      <c r="L847" s="20"/>
      <c r="M847" s="17"/>
      <c r="N847" s="17"/>
      <c r="O847" s="17"/>
      <c r="P847" s="17"/>
      <c r="Q847" s="16"/>
      <c r="R847" s="16"/>
      <c r="S847" s="945"/>
      <c r="T847" s="912"/>
      <c r="U847" s="912"/>
      <c r="V847" s="9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</row>
    <row r="848" spans="1:116" ht="9.75" customHeight="1" outlineLevel="4" x14ac:dyDescent="0.15">
      <c r="A848" s="1001"/>
      <c r="B848" s="1005"/>
      <c r="C848" s="1009"/>
      <c r="D848" s="979"/>
      <c r="E848" s="961"/>
      <c r="F848" s="964"/>
      <c r="G848" s="943"/>
      <c r="H848" s="943"/>
      <c r="I848" s="943"/>
      <c r="J848" s="16" t="s">
        <v>157</v>
      </c>
      <c r="K848" s="20"/>
      <c r="L848" s="20"/>
      <c r="M848" s="17"/>
      <c r="N848" s="17"/>
      <c r="O848" s="17"/>
      <c r="P848" s="17"/>
      <c r="Q848" s="16"/>
      <c r="R848" s="16"/>
      <c r="S848" s="946"/>
      <c r="T848" s="913"/>
      <c r="U848" s="913"/>
      <c r="V848" s="913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</row>
    <row r="849" spans="1:116" ht="9.75" customHeight="1" outlineLevel="4" x14ac:dyDescent="0.15">
      <c r="A849" s="1001"/>
      <c r="B849" s="1005"/>
      <c r="C849" s="1009"/>
      <c r="D849" s="979"/>
      <c r="E849" s="961"/>
      <c r="F849" s="964"/>
      <c r="G849" s="943"/>
      <c r="H849" s="943"/>
      <c r="I849" s="943"/>
      <c r="J849" s="16" t="s">
        <v>158</v>
      </c>
      <c r="K849" s="20"/>
      <c r="L849" s="20"/>
      <c r="M849" s="17"/>
      <c r="N849" s="17"/>
      <c r="O849" s="17"/>
      <c r="P849" s="17"/>
      <c r="Q849" s="16"/>
      <c r="R849" s="16"/>
      <c r="S849" s="946"/>
      <c r="T849" s="913"/>
      <c r="U849" s="913"/>
      <c r="V849" s="913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</row>
    <row r="850" spans="1:116" ht="9.75" customHeight="1" outlineLevel="4" x14ac:dyDescent="0.15">
      <c r="A850" s="1002"/>
      <c r="B850" s="1006"/>
      <c r="C850" s="1010"/>
      <c r="D850" s="979"/>
      <c r="E850" s="961"/>
      <c r="F850" s="964"/>
      <c r="G850" s="943"/>
      <c r="H850" s="943"/>
      <c r="I850" s="943"/>
      <c r="J850" s="18" t="s">
        <v>159</v>
      </c>
      <c r="K850" s="21"/>
      <c r="L850" s="21"/>
      <c r="M850" s="22"/>
      <c r="N850" s="22"/>
      <c r="O850" s="22"/>
      <c r="P850" s="22"/>
      <c r="Q850" s="18"/>
      <c r="R850" s="18"/>
      <c r="S850" s="946"/>
      <c r="T850" s="913"/>
      <c r="U850" s="913"/>
      <c r="V850" s="913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</row>
    <row r="851" spans="1:116" ht="9.75" customHeight="1" outlineLevel="4" thickBot="1" x14ac:dyDescent="0.2">
      <c r="A851" s="1003"/>
      <c r="B851" s="1007"/>
      <c r="C851" s="1011"/>
      <c r="D851" s="980"/>
      <c r="E851" s="962"/>
      <c r="F851" s="965"/>
      <c r="G851" s="944"/>
      <c r="H851" s="944"/>
      <c r="I851" s="944"/>
      <c r="J851" s="19" t="s">
        <v>385</v>
      </c>
      <c r="K851" s="19">
        <f>SUM(K847:K850)</f>
        <v>0</v>
      </c>
      <c r="L851" s="19">
        <f>SUM(L847:L850)</f>
        <v>0</v>
      </c>
      <c r="M851" s="19">
        <f t="shared" ref="M851:R851" si="199">SUM(M847:M850)</f>
        <v>0</v>
      </c>
      <c r="N851" s="19">
        <f t="shared" si="199"/>
        <v>0</v>
      </c>
      <c r="O851" s="19">
        <f t="shared" si="199"/>
        <v>0</v>
      </c>
      <c r="P851" s="19">
        <f t="shared" si="199"/>
        <v>0</v>
      </c>
      <c r="Q851" s="19">
        <f t="shared" si="199"/>
        <v>0</v>
      </c>
      <c r="R851" s="19">
        <f t="shared" si="199"/>
        <v>0</v>
      </c>
      <c r="S851" s="947"/>
      <c r="T851" s="914"/>
      <c r="U851" s="914"/>
      <c r="V851" s="914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</row>
    <row r="852" spans="1:116" ht="9.75" customHeight="1" outlineLevel="3" thickBot="1" x14ac:dyDescent="0.2">
      <c r="A852" s="30" t="s">
        <v>20</v>
      </c>
      <c r="B852" s="31" t="s">
        <v>12</v>
      </c>
      <c r="C852" s="10" t="s">
        <v>11</v>
      </c>
      <c r="D852" s="25">
        <v>4</v>
      </c>
      <c r="E852" s="915" t="s">
        <v>46</v>
      </c>
      <c r="F852" s="916"/>
      <c r="G852" s="916"/>
      <c r="H852" s="916"/>
      <c r="I852" s="916"/>
      <c r="J852" s="917"/>
      <c r="K852" s="26">
        <f>K841+K846+K851</f>
        <v>0</v>
      </c>
      <c r="L852" s="26">
        <f>L841+L846+L851</f>
        <v>0</v>
      </c>
      <c r="M852" s="26">
        <f t="shared" ref="M852:R852" si="200">M841+M846+M851</f>
        <v>0</v>
      </c>
      <c r="N852" s="26">
        <f t="shared" si="200"/>
        <v>0</v>
      </c>
      <c r="O852" s="26">
        <f t="shared" si="200"/>
        <v>0</v>
      </c>
      <c r="P852" s="26">
        <f t="shared" si="200"/>
        <v>0</v>
      </c>
      <c r="Q852" s="26">
        <f t="shared" si="200"/>
        <v>0</v>
      </c>
      <c r="R852" s="26">
        <f t="shared" si="200"/>
        <v>0</v>
      </c>
      <c r="S852" s="42" t="s">
        <v>13</v>
      </c>
      <c r="T852" s="43" t="s">
        <v>13</v>
      </c>
      <c r="U852" s="44" t="s">
        <v>13</v>
      </c>
      <c r="V852" s="45" t="s">
        <v>13</v>
      </c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</row>
    <row r="853" spans="1:116" ht="9.75" customHeight="1" outlineLevel="4" thickBot="1" x14ac:dyDescent="0.2">
      <c r="A853" s="11" t="s">
        <v>20</v>
      </c>
      <c r="B853" s="12" t="s">
        <v>12</v>
      </c>
      <c r="C853" s="117" t="s">
        <v>11</v>
      </c>
      <c r="D853" s="13">
        <v>5</v>
      </c>
      <c r="E853" s="969" t="s">
        <v>204</v>
      </c>
      <c r="F853" s="970"/>
      <c r="G853" s="970"/>
      <c r="H853" s="970"/>
      <c r="I853" s="970"/>
      <c r="J853" s="970"/>
      <c r="K853" s="970"/>
      <c r="L853" s="970"/>
      <c r="M853" s="970"/>
      <c r="N853" s="970"/>
      <c r="O853" s="970"/>
      <c r="P853" s="970"/>
      <c r="Q853" s="970"/>
      <c r="R853" s="970"/>
      <c r="S853" s="970"/>
      <c r="T853" s="970"/>
      <c r="U853" s="970"/>
      <c r="V853" s="971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</row>
    <row r="854" spans="1:116" ht="9.75" customHeight="1" outlineLevel="4" x14ac:dyDescent="0.15">
      <c r="A854" s="1000" t="s">
        <v>20</v>
      </c>
      <c r="B854" s="1004" t="s">
        <v>12</v>
      </c>
      <c r="C854" s="1008" t="s">
        <v>11</v>
      </c>
      <c r="D854" s="978">
        <v>5</v>
      </c>
      <c r="E854" s="1023" t="s">
        <v>10</v>
      </c>
      <c r="F854" s="982"/>
      <c r="G854" s="985"/>
      <c r="H854" s="985"/>
      <c r="I854" s="943"/>
      <c r="J854" s="16" t="s">
        <v>156</v>
      </c>
      <c r="K854" s="20"/>
      <c r="L854" s="16"/>
      <c r="M854" s="17"/>
      <c r="N854" s="17"/>
      <c r="O854" s="17"/>
      <c r="P854" s="17"/>
      <c r="Q854" s="16"/>
      <c r="R854" s="16"/>
      <c r="S854" s="1013"/>
      <c r="T854" s="913"/>
      <c r="U854" s="913"/>
      <c r="V854" s="913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</row>
    <row r="855" spans="1:116" ht="9.75" customHeight="1" outlineLevel="4" x14ac:dyDescent="0.15">
      <c r="A855" s="1001"/>
      <c r="B855" s="1005"/>
      <c r="C855" s="1009"/>
      <c r="D855" s="979"/>
      <c r="E855" s="1023"/>
      <c r="F855" s="982"/>
      <c r="G855" s="985"/>
      <c r="H855" s="985"/>
      <c r="I855" s="943"/>
      <c r="J855" s="16" t="s">
        <v>157</v>
      </c>
      <c r="K855" s="20"/>
      <c r="L855" s="16"/>
      <c r="M855" s="17"/>
      <c r="N855" s="17"/>
      <c r="O855" s="17"/>
      <c r="P855" s="17"/>
      <c r="Q855" s="16"/>
      <c r="R855" s="16"/>
      <c r="S855" s="1013"/>
      <c r="T855" s="913"/>
      <c r="U855" s="913"/>
      <c r="V855" s="913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</row>
    <row r="856" spans="1:116" ht="9.75" customHeight="1" outlineLevel="4" x14ac:dyDescent="0.15">
      <c r="A856" s="1001"/>
      <c r="B856" s="1005"/>
      <c r="C856" s="1009"/>
      <c r="D856" s="979"/>
      <c r="E856" s="1023"/>
      <c r="F856" s="982"/>
      <c r="G856" s="985"/>
      <c r="H856" s="985"/>
      <c r="I856" s="943"/>
      <c r="J856" s="16" t="s">
        <v>158</v>
      </c>
      <c r="K856" s="20"/>
      <c r="L856" s="16"/>
      <c r="M856" s="17"/>
      <c r="N856" s="17"/>
      <c r="O856" s="17"/>
      <c r="P856" s="17"/>
      <c r="Q856" s="16"/>
      <c r="R856" s="16"/>
      <c r="S856" s="1013"/>
      <c r="T856" s="913"/>
      <c r="U856" s="913"/>
      <c r="V856" s="913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</row>
    <row r="857" spans="1:116" ht="9.75" customHeight="1" outlineLevel="4" x14ac:dyDescent="0.15">
      <c r="A857" s="1002"/>
      <c r="B857" s="1006"/>
      <c r="C857" s="1010"/>
      <c r="D857" s="979"/>
      <c r="E857" s="1024"/>
      <c r="F857" s="983"/>
      <c r="G857" s="987"/>
      <c r="H857" s="987"/>
      <c r="I857" s="943"/>
      <c r="J857" s="18" t="s">
        <v>159</v>
      </c>
      <c r="K857" s="21"/>
      <c r="L857" s="18"/>
      <c r="M857" s="18"/>
      <c r="N857" s="18"/>
      <c r="O857" s="18"/>
      <c r="P857" s="18"/>
      <c r="Q857" s="18"/>
      <c r="R857" s="18"/>
      <c r="S857" s="1014"/>
      <c r="T857" s="913"/>
      <c r="U857" s="913"/>
      <c r="V857" s="913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</row>
    <row r="858" spans="1:116" ht="9.75" customHeight="1" outlineLevel="4" thickBot="1" x14ac:dyDescent="0.2">
      <c r="A858" s="1003"/>
      <c r="B858" s="1007"/>
      <c r="C858" s="1011"/>
      <c r="D858" s="980"/>
      <c r="E858" s="1025"/>
      <c r="F858" s="984"/>
      <c r="G858" s="988"/>
      <c r="H858" s="988"/>
      <c r="I858" s="944"/>
      <c r="J858" s="19" t="s">
        <v>385</v>
      </c>
      <c r="K858" s="19">
        <f>SUM(K854:K857)</f>
        <v>0</v>
      </c>
      <c r="L858" s="19">
        <f>SUM(L854:L857)</f>
        <v>0</v>
      </c>
      <c r="M858" s="19">
        <f t="shared" ref="M858:R858" si="201">SUM(M854:M857)</f>
        <v>0</v>
      </c>
      <c r="N858" s="19">
        <f t="shared" si="201"/>
        <v>0</v>
      </c>
      <c r="O858" s="19">
        <f t="shared" si="201"/>
        <v>0</v>
      </c>
      <c r="P858" s="19">
        <f t="shared" si="201"/>
        <v>0</v>
      </c>
      <c r="Q858" s="19">
        <f t="shared" si="201"/>
        <v>0</v>
      </c>
      <c r="R858" s="19">
        <f t="shared" si="201"/>
        <v>0</v>
      </c>
      <c r="S858" s="1015"/>
      <c r="T858" s="914"/>
      <c r="U858" s="914"/>
      <c r="V858" s="914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</row>
    <row r="859" spans="1:116" ht="9.75" customHeight="1" outlineLevel="4" x14ac:dyDescent="0.15">
      <c r="A859" s="1000" t="s">
        <v>20</v>
      </c>
      <c r="B859" s="1004" t="s">
        <v>12</v>
      </c>
      <c r="C859" s="1008" t="s">
        <v>11</v>
      </c>
      <c r="D859" s="978">
        <v>5</v>
      </c>
      <c r="E859" s="960" t="s">
        <v>11</v>
      </c>
      <c r="F859" s="963"/>
      <c r="G859" s="942"/>
      <c r="H859" s="942"/>
      <c r="I859" s="942"/>
      <c r="J859" s="14" t="s">
        <v>156</v>
      </c>
      <c r="K859" s="20"/>
      <c r="L859" s="20"/>
      <c r="M859" s="17"/>
      <c r="N859" s="17"/>
      <c r="O859" s="17"/>
      <c r="P859" s="17"/>
      <c r="Q859" s="16"/>
      <c r="R859" s="16"/>
      <c r="S859" s="945"/>
      <c r="T859" s="912"/>
      <c r="U859" s="912"/>
      <c r="V859" s="9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</row>
    <row r="860" spans="1:116" ht="9.75" customHeight="1" outlineLevel="4" x14ac:dyDescent="0.15">
      <c r="A860" s="1001"/>
      <c r="B860" s="1005"/>
      <c r="C860" s="1009"/>
      <c r="D860" s="979"/>
      <c r="E860" s="961"/>
      <c r="F860" s="964"/>
      <c r="G860" s="943"/>
      <c r="H860" s="943"/>
      <c r="I860" s="943"/>
      <c r="J860" s="16" t="s">
        <v>157</v>
      </c>
      <c r="K860" s="20"/>
      <c r="L860" s="20"/>
      <c r="M860" s="17"/>
      <c r="N860" s="17"/>
      <c r="O860" s="17"/>
      <c r="P860" s="17"/>
      <c r="Q860" s="16"/>
      <c r="R860" s="16"/>
      <c r="S860" s="946"/>
      <c r="T860" s="913"/>
      <c r="U860" s="913"/>
      <c r="V860" s="913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</row>
    <row r="861" spans="1:116" ht="9.75" customHeight="1" outlineLevel="4" x14ac:dyDescent="0.15">
      <c r="A861" s="1001"/>
      <c r="B861" s="1005"/>
      <c r="C861" s="1009"/>
      <c r="D861" s="979"/>
      <c r="E861" s="961"/>
      <c r="F861" s="964"/>
      <c r="G861" s="943"/>
      <c r="H861" s="943"/>
      <c r="I861" s="943"/>
      <c r="J861" s="16" t="s">
        <v>158</v>
      </c>
      <c r="K861" s="20"/>
      <c r="L861" s="20"/>
      <c r="M861" s="17"/>
      <c r="N861" s="17"/>
      <c r="O861" s="17"/>
      <c r="P861" s="17"/>
      <c r="Q861" s="16"/>
      <c r="R861" s="16"/>
      <c r="S861" s="946"/>
      <c r="T861" s="913"/>
      <c r="U861" s="913"/>
      <c r="V861" s="913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</row>
    <row r="862" spans="1:116" ht="9.75" customHeight="1" outlineLevel="4" x14ac:dyDescent="0.15">
      <c r="A862" s="1002"/>
      <c r="B862" s="1006"/>
      <c r="C862" s="1010"/>
      <c r="D862" s="979"/>
      <c r="E862" s="961"/>
      <c r="F862" s="964"/>
      <c r="G862" s="943"/>
      <c r="H862" s="943"/>
      <c r="I862" s="943"/>
      <c r="J862" s="18" t="s">
        <v>159</v>
      </c>
      <c r="K862" s="21"/>
      <c r="L862" s="21"/>
      <c r="M862" s="22"/>
      <c r="N862" s="22"/>
      <c r="O862" s="22"/>
      <c r="P862" s="22"/>
      <c r="Q862" s="18"/>
      <c r="R862" s="18"/>
      <c r="S862" s="946"/>
      <c r="T862" s="913"/>
      <c r="U862" s="913"/>
      <c r="V862" s="913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</row>
    <row r="863" spans="1:116" ht="11.25" customHeight="1" outlineLevel="4" thickBot="1" x14ac:dyDescent="0.2">
      <c r="A863" s="1003"/>
      <c r="B863" s="1007"/>
      <c r="C863" s="1011"/>
      <c r="D863" s="980"/>
      <c r="E863" s="962"/>
      <c r="F863" s="965"/>
      <c r="G863" s="944"/>
      <c r="H863" s="944"/>
      <c r="I863" s="944"/>
      <c r="J863" s="19" t="s">
        <v>385</v>
      </c>
      <c r="K863" s="19">
        <f>SUM(K859:K862)</f>
        <v>0</v>
      </c>
      <c r="L863" s="19">
        <f>SUM(L859:L862)</f>
        <v>0</v>
      </c>
      <c r="M863" s="19">
        <f t="shared" ref="M863:R863" si="202">SUM(M859:M862)</f>
        <v>0</v>
      </c>
      <c r="N863" s="19">
        <f t="shared" si="202"/>
        <v>0</v>
      </c>
      <c r="O863" s="19">
        <f t="shared" si="202"/>
        <v>0</v>
      </c>
      <c r="P863" s="19">
        <f t="shared" si="202"/>
        <v>0</v>
      </c>
      <c r="Q863" s="19">
        <f t="shared" si="202"/>
        <v>0</v>
      </c>
      <c r="R863" s="19">
        <f t="shared" si="202"/>
        <v>0</v>
      </c>
      <c r="S863" s="947"/>
      <c r="T863" s="914"/>
      <c r="U863" s="914"/>
      <c r="V863" s="914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</row>
    <row r="864" spans="1:116" ht="9.75" customHeight="1" outlineLevel="4" x14ac:dyDescent="0.15">
      <c r="A864" s="1000" t="s">
        <v>20</v>
      </c>
      <c r="B864" s="1004" t="s">
        <v>12</v>
      </c>
      <c r="C864" s="1008" t="s">
        <v>11</v>
      </c>
      <c r="D864" s="978">
        <v>5</v>
      </c>
      <c r="E864" s="960" t="s">
        <v>12</v>
      </c>
      <c r="F864" s="963"/>
      <c r="G864" s="942"/>
      <c r="H864" s="942"/>
      <c r="I864" s="942"/>
      <c r="J864" s="14" t="s">
        <v>156</v>
      </c>
      <c r="K864" s="20"/>
      <c r="L864" s="20"/>
      <c r="M864" s="17"/>
      <c r="N864" s="17"/>
      <c r="O864" s="17"/>
      <c r="P864" s="17"/>
      <c r="Q864" s="16"/>
      <c r="R864" s="16"/>
      <c r="S864" s="945"/>
      <c r="T864" s="912"/>
      <c r="U864" s="912"/>
      <c r="V864" s="9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</row>
    <row r="865" spans="1:116" ht="9.75" customHeight="1" outlineLevel="4" x14ac:dyDescent="0.15">
      <c r="A865" s="1001"/>
      <c r="B865" s="1005"/>
      <c r="C865" s="1009"/>
      <c r="D865" s="979"/>
      <c r="E865" s="961"/>
      <c r="F865" s="964"/>
      <c r="G865" s="943"/>
      <c r="H865" s="943"/>
      <c r="I865" s="943"/>
      <c r="J865" s="16" t="s">
        <v>157</v>
      </c>
      <c r="K865" s="20"/>
      <c r="L865" s="20"/>
      <c r="M865" s="17"/>
      <c r="N865" s="17"/>
      <c r="O865" s="17"/>
      <c r="P865" s="17"/>
      <c r="Q865" s="16"/>
      <c r="R865" s="16"/>
      <c r="S865" s="946"/>
      <c r="T865" s="913"/>
      <c r="U865" s="913"/>
      <c r="V865" s="913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</row>
    <row r="866" spans="1:116" ht="9.75" customHeight="1" outlineLevel="4" x14ac:dyDescent="0.15">
      <c r="A866" s="1001"/>
      <c r="B866" s="1005"/>
      <c r="C866" s="1009"/>
      <c r="D866" s="979"/>
      <c r="E866" s="961"/>
      <c r="F866" s="964"/>
      <c r="G866" s="943"/>
      <c r="H866" s="943"/>
      <c r="I866" s="943"/>
      <c r="J866" s="16" t="s">
        <v>158</v>
      </c>
      <c r="K866" s="20"/>
      <c r="L866" s="20"/>
      <c r="M866" s="17"/>
      <c r="N866" s="17"/>
      <c r="O866" s="17"/>
      <c r="P866" s="17"/>
      <c r="Q866" s="16"/>
      <c r="R866" s="16"/>
      <c r="S866" s="946"/>
      <c r="T866" s="913"/>
      <c r="U866" s="913"/>
      <c r="V866" s="913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</row>
    <row r="867" spans="1:116" ht="9.75" customHeight="1" outlineLevel="4" x14ac:dyDescent="0.15">
      <c r="A867" s="1002"/>
      <c r="B867" s="1006"/>
      <c r="C867" s="1010"/>
      <c r="D867" s="979"/>
      <c r="E867" s="961"/>
      <c r="F867" s="964"/>
      <c r="G867" s="943"/>
      <c r="H867" s="943"/>
      <c r="I867" s="943"/>
      <c r="J867" s="18" t="s">
        <v>159</v>
      </c>
      <c r="K867" s="21"/>
      <c r="L867" s="21"/>
      <c r="M867" s="22"/>
      <c r="N867" s="22"/>
      <c r="O867" s="22"/>
      <c r="P867" s="22"/>
      <c r="Q867" s="18"/>
      <c r="R867" s="18"/>
      <c r="S867" s="946"/>
      <c r="T867" s="913"/>
      <c r="U867" s="913"/>
      <c r="V867" s="913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</row>
    <row r="868" spans="1:116" ht="9.75" customHeight="1" outlineLevel="4" thickBot="1" x14ac:dyDescent="0.2">
      <c r="A868" s="1003"/>
      <c r="B868" s="1007"/>
      <c r="C868" s="1011"/>
      <c r="D868" s="980"/>
      <c r="E868" s="962"/>
      <c r="F868" s="965"/>
      <c r="G868" s="944"/>
      <c r="H868" s="944"/>
      <c r="I868" s="944"/>
      <c r="J868" s="19" t="s">
        <v>385</v>
      </c>
      <c r="K868" s="19">
        <f>SUM(K864:K867)</f>
        <v>0</v>
      </c>
      <c r="L868" s="135">
        <f>SUM(L864:L867)</f>
        <v>0</v>
      </c>
      <c r="M868" s="135">
        <f t="shared" ref="M868:R868" si="203">SUM(M864:M867)</f>
        <v>0</v>
      </c>
      <c r="N868" s="135">
        <f t="shared" si="203"/>
        <v>0</v>
      </c>
      <c r="O868" s="135">
        <f t="shared" si="203"/>
        <v>0</v>
      </c>
      <c r="P868" s="135">
        <f t="shared" si="203"/>
        <v>0</v>
      </c>
      <c r="Q868" s="135">
        <f t="shared" si="203"/>
        <v>0</v>
      </c>
      <c r="R868" s="135">
        <f t="shared" si="203"/>
        <v>0</v>
      </c>
      <c r="S868" s="947"/>
      <c r="T868" s="914"/>
      <c r="U868" s="914"/>
      <c r="V868" s="914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</row>
    <row r="869" spans="1:116" ht="9.75" customHeight="1" outlineLevel="3" thickBot="1" x14ac:dyDescent="0.2">
      <c r="A869" s="30" t="s">
        <v>20</v>
      </c>
      <c r="B869" s="31" t="s">
        <v>12</v>
      </c>
      <c r="C869" s="10" t="s">
        <v>11</v>
      </c>
      <c r="D869" s="25">
        <v>5</v>
      </c>
      <c r="E869" s="915" t="s">
        <v>46</v>
      </c>
      <c r="F869" s="916"/>
      <c r="G869" s="916"/>
      <c r="H869" s="916"/>
      <c r="I869" s="916"/>
      <c r="J869" s="917"/>
      <c r="K869" s="26">
        <f>K858+K863+K868</f>
        <v>0</v>
      </c>
      <c r="L869" s="146">
        <f>L858+L863+L868</f>
        <v>0</v>
      </c>
      <c r="M869" s="146">
        <f t="shared" ref="M869:R869" si="204">M858+M863+M868</f>
        <v>0</v>
      </c>
      <c r="N869" s="146">
        <f t="shared" si="204"/>
        <v>0</v>
      </c>
      <c r="O869" s="146">
        <f t="shared" si="204"/>
        <v>0</v>
      </c>
      <c r="P869" s="146">
        <f t="shared" si="204"/>
        <v>0</v>
      </c>
      <c r="Q869" s="146">
        <f t="shared" si="204"/>
        <v>0</v>
      </c>
      <c r="R869" s="146">
        <f t="shared" si="204"/>
        <v>0</v>
      </c>
      <c r="S869" s="42" t="s">
        <v>13</v>
      </c>
      <c r="T869" s="43" t="s">
        <v>13</v>
      </c>
      <c r="U869" s="44" t="s">
        <v>13</v>
      </c>
      <c r="V869" s="45" t="s">
        <v>13</v>
      </c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</row>
    <row r="870" spans="1:116" ht="9.75" customHeight="1" outlineLevel="2" thickBot="1" x14ac:dyDescent="0.2">
      <c r="A870" s="30" t="s">
        <v>20</v>
      </c>
      <c r="B870" s="31" t="s">
        <v>12</v>
      </c>
      <c r="C870" s="10" t="s">
        <v>11</v>
      </c>
      <c r="D870" s="918" t="s">
        <v>21</v>
      </c>
      <c r="E870" s="919"/>
      <c r="F870" s="919"/>
      <c r="G870" s="919"/>
      <c r="H870" s="919"/>
      <c r="I870" s="919"/>
      <c r="J870" s="919"/>
      <c r="K870" s="32">
        <f>K869+K852+K835+K818+K801</f>
        <v>1159707</v>
      </c>
      <c r="L870" s="147">
        <f>L869+L852+L835+L818+L801</f>
        <v>1093776.31</v>
      </c>
      <c r="M870" s="147">
        <f t="shared" ref="M870:R870" si="205">M869+M852+M835+M818+M801</f>
        <v>1093776.26</v>
      </c>
      <c r="N870" s="147">
        <f t="shared" si="205"/>
        <v>83015.42</v>
      </c>
      <c r="O870" s="147">
        <f t="shared" si="205"/>
        <v>0</v>
      </c>
      <c r="P870" s="147">
        <f t="shared" si="205"/>
        <v>1010760.84</v>
      </c>
      <c r="Q870" s="147">
        <f t="shared" si="205"/>
        <v>65930.69</v>
      </c>
      <c r="R870" s="147">
        <f t="shared" si="205"/>
        <v>0</v>
      </c>
      <c r="S870" s="33" t="s">
        <v>13</v>
      </c>
      <c r="T870" s="34" t="s">
        <v>13</v>
      </c>
      <c r="U870" s="35" t="s">
        <v>13</v>
      </c>
      <c r="V870" s="36" t="s">
        <v>13</v>
      </c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</row>
    <row r="871" spans="1:116" ht="9.75" customHeight="1" outlineLevel="1" thickBot="1" x14ac:dyDescent="0.2">
      <c r="A871" s="30" t="s">
        <v>20</v>
      </c>
      <c r="B871" s="31" t="s">
        <v>12</v>
      </c>
      <c r="C871" s="920" t="s">
        <v>15</v>
      </c>
      <c r="D871" s="921"/>
      <c r="E871" s="921"/>
      <c r="F871" s="921"/>
      <c r="G871" s="921"/>
      <c r="H871" s="921"/>
      <c r="I871" s="921"/>
      <c r="J871" s="921"/>
      <c r="K871" s="37">
        <f t="shared" ref="K871:L871" si="206">K870+K748</f>
        <v>9083707.7400000002</v>
      </c>
      <c r="L871" s="152">
        <f t="shared" si="206"/>
        <v>3291108.2</v>
      </c>
      <c r="M871" s="152">
        <f t="shared" ref="M871:R871" si="207">M870+M748</f>
        <v>3291108.1500000004</v>
      </c>
      <c r="N871" s="152">
        <f t="shared" si="207"/>
        <v>104416.34</v>
      </c>
      <c r="O871" s="152">
        <f t="shared" si="207"/>
        <v>0</v>
      </c>
      <c r="P871" s="152">
        <f t="shared" si="207"/>
        <v>3186691.8099999996</v>
      </c>
      <c r="Q871" s="152">
        <f t="shared" si="207"/>
        <v>4271663.1400000006</v>
      </c>
      <c r="R871" s="152">
        <f t="shared" si="207"/>
        <v>1081976.26</v>
      </c>
      <c r="S871" s="123" t="s">
        <v>14</v>
      </c>
      <c r="T871" s="39" t="s">
        <v>14</v>
      </c>
      <c r="U871" s="40" t="s">
        <v>14</v>
      </c>
      <c r="V871" s="41" t="s">
        <v>14</v>
      </c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</row>
    <row r="872" spans="1:116" ht="9.75" customHeight="1" thickBot="1" x14ac:dyDescent="0.2">
      <c r="A872" s="30" t="s">
        <v>20</v>
      </c>
      <c r="B872" s="922" t="s">
        <v>29</v>
      </c>
      <c r="C872" s="923"/>
      <c r="D872" s="923"/>
      <c r="E872" s="923"/>
      <c r="F872" s="923"/>
      <c r="G872" s="923"/>
      <c r="H872" s="923"/>
      <c r="I872" s="923"/>
      <c r="J872" s="923"/>
      <c r="K872" s="144">
        <f t="shared" ref="K872:L872" si="208">K871+K593+K390</f>
        <v>11058416</v>
      </c>
      <c r="L872" s="153">
        <f t="shared" si="208"/>
        <v>3731139.25</v>
      </c>
      <c r="M872" s="153">
        <f t="shared" ref="M872:R872" si="209">M871+M593+M390</f>
        <v>3731139.2</v>
      </c>
      <c r="N872" s="153">
        <f t="shared" si="209"/>
        <v>129092.94</v>
      </c>
      <c r="O872" s="153">
        <f t="shared" si="209"/>
        <v>0</v>
      </c>
      <c r="P872" s="153">
        <f t="shared" si="209"/>
        <v>3602046.26</v>
      </c>
      <c r="Q872" s="153">
        <f t="shared" si="209"/>
        <v>4892210.8800000008</v>
      </c>
      <c r="R872" s="153">
        <f t="shared" si="209"/>
        <v>1897944.97</v>
      </c>
      <c r="S872" s="50" t="s">
        <v>14</v>
      </c>
      <c r="T872" s="49" t="s">
        <v>14</v>
      </c>
      <c r="U872" s="51" t="s">
        <v>14</v>
      </c>
      <c r="V872" s="52" t="s">
        <v>14</v>
      </c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</row>
    <row r="873" spans="1:116" ht="9.75" customHeight="1" thickBot="1" x14ac:dyDescent="0.2">
      <c r="A873" s="53"/>
      <c r="B873" s="53"/>
      <c r="C873" s="53"/>
      <c r="D873" s="53"/>
      <c r="E873" s="53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5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</row>
    <row r="874" spans="1:116" ht="9.75" customHeight="1" outlineLevel="1" thickBot="1" x14ac:dyDescent="0.2">
      <c r="A874" s="997" t="s">
        <v>105</v>
      </c>
      <c r="B874" s="998"/>
      <c r="C874" s="998"/>
      <c r="D874" s="998"/>
      <c r="E874" s="998"/>
      <c r="F874" s="998"/>
      <c r="G874" s="998"/>
      <c r="H874" s="998"/>
      <c r="I874" s="998"/>
      <c r="J874" s="998"/>
      <c r="K874" s="998"/>
      <c r="L874" s="998"/>
      <c r="M874" s="998"/>
      <c r="N874" s="998"/>
      <c r="O874" s="998"/>
      <c r="P874" s="998"/>
      <c r="Q874" s="998"/>
      <c r="R874" s="998"/>
      <c r="S874" s="998"/>
      <c r="T874" s="998"/>
      <c r="U874" s="998"/>
      <c r="V874" s="999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</row>
    <row r="875" spans="1:116" ht="9.75" customHeight="1" outlineLevel="2" thickBot="1" x14ac:dyDescent="0.2">
      <c r="A875" s="7" t="s">
        <v>73</v>
      </c>
      <c r="B875" s="8">
        <v>1</v>
      </c>
      <c r="C875" s="975" t="s">
        <v>106</v>
      </c>
      <c r="D875" s="976"/>
      <c r="E875" s="976"/>
      <c r="F875" s="976"/>
      <c r="G875" s="976"/>
      <c r="H875" s="976"/>
      <c r="I875" s="976"/>
      <c r="J875" s="976"/>
      <c r="K875" s="976"/>
      <c r="L875" s="976"/>
      <c r="M875" s="976"/>
      <c r="N875" s="976"/>
      <c r="O875" s="976"/>
      <c r="P875" s="976"/>
      <c r="Q875" s="976"/>
      <c r="R875" s="976"/>
      <c r="S875" s="976"/>
      <c r="T875" s="976"/>
      <c r="U875" s="976"/>
      <c r="V875" s="977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</row>
    <row r="876" spans="1:116" ht="9.75" customHeight="1" outlineLevel="3" thickBot="1" x14ac:dyDescent="0.2">
      <c r="A876" s="7" t="s">
        <v>73</v>
      </c>
      <c r="B876" s="9" t="s">
        <v>10</v>
      </c>
      <c r="C876" s="10" t="s">
        <v>10</v>
      </c>
      <c r="D876" s="972" t="s">
        <v>206</v>
      </c>
      <c r="E876" s="973"/>
      <c r="F876" s="973"/>
      <c r="G876" s="973"/>
      <c r="H876" s="973"/>
      <c r="I876" s="973"/>
      <c r="J876" s="973"/>
      <c r="K876" s="973"/>
      <c r="L876" s="973"/>
      <c r="M876" s="973"/>
      <c r="N876" s="973"/>
      <c r="O876" s="973"/>
      <c r="P876" s="973"/>
      <c r="Q876" s="973"/>
      <c r="R876" s="973"/>
      <c r="S876" s="973"/>
      <c r="T876" s="973"/>
      <c r="U876" s="973"/>
      <c r="V876" s="974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</row>
    <row r="877" spans="1:116" ht="9.75" customHeight="1" outlineLevel="4" thickBot="1" x14ac:dyDescent="0.2">
      <c r="A877" s="11" t="s">
        <v>73</v>
      </c>
      <c r="B877" s="12" t="s">
        <v>10</v>
      </c>
      <c r="C877" s="117" t="s">
        <v>10</v>
      </c>
      <c r="D877" s="13">
        <v>1</v>
      </c>
      <c r="E877" s="1016" t="s">
        <v>207</v>
      </c>
      <c r="F877" s="1017"/>
      <c r="G877" s="1017"/>
      <c r="H877" s="1017"/>
      <c r="I877" s="1017"/>
      <c r="J877" s="1017"/>
      <c r="K877" s="1017"/>
      <c r="L877" s="1017"/>
      <c r="M877" s="1017"/>
      <c r="N877" s="1017"/>
      <c r="O877" s="1017"/>
      <c r="P877" s="1017"/>
      <c r="Q877" s="1017"/>
      <c r="R877" s="1017"/>
      <c r="S877" s="1017"/>
      <c r="T877" s="1017"/>
      <c r="U877" s="1017"/>
      <c r="V877" s="1018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</row>
    <row r="878" spans="1:116" ht="9.75" customHeight="1" outlineLevel="4" x14ac:dyDescent="0.15">
      <c r="A878" s="1000" t="s">
        <v>73</v>
      </c>
      <c r="B878" s="1004" t="s">
        <v>10</v>
      </c>
      <c r="C878" s="1008" t="s">
        <v>10</v>
      </c>
      <c r="D878" s="1048" t="s">
        <v>10</v>
      </c>
      <c r="E878" s="1022" t="s">
        <v>10</v>
      </c>
      <c r="F878" s="981" t="s">
        <v>311</v>
      </c>
      <c r="G878" s="986" t="s">
        <v>444</v>
      </c>
      <c r="H878" s="110" t="s">
        <v>388</v>
      </c>
      <c r="I878" s="1068" t="s">
        <v>484</v>
      </c>
      <c r="J878" s="16" t="s">
        <v>156</v>
      </c>
      <c r="K878" s="20">
        <v>39788.68</v>
      </c>
      <c r="L878" s="14">
        <v>30525.79</v>
      </c>
      <c r="M878" s="17">
        <f>N878+P878</f>
        <v>30525.79</v>
      </c>
      <c r="N878" s="15">
        <v>4000</v>
      </c>
      <c r="O878" s="15"/>
      <c r="P878" s="15">
        <v>26525.79</v>
      </c>
      <c r="Q878" s="14">
        <v>159154.72</v>
      </c>
      <c r="R878" s="151">
        <f>185680.51+155154.73</f>
        <v>340835.24</v>
      </c>
      <c r="S878" s="1012" t="s">
        <v>411</v>
      </c>
      <c r="T878" s="912">
        <v>0</v>
      </c>
      <c r="U878" s="912">
        <v>0</v>
      </c>
      <c r="V878" s="912">
        <v>1</v>
      </c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</row>
    <row r="879" spans="1:116" ht="9.75" customHeight="1" outlineLevel="4" x14ac:dyDescent="0.15">
      <c r="A879" s="1001"/>
      <c r="B879" s="1005"/>
      <c r="C879" s="1009"/>
      <c r="D879" s="1045"/>
      <c r="E879" s="1023"/>
      <c r="F879" s="982"/>
      <c r="G879" s="985"/>
      <c r="H879" s="989" t="s">
        <v>62</v>
      </c>
      <c r="I879" s="1069"/>
      <c r="J879" s="16" t="s">
        <v>157</v>
      </c>
      <c r="K879" s="20">
        <v>39788.68</v>
      </c>
      <c r="L879" s="16"/>
      <c r="M879" s="17"/>
      <c r="N879" s="17"/>
      <c r="O879" s="17"/>
      <c r="P879" s="17"/>
      <c r="Q879" s="16"/>
      <c r="R879" s="16"/>
      <c r="S879" s="1013"/>
      <c r="T879" s="913"/>
      <c r="U879" s="913"/>
      <c r="V879" s="913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</row>
    <row r="880" spans="1:116" ht="11.25" customHeight="1" outlineLevel="4" x14ac:dyDescent="0.15">
      <c r="A880" s="1001"/>
      <c r="B880" s="1005"/>
      <c r="C880" s="1009"/>
      <c r="D880" s="1045"/>
      <c r="E880" s="1023"/>
      <c r="F880" s="982"/>
      <c r="G880" s="985"/>
      <c r="H880" s="985"/>
      <c r="I880" s="1069"/>
      <c r="J880" s="16" t="s">
        <v>158</v>
      </c>
      <c r="K880" s="20">
        <v>450938.37</v>
      </c>
      <c r="L880" s="16"/>
      <c r="M880" s="17"/>
      <c r="N880" s="17"/>
      <c r="O880" s="17"/>
      <c r="P880" s="17"/>
      <c r="Q880" s="16"/>
      <c r="R880" s="16"/>
      <c r="S880" s="1013"/>
      <c r="T880" s="913"/>
      <c r="U880" s="913"/>
      <c r="V880" s="913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</row>
    <row r="881" spans="1:116" ht="10.5" outlineLevel="4" x14ac:dyDescent="0.15">
      <c r="A881" s="1002"/>
      <c r="B881" s="1006"/>
      <c r="C881" s="1010"/>
      <c r="D881" s="1046"/>
      <c r="E881" s="1024"/>
      <c r="F881" s="983"/>
      <c r="G881" s="987"/>
      <c r="H881" s="989" t="s">
        <v>408</v>
      </c>
      <c r="I881" s="1070"/>
      <c r="J881" s="18" t="s">
        <v>159</v>
      </c>
      <c r="K881" s="21"/>
      <c r="L881" s="18"/>
      <c r="M881" s="18"/>
      <c r="N881" s="18"/>
      <c r="O881" s="18"/>
      <c r="P881" s="18"/>
      <c r="Q881" s="18"/>
      <c r="R881" s="18"/>
      <c r="S881" s="1014"/>
      <c r="T881" s="913"/>
      <c r="U881" s="913"/>
      <c r="V881" s="913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</row>
    <row r="882" spans="1:116" ht="7.5" customHeight="1" outlineLevel="4" thickBot="1" x14ac:dyDescent="0.2">
      <c r="A882" s="1003"/>
      <c r="B882" s="1007"/>
      <c r="C882" s="1011"/>
      <c r="D882" s="1047"/>
      <c r="E882" s="1025"/>
      <c r="F882" s="984"/>
      <c r="G882" s="988"/>
      <c r="H882" s="944"/>
      <c r="I882" s="1071"/>
      <c r="J882" s="19" t="s">
        <v>385</v>
      </c>
      <c r="K882" s="19">
        <f>SUM(K878:K881)</f>
        <v>530515.73</v>
      </c>
      <c r="L882" s="19">
        <f>SUM(L878:L881)</f>
        <v>30525.79</v>
      </c>
      <c r="M882" s="19">
        <f t="shared" ref="M882:R882" si="210">SUM(M878:M881)</f>
        <v>30525.79</v>
      </c>
      <c r="N882" s="19">
        <f t="shared" si="210"/>
        <v>4000</v>
      </c>
      <c r="O882" s="19">
        <f t="shared" si="210"/>
        <v>0</v>
      </c>
      <c r="P882" s="19">
        <f t="shared" si="210"/>
        <v>26525.79</v>
      </c>
      <c r="Q882" s="19">
        <f t="shared" si="210"/>
        <v>159154.72</v>
      </c>
      <c r="R882" s="19">
        <f t="shared" si="210"/>
        <v>340835.24</v>
      </c>
      <c r="S882" s="1015"/>
      <c r="T882" s="914"/>
      <c r="U882" s="914"/>
      <c r="V882" s="914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</row>
    <row r="883" spans="1:116" ht="10.5" outlineLevel="4" x14ac:dyDescent="0.15">
      <c r="A883" s="948" t="s">
        <v>73</v>
      </c>
      <c r="B883" s="951" t="s">
        <v>10</v>
      </c>
      <c r="C883" s="954" t="s">
        <v>10</v>
      </c>
      <c r="D883" s="957" t="s">
        <v>10</v>
      </c>
      <c r="E883" s="960" t="s">
        <v>11</v>
      </c>
      <c r="F883" s="981" t="s">
        <v>546</v>
      </c>
      <c r="G883" s="986" t="s">
        <v>444</v>
      </c>
      <c r="H883" s="110" t="s">
        <v>388</v>
      </c>
      <c r="I883" s="986" t="s">
        <v>461</v>
      </c>
      <c r="J883" s="14" t="s">
        <v>156</v>
      </c>
      <c r="K883" s="20">
        <v>619935.4</v>
      </c>
      <c r="L883" s="20">
        <v>826336</v>
      </c>
      <c r="M883" s="17">
        <f>N883+P883</f>
        <v>826336</v>
      </c>
      <c r="N883" s="17">
        <v>1675.49</v>
      </c>
      <c r="O883" s="17"/>
      <c r="P883" s="17">
        <v>824660.51</v>
      </c>
      <c r="Q883" s="16">
        <v>0</v>
      </c>
      <c r="R883" s="16">
        <v>0</v>
      </c>
      <c r="S883" s="1031" t="s">
        <v>558</v>
      </c>
      <c r="T883" s="912">
        <v>0</v>
      </c>
      <c r="U883" s="912">
        <v>1</v>
      </c>
      <c r="V883" s="912" t="s">
        <v>13</v>
      </c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</row>
    <row r="884" spans="1:116" ht="10.5" outlineLevel="4" x14ac:dyDescent="0.15">
      <c r="A884" s="949"/>
      <c r="B884" s="952"/>
      <c r="C884" s="955"/>
      <c r="D884" s="958"/>
      <c r="E884" s="961"/>
      <c r="F884" s="982"/>
      <c r="G884" s="985"/>
      <c r="H884" s="989" t="s">
        <v>62</v>
      </c>
      <c r="I884" s="985"/>
      <c r="J884" s="16" t="s">
        <v>157</v>
      </c>
      <c r="K884" s="20"/>
      <c r="L884" s="20"/>
      <c r="M884" s="17"/>
      <c r="N884" s="17"/>
      <c r="O884" s="17"/>
      <c r="P884" s="17"/>
      <c r="Q884" s="16"/>
      <c r="R884" s="16"/>
      <c r="S884" s="1032"/>
      <c r="T884" s="913"/>
      <c r="U884" s="913"/>
      <c r="V884" s="913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</row>
    <row r="885" spans="1:116" ht="10.5" outlineLevel="4" x14ac:dyDescent="0.15">
      <c r="A885" s="949"/>
      <c r="B885" s="952"/>
      <c r="C885" s="955"/>
      <c r="D885" s="958"/>
      <c r="E885" s="961"/>
      <c r="F885" s="982"/>
      <c r="G885" s="985"/>
      <c r="H885" s="985"/>
      <c r="I885" s="985"/>
      <c r="J885" s="16" t="s">
        <v>158</v>
      </c>
      <c r="K885" s="20">
        <v>506400.6</v>
      </c>
      <c r="L885" s="20"/>
      <c r="M885" s="17"/>
      <c r="N885" s="17"/>
      <c r="O885" s="17"/>
      <c r="P885" s="17"/>
      <c r="Q885" s="16"/>
      <c r="R885" s="16"/>
      <c r="S885" s="1032"/>
      <c r="T885" s="913"/>
      <c r="U885" s="913"/>
      <c r="V885" s="913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</row>
    <row r="886" spans="1:116" ht="10.5" outlineLevel="4" x14ac:dyDescent="0.15">
      <c r="A886" s="949"/>
      <c r="B886" s="952"/>
      <c r="C886" s="955"/>
      <c r="D886" s="958"/>
      <c r="E886" s="961"/>
      <c r="F886" s="983"/>
      <c r="G886" s="987"/>
      <c r="H886" s="989" t="s">
        <v>408</v>
      </c>
      <c r="I886" s="987"/>
      <c r="J886" s="18" t="s">
        <v>159</v>
      </c>
      <c r="K886" s="21"/>
      <c r="L886" s="21"/>
      <c r="M886" s="22"/>
      <c r="N886" s="22"/>
      <c r="O886" s="22"/>
      <c r="P886" s="22"/>
      <c r="Q886" s="18"/>
      <c r="R886" s="18"/>
      <c r="S886" s="1032"/>
      <c r="T886" s="913"/>
      <c r="U886" s="913"/>
      <c r="V886" s="913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</row>
    <row r="887" spans="1:116" ht="11.25" outlineLevel="4" thickBot="1" x14ac:dyDescent="0.2">
      <c r="A887" s="950"/>
      <c r="B887" s="953"/>
      <c r="C887" s="956"/>
      <c r="D887" s="959"/>
      <c r="E887" s="962"/>
      <c r="F887" s="984"/>
      <c r="G887" s="988"/>
      <c r="H887" s="944"/>
      <c r="I887" s="988"/>
      <c r="J887" s="19" t="s">
        <v>385</v>
      </c>
      <c r="K887" s="19">
        <f>SUM(K883:K886)</f>
        <v>1126336</v>
      </c>
      <c r="L887" s="19">
        <f>SUM(L883:L886)</f>
        <v>826336</v>
      </c>
      <c r="M887" s="19">
        <f t="shared" ref="M887:R887" si="211">SUM(M883:M886)</f>
        <v>826336</v>
      </c>
      <c r="N887" s="19">
        <f t="shared" si="211"/>
        <v>1675.49</v>
      </c>
      <c r="O887" s="19">
        <f t="shared" si="211"/>
        <v>0</v>
      </c>
      <c r="P887" s="19">
        <f t="shared" si="211"/>
        <v>824660.51</v>
      </c>
      <c r="Q887" s="19">
        <f t="shared" si="211"/>
        <v>0</v>
      </c>
      <c r="R887" s="19">
        <f t="shared" si="211"/>
        <v>0</v>
      </c>
      <c r="S887" s="1033"/>
      <c r="T887" s="914"/>
      <c r="U887" s="914"/>
      <c r="V887" s="914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</row>
    <row r="888" spans="1:116" ht="10.5" outlineLevel="4" x14ac:dyDescent="0.15">
      <c r="A888" s="1001" t="s">
        <v>73</v>
      </c>
      <c r="B888" s="1005" t="s">
        <v>10</v>
      </c>
      <c r="C888" s="1009" t="s">
        <v>10</v>
      </c>
      <c r="D888" s="1045" t="s">
        <v>10</v>
      </c>
      <c r="E888" s="1023" t="s">
        <v>12</v>
      </c>
      <c r="F888" s="982" t="s">
        <v>545</v>
      </c>
      <c r="G888" s="986" t="s">
        <v>444</v>
      </c>
      <c r="H888" s="110" t="s">
        <v>388</v>
      </c>
      <c r="I888" s="986"/>
      <c r="J888" s="14" t="s">
        <v>156</v>
      </c>
      <c r="K888" s="20"/>
      <c r="L888" s="20"/>
      <c r="M888" s="17"/>
      <c r="N888" s="17"/>
      <c r="O888" s="17"/>
      <c r="P888" s="17"/>
      <c r="Q888" s="16"/>
      <c r="R888" s="16"/>
      <c r="S888" s="1065"/>
      <c r="T888" s="912"/>
      <c r="U888" s="912"/>
      <c r="V888" s="912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</row>
    <row r="889" spans="1:116" ht="10.5" outlineLevel="4" x14ac:dyDescent="0.15">
      <c r="A889" s="1001"/>
      <c r="B889" s="1005"/>
      <c r="C889" s="1009"/>
      <c r="D889" s="1045"/>
      <c r="E889" s="1023"/>
      <c r="F889" s="982"/>
      <c r="G889" s="985"/>
      <c r="H889" s="989" t="s">
        <v>62</v>
      </c>
      <c r="I889" s="985"/>
      <c r="J889" s="16" t="s">
        <v>157</v>
      </c>
      <c r="K889" s="20"/>
      <c r="L889" s="20"/>
      <c r="M889" s="17"/>
      <c r="N889" s="17"/>
      <c r="O889" s="17"/>
      <c r="P889" s="17"/>
      <c r="Q889" s="16"/>
      <c r="R889" s="16"/>
      <c r="S889" s="1065"/>
      <c r="T889" s="913"/>
      <c r="U889" s="913"/>
      <c r="V889" s="913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</row>
    <row r="890" spans="1:116" ht="10.5" outlineLevel="4" x14ac:dyDescent="0.15">
      <c r="A890" s="1001"/>
      <c r="B890" s="1005"/>
      <c r="C890" s="1009"/>
      <c r="D890" s="1045"/>
      <c r="E890" s="1023"/>
      <c r="F890" s="982"/>
      <c r="G890" s="985"/>
      <c r="H890" s="985"/>
      <c r="I890" s="985"/>
      <c r="J890" s="16" t="s">
        <v>158</v>
      </c>
      <c r="K890" s="20"/>
      <c r="L890" s="20"/>
      <c r="M890" s="17"/>
      <c r="N890" s="17"/>
      <c r="O890" s="17"/>
      <c r="P890" s="17"/>
      <c r="Q890" s="16"/>
      <c r="R890" s="16"/>
      <c r="S890" s="1065"/>
      <c r="T890" s="913"/>
      <c r="U890" s="913"/>
      <c r="V890" s="913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</row>
    <row r="891" spans="1:116" ht="10.5" outlineLevel="4" x14ac:dyDescent="0.15">
      <c r="A891" s="1002"/>
      <c r="B891" s="1006"/>
      <c r="C891" s="1010"/>
      <c r="D891" s="1046"/>
      <c r="E891" s="1024"/>
      <c r="F891" s="983"/>
      <c r="G891" s="987"/>
      <c r="H891" s="989" t="s">
        <v>408</v>
      </c>
      <c r="I891" s="987"/>
      <c r="J891" s="18" t="s">
        <v>159</v>
      </c>
      <c r="K891" s="21"/>
      <c r="L891" s="21"/>
      <c r="M891" s="22"/>
      <c r="N891" s="22"/>
      <c r="O891" s="22"/>
      <c r="P891" s="22"/>
      <c r="Q891" s="18"/>
      <c r="R891" s="18"/>
      <c r="S891" s="1066"/>
      <c r="T891" s="913"/>
      <c r="U891" s="913"/>
      <c r="V891" s="913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</row>
    <row r="892" spans="1:116" ht="11.25" outlineLevel="4" thickBot="1" x14ac:dyDescent="0.2">
      <c r="A892" s="1003"/>
      <c r="B892" s="1007"/>
      <c r="C892" s="1011"/>
      <c r="D892" s="1047"/>
      <c r="E892" s="1025"/>
      <c r="F892" s="984"/>
      <c r="G892" s="988"/>
      <c r="H892" s="944"/>
      <c r="I892" s="988"/>
      <c r="J892" s="19" t="s">
        <v>385</v>
      </c>
      <c r="K892" s="19">
        <f>SUM(K888:K891)</f>
        <v>0</v>
      </c>
      <c r="L892" s="19">
        <f>SUM(L888:L891)</f>
        <v>0</v>
      </c>
      <c r="M892" s="19">
        <f t="shared" ref="M892:R892" si="212">SUM(M888:M891)</f>
        <v>0</v>
      </c>
      <c r="N892" s="19">
        <f t="shared" si="212"/>
        <v>0</v>
      </c>
      <c r="O892" s="19">
        <f t="shared" si="212"/>
        <v>0</v>
      </c>
      <c r="P892" s="19">
        <f t="shared" si="212"/>
        <v>0</v>
      </c>
      <c r="Q892" s="19">
        <f t="shared" si="212"/>
        <v>0</v>
      </c>
      <c r="R892" s="19">
        <f t="shared" si="212"/>
        <v>0</v>
      </c>
      <c r="S892" s="1067"/>
      <c r="T892" s="914"/>
      <c r="U892" s="914"/>
      <c r="V892" s="914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</row>
    <row r="893" spans="1:116" ht="10.5" outlineLevel="4" x14ac:dyDescent="0.15">
      <c r="A893" s="1001" t="s">
        <v>73</v>
      </c>
      <c r="B893" s="1005" t="s">
        <v>10</v>
      </c>
      <c r="C893" s="1009" t="s">
        <v>10</v>
      </c>
      <c r="D893" s="1045" t="s">
        <v>10</v>
      </c>
      <c r="E893" s="1023" t="s">
        <v>41</v>
      </c>
      <c r="F893" s="981" t="s">
        <v>506</v>
      </c>
      <c r="G893" s="985"/>
      <c r="H893" s="985" t="s">
        <v>62</v>
      </c>
      <c r="I893" s="985" t="s">
        <v>80</v>
      </c>
      <c r="J893" s="16" t="s">
        <v>156</v>
      </c>
      <c r="K893" s="20"/>
      <c r="L893" s="20"/>
      <c r="M893" s="17"/>
      <c r="N893" s="17"/>
      <c r="O893" s="17"/>
      <c r="P893" s="17"/>
      <c r="Q893" s="16"/>
      <c r="R893" s="16"/>
      <c r="S893" s="1013"/>
      <c r="T893" s="912"/>
      <c r="U893" s="912"/>
      <c r="V893" s="9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</row>
    <row r="894" spans="1:116" ht="10.5" outlineLevel="4" x14ac:dyDescent="0.15">
      <c r="A894" s="1001"/>
      <c r="B894" s="1005"/>
      <c r="C894" s="1009"/>
      <c r="D894" s="1045"/>
      <c r="E894" s="1023"/>
      <c r="F894" s="982"/>
      <c r="G894" s="985"/>
      <c r="H894" s="985"/>
      <c r="I894" s="985"/>
      <c r="J894" s="16" t="s">
        <v>157</v>
      </c>
      <c r="K894" s="20"/>
      <c r="L894" s="20"/>
      <c r="M894" s="17"/>
      <c r="N894" s="17"/>
      <c r="O894" s="17"/>
      <c r="P894" s="17"/>
      <c r="Q894" s="16"/>
      <c r="R894" s="16"/>
      <c r="S894" s="1013"/>
      <c r="T894" s="913"/>
      <c r="U894" s="913"/>
      <c r="V894" s="913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</row>
    <row r="895" spans="1:116" ht="10.5" outlineLevel="4" x14ac:dyDescent="0.15">
      <c r="A895" s="1001"/>
      <c r="B895" s="1005"/>
      <c r="C895" s="1009"/>
      <c r="D895" s="1045"/>
      <c r="E895" s="1023"/>
      <c r="F895" s="982"/>
      <c r="G895" s="985"/>
      <c r="H895" s="985"/>
      <c r="I895" s="985"/>
      <c r="J895" s="16" t="s">
        <v>158</v>
      </c>
      <c r="K895" s="20"/>
      <c r="L895" s="20"/>
      <c r="M895" s="17"/>
      <c r="N895" s="17"/>
      <c r="O895" s="17"/>
      <c r="P895" s="17"/>
      <c r="Q895" s="16"/>
      <c r="R895" s="16"/>
      <c r="S895" s="1013"/>
      <c r="T895" s="913"/>
      <c r="U895" s="913"/>
      <c r="V895" s="913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</row>
    <row r="896" spans="1:116" ht="9.75" customHeight="1" outlineLevel="4" x14ac:dyDescent="0.15">
      <c r="A896" s="1002"/>
      <c r="B896" s="1006"/>
      <c r="C896" s="1010"/>
      <c r="D896" s="1046"/>
      <c r="E896" s="1024"/>
      <c r="F896" s="983"/>
      <c r="G896" s="987"/>
      <c r="H896" s="987"/>
      <c r="I896" s="987"/>
      <c r="J896" s="18" t="s">
        <v>159</v>
      </c>
      <c r="K896" s="21"/>
      <c r="L896" s="21"/>
      <c r="M896" s="22"/>
      <c r="N896" s="22"/>
      <c r="O896" s="22"/>
      <c r="P896" s="22"/>
      <c r="Q896" s="18"/>
      <c r="R896" s="18"/>
      <c r="S896" s="1014"/>
      <c r="T896" s="913"/>
      <c r="U896" s="913"/>
      <c r="V896" s="913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</row>
    <row r="897" spans="1:116" ht="11.25" customHeight="1" outlineLevel="4" thickBot="1" x14ac:dyDescent="0.2">
      <c r="A897" s="1003"/>
      <c r="B897" s="1007"/>
      <c r="C897" s="1011"/>
      <c r="D897" s="1047"/>
      <c r="E897" s="1025"/>
      <c r="F897" s="984"/>
      <c r="G897" s="988"/>
      <c r="H897" s="988"/>
      <c r="I897" s="988"/>
      <c r="J897" s="19" t="s">
        <v>385</v>
      </c>
      <c r="K897" s="19">
        <f>SUM(K893:K896)</f>
        <v>0</v>
      </c>
      <c r="L897" s="19">
        <f>SUM(L893:L896)</f>
        <v>0</v>
      </c>
      <c r="M897" s="19">
        <f t="shared" ref="M897:R897" si="213">SUM(M893:M896)</f>
        <v>0</v>
      </c>
      <c r="N897" s="19">
        <f t="shared" si="213"/>
        <v>0</v>
      </c>
      <c r="O897" s="19">
        <f t="shared" si="213"/>
        <v>0</v>
      </c>
      <c r="P897" s="19">
        <f t="shared" si="213"/>
        <v>0</v>
      </c>
      <c r="Q897" s="19">
        <f t="shared" si="213"/>
        <v>0</v>
      </c>
      <c r="R897" s="19">
        <f t="shared" si="213"/>
        <v>0</v>
      </c>
      <c r="S897" s="1015"/>
      <c r="T897" s="914"/>
      <c r="U897" s="914"/>
      <c r="V897" s="914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</row>
    <row r="898" spans="1:116" ht="9.75" customHeight="1" outlineLevel="4" x14ac:dyDescent="0.15">
      <c r="A898" s="1001" t="s">
        <v>73</v>
      </c>
      <c r="B898" s="1005" t="s">
        <v>10</v>
      </c>
      <c r="C898" s="1009" t="s">
        <v>10</v>
      </c>
      <c r="D898" s="1045" t="s">
        <v>10</v>
      </c>
      <c r="E898" s="1023" t="s">
        <v>45</v>
      </c>
      <c r="F898" s="981" t="s">
        <v>507</v>
      </c>
      <c r="G898" s="942"/>
      <c r="H898" s="985" t="s">
        <v>62</v>
      </c>
      <c r="I898" s="985" t="s">
        <v>80</v>
      </c>
      <c r="J898" s="14" t="s">
        <v>156</v>
      </c>
      <c r="K898" s="20"/>
      <c r="L898" s="20"/>
      <c r="M898" s="17"/>
      <c r="N898" s="17"/>
      <c r="O898" s="17"/>
      <c r="P898" s="17"/>
      <c r="Q898" s="16"/>
      <c r="R898" s="16"/>
      <c r="S898" s="1013"/>
      <c r="T898" s="912"/>
      <c r="U898" s="912"/>
      <c r="V898" s="9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</row>
    <row r="899" spans="1:116" ht="9.75" customHeight="1" outlineLevel="4" x14ac:dyDescent="0.15">
      <c r="A899" s="1001"/>
      <c r="B899" s="1005"/>
      <c r="C899" s="1009"/>
      <c r="D899" s="1045"/>
      <c r="E899" s="1023"/>
      <c r="F899" s="982"/>
      <c r="G899" s="943"/>
      <c r="H899" s="985"/>
      <c r="I899" s="985"/>
      <c r="J899" s="16" t="s">
        <v>157</v>
      </c>
      <c r="K899" s="20"/>
      <c r="L899" s="20"/>
      <c r="M899" s="17"/>
      <c r="N899" s="17"/>
      <c r="O899" s="17"/>
      <c r="P899" s="17"/>
      <c r="Q899" s="16"/>
      <c r="R899" s="16"/>
      <c r="S899" s="1013"/>
      <c r="T899" s="913"/>
      <c r="U899" s="913"/>
      <c r="V899" s="913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</row>
    <row r="900" spans="1:116" ht="9.75" customHeight="1" outlineLevel="4" x14ac:dyDescent="0.15">
      <c r="A900" s="1001"/>
      <c r="B900" s="1005"/>
      <c r="C900" s="1009"/>
      <c r="D900" s="1045"/>
      <c r="E900" s="1023"/>
      <c r="F900" s="982"/>
      <c r="G900" s="943"/>
      <c r="H900" s="985"/>
      <c r="I900" s="985"/>
      <c r="J900" s="16" t="s">
        <v>158</v>
      </c>
      <c r="K900" s="20"/>
      <c r="L900" s="20"/>
      <c r="M900" s="17"/>
      <c r="N900" s="17"/>
      <c r="O900" s="17"/>
      <c r="P900" s="17"/>
      <c r="Q900" s="16"/>
      <c r="R900" s="16"/>
      <c r="S900" s="1013"/>
      <c r="T900" s="913"/>
      <c r="U900" s="913"/>
      <c r="V900" s="913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</row>
    <row r="901" spans="1:116" ht="9.75" customHeight="1" outlineLevel="4" x14ac:dyDescent="0.15">
      <c r="A901" s="1002"/>
      <c r="B901" s="1006"/>
      <c r="C901" s="1010"/>
      <c r="D901" s="1046"/>
      <c r="E901" s="1024"/>
      <c r="F901" s="983"/>
      <c r="G901" s="943"/>
      <c r="H901" s="987"/>
      <c r="I901" s="987"/>
      <c r="J901" s="18" t="s">
        <v>159</v>
      </c>
      <c r="K901" s="21"/>
      <c r="L901" s="21"/>
      <c r="M901" s="22"/>
      <c r="N901" s="22"/>
      <c r="O901" s="22"/>
      <c r="P901" s="22"/>
      <c r="Q901" s="18"/>
      <c r="R901" s="18"/>
      <c r="S901" s="1014"/>
      <c r="T901" s="913"/>
      <c r="U901" s="913"/>
      <c r="V901" s="913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</row>
    <row r="902" spans="1:116" ht="9.75" customHeight="1" outlineLevel="4" thickBot="1" x14ac:dyDescent="0.2">
      <c r="A902" s="1003"/>
      <c r="B902" s="1007"/>
      <c r="C902" s="1011"/>
      <c r="D902" s="1047"/>
      <c r="E902" s="1025"/>
      <c r="F902" s="984"/>
      <c r="G902" s="944"/>
      <c r="H902" s="988"/>
      <c r="I902" s="988"/>
      <c r="J902" s="19" t="s">
        <v>385</v>
      </c>
      <c r="K902" s="19">
        <f>SUM(K898:K901)</f>
        <v>0</v>
      </c>
      <c r="L902" s="19">
        <f>SUM(L898:L901)</f>
        <v>0</v>
      </c>
      <c r="M902" s="19">
        <f t="shared" ref="M902:Q902" si="214">SUM(M898:M901)</f>
        <v>0</v>
      </c>
      <c r="N902" s="19">
        <f t="shared" si="214"/>
        <v>0</v>
      </c>
      <c r="O902" s="19">
        <f t="shared" si="214"/>
        <v>0</v>
      </c>
      <c r="P902" s="19">
        <f t="shared" si="214"/>
        <v>0</v>
      </c>
      <c r="Q902" s="19">
        <f t="shared" si="214"/>
        <v>0</v>
      </c>
      <c r="R902" s="19">
        <f>SUM(R898:R901)</f>
        <v>0</v>
      </c>
      <c r="S902" s="1015"/>
      <c r="T902" s="914"/>
      <c r="U902" s="914"/>
      <c r="V902" s="914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</row>
    <row r="903" spans="1:116" ht="10.5" outlineLevel="4" x14ac:dyDescent="0.15">
      <c r="A903" s="1001" t="s">
        <v>73</v>
      </c>
      <c r="B903" s="1005" t="s">
        <v>10</v>
      </c>
      <c r="C903" s="1009" t="s">
        <v>10</v>
      </c>
      <c r="D903" s="1045" t="s">
        <v>10</v>
      </c>
      <c r="E903" s="1023" t="s">
        <v>41</v>
      </c>
      <c r="F903" s="981"/>
      <c r="G903" s="985"/>
      <c r="H903" s="985"/>
      <c r="I903" s="985"/>
      <c r="J903" s="14" t="s">
        <v>156</v>
      </c>
      <c r="K903" s="20"/>
      <c r="L903" s="20"/>
      <c r="M903" s="17"/>
      <c r="N903" s="17"/>
      <c r="O903" s="17"/>
      <c r="P903" s="17"/>
      <c r="Q903" s="16"/>
      <c r="R903" s="16"/>
      <c r="S903" s="1013"/>
      <c r="T903" s="912"/>
      <c r="U903" s="912"/>
      <c r="V903" s="9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</row>
    <row r="904" spans="1:116" ht="10.5" outlineLevel="4" x14ac:dyDescent="0.15">
      <c r="A904" s="1001"/>
      <c r="B904" s="1005"/>
      <c r="C904" s="1009"/>
      <c r="D904" s="1045"/>
      <c r="E904" s="1023"/>
      <c r="F904" s="982"/>
      <c r="G904" s="985"/>
      <c r="H904" s="985"/>
      <c r="I904" s="985"/>
      <c r="J904" s="16" t="s">
        <v>157</v>
      </c>
      <c r="K904" s="20"/>
      <c r="L904" s="20"/>
      <c r="M904" s="17"/>
      <c r="N904" s="17"/>
      <c r="O904" s="17"/>
      <c r="P904" s="17"/>
      <c r="Q904" s="16"/>
      <c r="R904" s="16"/>
      <c r="S904" s="1013"/>
      <c r="T904" s="913"/>
      <c r="U904" s="913"/>
      <c r="V904" s="913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</row>
    <row r="905" spans="1:116" ht="10.5" outlineLevel="4" x14ac:dyDescent="0.15">
      <c r="A905" s="1001"/>
      <c r="B905" s="1005"/>
      <c r="C905" s="1009"/>
      <c r="D905" s="1045"/>
      <c r="E905" s="1023"/>
      <c r="F905" s="982"/>
      <c r="G905" s="985"/>
      <c r="H905" s="985"/>
      <c r="I905" s="985"/>
      <c r="J905" s="16" t="s">
        <v>158</v>
      </c>
      <c r="K905" s="20"/>
      <c r="L905" s="20"/>
      <c r="M905" s="17"/>
      <c r="N905" s="17"/>
      <c r="O905" s="17"/>
      <c r="P905" s="17"/>
      <c r="Q905" s="16"/>
      <c r="R905" s="16"/>
      <c r="S905" s="1013"/>
      <c r="T905" s="913"/>
      <c r="U905" s="913"/>
      <c r="V905" s="913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</row>
    <row r="906" spans="1:116" ht="9.75" customHeight="1" outlineLevel="4" x14ac:dyDescent="0.15">
      <c r="A906" s="1002"/>
      <c r="B906" s="1006"/>
      <c r="C906" s="1010"/>
      <c r="D906" s="1046"/>
      <c r="E906" s="1024"/>
      <c r="F906" s="983"/>
      <c r="G906" s="987"/>
      <c r="H906" s="987"/>
      <c r="I906" s="987"/>
      <c r="J906" s="18" t="s">
        <v>159</v>
      </c>
      <c r="K906" s="21"/>
      <c r="L906" s="21"/>
      <c r="M906" s="22"/>
      <c r="N906" s="22"/>
      <c r="O906" s="22"/>
      <c r="P906" s="22"/>
      <c r="Q906" s="18"/>
      <c r="R906" s="18"/>
      <c r="S906" s="1014"/>
      <c r="T906" s="913"/>
      <c r="U906" s="913"/>
      <c r="V906" s="913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</row>
    <row r="907" spans="1:116" ht="11.25" customHeight="1" outlineLevel="4" thickBot="1" x14ac:dyDescent="0.2">
      <c r="A907" s="1003"/>
      <c r="B907" s="1007"/>
      <c r="C907" s="1011"/>
      <c r="D907" s="1047"/>
      <c r="E907" s="1025"/>
      <c r="F907" s="984"/>
      <c r="G907" s="988"/>
      <c r="H907" s="988"/>
      <c r="I907" s="988"/>
      <c r="J907" s="19" t="s">
        <v>385</v>
      </c>
      <c r="K907" s="19">
        <f>SUM(K903:K906)</f>
        <v>0</v>
      </c>
      <c r="L907" s="19">
        <f>SUM(L903:L906)</f>
        <v>0</v>
      </c>
      <c r="M907" s="19">
        <f t="shared" ref="M907:R907" si="215">SUM(M903:M906)</f>
        <v>0</v>
      </c>
      <c r="N907" s="19">
        <f t="shared" si="215"/>
        <v>0</v>
      </c>
      <c r="O907" s="19">
        <f t="shared" si="215"/>
        <v>0</v>
      </c>
      <c r="P907" s="19">
        <f t="shared" si="215"/>
        <v>0</v>
      </c>
      <c r="Q907" s="19">
        <f t="shared" si="215"/>
        <v>0</v>
      </c>
      <c r="R907" s="19">
        <f t="shared" si="215"/>
        <v>0</v>
      </c>
      <c r="S907" s="1015"/>
      <c r="T907" s="914"/>
      <c r="U907" s="914"/>
      <c r="V907" s="914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</row>
    <row r="908" spans="1:116" ht="9.75" customHeight="1" outlineLevel="4" x14ac:dyDescent="0.15">
      <c r="A908" s="1001" t="s">
        <v>73</v>
      </c>
      <c r="B908" s="1005" t="s">
        <v>10</v>
      </c>
      <c r="C908" s="1009" t="s">
        <v>10</v>
      </c>
      <c r="D908" s="1045" t="s">
        <v>10</v>
      </c>
      <c r="E908" s="1023" t="s">
        <v>45</v>
      </c>
      <c r="F908" s="981"/>
      <c r="G908" s="942"/>
      <c r="H908" s="985"/>
      <c r="I908" s="985"/>
      <c r="J908" s="14" t="s">
        <v>156</v>
      </c>
      <c r="K908" s="20"/>
      <c r="L908" s="20"/>
      <c r="M908" s="17"/>
      <c r="N908" s="17"/>
      <c r="O908" s="17"/>
      <c r="P908" s="17"/>
      <c r="Q908" s="16"/>
      <c r="R908" s="16"/>
      <c r="S908" s="1013"/>
      <c r="T908" s="912"/>
      <c r="U908" s="912"/>
      <c r="V908" s="9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</row>
    <row r="909" spans="1:116" ht="9.75" customHeight="1" outlineLevel="4" x14ac:dyDescent="0.15">
      <c r="A909" s="1001"/>
      <c r="B909" s="1005"/>
      <c r="C909" s="1009"/>
      <c r="D909" s="1045"/>
      <c r="E909" s="1023"/>
      <c r="F909" s="982"/>
      <c r="G909" s="943"/>
      <c r="H909" s="985"/>
      <c r="I909" s="985"/>
      <c r="J909" s="16" t="s">
        <v>157</v>
      </c>
      <c r="K909" s="20"/>
      <c r="L909" s="20"/>
      <c r="M909" s="17"/>
      <c r="N909" s="17"/>
      <c r="O909" s="17"/>
      <c r="P909" s="17"/>
      <c r="Q909" s="16"/>
      <c r="R909" s="16"/>
      <c r="S909" s="1013"/>
      <c r="T909" s="913"/>
      <c r="U909" s="913"/>
      <c r="V909" s="913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</row>
    <row r="910" spans="1:116" ht="9.75" customHeight="1" outlineLevel="4" x14ac:dyDescent="0.15">
      <c r="A910" s="1001"/>
      <c r="B910" s="1005"/>
      <c r="C910" s="1009"/>
      <c r="D910" s="1045"/>
      <c r="E910" s="1023"/>
      <c r="F910" s="982"/>
      <c r="G910" s="943"/>
      <c r="H910" s="985"/>
      <c r="I910" s="985"/>
      <c r="J910" s="16" t="s">
        <v>158</v>
      </c>
      <c r="K910" s="20"/>
      <c r="L910" s="20"/>
      <c r="M910" s="17"/>
      <c r="N910" s="17"/>
      <c r="O910" s="17"/>
      <c r="P910" s="17"/>
      <c r="Q910" s="16"/>
      <c r="R910" s="16"/>
      <c r="S910" s="1013"/>
      <c r="T910" s="913"/>
      <c r="U910" s="913"/>
      <c r="V910" s="913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</row>
    <row r="911" spans="1:116" ht="9.75" customHeight="1" outlineLevel="4" x14ac:dyDescent="0.15">
      <c r="A911" s="1002"/>
      <c r="B911" s="1006"/>
      <c r="C911" s="1010"/>
      <c r="D911" s="1046"/>
      <c r="E911" s="1024"/>
      <c r="F911" s="983"/>
      <c r="G911" s="943"/>
      <c r="H911" s="987"/>
      <c r="I911" s="987"/>
      <c r="J911" s="18" t="s">
        <v>159</v>
      </c>
      <c r="K911" s="21"/>
      <c r="L911" s="21"/>
      <c r="M911" s="22"/>
      <c r="N911" s="22"/>
      <c r="O911" s="22"/>
      <c r="P911" s="22"/>
      <c r="Q911" s="18"/>
      <c r="R911" s="18"/>
      <c r="S911" s="1014"/>
      <c r="T911" s="913"/>
      <c r="U911" s="913"/>
      <c r="V911" s="913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</row>
    <row r="912" spans="1:116" ht="9.75" customHeight="1" outlineLevel="4" thickBot="1" x14ac:dyDescent="0.2">
      <c r="A912" s="1003"/>
      <c r="B912" s="1007"/>
      <c r="C912" s="1011"/>
      <c r="D912" s="1047"/>
      <c r="E912" s="1025"/>
      <c r="F912" s="984"/>
      <c r="G912" s="944"/>
      <c r="H912" s="988"/>
      <c r="I912" s="988"/>
      <c r="J912" s="19" t="s">
        <v>385</v>
      </c>
      <c r="K912" s="19">
        <f>SUM(K908:K911)</f>
        <v>0</v>
      </c>
      <c r="L912" s="19">
        <f>SUM(L908:L911)</f>
        <v>0</v>
      </c>
      <c r="M912" s="19">
        <f t="shared" ref="M912:Q912" si="216">SUM(M908:M911)</f>
        <v>0</v>
      </c>
      <c r="N912" s="19">
        <f t="shared" si="216"/>
        <v>0</v>
      </c>
      <c r="O912" s="19">
        <f t="shared" si="216"/>
        <v>0</v>
      </c>
      <c r="P912" s="19">
        <f t="shared" si="216"/>
        <v>0</v>
      </c>
      <c r="Q912" s="19">
        <f t="shared" si="216"/>
        <v>0</v>
      </c>
      <c r="R912" s="19">
        <f>SUM(R908:R911)</f>
        <v>0</v>
      </c>
      <c r="S912" s="1015"/>
      <c r="T912" s="914"/>
      <c r="U912" s="914"/>
      <c r="V912" s="914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</row>
    <row r="913" spans="1:116" ht="9.75" customHeight="1" outlineLevel="3" thickBot="1" x14ac:dyDescent="0.2">
      <c r="A913" s="23" t="s">
        <v>73</v>
      </c>
      <c r="B913" s="24" t="s">
        <v>10</v>
      </c>
      <c r="C913" s="118" t="s">
        <v>10</v>
      </c>
      <c r="D913" s="25">
        <v>1</v>
      </c>
      <c r="E913" s="915" t="s">
        <v>46</v>
      </c>
      <c r="F913" s="916"/>
      <c r="G913" s="916"/>
      <c r="H913" s="916"/>
      <c r="I913" s="916"/>
      <c r="J913" s="917"/>
      <c r="K913" s="26">
        <f>K882+K887+K892+K897+K902+K907+K912</f>
        <v>1656851.73</v>
      </c>
      <c r="L913" s="26">
        <f>L882+L887+L892+L897+L902+L907+L912</f>
        <v>856861.79</v>
      </c>
      <c r="M913" s="26">
        <f t="shared" ref="M913:R913" si="217">M882+M887+M892+M897+M902+M907+M912</f>
        <v>856861.79</v>
      </c>
      <c r="N913" s="26">
        <f t="shared" si="217"/>
        <v>5675.49</v>
      </c>
      <c r="O913" s="26">
        <f t="shared" si="217"/>
        <v>0</v>
      </c>
      <c r="P913" s="26">
        <f t="shared" si="217"/>
        <v>851186.3</v>
      </c>
      <c r="Q913" s="26">
        <f t="shared" si="217"/>
        <v>159154.72</v>
      </c>
      <c r="R913" s="26">
        <f t="shared" si="217"/>
        <v>340835.24</v>
      </c>
      <c r="S913" s="27" t="s">
        <v>13</v>
      </c>
      <c r="T913" s="26" t="s">
        <v>13</v>
      </c>
      <c r="U913" s="28" t="s">
        <v>13</v>
      </c>
      <c r="V913" s="29" t="s">
        <v>13</v>
      </c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</row>
    <row r="914" spans="1:116" ht="9.75" customHeight="1" outlineLevel="4" thickBot="1" x14ac:dyDescent="0.2">
      <c r="A914" s="11" t="s">
        <v>73</v>
      </c>
      <c r="B914" s="12" t="s">
        <v>10</v>
      </c>
      <c r="C914" s="117" t="s">
        <v>10</v>
      </c>
      <c r="D914" s="13">
        <v>2</v>
      </c>
      <c r="E914" s="1016" t="s">
        <v>208</v>
      </c>
      <c r="F914" s="1017"/>
      <c r="G914" s="1017"/>
      <c r="H914" s="1017"/>
      <c r="I914" s="1017"/>
      <c r="J914" s="1017"/>
      <c r="K914" s="1017"/>
      <c r="L914" s="1017"/>
      <c r="M914" s="1017"/>
      <c r="N914" s="1017"/>
      <c r="O914" s="1017"/>
      <c r="P914" s="1017"/>
      <c r="Q914" s="1017"/>
      <c r="R914" s="1017"/>
      <c r="S914" s="1017"/>
      <c r="T914" s="1017"/>
      <c r="U914" s="1017"/>
      <c r="V914" s="1018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</row>
    <row r="915" spans="1:116" ht="9.75" customHeight="1" outlineLevel="4" x14ac:dyDescent="0.15">
      <c r="A915" s="1000" t="s">
        <v>73</v>
      </c>
      <c r="B915" s="1004" t="s">
        <v>10</v>
      </c>
      <c r="C915" s="1008" t="s">
        <v>10</v>
      </c>
      <c r="D915" s="1048" t="s">
        <v>11</v>
      </c>
      <c r="E915" s="1022" t="s">
        <v>10</v>
      </c>
      <c r="F915" s="981" t="s">
        <v>314</v>
      </c>
      <c r="G915" s="986" t="s">
        <v>444</v>
      </c>
      <c r="H915" s="110" t="s">
        <v>388</v>
      </c>
      <c r="I915" s="986" t="s">
        <v>462</v>
      </c>
      <c r="J915" s="14" t="s">
        <v>156</v>
      </c>
      <c r="K915" s="124">
        <v>11832.39</v>
      </c>
      <c r="L915" s="139">
        <v>39441.31</v>
      </c>
      <c r="M915" s="140">
        <f>N915+P915</f>
        <v>39441.31</v>
      </c>
      <c r="N915" s="140">
        <v>1936</v>
      </c>
      <c r="O915" s="140"/>
      <c r="P915" s="140">
        <v>37505.31</v>
      </c>
      <c r="Q915" s="139">
        <v>39441.31</v>
      </c>
      <c r="R915" s="139">
        <v>0</v>
      </c>
      <c r="S915" s="1012" t="s">
        <v>409</v>
      </c>
      <c r="T915" s="912">
        <v>0</v>
      </c>
      <c r="U915" s="912">
        <v>0</v>
      </c>
      <c r="V915" s="912">
        <v>1</v>
      </c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</row>
    <row r="916" spans="1:116" ht="9.75" customHeight="1" outlineLevel="4" x14ac:dyDescent="0.15">
      <c r="A916" s="1001"/>
      <c r="B916" s="1005"/>
      <c r="C916" s="1009"/>
      <c r="D916" s="1045"/>
      <c r="E916" s="1023"/>
      <c r="F916" s="982"/>
      <c r="G916" s="985"/>
      <c r="H916" s="989" t="s">
        <v>62</v>
      </c>
      <c r="I916" s="985"/>
      <c r="J916" s="16" t="s">
        <v>157</v>
      </c>
      <c r="K916" s="124"/>
      <c r="L916" s="125"/>
      <c r="M916" s="126"/>
      <c r="N916" s="126"/>
      <c r="O916" s="126"/>
      <c r="P916" s="126"/>
      <c r="Q916" s="125"/>
      <c r="R916" s="125"/>
      <c r="S916" s="1013"/>
      <c r="T916" s="913"/>
      <c r="U916" s="913"/>
      <c r="V916" s="913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</row>
    <row r="917" spans="1:116" ht="9.75" customHeight="1" outlineLevel="4" x14ac:dyDescent="0.15">
      <c r="A917" s="1001"/>
      <c r="B917" s="1005"/>
      <c r="C917" s="1009"/>
      <c r="D917" s="1045"/>
      <c r="E917" s="1023"/>
      <c r="F917" s="982"/>
      <c r="G917" s="985"/>
      <c r="H917" s="985"/>
      <c r="I917" s="985"/>
      <c r="J917" s="16" t="s">
        <v>158</v>
      </c>
      <c r="K917" s="124">
        <v>67050.22</v>
      </c>
      <c r="L917" s="125"/>
      <c r="M917" s="126"/>
      <c r="N917" s="126"/>
      <c r="O917" s="126"/>
      <c r="P917" s="126"/>
      <c r="Q917" s="125"/>
      <c r="R917" s="125"/>
      <c r="S917" s="1013"/>
      <c r="T917" s="913"/>
      <c r="U917" s="913"/>
      <c r="V917" s="913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</row>
    <row r="918" spans="1:116" ht="9.75" customHeight="1" outlineLevel="4" x14ac:dyDescent="0.15">
      <c r="A918" s="1002"/>
      <c r="B918" s="1006"/>
      <c r="C918" s="1010"/>
      <c r="D918" s="1046"/>
      <c r="E918" s="1024"/>
      <c r="F918" s="983"/>
      <c r="G918" s="987"/>
      <c r="H918" s="989" t="s">
        <v>408</v>
      </c>
      <c r="I918" s="987"/>
      <c r="J918" s="18" t="s">
        <v>159</v>
      </c>
      <c r="K918" s="127"/>
      <c r="L918" s="128"/>
      <c r="M918" s="128"/>
      <c r="N918" s="128"/>
      <c r="O918" s="128"/>
      <c r="P918" s="128"/>
      <c r="Q918" s="128"/>
      <c r="R918" s="128"/>
      <c r="S918" s="1014"/>
      <c r="T918" s="913"/>
      <c r="U918" s="913"/>
      <c r="V918" s="913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</row>
    <row r="919" spans="1:116" ht="9.75" customHeight="1" outlineLevel="4" thickBot="1" x14ac:dyDescent="0.2">
      <c r="A919" s="1003"/>
      <c r="B919" s="1007"/>
      <c r="C919" s="1011"/>
      <c r="D919" s="1047"/>
      <c r="E919" s="1025"/>
      <c r="F919" s="984"/>
      <c r="G919" s="988"/>
      <c r="H919" s="944"/>
      <c r="I919" s="988"/>
      <c r="J919" s="19" t="s">
        <v>385</v>
      </c>
      <c r="K919" s="129">
        <f>SUM(K915:K918)</f>
        <v>78882.61</v>
      </c>
      <c r="L919" s="129">
        <f>SUM(L915:L918)</f>
        <v>39441.31</v>
      </c>
      <c r="M919" s="129">
        <f t="shared" ref="M919:R919" si="218">SUM(M915:M918)</f>
        <v>39441.31</v>
      </c>
      <c r="N919" s="129">
        <f t="shared" si="218"/>
        <v>1936</v>
      </c>
      <c r="O919" s="129">
        <f t="shared" si="218"/>
        <v>0</v>
      </c>
      <c r="P919" s="129">
        <f t="shared" si="218"/>
        <v>37505.31</v>
      </c>
      <c r="Q919" s="129">
        <f t="shared" si="218"/>
        <v>39441.31</v>
      </c>
      <c r="R919" s="129">
        <f t="shared" si="218"/>
        <v>0</v>
      </c>
      <c r="S919" s="1015"/>
      <c r="T919" s="914"/>
      <c r="U919" s="914"/>
      <c r="V919" s="914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</row>
    <row r="920" spans="1:116" ht="9.75" customHeight="1" outlineLevel="4" x14ac:dyDescent="0.15">
      <c r="A920" s="948" t="s">
        <v>73</v>
      </c>
      <c r="B920" s="951" t="s">
        <v>10</v>
      </c>
      <c r="C920" s="954" t="s">
        <v>10</v>
      </c>
      <c r="D920" s="957" t="s">
        <v>11</v>
      </c>
      <c r="E920" s="960" t="s">
        <v>11</v>
      </c>
      <c r="F920" s="981" t="s">
        <v>508</v>
      </c>
      <c r="G920" s="942"/>
      <c r="H920" s="985" t="s">
        <v>62</v>
      </c>
      <c r="I920" s="985"/>
      <c r="J920" s="14" t="s">
        <v>156</v>
      </c>
      <c r="K920" s="124"/>
      <c r="L920" s="124"/>
      <c r="M920" s="126"/>
      <c r="N920" s="126"/>
      <c r="O920" s="126"/>
      <c r="P920" s="126"/>
      <c r="Q920" s="125"/>
      <c r="R920" s="125"/>
      <c r="S920" s="945"/>
      <c r="T920" s="912"/>
      <c r="U920" s="912"/>
      <c r="V920" s="9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</row>
    <row r="921" spans="1:116" ht="9.75" customHeight="1" outlineLevel="4" x14ac:dyDescent="0.15">
      <c r="A921" s="949"/>
      <c r="B921" s="952"/>
      <c r="C921" s="955"/>
      <c r="D921" s="958"/>
      <c r="E921" s="961"/>
      <c r="F921" s="982"/>
      <c r="G921" s="943"/>
      <c r="H921" s="985"/>
      <c r="I921" s="985"/>
      <c r="J921" s="16" t="s">
        <v>157</v>
      </c>
      <c r="K921" s="124"/>
      <c r="L921" s="124"/>
      <c r="M921" s="126"/>
      <c r="N921" s="126"/>
      <c r="O921" s="126"/>
      <c r="P921" s="126"/>
      <c r="Q921" s="125"/>
      <c r="R921" s="125"/>
      <c r="S921" s="946"/>
      <c r="T921" s="913"/>
      <c r="U921" s="913"/>
      <c r="V921" s="913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</row>
    <row r="922" spans="1:116" ht="9.75" customHeight="1" outlineLevel="4" x14ac:dyDescent="0.15">
      <c r="A922" s="949"/>
      <c r="B922" s="952"/>
      <c r="C922" s="955"/>
      <c r="D922" s="958"/>
      <c r="E922" s="961"/>
      <c r="F922" s="982"/>
      <c r="G922" s="943"/>
      <c r="H922" s="985"/>
      <c r="I922" s="985"/>
      <c r="J922" s="16" t="s">
        <v>158</v>
      </c>
      <c r="K922" s="124"/>
      <c r="L922" s="124"/>
      <c r="M922" s="126"/>
      <c r="N922" s="126"/>
      <c r="O922" s="126"/>
      <c r="P922" s="126"/>
      <c r="Q922" s="125"/>
      <c r="R922" s="125"/>
      <c r="S922" s="946"/>
      <c r="T922" s="913"/>
      <c r="U922" s="913"/>
      <c r="V922" s="913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</row>
    <row r="923" spans="1:116" ht="9.75" customHeight="1" outlineLevel="4" x14ac:dyDescent="0.15">
      <c r="A923" s="949"/>
      <c r="B923" s="952"/>
      <c r="C923" s="955"/>
      <c r="D923" s="958"/>
      <c r="E923" s="961"/>
      <c r="F923" s="983"/>
      <c r="G923" s="943"/>
      <c r="H923" s="987"/>
      <c r="I923" s="987"/>
      <c r="J923" s="18" t="s">
        <v>159</v>
      </c>
      <c r="K923" s="127"/>
      <c r="L923" s="127"/>
      <c r="M923" s="136"/>
      <c r="N923" s="136"/>
      <c r="O923" s="136"/>
      <c r="P923" s="136"/>
      <c r="Q923" s="128"/>
      <c r="R923" s="128"/>
      <c r="S923" s="946"/>
      <c r="T923" s="913"/>
      <c r="U923" s="913"/>
      <c r="V923" s="913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</row>
    <row r="924" spans="1:116" ht="11.25" customHeight="1" outlineLevel="4" thickBot="1" x14ac:dyDescent="0.2">
      <c r="A924" s="950"/>
      <c r="B924" s="953"/>
      <c r="C924" s="956"/>
      <c r="D924" s="959"/>
      <c r="E924" s="962"/>
      <c r="F924" s="984"/>
      <c r="G924" s="944"/>
      <c r="H924" s="988"/>
      <c r="I924" s="988"/>
      <c r="J924" s="19" t="s">
        <v>385</v>
      </c>
      <c r="K924" s="129">
        <f>SUM(K920:K923)</f>
        <v>0</v>
      </c>
      <c r="L924" s="129">
        <f>SUM(L920:L923)</f>
        <v>0</v>
      </c>
      <c r="M924" s="129">
        <f t="shared" ref="M924:R924" si="219">SUM(M920:M923)</f>
        <v>0</v>
      </c>
      <c r="N924" s="129">
        <f t="shared" si="219"/>
        <v>0</v>
      </c>
      <c r="O924" s="129">
        <f t="shared" si="219"/>
        <v>0</v>
      </c>
      <c r="P924" s="129">
        <f t="shared" si="219"/>
        <v>0</v>
      </c>
      <c r="Q924" s="129">
        <f t="shared" si="219"/>
        <v>0</v>
      </c>
      <c r="R924" s="129">
        <f t="shared" si="219"/>
        <v>0</v>
      </c>
      <c r="S924" s="947"/>
      <c r="T924" s="914"/>
      <c r="U924" s="914"/>
      <c r="V924" s="914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</row>
    <row r="925" spans="1:116" ht="9.75" customHeight="1" outlineLevel="4" x14ac:dyDescent="0.15">
      <c r="A925" s="1001" t="s">
        <v>73</v>
      </c>
      <c r="B925" s="1005" t="s">
        <v>10</v>
      </c>
      <c r="C925" s="1009" t="s">
        <v>10</v>
      </c>
      <c r="D925" s="1045" t="s">
        <v>11</v>
      </c>
      <c r="E925" s="1023" t="s">
        <v>12</v>
      </c>
      <c r="F925" s="1050"/>
      <c r="G925" s="985"/>
      <c r="H925" s="985"/>
      <c r="I925" s="985"/>
      <c r="J925" s="14" t="s">
        <v>156</v>
      </c>
      <c r="K925" s="124"/>
      <c r="L925" s="124"/>
      <c r="M925" s="126"/>
      <c r="N925" s="126"/>
      <c r="O925" s="126"/>
      <c r="P925" s="126"/>
      <c r="Q925" s="125"/>
      <c r="R925" s="125"/>
      <c r="S925" s="1013"/>
      <c r="T925" s="912"/>
      <c r="U925" s="912"/>
      <c r="V925" s="9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</row>
    <row r="926" spans="1:116" ht="9.75" customHeight="1" outlineLevel="4" x14ac:dyDescent="0.15">
      <c r="A926" s="1001"/>
      <c r="B926" s="1005"/>
      <c r="C926" s="1009"/>
      <c r="D926" s="1045"/>
      <c r="E926" s="1023"/>
      <c r="F926" s="1050"/>
      <c r="G926" s="985"/>
      <c r="H926" s="985"/>
      <c r="I926" s="985"/>
      <c r="J926" s="16" t="s">
        <v>157</v>
      </c>
      <c r="K926" s="124"/>
      <c r="L926" s="124"/>
      <c r="M926" s="126"/>
      <c r="N926" s="126"/>
      <c r="O926" s="126"/>
      <c r="P926" s="126"/>
      <c r="Q926" s="125"/>
      <c r="R926" s="125"/>
      <c r="S926" s="1013"/>
      <c r="T926" s="913"/>
      <c r="U926" s="913"/>
      <c r="V926" s="913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</row>
    <row r="927" spans="1:116" ht="9.75" customHeight="1" outlineLevel="4" x14ac:dyDescent="0.15">
      <c r="A927" s="1001"/>
      <c r="B927" s="1005"/>
      <c r="C927" s="1009"/>
      <c r="D927" s="1045"/>
      <c r="E927" s="1023"/>
      <c r="F927" s="1050"/>
      <c r="G927" s="985"/>
      <c r="H927" s="985"/>
      <c r="I927" s="985"/>
      <c r="J927" s="16" t="s">
        <v>158</v>
      </c>
      <c r="K927" s="124"/>
      <c r="L927" s="124"/>
      <c r="M927" s="126"/>
      <c r="N927" s="126"/>
      <c r="O927" s="126"/>
      <c r="P927" s="126"/>
      <c r="Q927" s="125"/>
      <c r="R927" s="125"/>
      <c r="S927" s="1013"/>
      <c r="T927" s="913"/>
      <c r="U927" s="913"/>
      <c r="V927" s="913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</row>
    <row r="928" spans="1:116" ht="9.75" customHeight="1" outlineLevel="4" x14ac:dyDescent="0.15">
      <c r="A928" s="1002"/>
      <c r="B928" s="1006"/>
      <c r="C928" s="1010"/>
      <c r="D928" s="1046"/>
      <c r="E928" s="1024"/>
      <c r="F928" s="1051"/>
      <c r="G928" s="987"/>
      <c r="H928" s="987"/>
      <c r="I928" s="987"/>
      <c r="J928" s="18" t="s">
        <v>159</v>
      </c>
      <c r="K928" s="127"/>
      <c r="L928" s="127"/>
      <c r="M928" s="136"/>
      <c r="N928" s="136"/>
      <c r="O928" s="136"/>
      <c r="P928" s="136"/>
      <c r="Q928" s="128"/>
      <c r="R928" s="128"/>
      <c r="S928" s="1014"/>
      <c r="T928" s="913"/>
      <c r="U928" s="913"/>
      <c r="V928" s="913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</row>
    <row r="929" spans="1:116" ht="9.75" customHeight="1" outlineLevel="4" thickBot="1" x14ac:dyDescent="0.2">
      <c r="A929" s="1003"/>
      <c r="B929" s="1007"/>
      <c r="C929" s="1011"/>
      <c r="D929" s="1047"/>
      <c r="E929" s="1025"/>
      <c r="F929" s="1052"/>
      <c r="G929" s="988"/>
      <c r="H929" s="988"/>
      <c r="I929" s="988"/>
      <c r="J929" s="19" t="s">
        <v>385</v>
      </c>
      <c r="K929" s="129">
        <f>SUM(K925:K928)</f>
        <v>0</v>
      </c>
      <c r="L929" s="129">
        <f>SUM(L925:L928)</f>
        <v>0</v>
      </c>
      <c r="M929" s="129">
        <f t="shared" ref="M929:R929" si="220">SUM(M925:M928)</f>
        <v>0</v>
      </c>
      <c r="N929" s="129">
        <f t="shared" si="220"/>
        <v>0</v>
      </c>
      <c r="O929" s="129">
        <f t="shared" si="220"/>
        <v>0</v>
      </c>
      <c r="P929" s="129">
        <f t="shared" si="220"/>
        <v>0</v>
      </c>
      <c r="Q929" s="129">
        <f t="shared" si="220"/>
        <v>0</v>
      </c>
      <c r="R929" s="129">
        <f t="shared" si="220"/>
        <v>0</v>
      </c>
      <c r="S929" s="1015"/>
      <c r="T929" s="914"/>
      <c r="U929" s="914"/>
      <c r="V929" s="914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</row>
    <row r="930" spans="1:116" ht="9.75" customHeight="1" outlineLevel="3" thickBot="1" x14ac:dyDescent="0.2">
      <c r="A930" s="23" t="s">
        <v>73</v>
      </c>
      <c r="B930" s="24" t="s">
        <v>10</v>
      </c>
      <c r="C930" s="118" t="s">
        <v>10</v>
      </c>
      <c r="D930" s="25">
        <v>2</v>
      </c>
      <c r="E930" s="915" t="s">
        <v>46</v>
      </c>
      <c r="F930" s="916"/>
      <c r="G930" s="916"/>
      <c r="H930" s="916"/>
      <c r="I930" s="916"/>
      <c r="J930" s="917"/>
      <c r="K930" s="141">
        <f>K919+K924+K929</f>
        <v>78882.61</v>
      </c>
      <c r="L930" s="141">
        <f>L919+L924+L929</f>
        <v>39441.31</v>
      </c>
      <c r="M930" s="141">
        <f t="shared" ref="M930:R930" si="221">M919+M924+M929</f>
        <v>39441.31</v>
      </c>
      <c r="N930" s="141">
        <f t="shared" si="221"/>
        <v>1936</v>
      </c>
      <c r="O930" s="141">
        <f t="shared" si="221"/>
        <v>0</v>
      </c>
      <c r="P930" s="141">
        <f t="shared" si="221"/>
        <v>37505.31</v>
      </c>
      <c r="Q930" s="141">
        <f t="shared" si="221"/>
        <v>39441.31</v>
      </c>
      <c r="R930" s="141">
        <f t="shared" si="221"/>
        <v>0</v>
      </c>
      <c r="S930" s="27" t="s">
        <v>13</v>
      </c>
      <c r="T930" s="26" t="s">
        <v>13</v>
      </c>
      <c r="U930" s="28" t="s">
        <v>13</v>
      </c>
      <c r="V930" s="29" t="s">
        <v>13</v>
      </c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</row>
    <row r="931" spans="1:116" ht="9.75" customHeight="1" outlineLevel="4" thickBot="1" x14ac:dyDescent="0.2">
      <c r="A931" s="11" t="s">
        <v>73</v>
      </c>
      <c r="B931" s="12" t="s">
        <v>10</v>
      </c>
      <c r="C931" s="117" t="s">
        <v>10</v>
      </c>
      <c r="D931" s="13">
        <v>3</v>
      </c>
      <c r="E931" s="969" t="s">
        <v>209</v>
      </c>
      <c r="F931" s="970"/>
      <c r="G931" s="970"/>
      <c r="H931" s="970"/>
      <c r="I931" s="970"/>
      <c r="J931" s="970"/>
      <c r="K931" s="970"/>
      <c r="L931" s="970"/>
      <c r="M931" s="970"/>
      <c r="N931" s="970"/>
      <c r="O931" s="970"/>
      <c r="P931" s="970"/>
      <c r="Q931" s="970"/>
      <c r="R931" s="970"/>
      <c r="S931" s="970"/>
      <c r="T931" s="970"/>
      <c r="U931" s="970"/>
      <c r="V931" s="971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</row>
    <row r="932" spans="1:116" ht="9.75" customHeight="1" outlineLevel="4" x14ac:dyDescent="0.15">
      <c r="A932" s="1000" t="s">
        <v>73</v>
      </c>
      <c r="B932" s="1004" t="s">
        <v>10</v>
      </c>
      <c r="C932" s="1008" t="s">
        <v>10</v>
      </c>
      <c r="D932" s="1048" t="s">
        <v>12</v>
      </c>
      <c r="E932" s="1023" t="s">
        <v>10</v>
      </c>
      <c r="F932" s="982" t="s">
        <v>315</v>
      </c>
      <c r="G932" s="986" t="s">
        <v>444</v>
      </c>
      <c r="H932" s="110" t="s">
        <v>388</v>
      </c>
      <c r="I932" s="986" t="s">
        <v>463</v>
      </c>
      <c r="J932" s="16" t="s">
        <v>156</v>
      </c>
      <c r="K932" s="20">
        <v>26628</v>
      </c>
      <c r="L932" s="16">
        <v>4000</v>
      </c>
      <c r="M932" s="17">
        <f>N932+P932</f>
        <v>4000</v>
      </c>
      <c r="N932" s="17">
        <v>4000</v>
      </c>
      <c r="O932" s="17"/>
      <c r="P932" s="17">
        <v>0</v>
      </c>
      <c r="Q932" s="16">
        <v>173520</v>
      </c>
      <c r="R932" s="16">
        <v>177520</v>
      </c>
      <c r="S932" s="1019" t="s">
        <v>410</v>
      </c>
      <c r="T932" s="912">
        <v>0</v>
      </c>
      <c r="U932" s="912">
        <v>0</v>
      </c>
      <c r="V932" s="912">
        <v>57</v>
      </c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</row>
    <row r="933" spans="1:116" ht="9.75" customHeight="1" outlineLevel="4" x14ac:dyDescent="0.15">
      <c r="A933" s="1001"/>
      <c r="B933" s="1005"/>
      <c r="C933" s="1009"/>
      <c r="D933" s="1045"/>
      <c r="E933" s="1023"/>
      <c r="F933" s="982"/>
      <c r="G933" s="985"/>
      <c r="H933" s="989" t="s">
        <v>62</v>
      </c>
      <c r="I933" s="985"/>
      <c r="J933" s="16" t="s">
        <v>157</v>
      </c>
      <c r="K933" s="20">
        <v>26628</v>
      </c>
      <c r="L933" s="16"/>
      <c r="M933" s="17"/>
      <c r="N933" s="17"/>
      <c r="O933" s="17"/>
      <c r="P933" s="17"/>
      <c r="Q933" s="16"/>
      <c r="R933" s="16"/>
      <c r="S933" s="1020"/>
      <c r="T933" s="913"/>
      <c r="U933" s="913"/>
      <c r="V933" s="913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</row>
    <row r="934" spans="1:116" ht="9.75" customHeight="1" outlineLevel="4" x14ac:dyDescent="0.15">
      <c r="A934" s="1001"/>
      <c r="B934" s="1005"/>
      <c r="C934" s="1009"/>
      <c r="D934" s="1045"/>
      <c r="E934" s="1023"/>
      <c r="F934" s="982"/>
      <c r="G934" s="985"/>
      <c r="H934" s="985"/>
      <c r="I934" s="985"/>
      <c r="J934" s="16" t="s">
        <v>158</v>
      </c>
      <c r="K934" s="20">
        <v>301784</v>
      </c>
      <c r="L934" s="16"/>
      <c r="M934" s="17"/>
      <c r="N934" s="17"/>
      <c r="O934" s="17"/>
      <c r="P934" s="17"/>
      <c r="Q934" s="16"/>
      <c r="R934" s="16"/>
      <c r="S934" s="1021"/>
      <c r="T934" s="913"/>
      <c r="U934" s="913"/>
      <c r="V934" s="913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</row>
    <row r="935" spans="1:116" ht="20.25" customHeight="1" outlineLevel="4" x14ac:dyDescent="0.15">
      <c r="A935" s="1002"/>
      <c r="B935" s="1006"/>
      <c r="C935" s="1010"/>
      <c r="D935" s="1046"/>
      <c r="E935" s="1024"/>
      <c r="F935" s="983"/>
      <c r="G935" s="987"/>
      <c r="H935" s="989" t="s">
        <v>408</v>
      </c>
      <c r="I935" s="987"/>
      <c r="J935" s="18" t="s">
        <v>159</v>
      </c>
      <c r="K935" s="21"/>
      <c r="L935" s="18"/>
      <c r="M935" s="18"/>
      <c r="N935" s="18"/>
      <c r="O935" s="18"/>
      <c r="P935" s="18"/>
      <c r="Q935" s="18"/>
      <c r="R935" s="18"/>
      <c r="S935" s="1053" t="s">
        <v>412</v>
      </c>
      <c r="T935" s="1064">
        <v>0</v>
      </c>
      <c r="U935" s="1064">
        <v>0</v>
      </c>
      <c r="V935" s="1064">
        <v>1</v>
      </c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</row>
    <row r="936" spans="1:116" ht="20.25" customHeight="1" outlineLevel="4" thickBot="1" x14ac:dyDescent="0.2">
      <c r="A936" s="1003"/>
      <c r="B936" s="1007"/>
      <c r="C936" s="1011"/>
      <c r="D936" s="1047"/>
      <c r="E936" s="1025"/>
      <c r="F936" s="984"/>
      <c r="G936" s="988"/>
      <c r="H936" s="944"/>
      <c r="I936" s="988"/>
      <c r="J936" s="19" t="s">
        <v>385</v>
      </c>
      <c r="K936" s="19">
        <f>SUM(K932:K935)</f>
        <v>355040</v>
      </c>
      <c r="L936" s="19">
        <f>SUM(L932:L935)</f>
        <v>4000</v>
      </c>
      <c r="M936" s="19">
        <f t="shared" ref="M936:R936" si="222">SUM(M932:M935)</f>
        <v>4000</v>
      </c>
      <c r="N936" s="19">
        <f t="shared" si="222"/>
        <v>4000</v>
      </c>
      <c r="O936" s="19">
        <f t="shared" si="222"/>
        <v>0</v>
      </c>
      <c r="P936" s="19">
        <f t="shared" si="222"/>
        <v>0</v>
      </c>
      <c r="Q936" s="19">
        <f t="shared" si="222"/>
        <v>173520</v>
      </c>
      <c r="R936" s="19">
        <f t="shared" si="222"/>
        <v>177520</v>
      </c>
      <c r="S936" s="1026"/>
      <c r="T936" s="914"/>
      <c r="U936" s="914"/>
      <c r="V936" s="914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</row>
    <row r="937" spans="1:116" ht="9.75" customHeight="1" outlineLevel="4" x14ac:dyDescent="0.15">
      <c r="A937" s="948" t="s">
        <v>73</v>
      </c>
      <c r="B937" s="951" t="s">
        <v>10</v>
      </c>
      <c r="C937" s="954" t="s">
        <v>10</v>
      </c>
      <c r="D937" s="957" t="s">
        <v>12</v>
      </c>
      <c r="E937" s="960" t="s">
        <v>11</v>
      </c>
      <c r="F937" s="981" t="s">
        <v>509</v>
      </c>
      <c r="G937" s="942"/>
      <c r="H937" s="985" t="s">
        <v>62</v>
      </c>
      <c r="I937" s="985" t="s">
        <v>80</v>
      </c>
      <c r="J937" s="14" t="s">
        <v>156</v>
      </c>
      <c r="K937" s="20"/>
      <c r="L937" s="20"/>
      <c r="M937" s="17"/>
      <c r="N937" s="17"/>
      <c r="O937" s="17"/>
      <c r="P937" s="17"/>
      <c r="Q937" s="16"/>
      <c r="R937" s="16"/>
      <c r="S937" s="945"/>
      <c r="T937" s="912"/>
      <c r="U937" s="912"/>
      <c r="V937" s="9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</row>
    <row r="938" spans="1:116" ht="9.75" customHeight="1" outlineLevel="4" x14ac:dyDescent="0.15">
      <c r="A938" s="949"/>
      <c r="B938" s="952"/>
      <c r="C938" s="955"/>
      <c r="D938" s="958"/>
      <c r="E938" s="961"/>
      <c r="F938" s="982"/>
      <c r="G938" s="943"/>
      <c r="H938" s="985"/>
      <c r="I938" s="985"/>
      <c r="J938" s="16" t="s">
        <v>157</v>
      </c>
      <c r="K938" s="20"/>
      <c r="L938" s="20"/>
      <c r="M938" s="17"/>
      <c r="N938" s="17"/>
      <c r="O938" s="17"/>
      <c r="P938" s="17"/>
      <c r="Q938" s="16"/>
      <c r="R938" s="16"/>
      <c r="S938" s="946"/>
      <c r="T938" s="913"/>
      <c r="U938" s="913"/>
      <c r="V938" s="913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</row>
    <row r="939" spans="1:116" ht="9.75" customHeight="1" outlineLevel="4" x14ac:dyDescent="0.15">
      <c r="A939" s="949"/>
      <c r="B939" s="952"/>
      <c r="C939" s="955"/>
      <c r="D939" s="958"/>
      <c r="E939" s="961"/>
      <c r="F939" s="982"/>
      <c r="G939" s="943"/>
      <c r="H939" s="985"/>
      <c r="I939" s="985"/>
      <c r="J939" s="16" t="s">
        <v>158</v>
      </c>
      <c r="K939" s="20"/>
      <c r="L939" s="20"/>
      <c r="M939" s="17"/>
      <c r="N939" s="17"/>
      <c r="O939" s="17"/>
      <c r="P939" s="17"/>
      <c r="Q939" s="16"/>
      <c r="R939" s="16"/>
      <c r="S939" s="946"/>
      <c r="T939" s="913"/>
      <c r="U939" s="913"/>
      <c r="V939" s="913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</row>
    <row r="940" spans="1:116" ht="9.75" customHeight="1" outlineLevel="4" x14ac:dyDescent="0.15">
      <c r="A940" s="949"/>
      <c r="B940" s="952"/>
      <c r="C940" s="955"/>
      <c r="D940" s="958"/>
      <c r="E940" s="961"/>
      <c r="F940" s="983"/>
      <c r="G940" s="943"/>
      <c r="H940" s="987"/>
      <c r="I940" s="987"/>
      <c r="J940" s="18" t="s">
        <v>159</v>
      </c>
      <c r="K940" s="21"/>
      <c r="L940" s="21"/>
      <c r="M940" s="22"/>
      <c r="N940" s="22"/>
      <c r="O940" s="22"/>
      <c r="P940" s="22"/>
      <c r="Q940" s="18"/>
      <c r="R940" s="18"/>
      <c r="S940" s="946"/>
      <c r="T940" s="913"/>
      <c r="U940" s="913"/>
      <c r="V940" s="913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</row>
    <row r="941" spans="1:116" ht="11.25" customHeight="1" outlineLevel="4" thickBot="1" x14ac:dyDescent="0.2">
      <c r="A941" s="950"/>
      <c r="B941" s="953"/>
      <c r="C941" s="956"/>
      <c r="D941" s="959"/>
      <c r="E941" s="962"/>
      <c r="F941" s="984"/>
      <c r="G941" s="944"/>
      <c r="H941" s="988"/>
      <c r="I941" s="988"/>
      <c r="J941" s="19" t="s">
        <v>385</v>
      </c>
      <c r="K941" s="19">
        <f>SUM(K937:K940)</f>
        <v>0</v>
      </c>
      <c r="L941" s="19">
        <f>SUM(L937:L940)</f>
        <v>0</v>
      </c>
      <c r="M941" s="19">
        <f t="shared" ref="M941:R941" si="223">SUM(M937:M940)</f>
        <v>0</v>
      </c>
      <c r="N941" s="19">
        <f t="shared" si="223"/>
        <v>0</v>
      </c>
      <c r="O941" s="19">
        <f t="shared" si="223"/>
        <v>0</v>
      </c>
      <c r="P941" s="19">
        <f t="shared" si="223"/>
        <v>0</v>
      </c>
      <c r="Q941" s="19">
        <f t="shared" si="223"/>
        <v>0</v>
      </c>
      <c r="R941" s="19">
        <f t="shared" si="223"/>
        <v>0</v>
      </c>
      <c r="S941" s="947"/>
      <c r="T941" s="914"/>
      <c r="U941" s="914"/>
      <c r="V941" s="914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</row>
    <row r="942" spans="1:116" ht="9.75" customHeight="1" outlineLevel="4" x14ac:dyDescent="0.15">
      <c r="A942" s="1001" t="s">
        <v>73</v>
      </c>
      <c r="B942" s="1005" t="s">
        <v>10</v>
      </c>
      <c r="C942" s="1009" t="s">
        <v>10</v>
      </c>
      <c r="D942" s="1045" t="s">
        <v>12</v>
      </c>
      <c r="E942" s="1023" t="s">
        <v>12</v>
      </c>
      <c r="F942" s="1050"/>
      <c r="G942" s="985"/>
      <c r="H942" s="985"/>
      <c r="I942" s="985"/>
      <c r="J942" s="14" t="s">
        <v>156</v>
      </c>
      <c r="K942" s="20"/>
      <c r="L942" s="20"/>
      <c r="M942" s="17"/>
      <c r="N942" s="17"/>
      <c r="O942" s="17"/>
      <c r="P942" s="17"/>
      <c r="Q942" s="16"/>
      <c r="R942" s="16"/>
      <c r="S942" s="1013"/>
      <c r="T942" s="912"/>
      <c r="U942" s="912"/>
      <c r="V942" s="9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</row>
    <row r="943" spans="1:116" ht="9.75" customHeight="1" outlineLevel="4" x14ac:dyDescent="0.15">
      <c r="A943" s="1001"/>
      <c r="B943" s="1005"/>
      <c r="C943" s="1009"/>
      <c r="D943" s="1045"/>
      <c r="E943" s="1023"/>
      <c r="F943" s="1050"/>
      <c r="G943" s="985"/>
      <c r="H943" s="985"/>
      <c r="I943" s="985"/>
      <c r="J943" s="16" t="s">
        <v>157</v>
      </c>
      <c r="K943" s="20"/>
      <c r="L943" s="20"/>
      <c r="M943" s="17"/>
      <c r="N943" s="17"/>
      <c r="O943" s="17"/>
      <c r="P943" s="17"/>
      <c r="Q943" s="16"/>
      <c r="R943" s="16"/>
      <c r="S943" s="1013"/>
      <c r="T943" s="913"/>
      <c r="U943" s="913"/>
      <c r="V943" s="913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</row>
    <row r="944" spans="1:116" ht="9.75" customHeight="1" outlineLevel="4" x14ac:dyDescent="0.15">
      <c r="A944" s="1001"/>
      <c r="B944" s="1005"/>
      <c r="C944" s="1009"/>
      <c r="D944" s="1045"/>
      <c r="E944" s="1023"/>
      <c r="F944" s="1050"/>
      <c r="G944" s="985"/>
      <c r="H944" s="985"/>
      <c r="I944" s="985"/>
      <c r="J944" s="16" t="s">
        <v>158</v>
      </c>
      <c r="K944" s="20"/>
      <c r="L944" s="20"/>
      <c r="M944" s="17"/>
      <c r="N944" s="17"/>
      <c r="O944" s="17"/>
      <c r="P944" s="17"/>
      <c r="Q944" s="16"/>
      <c r="R944" s="16"/>
      <c r="S944" s="1013"/>
      <c r="T944" s="913"/>
      <c r="U944" s="913"/>
      <c r="V944" s="913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</row>
    <row r="945" spans="1:116" ht="9.75" customHeight="1" outlineLevel="4" x14ac:dyDescent="0.15">
      <c r="A945" s="1002"/>
      <c r="B945" s="1006"/>
      <c r="C945" s="1010"/>
      <c r="D945" s="1046"/>
      <c r="E945" s="1024"/>
      <c r="F945" s="1051"/>
      <c r="G945" s="987"/>
      <c r="H945" s="987"/>
      <c r="I945" s="987"/>
      <c r="J945" s="18" t="s">
        <v>159</v>
      </c>
      <c r="K945" s="21"/>
      <c r="L945" s="21"/>
      <c r="M945" s="22"/>
      <c r="N945" s="22"/>
      <c r="O945" s="22"/>
      <c r="P945" s="22"/>
      <c r="Q945" s="18"/>
      <c r="R945" s="18"/>
      <c r="S945" s="1014"/>
      <c r="T945" s="913"/>
      <c r="U945" s="913"/>
      <c r="V945" s="913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</row>
    <row r="946" spans="1:116" ht="9.75" customHeight="1" outlineLevel="4" thickBot="1" x14ac:dyDescent="0.2">
      <c r="A946" s="1003"/>
      <c r="B946" s="1007"/>
      <c r="C946" s="1011"/>
      <c r="D946" s="1047"/>
      <c r="E946" s="1025"/>
      <c r="F946" s="1052"/>
      <c r="G946" s="988"/>
      <c r="H946" s="988"/>
      <c r="I946" s="988"/>
      <c r="J946" s="19" t="s">
        <v>385</v>
      </c>
      <c r="K946" s="19">
        <f>SUM(K942:K945)</f>
        <v>0</v>
      </c>
      <c r="L946" s="19">
        <f>SUM(L942:L945)</f>
        <v>0</v>
      </c>
      <c r="M946" s="19">
        <f t="shared" ref="M946:R946" si="224">SUM(M942:M945)</f>
        <v>0</v>
      </c>
      <c r="N946" s="19">
        <f t="shared" si="224"/>
        <v>0</v>
      </c>
      <c r="O946" s="19">
        <f t="shared" si="224"/>
        <v>0</v>
      </c>
      <c r="P946" s="19">
        <f t="shared" si="224"/>
        <v>0</v>
      </c>
      <c r="Q946" s="19">
        <f t="shared" si="224"/>
        <v>0</v>
      </c>
      <c r="R946" s="19">
        <f t="shared" si="224"/>
        <v>0</v>
      </c>
      <c r="S946" s="1015"/>
      <c r="T946" s="914"/>
      <c r="U946" s="914"/>
      <c r="V946" s="914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</row>
    <row r="947" spans="1:116" ht="9.75" customHeight="1" outlineLevel="3" thickBot="1" x14ac:dyDescent="0.2">
      <c r="A947" s="23" t="s">
        <v>73</v>
      </c>
      <c r="B947" s="24" t="s">
        <v>10</v>
      </c>
      <c r="C947" s="118" t="s">
        <v>10</v>
      </c>
      <c r="D947" s="25">
        <v>3</v>
      </c>
      <c r="E947" s="915" t="s">
        <v>46</v>
      </c>
      <c r="F947" s="916"/>
      <c r="G947" s="916"/>
      <c r="H947" s="916"/>
      <c r="I947" s="916"/>
      <c r="J947" s="917"/>
      <c r="K947" s="26">
        <f>K936+K941+K946</f>
        <v>355040</v>
      </c>
      <c r="L947" s="26">
        <f>L936+L941+L946</f>
        <v>4000</v>
      </c>
      <c r="M947" s="26">
        <f t="shared" ref="M947:R947" si="225">M936+M941+M946</f>
        <v>4000</v>
      </c>
      <c r="N947" s="26">
        <f t="shared" si="225"/>
        <v>4000</v>
      </c>
      <c r="O947" s="26">
        <f t="shared" si="225"/>
        <v>0</v>
      </c>
      <c r="P947" s="26">
        <f t="shared" si="225"/>
        <v>0</v>
      </c>
      <c r="Q947" s="26">
        <f t="shared" si="225"/>
        <v>173520</v>
      </c>
      <c r="R947" s="26">
        <f t="shared" si="225"/>
        <v>177520</v>
      </c>
      <c r="S947" s="27" t="s">
        <v>13</v>
      </c>
      <c r="T947" s="26" t="s">
        <v>13</v>
      </c>
      <c r="U947" s="28" t="s">
        <v>13</v>
      </c>
      <c r="V947" s="29" t="s">
        <v>13</v>
      </c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</row>
    <row r="948" spans="1:116" ht="9.75" customHeight="1" outlineLevel="4" thickBot="1" x14ac:dyDescent="0.2">
      <c r="A948" s="11" t="s">
        <v>73</v>
      </c>
      <c r="B948" s="12" t="s">
        <v>10</v>
      </c>
      <c r="C948" s="117" t="s">
        <v>10</v>
      </c>
      <c r="D948" s="13">
        <v>4</v>
      </c>
      <c r="E948" s="1016" t="s">
        <v>210</v>
      </c>
      <c r="F948" s="1017"/>
      <c r="G948" s="1017"/>
      <c r="H948" s="1017"/>
      <c r="I948" s="1017"/>
      <c r="J948" s="1017"/>
      <c r="K948" s="1017"/>
      <c r="L948" s="1017"/>
      <c r="M948" s="1017"/>
      <c r="N948" s="1017"/>
      <c r="O948" s="1017"/>
      <c r="P948" s="1017"/>
      <c r="Q948" s="1017"/>
      <c r="R948" s="1017"/>
      <c r="S948" s="1017"/>
      <c r="T948" s="1017"/>
      <c r="U948" s="1017"/>
      <c r="V948" s="1018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</row>
    <row r="949" spans="1:116" ht="9.75" customHeight="1" outlineLevel="4" x14ac:dyDescent="0.15">
      <c r="A949" s="1000" t="s">
        <v>73</v>
      </c>
      <c r="B949" s="1004" t="s">
        <v>10</v>
      </c>
      <c r="C949" s="1008" t="s">
        <v>10</v>
      </c>
      <c r="D949" s="1048" t="s">
        <v>41</v>
      </c>
      <c r="E949" s="1022" t="s">
        <v>10</v>
      </c>
      <c r="F949" s="981"/>
      <c r="G949" s="986"/>
      <c r="H949" s="986"/>
      <c r="I949" s="986"/>
      <c r="J949" s="16" t="s">
        <v>156</v>
      </c>
      <c r="K949" s="20"/>
      <c r="L949" s="14"/>
      <c r="M949" s="15"/>
      <c r="N949" s="15"/>
      <c r="O949" s="15"/>
      <c r="P949" s="15"/>
      <c r="Q949" s="14"/>
      <c r="R949" s="14"/>
      <c r="S949" s="1012"/>
      <c r="T949" s="912"/>
      <c r="U949" s="912"/>
      <c r="V949" s="9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</row>
    <row r="950" spans="1:116" ht="9.75" customHeight="1" outlineLevel="4" x14ac:dyDescent="0.15">
      <c r="A950" s="1001"/>
      <c r="B950" s="1005"/>
      <c r="C950" s="1009"/>
      <c r="D950" s="1045"/>
      <c r="E950" s="1023"/>
      <c r="F950" s="982"/>
      <c r="G950" s="985"/>
      <c r="H950" s="985"/>
      <c r="I950" s="985"/>
      <c r="J950" s="16" t="s">
        <v>157</v>
      </c>
      <c r="K950" s="20"/>
      <c r="L950" s="16"/>
      <c r="M950" s="17"/>
      <c r="N950" s="17"/>
      <c r="O950" s="17"/>
      <c r="P950" s="17"/>
      <c r="Q950" s="16"/>
      <c r="R950" s="16"/>
      <c r="S950" s="1013"/>
      <c r="T950" s="913"/>
      <c r="U950" s="913"/>
      <c r="V950" s="913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</row>
    <row r="951" spans="1:116" ht="9.75" customHeight="1" outlineLevel="4" x14ac:dyDescent="0.15">
      <c r="A951" s="1001"/>
      <c r="B951" s="1005"/>
      <c r="C951" s="1009"/>
      <c r="D951" s="1045"/>
      <c r="E951" s="1023"/>
      <c r="F951" s="982"/>
      <c r="G951" s="985"/>
      <c r="H951" s="985"/>
      <c r="I951" s="985"/>
      <c r="J951" s="16" t="s">
        <v>158</v>
      </c>
      <c r="K951" s="20"/>
      <c r="L951" s="16"/>
      <c r="M951" s="17"/>
      <c r="N951" s="17"/>
      <c r="O951" s="17"/>
      <c r="P951" s="17"/>
      <c r="Q951" s="16"/>
      <c r="R951" s="16"/>
      <c r="S951" s="1013"/>
      <c r="T951" s="913"/>
      <c r="U951" s="913"/>
      <c r="V951" s="913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</row>
    <row r="952" spans="1:116" ht="9.75" customHeight="1" outlineLevel="4" x14ac:dyDescent="0.15">
      <c r="A952" s="1002"/>
      <c r="B952" s="1006"/>
      <c r="C952" s="1010"/>
      <c r="D952" s="1046"/>
      <c r="E952" s="1024"/>
      <c r="F952" s="983"/>
      <c r="G952" s="987"/>
      <c r="H952" s="987"/>
      <c r="I952" s="987"/>
      <c r="J952" s="18" t="s">
        <v>159</v>
      </c>
      <c r="K952" s="21"/>
      <c r="L952" s="18"/>
      <c r="M952" s="18"/>
      <c r="N952" s="18"/>
      <c r="O952" s="18"/>
      <c r="P952" s="18"/>
      <c r="Q952" s="18"/>
      <c r="R952" s="18"/>
      <c r="S952" s="1014"/>
      <c r="T952" s="913"/>
      <c r="U952" s="913"/>
      <c r="V952" s="913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</row>
    <row r="953" spans="1:116" ht="9.75" customHeight="1" outlineLevel="4" thickBot="1" x14ac:dyDescent="0.2">
      <c r="A953" s="1003"/>
      <c r="B953" s="1007"/>
      <c r="C953" s="1011"/>
      <c r="D953" s="1047"/>
      <c r="E953" s="1025"/>
      <c r="F953" s="984"/>
      <c r="G953" s="988"/>
      <c r="H953" s="988"/>
      <c r="I953" s="988"/>
      <c r="J953" s="19" t="s">
        <v>385</v>
      </c>
      <c r="K953" s="19">
        <f>SUM(K949:K952)</f>
        <v>0</v>
      </c>
      <c r="L953" s="19">
        <f>SUM(L949:L952)</f>
        <v>0</v>
      </c>
      <c r="M953" s="19">
        <f t="shared" ref="M953:R953" si="226">SUM(M949:M952)</f>
        <v>0</v>
      </c>
      <c r="N953" s="19">
        <f t="shared" si="226"/>
        <v>0</v>
      </c>
      <c r="O953" s="19">
        <f t="shared" si="226"/>
        <v>0</v>
      </c>
      <c r="P953" s="19">
        <f t="shared" si="226"/>
        <v>0</v>
      </c>
      <c r="Q953" s="19">
        <f t="shared" si="226"/>
        <v>0</v>
      </c>
      <c r="R953" s="19">
        <f t="shared" si="226"/>
        <v>0</v>
      </c>
      <c r="S953" s="1015"/>
      <c r="T953" s="914"/>
      <c r="U953" s="914"/>
      <c r="V953" s="914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</row>
    <row r="954" spans="1:116" ht="9.75" customHeight="1" outlineLevel="4" x14ac:dyDescent="0.15">
      <c r="A954" s="948" t="s">
        <v>73</v>
      </c>
      <c r="B954" s="951" t="s">
        <v>10</v>
      </c>
      <c r="C954" s="954" t="s">
        <v>10</v>
      </c>
      <c r="D954" s="957" t="s">
        <v>41</v>
      </c>
      <c r="E954" s="960" t="s">
        <v>11</v>
      </c>
      <c r="F954" s="981"/>
      <c r="G954" s="942"/>
      <c r="H954" s="986"/>
      <c r="I954" s="986"/>
      <c r="J954" s="14" t="s">
        <v>156</v>
      </c>
      <c r="K954" s="20"/>
      <c r="L954" s="20"/>
      <c r="M954" s="17"/>
      <c r="N954" s="17"/>
      <c r="O954" s="17"/>
      <c r="P954" s="17"/>
      <c r="Q954" s="16"/>
      <c r="R954" s="16"/>
      <c r="S954" s="945"/>
      <c r="T954" s="912"/>
      <c r="U954" s="912"/>
      <c r="V954" s="9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</row>
    <row r="955" spans="1:116" ht="9.75" customHeight="1" outlineLevel="4" x14ac:dyDescent="0.15">
      <c r="A955" s="949"/>
      <c r="B955" s="952"/>
      <c r="C955" s="955"/>
      <c r="D955" s="958"/>
      <c r="E955" s="961"/>
      <c r="F955" s="982"/>
      <c r="G955" s="943"/>
      <c r="H955" s="985"/>
      <c r="I955" s="985"/>
      <c r="J955" s="16" t="s">
        <v>157</v>
      </c>
      <c r="K955" s="20"/>
      <c r="L955" s="20"/>
      <c r="M955" s="17"/>
      <c r="N955" s="17"/>
      <c r="O955" s="17"/>
      <c r="P955" s="17"/>
      <c r="Q955" s="16"/>
      <c r="R955" s="16"/>
      <c r="S955" s="946"/>
      <c r="T955" s="913"/>
      <c r="U955" s="913"/>
      <c r="V955" s="913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</row>
    <row r="956" spans="1:116" ht="9.75" customHeight="1" outlineLevel="4" x14ac:dyDescent="0.15">
      <c r="A956" s="949"/>
      <c r="B956" s="952"/>
      <c r="C956" s="955"/>
      <c r="D956" s="958"/>
      <c r="E956" s="961"/>
      <c r="F956" s="982"/>
      <c r="G956" s="943"/>
      <c r="H956" s="985"/>
      <c r="I956" s="985"/>
      <c r="J956" s="16" t="s">
        <v>158</v>
      </c>
      <c r="K956" s="20"/>
      <c r="L956" s="20"/>
      <c r="M956" s="17"/>
      <c r="N956" s="17"/>
      <c r="O956" s="17"/>
      <c r="P956" s="17"/>
      <c r="Q956" s="16"/>
      <c r="R956" s="16"/>
      <c r="S956" s="946"/>
      <c r="T956" s="913"/>
      <c r="U956" s="913"/>
      <c r="V956" s="913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</row>
    <row r="957" spans="1:116" ht="9.75" customHeight="1" outlineLevel="4" x14ac:dyDescent="0.15">
      <c r="A957" s="949"/>
      <c r="B957" s="952"/>
      <c r="C957" s="955"/>
      <c r="D957" s="958"/>
      <c r="E957" s="961"/>
      <c r="F957" s="983"/>
      <c r="G957" s="943"/>
      <c r="H957" s="987"/>
      <c r="I957" s="987"/>
      <c r="J957" s="18" t="s">
        <v>159</v>
      </c>
      <c r="K957" s="21"/>
      <c r="L957" s="21"/>
      <c r="M957" s="22"/>
      <c r="N957" s="22"/>
      <c r="O957" s="22"/>
      <c r="P957" s="22"/>
      <c r="Q957" s="18"/>
      <c r="R957" s="18"/>
      <c r="S957" s="946"/>
      <c r="T957" s="913"/>
      <c r="U957" s="913"/>
      <c r="V957" s="913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</row>
    <row r="958" spans="1:116" ht="9.75" customHeight="1" outlineLevel="4" thickBot="1" x14ac:dyDescent="0.25">
      <c r="A958" s="950"/>
      <c r="B958" s="953"/>
      <c r="C958" s="956"/>
      <c r="D958" s="959"/>
      <c r="E958" s="962"/>
      <c r="F958" s="984"/>
      <c r="G958" s="944"/>
      <c r="H958" s="988"/>
      <c r="I958" s="988"/>
      <c r="J958" s="19" t="s">
        <v>385</v>
      </c>
      <c r="K958" s="19">
        <f>SUM(K954:K957)</f>
        <v>0</v>
      </c>
      <c r="L958" s="19">
        <f>SUM(L954:L957)</f>
        <v>0</v>
      </c>
      <c r="M958" s="19">
        <f t="shared" ref="M958:R958" si="227">SUM(M954:M957)</f>
        <v>0</v>
      </c>
      <c r="N958" s="19">
        <f t="shared" si="227"/>
        <v>0</v>
      </c>
      <c r="O958" s="19">
        <f t="shared" si="227"/>
        <v>0</v>
      </c>
      <c r="P958" s="19">
        <f t="shared" si="227"/>
        <v>0</v>
      </c>
      <c r="Q958" s="19">
        <f t="shared" si="227"/>
        <v>0</v>
      </c>
      <c r="R958" s="19">
        <f t="shared" si="227"/>
        <v>0</v>
      </c>
      <c r="S958" s="947"/>
      <c r="T958" s="914"/>
      <c r="U958" s="914"/>
      <c r="V958" s="914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</row>
    <row r="959" spans="1:116" ht="9.75" customHeight="1" outlineLevel="4" x14ac:dyDescent="0.15">
      <c r="A959" s="1001" t="s">
        <v>73</v>
      </c>
      <c r="B959" s="1005" t="s">
        <v>10</v>
      </c>
      <c r="C959" s="1009" t="s">
        <v>10</v>
      </c>
      <c r="D959" s="1045" t="s">
        <v>41</v>
      </c>
      <c r="E959" s="1023" t="s">
        <v>12</v>
      </c>
      <c r="F959" s="1050"/>
      <c r="G959" s="985"/>
      <c r="H959" s="985"/>
      <c r="I959" s="985"/>
      <c r="J959" s="14" t="s">
        <v>156</v>
      </c>
      <c r="K959" s="20"/>
      <c r="L959" s="20"/>
      <c r="M959" s="17"/>
      <c r="N959" s="17"/>
      <c r="O959" s="17"/>
      <c r="P959" s="17"/>
      <c r="Q959" s="16"/>
      <c r="R959" s="16"/>
      <c r="S959" s="1013"/>
      <c r="T959" s="912"/>
      <c r="U959" s="912"/>
      <c r="V959" s="9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</row>
    <row r="960" spans="1:116" ht="11.25" customHeight="1" outlineLevel="4" x14ac:dyDescent="0.15">
      <c r="A960" s="1001"/>
      <c r="B960" s="1005"/>
      <c r="C960" s="1009"/>
      <c r="D960" s="1045"/>
      <c r="E960" s="1023"/>
      <c r="F960" s="1050"/>
      <c r="G960" s="985"/>
      <c r="H960" s="985"/>
      <c r="I960" s="985"/>
      <c r="J960" s="16" t="s">
        <v>157</v>
      </c>
      <c r="K960" s="20"/>
      <c r="L960" s="20"/>
      <c r="M960" s="17"/>
      <c r="N960" s="17"/>
      <c r="O960" s="17"/>
      <c r="P960" s="17"/>
      <c r="Q960" s="16"/>
      <c r="R960" s="16"/>
      <c r="S960" s="1013"/>
      <c r="T960" s="913"/>
      <c r="U960" s="913"/>
      <c r="V960" s="913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</row>
    <row r="961" spans="1:116" ht="9.75" customHeight="1" outlineLevel="4" x14ac:dyDescent="0.15">
      <c r="A961" s="1001"/>
      <c r="B961" s="1005"/>
      <c r="C961" s="1009"/>
      <c r="D961" s="1045"/>
      <c r="E961" s="1023"/>
      <c r="F961" s="1050"/>
      <c r="G961" s="985"/>
      <c r="H961" s="985"/>
      <c r="I961" s="985"/>
      <c r="J961" s="16" t="s">
        <v>158</v>
      </c>
      <c r="K961" s="20"/>
      <c r="L961" s="20"/>
      <c r="M961" s="17"/>
      <c r="N961" s="17"/>
      <c r="O961" s="17"/>
      <c r="P961" s="17"/>
      <c r="Q961" s="16"/>
      <c r="R961" s="16"/>
      <c r="S961" s="1013"/>
      <c r="T961" s="913"/>
      <c r="U961" s="913"/>
      <c r="V961" s="913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</row>
    <row r="962" spans="1:116" ht="9.75" customHeight="1" outlineLevel="4" x14ac:dyDescent="0.15">
      <c r="A962" s="1002"/>
      <c r="B962" s="1006"/>
      <c r="C962" s="1010"/>
      <c r="D962" s="1046"/>
      <c r="E962" s="1024"/>
      <c r="F962" s="1051"/>
      <c r="G962" s="987"/>
      <c r="H962" s="987"/>
      <c r="I962" s="987"/>
      <c r="J962" s="18" t="s">
        <v>159</v>
      </c>
      <c r="K962" s="21"/>
      <c r="L962" s="21"/>
      <c r="M962" s="22"/>
      <c r="N962" s="22"/>
      <c r="O962" s="22"/>
      <c r="P962" s="22"/>
      <c r="Q962" s="18"/>
      <c r="R962" s="18"/>
      <c r="S962" s="1014"/>
      <c r="T962" s="913"/>
      <c r="U962" s="913"/>
      <c r="V962" s="913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</row>
    <row r="963" spans="1:116" ht="9.75" customHeight="1" outlineLevel="4" thickBot="1" x14ac:dyDescent="0.2">
      <c r="A963" s="1003"/>
      <c r="B963" s="1007"/>
      <c r="C963" s="1011"/>
      <c r="D963" s="1047"/>
      <c r="E963" s="1025"/>
      <c r="F963" s="1052"/>
      <c r="G963" s="988"/>
      <c r="H963" s="988"/>
      <c r="I963" s="988"/>
      <c r="J963" s="19" t="s">
        <v>385</v>
      </c>
      <c r="K963" s="19">
        <f>SUM(K959:K962)</f>
        <v>0</v>
      </c>
      <c r="L963" s="19">
        <f>SUM(L959:L962)</f>
        <v>0</v>
      </c>
      <c r="M963" s="19">
        <f t="shared" ref="M963:R963" si="228">SUM(M959:M962)</f>
        <v>0</v>
      </c>
      <c r="N963" s="19">
        <f t="shared" si="228"/>
        <v>0</v>
      </c>
      <c r="O963" s="19">
        <f t="shared" si="228"/>
        <v>0</v>
      </c>
      <c r="P963" s="19">
        <f t="shared" si="228"/>
        <v>0</v>
      </c>
      <c r="Q963" s="19">
        <f t="shared" si="228"/>
        <v>0</v>
      </c>
      <c r="R963" s="19">
        <f t="shared" si="228"/>
        <v>0</v>
      </c>
      <c r="S963" s="1015"/>
      <c r="T963" s="914"/>
      <c r="U963" s="914"/>
      <c r="V963" s="914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</row>
    <row r="964" spans="1:116" ht="9.75" customHeight="1" outlineLevel="3" thickBot="1" x14ac:dyDescent="0.2">
      <c r="A964" s="23" t="s">
        <v>73</v>
      </c>
      <c r="B964" s="24" t="s">
        <v>10</v>
      </c>
      <c r="C964" s="118" t="s">
        <v>10</v>
      </c>
      <c r="D964" s="25">
        <v>4</v>
      </c>
      <c r="E964" s="915" t="s">
        <v>46</v>
      </c>
      <c r="F964" s="916"/>
      <c r="G964" s="916"/>
      <c r="H964" s="916"/>
      <c r="I964" s="916"/>
      <c r="J964" s="917"/>
      <c r="K964" s="26">
        <f>K953+K958+K963</f>
        <v>0</v>
      </c>
      <c r="L964" s="26">
        <f>L953+L958+L963</f>
        <v>0</v>
      </c>
      <c r="M964" s="26">
        <f t="shared" ref="M964:R964" si="229">M953+M958+M963</f>
        <v>0</v>
      </c>
      <c r="N964" s="26">
        <f t="shared" si="229"/>
        <v>0</v>
      </c>
      <c r="O964" s="26">
        <f t="shared" si="229"/>
        <v>0</v>
      </c>
      <c r="P964" s="26">
        <f t="shared" si="229"/>
        <v>0</v>
      </c>
      <c r="Q964" s="26">
        <f t="shared" si="229"/>
        <v>0</v>
      </c>
      <c r="R964" s="26">
        <f t="shared" si="229"/>
        <v>0</v>
      </c>
      <c r="S964" s="27" t="s">
        <v>13</v>
      </c>
      <c r="T964" s="26" t="s">
        <v>13</v>
      </c>
      <c r="U964" s="28" t="s">
        <v>13</v>
      </c>
      <c r="V964" s="29" t="s">
        <v>13</v>
      </c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</row>
    <row r="965" spans="1:116" ht="9.75" customHeight="1" outlineLevel="4" thickBot="1" x14ac:dyDescent="0.2">
      <c r="A965" s="11" t="s">
        <v>73</v>
      </c>
      <c r="B965" s="12" t="s">
        <v>10</v>
      </c>
      <c r="C965" s="117" t="s">
        <v>10</v>
      </c>
      <c r="D965" s="13">
        <v>5</v>
      </c>
      <c r="E965" s="1016" t="s">
        <v>211</v>
      </c>
      <c r="F965" s="1017"/>
      <c r="G965" s="1017"/>
      <c r="H965" s="1017"/>
      <c r="I965" s="1017"/>
      <c r="J965" s="1017"/>
      <c r="K965" s="1017"/>
      <c r="L965" s="1017"/>
      <c r="M965" s="1017"/>
      <c r="N965" s="1017"/>
      <c r="O965" s="1017"/>
      <c r="P965" s="1017"/>
      <c r="Q965" s="1017"/>
      <c r="R965" s="1017"/>
      <c r="S965" s="1017"/>
      <c r="T965" s="1017"/>
      <c r="U965" s="1017"/>
      <c r="V965" s="1018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</row>
    <row r="966" spans="1:116" ht="9.75" customHeight="1" outlineLevel="4" x14ac:dyDescent="0.15">
      <c r="A966" s="1000" t="s">
        <v>73</v>
      </c>
      <c r="B966" s="1004" t="s">
        <v>10</v>
      </c>
      <c r="C966" s="1008" t="s">
        <v>10</v>
      </c>
      <c r="D966" s="1048" t="s">
        <v>45</v>
      </c>
      <c r="E966" s="1022" t="s">
        <v>10</v>
      </c>
      <c r="F966" s="981"/>
      <c r="G966" s="986"/>
      <c r="H966" s="986"/>
      <c r="I966" s="986"/>
      <c r="J966" s="16" t="s">
        <v>156</v>
      </c>
      <c r="K966" s="20"/>
      <c r="L966" s="14"/>
      <c r="M966" s="15"/>
      <c r="N966" s="15"/>
      <c r="O966" s="15"/>
      <c r="P966" s="15"/>
      <c r="Q966" s="14"/>
      <c r="R966" s="14"/>
      <c r="S966" s="1012"/>
      <c r="T966" s="912"/>
      <c r="U966" s="912"/>
      <c r="V966" s="9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</row>
    <row r="967" spans="1:116" ht="9.75" customHeight="1" outlineLevel="4" x14ac:dyDescent="0.15">
      <c r="A967" s="1001"/>
      <c r="B967" s="1005"/>
      <c r="C967" s="1009"/>
      <c r="D967" s="1045"/>
      <c r="E967" s="1023"/>
      <c r="F967" s="982"/>
      <c r="G967" s="985"/>
      <c r="H967" s="985"/>
      <c r="I967" s="985"/>
      <c r="J967" s="16" t="s">
        <v>157</v>
      </c>
      <c r="K967" s="20"/>
      <c r="L967" s="16"/>
      <c r="M967" s="17"/>
      <c r="N967" s="17"/>
      <c r="O967" s="17"/>
      <c r="P967" s="17"/>
      <c r="Q967" s="16"/>
      <c r="R967" s="16"/>
      <c r="S967" s="1013"/>
      <c r="T967" s="913"/>
      <c r="U967" s="913"/>
      <c r="V967" s="913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</row>
    <row r="968" spans="1:116" ht="9.75" customHeight="1" outlineLevel="4" x14ac:dyDescent="0.15">
      <c r="A968" s="1001"/>
      <c r="B968" s="1005"/>
      <c r="C968" s="1009"/>
      <c r="D968" s="1045"/>
      <c r="E968" s="1023"/>
      <c r="F968" s="982"/>
      <c r="G968" s="985"/>
      <c r="H968" s="985"/>
      <c r="I968" s="985"/>
      <c r="J968" s="16" t="s">
        <v>158</v>
      </c>
      <c r="K968" s="20"/>
      <c r="L968" s="16"/>
      <c r="M968" s="17"/>
      <c r="N968" s="17"/>
      <c r="O968" s="17"/>
      <c r="P968" s="17"/>
      <c r="Q968" s="16"/>
      <c r="R968" s="16"/>
      <c r="S968" s="1013"/>
      <c r="T968" s="913"/>
      <c r="U968" s="913"/>
      <c r="V968" s="913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</row>
    <row r="969" spans="1:116" ht="9.75" customHeight="1" outlineLevel="4" x14ac:dyDescent="0.15">
      <c r="A969" s="1002"/>
      <c r="B969" s="1006"/>
      <c r="C969" s="1010"/>
      <c r="D969" s="1046"/>
      <c r="E969" s="1024"/>
      <c r="F969" s="983"/>
      <c r="G969" s="987"/>
      <c r="H969" s="987"/>
      <c r="I969" s="987"/>
      <c r="J969" s="18" t="s">
        <v>159</v>
      </c>
      <c r="K969" s="21"/>
      <c r="L969" s="18"/>
      <c r="M969" s="18"/>
      <c r="N969" s="18"/>
      <c r="O969" s="18"/>
      <c r="P969" s="18"/>
      <c r="Q969" s="18"/>
      <c r="R969" s="18"/>
      <c r="S969" s="1014"/>
      <c r="T969" s="913"/>
      <c r="U969" s="913"/>
      <c r="V969" s="913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</row>
    <row r="970" spans="1:116" ht="9.75" customHeight="1" outlineLevel="4" thickBot="1" x14ac:dyDescent="0.2">
      <c r="A970" s="1003"/>
      <c r="B970" s="1007"/>
      <c r="C970" s="1011"/>
      <c r="D970" s="1047"/>
      <c r="E970" s="1025"/>
      <c r="F970" s="984"/>
      <c r="G970" s="988"/>
      <c r="H970" s="988"/>
      <c r="I970" s="988"/>
      <c r="J970" s="19" t="s">
        <v>385</v>
      </c>
      <c r="K970" s="19">
        <f>SUM(K966:K969)</f>
        <v>0</v>
      </c>
      <c r="L970" s="19">
        <f>SUM(L966:L969)</f>
        <v>0</v>
      </c>
      <c r="M970" s="19">
        <f t="shared" ref="M970:R970" si="230">SUM(M966:M969)</f>
        <v>0</v>
      </c>
      <c r="N970" s="19">
        <f t="shared" si="230"/>
        <v>0</v>
      </c>
      <c r="O970" s="19">
        <f t="shared" si="230"/>
        <v>0</v>
      </c>
      <c r="P970" s="19">
        <f t="shared" si="230"/>
        <v>0</v>
      </c>
      <c r="Q970" s="19">
        <f t="shared" si="230"/>
        <v>0</v>
      </c>
      <c r="R970" s="19">
        <f t="shared" si="230"/>
        <v>0</v>
      </c>
      <c r="S970" s="1015"/>
      <c r="T970" s="914"/>
      <c r="U970" s="914"/>
      <c r="V970" s="914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</row>
    <row r="971" spans="1:116" ht="9.75" customHeight="1" outlineLevel="4" x14ac:dyDescent="0.15">
      <c r="A971" s="948" t="s">
        <v>73</v>
      </c>
      <c r="B971" s="951" t="s">
        <v>10</v>
      </c>
      <c r="C971" s="954" t="s">
        <v>10</v>
      </c>
      <c r="D971" s="957" t="s">
        <v>45</v>
      </c>
      <c r="E971" s="960" t="s">
        <v>11</v>
      </c>
      <c r="F971" s="981"/>
      <c r="G971" s="942"/>
      <c r="H971" s="986"/>
      <c r="I971" s="986"/>
      <c r="J971" s="14" t="s">
        <v>156</v>
      </c>
      <c r="K971" s="20"/>
      <c r="L971" s="20"/>
      <c r="M971" s="17"/>
      <c r="N971" s="17"/>
      <c r="O971" s="17"/>
      <c r="P971" s="17"/>
      <c r="Q971" s="16"/>
      <c r="R971" s="16"/>
      <c r="S971" s="945"/>
      <c r="T971" s="912"/>
      <c r="U971" s="912"/>
      <c r="V971" s="9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</row>
    <row r="972" spans="1:116" ht="9.75" customHeight="1" outlineLevel="4" x14ac:dyDescent="0.15">
      <c r="A972" s="949"/>
      <c r="B972" s="952"/>
      <c r="C972" s="955"/>
      <c r="D972" s="958"/>
      <c r="E972" s="961"/>
      <c r="F972" s="982"/>
      <c r="G972" s="943"/>
      <c r="H972" s="985"/>
      <c r="I972" s="985"/>
      <c r="J972" s="16" t="s">
        <v>157</v>
      </c>
      <c r="K972" s="20"/>
      <c r="L972" s="20"/>
      <c r="M972" s="17"/>
      <c r="N972" s="17"/>
      <c r="O972" s="17"/>
      <c r="P972" s="17"/>
      <c r="Q972" s="16"/>
      <c r="R972" s="16"/>
      <c r="S972" s="946"/>
      <c r="T972" s="913"/>
      <c r="U972" s="913"/>
      <c r="V972" s="913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</row>
    <row r="973" spans="1:116" ht="9.75" customHeight="1" outlineLevel="4" x14ac:dyDescent="0.15">
      <c r="A973" s="949"/>
      <c r="B973" s="952"/>
      <c r="C973" s="955"/>
      <c r="D973" s="958"/>
      <c r="E973" s="961"/>
      <c r="F973" s="982"/>
      <c r="G973" s="943"/>
      <c r="H973" s="985"/>
      <c r="I973" s="985"/>
      <c r="J973" s="16" t="s">
        <v>158</v>
      </c>
      <c r="K973" s="20"/>
      <c r="L973" s="20"/>
      <c r="M973" s="17"/>
      <c r="N973" s="17"/>
      <c r="O973" s="17"/>
      <c r="P973" s="17"/>
      <c r="Q973" s="16"/>
      <c r="R973" s="16"/>
      <c r="S973" s="946"/>
      <c r="T973" s="913"/>
      <c r="U973" s="913"/>
      <c r="V973" s="913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</row>
    <row r="974" spans="1:116" ht="9.75" customHeight="1" outlineLevel="4" x14ac:dyDescent="0.15">
      <c r="A974" s="949"/>
      <c r="B974" s="952"/>
      <c r="C974" s="955"/>
      <c r="D974" s="958"/>
      <c r="E974" s="961"/>
      <c r="F974" s="983"/>
      <c r="G974" s="943"/>
      <c r="H974" s="987"/>
      <c r="I974" s="987"/>
      <c r="J974" s="18" t="s">
        <v>159</v>
      </c>
      <c r="K974" s="21"/>
      <c r="L974" s="21"/>
      <c r="M974" s="22"/>
      <c r="N974" s="22"/>
      <c r="O974" s="22"/>
      <c r="P974" s="22"/>
      <c r="Q974" s="18"/>
      <c r="R974" s="18"/>
      <c r="S974" s="946"/>
      <c r="T974" s="913"/>
      <c r="U974" s="913"/>
      <c r="V974" s="913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</row>
    <row r="975" spans="1:116" ht="9.75" customHeight="1" outlineLevel="4" thickBot="1" x14ac:dyDescent="0.2">
      <c r="A975" s="950"/>
      <c r="B975" s="953"/>
      <c r="C975" s="956"/>
      <c r="D975" s="959"/>
      <c r="E975" s="962"/>
      <c r="F975" s="984"/>
      <c r="G975" s="944"/>
      <c r="H975" s="988"/>
      <c r="I975" s="988"/>
      <c r="J975" s="19" t="s">
        <v>385</v>
      </c>
      <c r="K975" s="19">
        <f>SUM(K971:K974)</f>
        <v>0</v>
      </c>
      <c r="L975" s="19">
        <f>SUM(L971:L974)</f>
        <v>0</v>
      </c>
      <c r="M975" s="19">
        <f t="shared" ref="M975:R975" si="231">SUM(M971:M974)</f>
        <v>0</v>
      </c>
      <c r="N975" s="19">
        <f t="shared" si="231"/>
        <v>0</v>
      </c>
      <c r="O975" s="19">
        <f t="shared" si="231"/>
        <v>0</v>
      </c>
      <c r="P975" s="19">
        <f t="shared" si="231"/>
        <v>0</v>
      </c>
      <c r="Q975" s="19">
        <f t="shared" si="231"/>
        <v>0</v>
      </c>
      <c r="R975" s="19">
        <f t="shared" si="231"/>
        <v>0</v>
      </c>
      <c r="S975" s="947"/>
      <c r="T975" s="914"/>
      <c r="U975" s="914"/>
      <c r="V975" s="914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</row>
    <row r="976" spans="1:116" ht="9.75" customHeight="1" outlineLevel="4" x14ac:dyDescent="0.15">
      <c r="A976" s="1001" t="s">
        <v>73</v>
      </c>
      <c r="B976" s="1005" t="s">
        <v>10</v>
      </c>
      <c r="C976" s="1009" t="s">
        <v>10</v>
      </c>
      <c r="D976" s="1045" t="s">
        <v>45</v>
      </c>
      <c r="E976" s="1023" t="s">
        <v>12</v>
      </c>
      <c r="F976" s="1050"/>
      <c r="G976" s="985"/>
      <c r="H976" s="985"/>
      <c r="I976" s="985"/>
      <c r="J976" s="14" t="s">
        <v>156</v>
      </c>
      <c r="K976" s="20"/>
      <c r="L976" s="20"/>
      <c r="M976" s="17"/>
      <c r="N976" s="17"/>
      <c r="O976" s="17"/>
      <c r="P976" s="17"/>
      <c r="Q976" s="16"/>
      <c r="R976" s="16"/>
      <c r="S976" s="1013"/>
      <c r="T976" s="912"/>
      <c r="U976" s="912"/>
      <c r="V976" s="9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</row>
    <row r="977" spans="1:44" ht="11.25" customHeight="1" outlineLevel="4" x14ac:dyDescent="0.15">
      <c r="A977" s="1001"/>
      <c r="B977" s="1005"/>
      <c r="C977" s="1009"/>
      <c r="D977" s="1045"/>
      <c r="E977" s="1023"/>
      <c r="F977" s="1050"/>
      <c r="G977" s="985"/>
      <c r="H977" s="985"/>
      <c r="I977" s="985"/>
      <c r="J977" s="16" t="s">
        <v>157</v>
      </c>
      <c r="K977" s="20"/>
      <c r="L977" s="20"/>
      <c r="M977" s="17"/>
      <c r="N977" s="17"/>
      <c r="O977" s="17"/>
      <c r="P977" s="17"/>
      <c r="Q977" s="16"/>
      <c r="R977" s="16"/>
      <c r="S977" s="1013"/>
      <c r="T977" s="913"/>
      <c r="U977" s="913"/>
      <c r="V977" s="913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</row>
    <row r="978" spans="1:44" ht="9.75" customHeight="1" outlineLevel="4" x14ac:dyDescent="0.15">
      <c r="A978" s="1001"/>
      <c r="B978" s="1005"/>
      <c r="C978" s="1009"/>
      <c r="D978" s="1045"/>
      <c r="E978" s="1023"/>
      <c r="F978" s="1050"/>
      <c r="G978" s="985"/>
      <c r="H978" s="985"/>
      <c r="I978" s="985"/>
      <c r="J978" s="16" t="s">
        <v>158</v>
      </c>
      <c r="K978" s="20"/>
      <c r="L978" s="20"/>
      <c r="M978" s="17"/>
      <c r="N978" s="17"/>
      <c r="O978" s="17"/>
      <c r="P978" s="17"/>
      <c r="Q978" s="16"/>
      <c r="R978" s="16"/>
      <c r="S978" s="1013"/>
      <c r="T978" s="913"/>
      <c r="U978" s="913"/>
      <c r="V978" s="913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</row>
    <row r="979" spans="1:44" ht="9.75" customHeight="1" outlineLevel="4" x14ac:dyDescent="0.15">
      <c r="A979" s="1002"/>
      <c r="B979" s="1006"/>
      <c r="C979" s="1010"/>
      <c r="D979" s="1046"/>
      <c r="E979" s="1024"/>
      <c r="F979" s="1051"/>
      <c r="G979" s="987"/>
      <c r="H979" s="987"/>
      <c r="I979" s="987"/>
      <c r="J979" s="18" t="s">
        <v>159</v>
      </c>
      <c r="K979" s="21"/>
      <c r="L979" s="21"/>
      <c r="M979" s="22"/>
      <c r="N979" s="22"/>
      <c r="O979" s="22"/>
      <c r="P979" s="22"/>
      <c r="Q979" s="18"/>
      <c r="R979" s="18"/>
      <c r="S979" s="1014"/>
      <c r="T979" s="913"/>
      <c r="U979" s="913"/>
      <c r="V979" s="913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</row>
    <row r="980" spans="1:44" ht="9.75" customHeight="1" outlineLevel="4" thickBot="1" x14ac:dyDescent="0.2">
      <c r="A980" s="1003"/>
      <c r="B980" s="1007"/>
      <c r="C980" s="1011"/>
      <c r="D980" s="1047"/>
      <c r="E980" s="1025"/>
      <c r="F980" s="1052"/>
      <c r="G980" s="988"/>
      <c r="H980" s="988"/>
      <c r="I980" s="988"/>
      <c r="J980" s="19" t="s">
        <v>385</v>
      </c>
      <c r="K980" s="19">
        <f>SUM(K976:K979)</f>
        <v>0</v>
      </c>
      <c r="L980" s="19">
        <f>SUM(L976:L979)</f>
        <v>0</v>
      </c>
      <c r="M980" s="19">
        <f t="shared" ref="M980:R980" si="232">SUM(M976:M979)</f>
        <v>0</v>
      </c>
      <c r="N980" s="19">
        <f t="shared" si="232"/>
        <v>0</v>
      </c>
      <c r="O980" s="19">
        <f t="shared" si="232"/>
        <v>0</v>
      </c>
      <c r="P980" s="19">
        <f t="shared" si="232"/>
        <v>0</v>
      </c>
      <c r="Q980" s="19">
        <f t="shared" si="232"/>
        <v>0</v>
      </c>
      <c r="R980" s="19">
        <f t="shared" si="232"/>
        <v>0</v>
      </c>
      <c r="S980" s="1015"/>
      <c r="T980" s="914"/>
      <c r="U980" s="914"/>
      <c r="V980" s="914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</row>
    <row r="981" spans="1:44" ht="9.75" customHeight="1" outlineLevel="3" thickBot="1" x14ac:dyDescent="0.2">
      <c r="A981" s="23" t="s">
        <v>73</v>
      </c>
      <c r="B981" s="24" t="s">
        <v>10</v>
      </c>
      <c r="C981" s="118" t="s">
        <v>10</v>
      </c>
      <c r="D981" s="25">
        <v>5</v>
      </c>
      <c r="E981" s="915" t="s">
        <v>46</v>
      </c>
      <c r="F981" s="916"/>
      <c r="G981" s="916"/>
      <c r="H981" s="916"/>
      <c r="I981" s="916"/>
      <c r="J981" s="917"/>
      <c r="K981" s="26">
        <f>K970+K975+K980</f>
        <v>0</v>
      </c>
      <c r="L981" s="26">
        <f>L970+L975+L980</f>
        <v>0</v>
      </c>
      <c r="M981" s="26">
        <f t="shared" ref="M981:R981" si="233">M970+M975+M980</f>
        <v>0</v>
      </c>
      <c r="N981" s="26">
        <f t="shared" si="233"/>
        <v>0</v>
      </c>
      <c r="O981" s="26">
        <f t="shared" si="233"/>
        <v>0</v>
      </c>
      <c r="P981" s="26">
        <f t="shared" si="233"/>
        <v>0</v>
      </c>
      <c r="Q981" s="26">
        <f t="shared" si="233"/>
        <v>0</v>
      </c>
      <c r="R981" s="26">
        <f t="shared" si="233"/>
        <v>0</v>
      </c>
      <c r="S981" s="27" t="s">
        <v>13</v>
      </c>
      <c r="T981" s="26" t="s">
        <v>13</v>
      </c>
      <c r="U981" s="28" t="s">
        <v>13</v>
      </c>
      <c r="V981" s="29" t="s">
        <v>13</v>
      </c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</row>
    <row r="982" spans="1:44" ht="9.75" customHeight="1" outlineLevel="4" thickBot="1" x14ac:dyDescent="0.2">
      <c r="A982" s="11" t="s">
        <v>73</v>
      </c>
      <c r="B982" s="12" t="s">
        <v>10</v>
      </c>
      <c r="C982" s="117" t="s">
        <v>10</v>
      </c>
      <c r="D982" s="13">
        <v>6</v>
      </c>
      <c r="E982" s="1016" t="s">
        <v>212</v>
      </c>
      <c r="F982" s="1017"/>
      <c r="G982" s="1017"/>
      <c r="H982" s="1017"/>
      <c r="I982" s="1017"/>
      <c r="J982" s="1017"/>
      <c r="K982" s="1017"/>
      <c r="L982" s="1017"/>
      <c r="M982" s="1017"/>
      <c r="N982" s="1017"/>
      <c r="O982" s="1017"/>
      <c r="P982" s="1017"/>
      <c r="Q982" s="1017"/>
      <c r="R982" s="1017"/>
      <c r="S982" s="1017"/>
      <c r="T982" s="1017"/>
      <c r="U982" s="1017"/>
      <c r="V982" s="1018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</row>
    <row r="983" spans="1:44" ht="9.75" customHeight="1" outlineLevel="4" x14ac:dyDescent="0.15">
      <c r="A983" s="1000" t="s">
        <v>73</v>
      </c>
      <c r="B983" s="1004" t="s">
        <v>10</v>
      </c>
      <c r="C983" s="1008" t="s">
        <v>10</v>
      </c>
      <c r="D983" s="1048" t="s">
        <v>48</v>
      </c>
      <c r="E983" s="1022" t="s">
        <v>10</v>
      </c>
      <c r="F983" s="981"/>
      <c r="G983" s="986"/>
      <c r="H983" s="986"/>
      <c r="I983" s="986"/>
      <c r="J983" s="16" t="s">
        <v>156</v>
      </c>
      <c r="K983" s="20"/>
      <c r="L983" s="14"/>
      <c r="M983" s="15"/>
      <c r="N983" s="15"/>
      <c r="O983" s="15"/>
      <c r="P983" s="15"/>
      <c r="Q983" s="14"/>
      <c r="R983" s="14"/>
      <c r="S983" s="1012"/>
      <c r="T983" s="912"/>
      <c r="U983" s="912"/>
      <c r="V983" s="9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</row>
    <row r="984" spans="1:44" ht="9.75" customHeight="1" outlineLevel="4" x14ac:dyDescent="0.15">
      <c r="A984" s="1001"/>
      <c r="B984" s="1005"/>
      <c r="C984" s="1009"/>
      <c r="D984" s="1045"/>
      <c r="E984" s="1023"/>
      <c r="F984" s="982"/>
      <c r="G984" s="985"/>
      <c r="H984" s="985"/>
      <c r="I984" s="985"/>
      <c r="J984" s="16" t="s">
        <v>157</v>
      </c>
      <c r="K984" s="20"/>
      <c r="L984" s="16"/>
      <c r="M984" s="17"/>
      <c r="N984" s="17"/>
      <c r="O984" s="17"/>
      <c r="P984" s="17"/>
      <c r="Q984" s="16"/>
      <c r="R984" s="16"/>
      <c r="S984" s="1013"/>
      <c r="T984" s="913"/>
      <c r="U984" s="913"/>
      <c r="V984" s="913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</row>
    <row r="985" spans="1:44" ht="9.75" customHeight="1" outlineLevel="4" x14ac:dyDescent="0.15">
      <c r="A985" s="1001"/>
      <c r="B985" s="1005"/>
      <c r="C985" s="1009"/>
      <c r="D985" s="1045"/>
      <c r="E985" s="1023"/>
      <c r="F985" s="982"/>
      <c r="G985" s="985"/>
      <c r="H985" s="985"/>
      <c r="I985" s="985"/>
      <c r="J985" s="16" t="s">
        <v>158</v>
      </c>
      <c r="K985" s="20"/>
      <c r="L985" s="16"/>
      <c r="M985" s="17"/>
      <c r="N985" s="17"/>
      <c r="O985" s="17"/>
      <c r="P985" s="17"/>
      <c r="Q985" s="16"/>
      <c r="R985" s="16"/>
      <c r="S985" s="1013"/>
      <c r="T985" s="913"/>
      <c r="U985" s="913"/>
      <c r="V985" s="913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</row>
    <row r="986" spans="1:44" ht="9.75" customHeight="1" outlineLevel="4" x14ac:dyDescent="0.15">
      <c r="A986" s="1002"/>
      <c r="B986" s="1006"/>
      <c r="C986" s="1010"/>
      <c r="D986" s="1046"/>
      <c r="E986" s="1024"/>
      <c r="F986" s="983"/>
      <c r="G986" s="987"/>
      <c r="H986" s="987"/>
      <c r="I986" s="987"/>
      <c r="J986" s="18" t="s">
        <v>159</v>
      </c>
      <c r="K986" s="21"/>
      <c r="L986" s="18"/>
      <c r="M986" s="18"/>
      <c r="N986" s="18"/>
      <c r="O986" s="18"/>
      <c r="P986" s="18"/>
      <c r="Q986" s="18"/>
      <c r="R986" s="18"/>
      <c r="S986" s="1014"/>
      <c r="T986" s="913"/>
      <c r="U986" s="913"/>
      <c r="V986" s="913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</row>
    <row r="987" spans="1:44" ht="9.75" customHeight="1" outlineLevel="4" thickBot="1" x14ac:dyDescent="0.2">
      <c r="A987" s="1003"/>
      <c r="B987" s="1007"/>
      <c r="C987" s="1011"/>
      <c r="D987" s="1047"/>
      <c r="E987" s="1025"/>
      <c r="F987" s="984"/>
      <c r="G987" s="988"/>
      <c r="H987" s="988"/>
      <c r="I987" s="988"/>
      <c r="J987" s="19" t="s">
        <v>385</v>
      </c>
      <c r="K987" s="19">
        <f>SUM(K983:K986)</f>
        <v>0</v>
      </c>
      <c r="L987" s="19">
        <f>SUM(L983:L986)</f>
        <v>0</v>
      </c>
      <c r="M987" s="19">
        <f t="shared" ref="M987:R987" si="234">SUM(M983:M986)</f>
        <v>0</v>
      </c>
      <c r="N987" s="19">
        <f t="shared" si="234"/>
        <v>0</v>
      </c>
      <c r="O987" s="19">
        <f t="shared" si="234"/>
        <v>0</v>
      </c>
      <c r="P987" s="19">
        <f t="shared" si="234"/>
        <v>0</v>
      </c>
      <c r="Q987" s="19">
        <f t="shared" si="234"/>
        <v>0</v>
      </c>
      <c r="R987" s="19">
        <f t="shared" si="234"/>
        <v>0</v>
      </c>
      <c r="S987" s="1015"/>
      <c r="T987" s="914"/>
      <c r="U987" s="914"/>
      <c r="V987" s="914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</row>
    <row r="988" spans="1:44" ht="9.75" customHeight="1" outlineLevel="4" x14ac:dyDescent="0.15">
      <c r="A988" s="948" t="s">
        <v>73</v>
      </c>
      <c r="B988" s="951" t="s">
        <v>10</v>
      </c>
      <c r="C988" s="954" t="s">
        <v>10</v>
      </c>
      <c r="D988" s="957" t="s">
        <v>48</v>
      </c>
      <c r="E988" s="960" t="s">
        <v>11</v>
      </c>
      <c r="F988" s="981"/>
      <c r="G988" s="942"/>
      <c r="H988" s="986"/>
      <c r="I988" s="986"/>
      <c r="J988" s="14" t="s">
        <v>156</v>
      </c>
      <c r="K988" s="20"/>
      <c r="L988" s="20"/>
      <c r="M988" s="17"/>
      <c r="N988" s="17"/>
      <c r="O988" s="17"/>
      <c r="P988" s="17"/>
      <c r="Q988" s="16"/>
      <c r="R988" s="16"/>
      <c r="S988" s="945"/>
      <c r="T988" s="912"/>
      <c r="U988" s="912"/>
      <c r="V988" s="9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</row>
    <row r="989" spans="1:44" ht="9.75" customHeight="1" outlineLevel="4" x14ac:dyDescent="0.15">
      <c r="A989" s="949"/>
      <c r="B989" s="952"/>
      <c r="C989" s="955"/>
      <c r="D989" s="958"/>
      <c r="E989" s="961"/>
      <c r="F989" s="982"/>
      <c r="G989" s="943"/>
      <c r="H989" s="985"/>
      <c r="I989" s="985"/>
      <c r="J989" s="16" t="s">
        <v>157</v>
      </c>
      <c r="K989" s="20"/>
      <c r="L989" s="20"/>
      <c r="M989" s="17"/>
      <c r="N989" s="17"/>
      <c r="O989" s="17"/>
      <c r="P989" s="17"/>
      <c r="Q989" s="16"/>
      <c r="R989" s="16"/>
      <c r="S989" s="946"/>
      <c r="T989" s="913"/>
      <c r="U989" s="913"/>
      <c r="V989" s="913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</row>
    <row r="990" spans="1:44" ht="9.75" customHeight="1" outlineLevel="4" x14ac:dyDescent="0.15">
      <c r="A990" s="949"/>
      <c r="B990" s="952"/>
      <c r="C990" s="955"/>
      <c r="D990" s="958"/>
      <c r="E990" s="961"/>
      <c r="F990" s="982"/>
      <c r="G990" s="943"/>
      <c r="H990" s="985"/>
      <c r="I990" s="985"/>
      <c r="J990" s="16" t="s">
        <v>158</v>
      </c>
      <c r="K990" s="20"/>
      <c r="L990" s="20"/>
      <c r="M990" s="17"/>
      <c r="N990" s="17"/>
      <c r="O990" s="17"/>
      <c r="P990" s="17"/>
      <c r="Q990" s="16"/>
      <c r="R990" s="16"/>
      <c r="S990" s="946"/>
      <c r="T990" s="913"/>
      <c r="U990" s="913"/>
      <c r="V990" s="913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</row>
    <row r="991" spans="1:44" ht="9.75" customHeight="1" outlineLevel="4" x14ac:dyDescent="0.15">
      <c r="A991" s="949"/>
      <c r="B991" s="952"/>
      <c r="C991" s="955"/>
      <c r="D991" s="958"/>
      <c r="E991" s="961"/>
      <c r="F991" s="983"/>
      <c r="G991" s="943"/>
      <c r="H991" s="987"/>
      <c r="I991" s="987"/>
      <c r="J991" s="18" t="s">
        <v>159</v>
      </c>
      <c r="K991" s="21"/>
      <c r="L991" s="21"/>
      <c r="M991" s="22"/>
      <c r="N991" s="22"/>
      <c r="O991" s="22"/>
      <c r="P991" s="22"/>
      <c r="Q991" s="18"/>
      <c r="R991" s="18"/>
      <c r="S991" s="946"/>
      <c r="T991" s="913"/>
      <c r="U991" s="913"/>
      <c r="V991" s="913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</row>
    <row r="992" spans="1:44" ht="9.75" customHeight="1" outlineLevel="4" thickBot="1" x14ac:dyDescent="0.2">
      <c r="A992" s="950"/>
      <c r="B992" s="953"/>
      <c r="C992" s="956"/>
      <c r="D992" s="959"/>
      <c r="E992" s="962"/>
      <c r="F992" s="984"/>
      <c r="G992" s="944"/>
      <c r="H992" s="988"/>
      <c r="I992" s="988"/>
      <c r="J992" s="19" t="s">
        <v>385</v>
      </c>
      <c r="K992" s="19">
        <f>SUM(K988:K991)</f>
        <v>0</v>
      </c>
      <c r="L992" s="19">
        <f>SUM(L988:L991)</f>
        <v>0</v>
      </c>
      <c r="M992" s="19">
        <f t="shared" ref="M992:R992" si="235">SUM(M988:M991)</f>
        <v>0</v>
      </c>
      <c r="N992" s="19">
        <f t="shared" si="235"/>
        <v>0</v>
      </c>
      <c r="O992" s="19">
        <f t="shared" si="235"/>
        <v>0</v>
      </c>
      <c r="P992" s="19">
        <f t="shared" si="235"/>
        <v>0</v>
      </c>
      <c r="Q992" s="19">
        <f t="shared" si="235"/>
        <v>0</v>
      </c>
      <c r="R992" s="19">
        <f t="shared" si="235"/>
        <v>0</v>
      </c>
      <c r="S992" s="947"/>
      <c r="T992" s="914"/>
      <c r="U992" s="914"/>
      <c r="V992" s="914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</row>
    <row r="993" spans="1:116" ht="9.75" customHeight="1" outlineLevel="4" x14ac:dyDescent="0.15">
      <c r="A993" s="1001" t="s">
        <v>73</v>
      </c>
      <c r="B993" s="1005" t="s">
        <v>10</v>
      </c>
      <c r="C993" s="1009" t="s">
        <v>10</v>
      </c>
      <c r="D993" s="1045" t="s">
        <v>48</v>
      </c>
      <c r="E993" s="1023" t="s">
        <v>12</v>
      </c>
      <c r="F993" s="1050"/>
      <c r="G993" s="985"/>
      <c r="H993" s="985"/>
      <c r="I993" s="985"/>
      <c r="J993" s="14" t="s">
        <v>156</v>
      </c>
      <c r="K993" s="20"/>
      <c r="L993" s="20"/>
      <c r="M993" s="17"/>
      <c r="N993" s="17"/>
      <c r="O993" s="17"/>
      <c r="P993" s="17"/>
      <c r="Q993" s="16"/>
      <c r="R993" s="16"/>
      <c r="S993" s="1013"/>
      <c r="T993" s="912"/>
      <c r="U993" s="912"/>
      <c r="V993" s="9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</row>
    <row r="994" spans="1:116" ht="11.25" customHeight="1" outlineLevel="4" x14ac:dyDescent="0.15">
      <c r="A994" s="1001"/>
      <c r="B994" s="1005"/>
      <c r="C994" s="1009"/>
      <c r="D994" s="1045"/>
      <c r="E994" s="1023"/>
      <c r="F994" s="1050"/>
      <c r="G994" s="985"/>
      <c r="H994" s="985"/>
      <c r="I994" s="985"/>
      <c r="J994" s="16" t="s">
        <v>157</v>
      </c>
      <c r="K994" s="20"/>
      <c r="L994" s="20"/>
      <c r="M994" s="17"/>
      <c r="N994" s="17"/>
      <c r="O994" s="17"/>
      <c r="P994" s="17"/>
      <c r="Q994" s="16"/>
      <c r="R994" s="16"/>
      <c r="S994" s="1013"/>
      <c r="T994" s="913"/>
      <c r="U994" s="913"/>
      <c r="V994" s="913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</row>
    <row r="995" spans="1:116" ht="9.75" customHeight="1" outlineLevel="4" x14ac:dyDescent="0.15">
      <c r="A995" s="1001"/>
      <c r="B995" s="1005"/>
      <c r="C995" s="1009"/>
      <c r="D995" s="1045"/>
      <c r="E995" s="1023"/>
      <c r="F995" s="1050"/>
      <c r="G995" s="985"/>
      <c r="H995" s="985"/>
      <c r="I995" s="985"/>
      <c r="J995" s="16" t="s">
        <v>158</v>
      </c>
      <c r="K995" s="20"/>
      <c r="L995" s="20"/>
      <c r="M995" s="17"/>
      <c r="N995" s="17"/>
      <c r="O995" s="17"/>
      <c r="P995" s="17"/>
      <c r="Q995" s="16"/>
      <c r="R995" s="16"/>
      <c r="S995" s="1013"/>
      <c r="T995" s="913"/>
      <c r="U995" s="913"/>
      <c r="V995" s="913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</row>
    <row r="996" spans="1:116" ht="9.75" customHeight="1" outlineLevel="4" x14ac:dyDescent="0.15">
      <c r="A996" s="1002"/>
      <c r="B996" s="1006"/>
      <c r="C996" s="1010"/>
      <c r="D996" s="1046"/>
      <c r="E996" s="1024"/>
      <c r="F996" s="1051"/>
      <c r="G996" s="987"/>
      <c r="H996" s="987"/>
      <c r="I996" s="987"/>
      <c r="J996" s="18" t="s">
        <v>159</v>
      </c>
      <c r="K996" s="21"/>
      <c r="L996" s="21"/>
      <c r="M996" s="22"/>
      <c r="N996" s="22"/>
      <c r="O996" s="22"/>
      <c r="P996" s="22"/>
      <c r="Q996" s="18"/>
      <c r="R996" s="18"/>
      <c r="S996" s="1014"/>
      <c r="T996" s="913"/>
      <c r="U996" s="913"/>
      <c r="V996" s="913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</row>
    <row r="997" spans="1:116" ht="9.75" customHeight="1" outlineLevel="4" thickBot="1" x14ac:dyDescent="0.2">
      <c r="A997" s="1003"/>
      <c r="B997" s="1007"/>
      <c r="C997" s="1011"/>
      <c r="D997" s="1047"/>
      <c r="E997" s="1025"/>
      <c r="F997" s="1052"/>
      <c r="G997" s="988"/>
      <c r="H997" s="988"/>
      <c r="I997" s="988"/>
      <c r="J997" s="19" t="s">
        <v>385</v>
      </c>
      <c r="K997" s="19">
        <f>SUM(K993:K996)</f>
        <v>0</v>
      </c>
      <c r="L997" s="19">
        <f>SUM(L993:L996)</f>
        <v>0</v>
      </c>
      <c r="M997" s="19">
        <f t="shared" ref="M997:R997" si="236">SUM(M993:M996)</f>
        <v>0</v>
      </c>
      <c r="N997" s="19">
        <f t="shared" si="236"/>
        <v>0</v>
      </c>
      <c r="O997" s="19">
        <f t="shared" si="236"/>
        <v>0</v>
      </c>
      <c r="P997" s="19">
        <f t="shared" si="236"/>
        <v>0</v>
      </c>
      <c r="Q997" s="19">
        <f t="shared" si="236"/>
        <v>0</v>
      </c>
      <c r="R997" s="19">
        <f t="shared" si="236"/>
        <v>0</v>
      </c>
      <c r="S997" s="1015"/>
      <c r="T997" s="914"/>
      <c r="U997" s="914"/>
      <c r="V997" s="914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</row>
    <row r="998" spans="1:116" ht="9.75" customHeight="1" outlineLevel="3" thickBot="1" x14ac:dyDescent="0.2">
      <c r="A998" s="23" t="s">
        <v>73</v>
      </c>
      <c r="B998" s="24" t="s">
        <v>10</v>
      </c>
      <c r="C998" s="118" t="s">
        <v>10</v>
      </c>
      <c r="D998" s="25">
        <v>6</v>
      </c>
      <c r="E998" s="915" t="s">
        <v>46</v>
      </c>
      <c r="F998" s="916"/>
      <c r="G998" s="916"/>
      <c r="H998" s="916"/>
      <c r="I998" s="916"/>
      <c r="J998" s="917"/>
      <c r="K998" s="26">
        <f>K987+K992+K997</f>
        <v>0</v>
      </c>
      <c r="L998" s="26">
        <f>L987+L992+L997</f>
        <v>0</v>
      </c>
      <c r="M998" s="26">
        <f t="shared" ref="M998:R998" si="237">M987+M992+M997</f>
        <v>0</v>
      </c>
      <c r="N998" s="26">
        <f t="shared" si="237"/>
        <v>0</v>
      </c>
      <c r="O998" s="26">
        <f t="shared" si="237"/>
        <v>0</v>
      </c>
      <c r="P998" s="26">
        <f t="shared" si="237"/>
        <v>0</v>
      </c>
      <c r="Q998" s="26">
        <f t="shared" si="237"/>
        <v>0</v>
      </c>
      <c r="R998" s="26">
        <f t="shared" si="237"/>
        <v>0</v>
      </c>
      <c r="S998" s="27" t="s">
        <v>13</v>
      </c>
      <c r="T998" s="26" t="s">
        <v>13</v>
      </c>
      <c r="U998" s="28" t="s">
        <v>13</v>
      </c>
      <c r="V998" s="29" t="s">
        <v>13</v>
      </c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</row>
    <row r="999" spans="1:116" ht="9.75" customHeight="1" outlineLevel="4" thickBot="1" x14ac:dyDescent="0.2">
      <c r="A999" s="11" t="s">
        <v>73</v>
      </c>
      <c r="B999" s="12" t="s">
        <v>10</v>
      </c>
      <c r="C999" s="117" t="s">
        <v>10</v>
      </c>
      <c r="D999" s="13">
        <v>7</v>
      </c>
      <c r="E999" s="1016" t="s">
        <v>213</v>
      </c>
      <c r="F999" s="1017"/>
      <c r="G999" s="1017"/>
      <c r="H999" s="1017"/>
      <c r="I999" s="1017"/>
      <c r="J999" s="1017"/>
      <c r="K999" s="1017"/>
      <c r="L999" s="1017"/>
      <c r="M999" s="1017"/>
      <c r="N999" s="1017"/>
      <c r="O999" s="1017"/>
      <c r="P999" s="1017"/>
      <c r="Q999" s="1017"/>
      <c r="R999" s="1017"/>
      <c r="S999" s="1017"/>
      <c r="T999" s="1017"/>
      <c r="U999" s="1017"/>
      <c r="V999" s="1018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</row>
    <row r="1000" spans="1:116" ht="9.75" customHeight="1" outlineLevel="4" x14ac:dyDescent="0.15">
      <c r="A1000" s="1000" t="s">
        <v>73</v>
      </c>
      <c r="B1000" s="1004" t="s">
        <v>10</v>
      </c>
      <c r="C1000" s="1008" t="s">
        <v>10</v>
      </c>
      <c r="D1000" s="1048" t="s">
        <v>49</v>
      </c>
      <c r="E1000" s="1022" t="s">
        <v>10</v>
      </c>
      <c r="F1000" s="981"/>
      <c r="G1000" s="986"/>
      <c r="H1000" s="986"/>
      <c r="I1000" s="986"/>
      <c r="J1000" s="16" t="s">
        <v>156</v>
      </c>
      <c r="K1000" s="20"/>
      <c r="L1000" s="14"/>
      <c r="M1000" s="15"/>
      <c r="N1000" s="15"/>
      <c r="O1000" s="15"/>
      <c r="P1000" s="15"/>
      <c r="Q1000" s="14"/>
      <c r="R1000" s="14"/>
      <c r="S1000" s="1012"/>
      <c r="T1000" s="912"/>
      <c r="U1000" s="912"/>
      <c r="V1000" s="9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</row>
    <row r="1001" spans="1:116" ht="9.75" customHeight="1" outlineLevel="4" x14ac:dyDescent="0.15">
      <c r="A1001" s="1001"/>
      <c r="B1001" s="1005"/>
      <c r="C1001" s="1009"/>
      <c r="D1001" s="1045"/>
      <c r="E1001" s="1023"/>
      <c r="F1001" s="982"/>
      <c r="G1001" s="985"/>
      <c r="H1001" s="985"/>
      <c r="I1001" s="985"/>
      <c r="J1001" s="16" t="s">
        <v>157</v>
      </c>
      <c r="K1001" s="20"/>
      <c r="L1001" s="16"/>
      <c r="M1001" s="17"/>
      <c r="N1001" s="17"/>
      <c r="O1001" s="17"/>
      <c r="P1001" s="17"/>
      <c r="Q1001" s="16"/>
      <c r="R1001" s="16"/>
      <c r="S1001" s="1013"/>
      <c r="T1001" s="913"/>
      <c r="U1001" s="913"/>
      <c r="V1001" s="913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</row>
    <row r="1002" spans="1:116" ht="9.75" customHeight="1" outlineLevel="4" x14ac:dyDescent="0.15">
      <c r="A1002" s="1001"/>
      <c r="B1002" s="1005"/>
      <c r="C1002" s="1009"/>
      <c r="D1002" s="1045"/>
      <c r="E1002" s="1023"/>
      <c r="F1002" s="982"/>
      <c r="G1002" s="985"/>
      <c r="H1002" s="985"/>
      <c r="I1002" s="985"/>
      <c r="J1002" s="16" t="s">
        <v>158</v>
      </c>
      <c r="K1002" s="20"/>
      <c r="L1002" s="16"/>
      <c r="M1002" s="17"/>
      <c r="N1002" s="17"/>
      <c r="O1002" s="17"/>
      <c r="P1002" s="17"/>
      <c r="Q1002" s="16"/>
      <c r="R1002" s="16"/>
      <c r="S1002" s="1013"/>
      <c r="T1002" s="913"/>
      <c r="U1002" s="913"/>
      <c r="V1002" s="913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</row>
    <row r="1003" spans="1:116" ht="9.75" customHeight="1" outlineLevel="4" x14ac:dyDescent="0.15">
      <c r="A1003" s="1002"/>
      <c r="B1003" s="1006"/>
      <c r="C1003" s="1010"/>
      <c r="D1003" s="1046"/>
      <c r="E1003" s="1024"/>
      <c r="F1003" s="983"/>
      <c r="G1003" s="987"/>
      <c r="H1003" s="987"/>
      <c r="I1003" s="987"/>
      <c r="J1003" s="18" t="s">
        <v>159</v>
      </c>
      <c r="K1003" s="21"/>
      <c r="L1003" s="18"/>
      <c r="M1003" s="18"/>
      <c r="N1003" s="18"/>
      <c r="O1003" s="18"/>
      <c r="P1003" s="18"/>
      <c r="Q1003" s="18"/>
      <c r="R1003" s="18"/>
      <c r="S1003" s="1014"/>
      <c r="T1003" s="913"/>
      <c r="U1003" s="913"/>
      <c r="V1003" s="913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</row>
    <row r="1004" spans="1:116" ht="9.75" customHeight="1" outlineLevel="4" thickBot="1" x14ac:dyDescent="0.2">
      <c r="A1004" s="1003"/>
      <c r="B1004" s="1007"/>
      <c r="C1004" s="1011"/>
      <c r="D1004" s="1047"/>
      <c r="E1004" s="1025"/>
      <c r="F1004" s="984"/>
      <c r="G1004" s="988"/>
      <c r="H1004" s="988"/>
      <c r="I1004" s="988"/>
      <c r="J1004" s="19" t="s">
        <v>385</v>
      </c>
      <c r="K1004" s="19">
        <f>SUM(K1000:K1003)</f>
        <v>0</v>
      </c>
      <c r="L1004" s="19">
        <f>SUM(L1000:L1003)</f>
        <v>0</v>
      </c>
      <c r="M1004" s="19">
        <f t="shared" ref="M1004:R1004" si="238">SUM(M1000:M1003)</f>
        <v>0</v>
      </c>
      <c r="N1004" s="19">
        <f t="shared" si="238"/>
        <v>0</v>
      </c>
      <c r="O1004" s="19">
        <f t="shared" si="238"/>
        <v>0</v>
      </c>
      <c r="P1004" s="19">
        <f t="shared" si="238"/>
        <v>0</v>
      </c>
      <c r="Q1004" s="19">
        <f t="shared" si="238"/>
        <v>0</v>
      </c>
      <c r="R1004" s="19">
        <f t="shared" si="238"/>
        <v>0</v>
      </c>
      <c r="S1004" s="1015"/>
      <c r="T1004" s="914"/>
      <c r="U1004" s="914"/>
      <c r="V1004" s="914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</row>
    <row r="1005" spans="1:116" ht="9.75" customHeight="1" outlineLevel="4" x14ac:dyDescent="0.15">
      <c r="A1005" s="948" t="s">
        <v>73</v>
      </c>
      <c r="B1005" s="951" t="s">
        <v>10</v>
      </c>
      <c r="C1005" s="954" t="s">
        <v>10</v>
      </c>
      <c r="D1005" s="957" t="s">
        <v>49</v>
      </c>
      <c r="E1005" s="960" t="s">
        <v>11</v>
      </c>
      <c r="F1005" s="981"/>
      <c r="G1005" s="942"/>
      <c r="H1005" s="986"/>
      <c r="I1005" s="986"/>
      <c r="J1005" s="14" t="s">
        <v>156</v>
      </c>
      <c r="K1005" s="20"/>
      <c r="L1005" s="20"/>
      <c r="M1005" s="17"/>
      <c r="N1005" s="17"/>
      <c r="O1005" s="17"/>
      <c r="P1005" s="17"/>
      <c r="Q1005" s="16"/>
      <c r="R1005" s="16"/>
      <c r="S1005" s="945"/>
      <c r="T1005" s="912"/>
      <c r="U1005" s="912"/>
      <c r="V1005" s="9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</row>
    <row r="1006" spans="1:116" ht="9.75" customHeight="1" outlineLevel="4" x14ac:dyDescent="0.15">
      <c r="A1006" s="949"/>
      <c r="B1006" s="952"/>
      <c r="C1006" s="955"/>
      <c r="D1006" s="958"/>
      <c r="E1006" s="961"/>
      <c r="F1006" s="982"/>
      <c r="G1006" s="943"/>
      <c r="H1006" s="985"/>
      <c r="I1006" s="985"/>
      <c r="J1006" s="16" t="s">
        <v>157</v>
      </c>
      <c r="K1006" s="20"/>
      <c r="L1006" s="20"/>
      <c r="M1006" s="17"/>
      <c r="N1006" s="17"/>
      <c r="O1006" s="17"/>
      <c r="P1006" s="17"/>
      <c r="Q1006" s="16"/>
      <c r="R1006" s="16"/>
      <c r="S1006" s="946"/>
      <c r="T1006" s="913"/>
      <c r="U1006" s="913"/>
      <c r="V1006" s="913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</row>
    <row r="1007" spans="1:116" ht="9.75" customHeight="1" outlineLevel="4" x14ac:dyDescent="0.15">
      <c r="A1007" s="949"/>
      <c r="B1007" s="952"/>
      <c r="C1007" s="955"/>
      <c r="D1007" s="958"/>
      <c r="E1007" s="961"/>
      <c r="F1007" s="982"/>
      <c r="G1007" s="943"/>
      <c r="H1007" s="985"/>
      <c r="I1007" s="985"/>
      <c r="J1007" s="16" t="s">
        <v>158</v>
      </c>
      <c r="K1007" s="20"/>
      <c r="L1007" s="20"/>
      <c r="M1007" s="17"/>
      <c r="N1007" s="17"/>
      <c r="O1007" s="17"/>
      <c r="P1007" s="17"/>
      <c r="Q1007" s="16"/>
      <c r="R1007" s="16"/>
      <c r="S1007" s="946"/>
      <c r="T1007" s="913"/>
      <c r="U1007" s="913"/>
      <c r="V1007" s="913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</row>
    <row r="1008" spans="1:116" ht="9.75" customHeight="1" outlineLevel="4" x14ac:dyDescent="0.15">
      <c r="A1008" s="949"/>
      <c r="B1008" s="952"/>
      <c r="C1008" s="955"/>
      <c r="D1008" s="958"/>
      <c r="E1008" s="961"/>
      <c r="F1008" s="983"/>
      <c r="G1008" s="943"/>
      <c r="H1008" s="987"/>
      <c r="I1008" s="987"/>
      <c r="J1008" s="18" t="s">
        <v>159</v>
      </c>
      <c r="K1008" s="21"/>
      <c r="L1008" s="21"/>
      <c r="M1008" s="22"/>
      <c r="N1008" s="22"/>
      <c r="O1008" s="22"/>
      <c r="P1008" s="22"/>
      <c r="Q1008" s="18"/>
      <c r="R1008" s="18"/>
      <c r="S1008" s="946"/>
      <c r="T1008" s="913"/>
      <c r="U1008" s="913"/>
      <c r="V1008" s="913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</row>
    <row r="1009" spans="1:116" ht="9.75" customHeight="1" outlineLevel="4" thickBot="1" x14ac:dyDescent="0.2">
      <c r="A1009" s="950"/>
      <c r="B1009" s="953"/>
      <c r="C1009" s="956"/>
      <c r="D1009" s="959"/>
      <c r="E1009" s="962"/>
      <c r="F1009" s="984"/>
      <c r="G1009" s="944"/>
      <c r="H1009" s="988"/>
      <c r="I1009" s="988"/>
      <c r="J1009" s="19" t="s">
        <v>385</v>
      </c>
      <c r="K1009" s="19">
        <f>SUM(K1005:K1008)</f>
        <v>0</v>
      </c>
      <c r="L1009" s="19">
        <f>SUM(L1005:L1008)</f>
        <v>0</v>
      </c>
      <c r="M1009" s="19">
        <f t="shared" ref="M1009:R1009" si="239">SUM(M1005:M1008)</f>
        <v>0</v>
      </c>
      <c r="N1009" s="19">
        <f t="shared" si="239"/>
        <v>0</v>
      </c>
      <c r="O1009" s="19">
        <f t="shared" si="239"/>
        <v>0</v>
      </c>
      <c r="P1009" s="19">
        <f t="shared" si="239"/>
        <v>0</v>
      </c>
      <c r="Q1009" s="19">
        <f t="shared" si="239"/>
        <v>0</v>
      </c>
      <c r="R1009" s="19">
        <f t="shared" si="239"/>
        <v>0</v>
      </c>
      <c r="S1009" s="947"/>
      <c r="T1009" s="914"/>
      <c r="U1009" s="914"/>
      <c r="V1009" s="914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</row>
    <row r="1010" spans="1:116" ht="9.75" customHeight="1" outlineLevel="4" x14ac:dyDescent="0.15">
      <c r="A1010" s="1001" t="s">
        <v>73</v>
      </c>
      <c r="B1010" s="1005" t="s">
        <v>10</v>
      </c>
      <c r="C1010" s="1009" t="s">
        <v>10</v>
      </c>
      <c r="D1010" s="1045" t="s">
        <v>49</v>
      </c>
      <c r="E1010" s="1023" t="s">
        <v>12</v>
      </c>
      <c r="F1010" s="1050"/>
      <c r="G1010" s="985"/>
      <c r="H1010" s="985"/>
      <c r="I1010" s="985"/>
      <c r="J1010" s="14" t="s">
        <v>156</v>
      </c>
      <c r="K1010" s="20"/>
      <c r="L1010" s="20"/>
      <c r="M1010" s="17"/>
      <c r="N1010" s="17"/>
      <c r="O1010" s="17"/>
      <c r="P1010" s="17"/>
      <c r="Q1010" s="16"/>
      <c r="R1010" s="16"/>
      <c r="S1010" s="1013"/>
      <c r="T1010" s="912"/>
      <c r="U1010" s="912"/>
      <c r="V1010" s="912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</row>
    <row r="1011" spans="1:116" ht="11.25" customHeight="1" outlineLevel="4" x14ac:dyDescent="0.15">
      <c r="A1011" s="1001"/>
      <c r="B1011" s="1005"/>
      <c r="C1011" s="1009"/>
      <c r="D1011" s="1045"/>
      <c r="E1011" s="1023"/>
      <c r="F1011" s="1050"/>
      <c r="G1011" s="985"/>
      <c r="H1011" s="985"/>
      <c r="I1011" s="985"/>
      <c r="J1011" s="16" t="s">
        <v>157</v>
      </c>
      <c r="K1011" s="20"/>
      <c r="L1011" s="20"/>
      <c r="M1011" s="17"/>
      <c r="N1011" s="17"/>
      <c r="O1011" s="17"/>
      <c r="P1011" s="17"/>
      <c r="Q1011" s="16"/>
      <c r="R1011" s="16"/>
      <c r="S1011" s="1013"/>
      <c r="T1011" s="913"/>
      <c r="U1011" s="913"/>
      <c r="V1011" s="9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</row>
    <row r="1012" spans="1:116" ht="9.75" customHeight="1" outlineLevel="4" x14ac:dyDescent="0.15">
      <c r="A1012" s="1001"/>
      <c r="B1012" s="1005"/>
      <c r="C1012" s="1009"/>
      <c r="D1012" s="1045"/>
      <c r="E1012" s="1023"/>
      <c r="F1012" s="1050"/>
      <c r="G1012" s="985"/>
      <c r="H1012" s="985"/>
      <c r="I1012" s="985"/>
      <c r="J1012" s="16" t="s">
        <v>158</v>
      </c>
      <c r="K1012" s="20"/>
      <c r="L1012" s="20"/>
      <c r="M1012" s="17"/>
      <c r="N1012" s="17"/>
      <c r="O1012" s="17"/>
      <c r="P1012" s="17"/>
      <c r="Q1012" s="16"/>
      <c r="R1012" s="16"/>
      <c r="S1012" s="1013"/>
      <c r="T1012" s="913"/>
      <c r="U1012" s="913"/>
      <c r="V1012" s="9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</row>
    <row r="1013" spans="1:116" ht="9.75" customHeight="1" outlineLevel="4" x14ac:dyDescent="0.15">
      <c r="A1013" s="1002"/>
      <c r="B1013" s="1006"/>
      <c r="C1013" s="1010"/>
      <c r="D1013" s="1046"/>
      <c r="E1013" s="1024"/>
      <c r="F1013" s="1051"/>
      <c r="G1013" s="987"/>
      <c r="H1013" s="987"/>
      <c r="I1013" s="987"/>
      <c r="J1013" s="18" t="s">
        <v>159</v>
      </c>
      <c r="K1013" s="21"/>
      <c r="L1013" s="21"/>
      <c r="M1013" s="22"/>
      <c r="N1013" s="22"/>
      <c r="O1013" s="22"/>
      <c r="P1013" s="22"/>
      <c r="Q1013" s="18"/>
      <c r="R1013" s="18"/>
      <c r="S1013" s="1014"/>
      <c r="T1013" s="913"/>
      <c r="U1013" s="913"/>
      <c r="V1013" s="9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</row>
    <row r="1014" spans="1:116" ht="9.75" customHeight="1" outlineLevel="4" thickBot="1" x14ac:dyDescent="0.2">
      <c r="A1014" s="1003"/>
      <c r="B1014" s="1007"/>
      <c r="C1014" s="1011"/>
      <c r="D1014" s="1047"/>
      <c r="E1014" s="1025"/>
      <c r="F1014" s="1052"/>
      <c r="G1014" s="988"/>
      <c r="H1014" s="988"/>
      <c r="I1014" s="988"/>
      <c r="J1014" s="19" t="s">
        <v>385</v>
      </c>
      <c r="K1014" s="19">
        <f>SUM(K1010:K1013)</f>
        <v>0</v>
      </c>
      <c r="L1014" s="19">
        <f>SUM(L1010:L1013)</f>
        <v>0</v>
      </c>
      <c r="M1014" s="19">
        <f t="shared" ref="M1014:R1014" si="240">SUM(M1010:M1013)</f>
        <v>0</v>
      </c>
      <c r="N1014" s="19">
        <f t="shared" si="240"/>
        <v>0</v>
      </c>
      <c r="O1014" s="19">
        <f t="shared" si="240"/>
        <v>0</v>
      </c>
      <c r="P1014" s="19">
        <f t="shared" si="240"/>
        <v>0</v>
      </c>
      <c r="Q1014" s="19">
        <f t="shared" si="240"/>
        <v>0</v>
      </c>
      <c r="R1014" s="19">
        <f t="shared" si="240"/>
        <v>0</v>
      </c>
      <c r="S1014" s="1015"/>
      <c r="T1014" s="914"/>
      <c r="U1014" s="914"/>
      <c r="V1014" s="914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</row>
    <row r="1015" spans="1:116" ht="9.75" customHeight="1" outlineLevel="3" thickBot="1" x14ac:dyDescent="0.2">
      <c r="A1015" s="23" t="s">
        <v>73</v>
      </c>
      <c r="B1015" s="24" t="s">
        <v>10</v>
      </c>
      <c r="C1015" s="118" t="s">
        <v>10</v>
      </c>
      <c r="D1015" s="25">
        <v>7</v>
      </c>
      <c r="E1015" s="915" t="s">
        <v>46</v>
      </c>
      <c r="F1015" s="916"/>
      <c r="G1015" s="916"/>
      <c r="H1015" s="916"/>
      <c r="I1015" s="916"/>
      <c r="J1015" s="917"/>
      <c r="K1015" s="26">
        <f>K1004+K1009+K1014</f>
        <v>0</v>
      </c>
      <c r="L1015" s="26">
        <f>L1004+L1009+L1014</f>
        <v>0</v>
      </c>
      <c r="M1015" s="26">
        <f t="shared" ref="M1015:R1015" si="241">M1004+M1009+M1014</f>
        <v>0</v>
      </c>
      <c r="N1015" s="26">
        <f t="shared" si="241"/>
        <v>0</v>
      </c>
      <c r="O1015" s="26">
        <f t="shared" si="241"/>
        <v>0</v>
      </c>
      <c r="P1015" s="26">
        <f t="shared" si="241"/>
        <v>0</v>
      </c>
      <c r="Q1015" s="26">
        <f t="shared" si="241"/>
        <v>0</v>
      </c>
      <c r="R1015" s="26">
        <f t="shared" si="241"/>
        <v>0</v>
      </c>
      <c r="S1015" s="27" t="s">
        <v>13</v>
      </c>
      <c r="T1015" s="26" t="s">
        <v>13</v>
      </c>
      <c r="U1015" s="28" t="s">
        <v>13</v>
      </c>
      <c r="V1015" s="29" t="s">
        <v>13</v>
      </c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</row>
    <row r="1016" spans="1:116" ht="9.75" customHeight="1" outlineLevel="4" thickBot="1" x14ac:dyDescent="0.2">
      <c r="A1016" s="11" t="s">
        <v>73</v>
      </c>
      <c r="B1016" s="12" t="s">
        <v>10</v>
      </c>
      <c r="C1016" s="117" t="s">
        <v>10</v>
      </c>
      <c r="D1016" s="13">
        <v>8</v>
      </c>
      <c r="E1016" s="1016" t="s">
        <v>214</v>
      </c>
      <c r="F1016" s="1017"/>
      <c r="G1016" s="1017"/>
      <c r="H1016" s="1017"/>
      <c r="I1016" s="1017"/>
      <c r="J1016" s="1017"/>
      <c r="K1016" s="1017"/>
      <c r="L1016" s="1017"/>
      <c r="M1016" s="1017"/>
      <c r="N1016" s="1017"/>
      <c r="O1016" s="1017"/>
      <c r="P1016" s="1017"/>
      <c r="Q1016" s="1017"/>
      <c r="R1016" s="1017"/>
      <c r="S1016" s="1017"/>
      <c r="T1016" s="1017"/>
      <c r="U1016" s="1017"/>
      <c r="V1016" s="1018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</row>
    <row r="1017" spans="1:116" ht="9.75" customHeight="1" outlineLevel="4" x14ac:dyDescent="0.15">
      <c r="A1017" s="1000" t="s">
        <v>73</v>
      </c>
      <c r="B1017" s="1004" t="s">
        <v>10</v>
      </c>
      <c r="C1017" s="1008" t="s">
        <v>10</v>
      </c>
      <c r="D1017" s="1048" t="s">
        <v>58</v>
      </c>
      <c r="E1017" s="1022" t="s">
        <v>10</v>
      </c>
      <c r="F1017" s="981"/>
      <c r="G1017" s="986"/>
      <c r="H1017" s="986"/>
      <c r="I1017" s="986"/>
      <c r="J1017" s="16" t="s">
        <v>156</v>
      </c>
      <c r="K1017" s="20"/>
      <c r="L1017" s="14"/>
      <c r="M1017" s="15"/>
      <c r="N1017" s="15"/>
      <c r="O1017" s="15"/>
      <c r="P1017" s="15"/>
      <c r="Q1017" s="14"/>
      <c r="R1017" s="14"/>
      <c r="S1017" s="1012"/>
      <c r="T1017" s="912"/>
      <c r="U1017" s="912"/>
      <c r="V1017" s="912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</row>
    <row r="1018" spans="1:116" ht="9.75" customHeight="1" outlineLevel="4" x14ac:dyDescent="0.15">
      <c r="A1018" s="1001"/>
      <c r="B1018" s="1005"/>
      <c r="C1018" s="1009"/>
      <c r="D1018" s="1045"/>
      <c r="E1018" s="1023"/>
      <c r="F1018" s="982"/>
      <c r="G1018" s="985"/>
      <c r="H1018" s="985"/>
      <c r="I1018" s="985"/>
      <c r="J1018" s="16" t="s">
        <v>157</v>
      </c>
      <c r="K1018" s="20"/>
      <c r="L1018" s="16"/>
      <c r="M1018" s="17"/>
      <c r="N1018" s="17"/>
      <c r="O1018" s="17"/>
      <c r="P1018" s="17"/>
      <c r="Q1018" s="16"/>
      <c r="R1018" s="16"/>
      <c r="S1018" s="1013"/>
      <c r="T1018" s="913"/>
      <c r="U1018" s="913"/>
      <c r="V1018" s="9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</row>
    <row r="1019" spans="1:116" ht="9.75" customHeight="1" outlineLevel="4" x14ac:dyDescent="0.15">
      <c r="A1019" s="1001"/>
      <c r="B1019" s="1005"/>
      <c r="C1019" s="1009"/>
      <c r="D1019" s="1045"/>
      <c r="E1019" s="1023"/>
      <c r="F1019" s="982"/>
      <c r="G1019" s="985"/>
      <c r="H1019" s="985"/>
      <c r="I1019" s="985"/>
      <c r="J1019" s="16" t="s">
        <v>158</v>
      </c>
      <c r="K1019" s="20"/>
      <c r="L1019" s="16"/>
      <c r="M1019" s="17"/>
      <c r="N1019" s="17"/>
      <c r="O1019" s="17"/>
      <c r="P1019" s="17"/>
      <c r="Q1019" s="16"/>
      <c r="R1019" s="16"/>
      <c r="S1019" s="1013"/>
      <c r="T1019" s="913"/>
      <c r="U1019" s="913"/>
      <c r="V1019" s="9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</row>
    <row r="1020" spans="1:116" ht="9.75" customHeight="1" outlineLevel="4" x14ac:dyDescent="0.15">
      <c r="A1020" s="1002"/>
      <c r="B1020" s="1006"/>
      <c r="C1020" s="1010"/>
      <c r="D1020" s="1046"/>
      <c r="E1020" s="1024"/>
      <c r="F1020" s="983"/>
      <c r="G1020" s="987"/>
      <c r="H1020" s="987"/>
      <c r="I1020" s="987"/>
      <c r="J1020" s="18" t="s">
        <v>159</v>
      </c>
      <c r="K1020" s="21"/>
      <c r="L1020" s="18"/>
      <c r="M1020" s="18"/>
      <c r="N1020" s="18"/>
      <c r="O1020" s="18"/>
      <c r="P1020" s="18"/>
      <c r="Q1020" s="18"/>
      <c r="R1020" s="18"/>
      <c r="S1020" s="1014"/>
      <c r="T1020" s="913"/>
      <c r="U1020" s="913"/>
      <c r="V1020" s="9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</row>
    <row r="1021" spans="1:116" ht="9.75" customHeight="1" outlineLevel="4" thickBot="1" x14ac:dyDescent="0.2">
      <c r="A1021" s="1003"/>
      <c r="B1021" s="1007"/>
      <c r="C1021" s="1011"/>
      <c r="D1021" s="1047"/>
      <c r="E1021" s="1025"/>
      <c r="F1021" s="984"/>
      <c r="G1021" s="988"/>
      <c r="H1021" s="988"/>
      <c r="I1021" s="988"/>
      <c r="J1021" s="19" t="s">
        <v>385</v>
      </c>
      <c r="K1021" s="19">
        <f>SUM(K1017:K1020)</f>
        <v>0</v>
      </c>
      <c r="L1021" s="19">
        <f>SUM(L1017:L1020)</f>
        <v>0</v>
      </c>
      <c r="M1021" s="19">
        <f t="shared" ref="M1021:R1021" si="242">SUM(M1017:M1020)</f>
        <v>0</v>
      </c>
      <c r="N1021" s="19">
        <f t="shared" si="242"/>
        <v>0</v>
      </c>
      <c r="O1021" s="19">
        <f t="shared" si="242"/>
        <v>0</v>
      </c>
      <c r="P1021" s="19">
        <f t="shared" si="242"/>
        <v>0</v>
      </c>
      <c r="Q1021" s="19">
        <f t="shared" si="242"/>
        <v>0</v>
      </c>
      <c r="R1021" s="19">
        <f t="shared" si="242"/>
        <v>0</v>
      </c>
      <c r="S1021" s="1015"/>
      <c r="T1021" s="914"/>
      <c r="U1021" s="914"/>
      <c r="V1021" s="914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</row>
    <row r="1022" spans="1:116" ht="9.75" customHeight="1" outlineLevel="4" x14ac:dyDescent="0.15">
      <c r="A1022" s="948" t="s">
        <v>73</v>
      </c>
      <c r="B1022" s="951" t="s">
        <v>10</v>
      </c>
      <c r="C1022" s="954" t="s">
        <v>10</v>
      </c>
      <c r="D1022" s="957" t="s">
        <v>58</v>
      </c>
      <c r="E1022" s="960" t="s">
        <v>11</v>
      </c>
      <c r="F1022" s="981"/>
      <c r="G1022" s="942"/>
      <c r="H1022" s="986"/>
      <c r="I1022" s="986"/>
      <c r="J1022" s="14" t="s">
        <v>156</v>
      </c>
      <c r="K1022" s="20"/>
      <c r="L1022" s="20"/>
      <c r="M1022" s="17"/>
      <c r="N1022" s="17"/>
      <c r="O1022" s="17"/>
      <c r="P1022" s="17"/>
      <c r="Q1022" s="16"/>
      <c r="R1022" s="16"/>
      <c r="S1022" s="945"/>
      <c r="T1022" s="912"/>
      <c r="U1022" s="912"/>
      <c r="V1022" s="912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</row>
    <row r="1023" spans="1:116" ht="9.75" customHeight="1" outlineLevel="4" x14ac:dyDescent="0.15">
      <c r="A1023" s="949"/>
      <c r="B1023" s="952"/>
      <c r="C1023" s="955"/>
      <c r="D1023" s="958"/>
      <c r="E1023" s="961"/>
      <c r="F1023" s="982"/>
      <c r="G1023" s="943"/>
      <c r="H1023" s="985"/>
      <c r="I1023" s="985"/>
      <c r="J1023" s="16" t="s">
        <v>157</v>
      </c>
      <c r="K1023" s="20"/>
      <c r="L1023" s="20"/>
      <c r="M1023" s="17"/>
      <c r="N1023" s="17"/>
      <c r="O1023" s="17"/>
      <c r="P1023" s="17"/>
      <c r="Q1023" s="16"/>
      <c r="R1023" s="16"/>
      <c r="S1023" s="946"/>
      <c r="T1023" s="913"/>
      <c r="U1023" s="913"/>
      <c r="V1023" s="9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</row>
    <row r="1024" spans="1:116" ht="9.75" customHeight="1" outlineLevel="4" x14ac:dyDescent="0.15">
      <c r="A1024" s="949"/>
      <c r="B1024" s="952"/>
      <c r="C1024" s="955"/>
      <c r="D1024" s="958"/>
      <c r="E1024" s="961"/>
      <c r="F1024" s="982"/>
      <c r="G1024" s="943"/>
      <c r="H1024" s="985"/>
      <c r="I1024" s="985"/>
      <c r="J1024" s="16" t="s">
        <v>158</v>
      </c>
      <c r="K1024" s="20"/>
      <c r="L1024" s="20"/>
      <c r="M1024" s="17"/>
      <c r="N1024" s="17"/>
      <c r="O1024" s="17"/>
      <c r="P1024" s="17"/>
      <c r="Q1024" s="16"/>
      <c r="R1024" s="16"/>
      <c r="S1024" s="946"/>
      <c r="T1024" s="913"/>
      <c r="U1024" s="913"/>
      <c r="V1024" s="9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</row>
    <row r="1025" spans="1:116" ht="9.75" customHeight="1" outlineLevel="4" x14ac:dyDescent="0.15">
      <c r="A1025" s="949"/>
      <c r="B1025" s="952"/>
      <c r="C1025" s="955"/>
      <c r="D1025" s="958"/>
      <c r="E1025" s="961"/>
      <c r="F1025" s="983"/>
      <c r="G1025" s="943"/>
      <c r="H1025" s="987"/>
      <c r="I1025" s="987"/>
      <c r="J1025" s="18" t="s">
        <v>159</v>
      </c>
      <c r="K1025" s="21"/>
      <c r="L1025" s="21"/>
      <c r="M1025" s="22"/>
      <c r="N1025" s="22"/>
      <c r="O1025" s="22"/>
      <c r="P1025" s="22"/>
      <c r="Q1025" s="18"/>
      <c r="R1025" s="18"/>
      <c r="S1025" s="946"/>
      <c r="T1025" s="913"/>
      <c r="U1025" s="913"/>
      <c r="V1025" s="9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</row>
    <row r="1026" spans="1:116" ht="9.75" customHeight="1" outlineLevel="4" thickBot="1" x14ac:dyDescent="0.2">
      <c r="A1026" s="950"/>
      <c r="B1026" s="953"/>
      <c r="C1026" s="956"/>
      <c r="D1026" s="959"/>
      <c r="E1026" s="962"/>
      <c r="F1026" s="984"/>
      <c r="G1026" s="944"/>
      <c r="H1026" s="988"/>
      <c r="I1026" s="988"/>
      <c r="J1026" s="19" t="s">
        <v>385</v>
      </c>
      <c r="K1026" s="19">
        <f>SUM(K1022:K1025)</f>
        <v>0</v>
      </c>
      <c r="L1026" s="19">
        <f>SUM(L1022:L1025)</f>
        <v>0</v>
      </c>
      <c r="M1026" s="19">
        <f t="shared" ref="M1026:R1026" si="243">SUM(M1022:M1025)</f>
        <v>0</v>
      </c>
      <c r="N1026" s="19">
        <f t="shared" si="243"/>
        <v>0</v>
      </c>
      <c r="O1026" s="19">
        <f t="shared" si="243"/>
        <v>0</v>
      </c>
      <c r="P1026" s="19">
        <f t="shared" si="243"/>
        <v>0</v>
      </c>
      <c r="Q1026" s="19">
        <f t="shared" si="243"/>
        <v>0</v>
      </c>
      <c r="R1026" s="19">
        <f t="shared" si="243"/>
        <v>0</v>
      </c>
      <c r="S1026" s="947"/>
      <c r="T1026" s="914"/>
      <c r="U1026" s="914"/>
      <c r="V1026" s="914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</row>
    <row r="1027" spans="1:116" ht="9.75" customHeight="1" outlineLevel="4" x14ac:dyDescent="0.15">
      <c r="A1027" s="1001" t="s">
        <v>73</v>
      </c>
      <c r="B1027" s="1005" t="s">
        <v>10</v>
      </c>
      <c r="C1027" s="1009" t="s">
        <v>10</v>
      </c>
      <c r="D1027" s="1045" t="s">
        <v>58</v>
      </c>
      <c r="E1027" s="1023" t="s">
        <v>12</v>
      </c>
      <c r="F1027" s="1050"/>
      <c r="G1027" s="985"/>
      <c r="H1027" s="985"/>
      <c r="I1027" s="985"/>
      <c r="J1027" s="14" t="s">
        <v>156</v>
      </c>
      <c r="K1027" s="20"/>
      <c r="L1027" s="20"/>
      <c r="M1027" s="17"/>
      <c r="N1027" s="17"/>
      <c r="O1027" s="17"/>
      <c r="P1027" s="17"/>
      <c r="Q1027" s="16"/>
      <c r="R1027" s="16"/>
      <c r="S1027" s="1013"/>
      <c r="T1027" s="912"/>
      <c r="U1027" s="912"/>
      <c r="V1027" s="912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</row>
    <row r="1028" spans="1:116" ht="11.25" customHeight="1" outlineLevel="4" x14ac:dyDescent="0.15">
      <c r="A1028" s="1001"/>
      <c r="B1028" s="1005"/>
      <c r="C1028" s="1009"/>
      <c r="D1028" s="1045"/>
      <c r="E1028" s="1023"/>
      <c r="F1028" s="1050"/>
      <c r="G1028" s="985"/>
      <c r="H1028" s="985"/>
      <c r="I1028" s="985"/>
      <c r="J1028" s="16" t="s">
        <v>157</v>
      </c>
      <c r="K1028" s="20"/>
      <c r="L1028" s="20"/>
      <c r="M1028" s="17"/>
      <c r="N1028" s="17"/>
      <c r="O1028" s="17"/>
      <c r="P1028" s="17"/>
      <c r="Q1028" s="16"/>
      <c r="R1028" s="16"/>
      <c r="S1028" s="1013"/>
      <c r="T1028" s="913"/>
      <c r="U1028" s="913"/>
      <c r="V1028" s="9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</row>
    <row r="1029" spans="1:116" ht="9.75" customHeight="1" outlineLevel="4" x14ac:dyDescent="0.15">
      <c r="A1029" s="1001"/>
      <c r="B1029" s="1005"/>
      <c r="C1029" s="1009"/>
      <c r="D1029" s="1045"/>
      <c r="E1029" s="1023"/>
      <c r="F1029" s="1050"/>
      <c r="G1029" s="985"/>
      <c r="H1029" s="985"/>
      <c r="I1029" s="985"/>
      <c r="J1029" s="16" t="s">
        <v>158</v>
      </c>
      <c r="K1029" s="20"/>
      <c r="L1029" s="20"/>
      <c r="M1029" s="17"/>
      <c r="N1029" s="17"/>
      <c r="O1029" s="17"/>
      <c r="P1029" s="17"/>
      <c r="Q1029" s="16"/>
      <c r="R1029" s="16"/>
      <c r="S1029" s="1013"/>
      <c r="T1029" s="913"/>
      <c r="U1029" s="913"/>
      <c r="V1029" s="9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</row>
    <row r="1030" spans="1:116" ht="9.75" customHeight="1" outlineLevel="4" x14ac:dyDescent="0.15">
      <c r="A1030" s="1002"/>
      <c r="B1030" s="1006"/>
      <c r="C1030" s="1010"/>
      <c r="D1030" s="1046"/>
      <c r="E1030" s="1024"/>
      <c r="F1030" s="1051"/>
      <c r="G1030" s="987"/>
      <c r="H1030" s="987"/>
      <c r="I1030" s="987"/>
      <c r="J1030" s="18" t="s">
        <v>159</v>
      </c>
      <c r="K1030" s="21"/>
      <c r="L1030" s="21"/>
      <c r="M1030" s="22"/>
      <c r="N1030" s="22"/>
      <c r="O1030" s="22"/>
      <c r="P1030" s="22"/>
      <c r="Q1030" s="18"/>
      <c r="R1030" s="18"/>
      <c r="S1030" s="1014"/>
      <c r="T1030" s="913"/>
      <c r="U1030" s="913"/>
      <c r="V1030" s="9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</row>
    <row r="1031" spans="1:116" ht="9.75" customHeight="1" outlineLevel="4" thickBot="1" x14ac:dyDescent="0.2">
      <c r="A1031" s="1003"/>
      <c r="B1031" s="1007"/>
      <c r="C1031" s="1011"/>
      <c r="D1031" s="1047"/>
      <c r="E1031" s="1025"/>
      <c r="F1031" s="1052"/>
      <c r="G1031" s="988"/>
      <c r="H1031" s="988"/>
      <c r="I1031" s="988"/>
      <c r="J1031" s="19" t="s">
        <v>385</v>
      </c>
      <c r="K1031" s="19">
        <f>SUM(K1027:K1030)</f>
        <v>0</v>
      </c>
      <c r="L1031" s="19">
        <f>SUM(L1027:L1030)</f>
        <v>0</v>
      </c>
      <c r="M1031" s="19">
        <f t="shared" ref="M1031:R1031" si="244">SUM(M1027:M1030)</f>
        <v>0</v>
      </c>
      <c r="N1031" s="19">
        <f t="shared" si="244"/>
        <v>0</v>
      </c>
      <c r="O1031" s="19">
        <f t="shared" si="244"/>
        <v>0</v>
      </c>
      <c r="P1031" s="19">
        <f t="shared" si="244"/>
        <v>0</v>
      </c>
      <c r="Q1031" s="19">
        <f t="shared" si="244"/>
        <v>0</v>
      </c>
      <c r="R1031" s="19">
        <f t="shared" si="244"/>
        <v>0</v>
      </c>
      <c r="S1031" s="1015"/>
      <c r="T1031" s="914"/>
      <c r="U1031" s="914"/>
      <c r="V1031" s="914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</row>
    <row r="1032" spans="1:116" ht="9.75" customHeight="1" outlineLevel="3" thickBot="1" x14ac:dyDescent="0.2">
      <c r="A1032" s="23" t="s">
        <v>73</v>
      </c>
      <c r="B1032" s="24" t="s">
        <v>10</v>
      </c>
      <c r="C1032" s="118" t="s">
        <v>10</v>
      </c>
      <c r="D1032" s="25">
        <v>8</v>
      </c>
      <c r="E1032" s="915" t="s">
        <v>46</v>
      </c>
      <c r="F1032" s="916"/>
      <c r="G1032" s="916"/>
      <c r="H1032" s="916"/>
      <c r="I1032" s="916"/>
      <c r="J1032" s="917"/>
      <c r="K1032" s="26">
        <f>K1021+K1026+K1031</f>
        <v>0</v>
      </c>
      <c r="L1032" s="26">
        <f>L1021+L1026+L1031</f>
        <v>0</v>
      </c>
      <c r="M1032" s="26">
        <f t="shared" ref="M1032:R1032" si="245">M1021+M1026+M1031</f>
        <v>0</v>
      </c>
      <c r="N1032" s="26">
        <f t="shared" si="245"/>
        <v>0</v>
      </c>
      <c r="O1032" s="26">
        <f t="shared" si="245"/>
        <v>0</v>
      </c>
      <c r="P1032" s="26">
        <f t="shared" si="245"/>
        <v>0</v>
      </c>
      <c r="Q1032" s="26">
        <f t="shared" si="245"/>
        <v>0</v>
      </c>
      <c r="R1032" s="26">
        <f t="shared" si="245"/>
        <v>0</v>
      </c>
      <c r="S1032" s="27" t="s">
        <v>13</v>
      </c>
      <c r="T1032" s="26" t="s">
        <v>13</v>
      </c>
      <c r="U1032" s="28" t="s">
        <v>13</v>
      </c>
      <c r="V1032" s="29" t="s">
        <v>13</v>
      </c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</row>
    <row r="1033" spans="1:116" ht="9.75" customHeight="1" outlineLevel="2" thickBot="1" x14ac:dyDescent="0.2">
      <c r="A1033" s="30" t="s">
        <v>73</v>
      </c>
      <c r="B1033" s="31" t="s">
        <v>10</v>
      </c>
      <c r="C1033" s="10" t="s">
        <v>10</v>
      </c>
      <c r="D1033" s="918" t="s">
        <v>21</v>
      </c>
      <c r="E1033" s="919"/>
      <c r="F1033" s="919"/>
      <c r="G1033" s="919"/>
      <c r="H1033" s="919"/>
      <c r="I1033" s="919"/>
      <c r="J1033" s="919"/>
      <c r="K1033" s="32">
        <f>K1032+K1015+K998+K981+K964+K947+K930+K913</f>
        <v>2090774.3399999999</v>
      </c>
      <c r="L1033" s="32">
        <f>L1032+L1015+L998+L981+L964+L947+L930+L913</f>
        <v>900303.10000000009</v>
      </c>
      <c r="M1033" s="32">
        <f t="shared" ref="M1033:R1033" si="246">M1032+M1015+M998+M981+M964+M947+M930+M913</f>
        <v>900303.10000000009</v>
      </c>
      <c r="N1033" s="32">
        <f t="shared" si="246"/>
        <v>11611.49</v>
      </c>
      <c r="O1033" s="32">
        <f t="shared" si="246"/>
        <v>0</v>
      </c>
      <c r="P1033" s="32">
        <f t="shared" si="246"/>
        <v>888691.6100000001</v>
      </c>
      <c r="Q1033" s="32">
        <f t="shared" si="246"/>
        <v>372116.03</v>
      </c>
      <c r="R1033" s="32">
        <f t="shared" si="246"/>
        <v>518355.24</v>
      </c>
      <c r="S1033" s="33" t="s">
        <v>13</v>
      </c>
      <c r="T1033" s="34" t="s">
        <v>13</v>
      </c>
      <c r="U1033" s="35" t="s">
        <v>13</v>
      </c>
      <c r="V1033" s="36" t="s">
        <v>13</v>
      </c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</row>
    <row r="1034" spans="1:116" ht="9.75" customHeight="1" outlineLevel="3" thickBot="1" x14ac:dyDescent="0.2">
      <c r="A1034" s="7" t="s">
        <v>73</v>
      </c>
      <c r="B1034" s="9" t="s">
        <v>10</v>
      </c>
      <c r="C1034" s="10" t="s">
        <v>11</v>
      </c>
      <c r="D1034" s="972" t="s">
        <v>215</v>
      </c>
      <c r="E1034" s="973"/>
      <c r="F1034" s="973"/>
      <c r="G1034" s="973"/>
      <c r="H1034" s="973"/>
      <c r="I1034" s="973"/>
      <c r="J1034" s="973"/>
      <c r="K1034" s="973"/>
      <c r="L1034" s="973"/>
      <c r="M1034" s="973"/>
      <c r="N1034" s="973"/>
      <c r="O1034" s="973"/>
      <c r="P1034" s="973"/>
      <c r="Q1034" s="973"/>
      <c r="R1034" s="973"/>
      <c r="S1034" s="973"/>
      <c r="T1034" s="973"/>
      <c r="U1034" s="973"/>
      <c r="V1034" s="974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</row>
    <row r="1035" spans="1:116" ht="9.75" customHeight="1" outlineLevel="4" thickBot="1" x14ac:dyDescent="0.2">
      <c r="A1035" s="11" t="s">
        <v>73</v>
      </c>
      <c r="B1035" s="12" t="s">
        <v>10</v>
      </c>
      <c r="C1035" s="117" t="s">
        <v>11</v>
      </c>
      <c r="D1035" s="13">
        <v>1</v>
      </c>
      <c r="E1035" s="1016" t="s">
        <v>216</v>
      </c>
      <c r="F1035" s="1017"/>
      <c r="G1035" s="1017"/>
      <c r="H1035" s="1017"/>
      <c r="I1035" s="1017"/>
      <c r="J1035" s="1017"/>
      <c r="K1035" s="1017"/>
      <c r="L1035" s="1017"/>
      <c r="M1035" s="1017"/>
      <c r="N1035" s="1017"/>
      <c r="O1035" s="1017"/>
      <c r="P1035" s="1017"/>
      <c r="Q1035" s="1017"/>
      <c r="R1035" s="1017"/>
      <c r="S1035" s="1017"/>
      <c r="T1035" s="1017"/>
      <c r="U1035" s="1017"/>
      <c r="V1035" s="1018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</row>
    <row r="1036" spans="1:116" ht="9.75" customHeight="1" outlineLevel="4" x14ac:dyDescent="0.15">
      <c r="A1036" s="1000" t="s">
        <v>73</v>
      </c>
      <c r="B1036" s="1004" t="s">
        <v>10</v>
      </c>
      <c r="C1036" s="1008" t="s">
        <v>11</v>
      </c>
      <c r="D1036" s="1048" t="s">
        <v>10</v>
      </c>
      <c r="E1036" s="1022" t="s">
        <v>10</v>
      </c>
      <c r="F1036" s="981"/>
      <c r="G1036" s="986"/>
      <c r="H1036" s="986"/>
      <c r="I1036" s="986"/>
      <c r="J1036" s="16" t="s">
        <v>156</v>
      </c>
      <c r="K1036" s="20"/>
      <c r="L1036" s="14"/>
      <c r="M1036" s="15"/>
      <c r="N1036" s="15"/>
      <c r="O1036" s="15"/>
      <c r="P1036" s="15"/>
      <c r="Q1036" s="14"/>
      <c r="R1036" s="14"/>
      <c r="S1036" s="1012"/>
      <c r="T1036" s="912"/>
      <c r="U1036" s="912"/>
      <c r="V1036" s="912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</row>
    <row r="1037" spans="1:116" ht="9.75" customHeight="1" outlineLevel="4" x14ac:dyDescent="0.15">
      <c r="A1037" s="1001"/>
      <c r="B1037" s="1005"/>
      <c r="C1037" s="1009"/>
      <c r="D1037" s="1045"/>
      <c r="E1037" s="1023"/>
      <c r="F1037" s="982"/>
      <c r="G1037" s="985"/>
      <c r="H1037" s="985"/>
      <c r="I1037" s="985"/>
      <c r="J1037" s="16" t="s">
        <v>157</v>
      </c>
      <c r="K1037" s="20"/>
      <c r="L1037" s="16"/>
      <c r="M1037" s="17"/>
      <c r="N1037" s="17"/>
      <c r="O1037" s="17"/>
      <c r="P1037" s="17"/>
      <c r="Q1037" s="16"/>
      <c r="R1037" s="16"/>
      <c r="S1037" s="1013"/>
      <c r="T1037" s="913"/>
      <c r="U1037" s="913"/>
      <c r="V1037" s="9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</row>
    <row r="1038" spans="1:116" ht="9.75" customHeight="1" outlineLevel="4" x14ac:dyDescent="0.15">
      <c r="A1038" s="1001"/>
      <c r="B1038" s="1005"/>
      <c r="C1038" s="1009"/>
      <c r="D1038" s="1045"/>
      <c r="E1038" s="1023"/>
      <c r="F1038" s="982"/>
      <c r="G1038" s="985"/>
      <c r="H1038" s="985"/>
      <c r="I1038" s="985"/>
      <c r="J1038" s="16" t="s">
        <v>158</v>
      </c>
      <c r="K1038" s="20"/>
      <c r="L1038" s="16"/>
      <c r="M1038" s="17"/>
      <c r="N1038" s="17"/>
      <c r="O1038" s="17"/>
      <c r="P1038" s="17"/>
      <c r="Q1038" s="16"/>
      <c r="R1038" s="16"/>
      <c r="S1038" s="1013"/>
      <c r="T1038" s="913"/>
      <c r="U1038" s="913"/>
      <c r="V1038" s="9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</row>
    <row r="1039" spans="1:116" ht="9.75" customHeight="1" outlineLevel="4" x14ac:dyDescent="0.15">
      <c r="A1039" s="1002"/>
      <c r="B1039" s="1006"/>
      <c r="C1039" s="1010"/>
      <c r="D1039" s="1046"/>
      <c r="E1039" s="1024"/>
      <c r="F1039" s="983"/>
      <c r="G1039" s="987"/>
      <c r="H1039" s="987"/>
      <c r="I1039" s="987"/>
      <c r="J1039" s="18" t="s">
        <v>159</v>
      </c>
      <c r="K1039" s="21"/>
      <c r="L1039" s="18"/>
      <c r="M1039" s="18"/>
      <c r="N1039" s="18"/>
      <c r="O1039" s="18"/>
      <c r="P1039" s="18"/>
      <c r="Q1039" s="18"/>
      <c r="R1039" s="18"/>
      <c r="S1039" s="1014"/>
      <c r="T1039" s="913"/>
      <c r="U1039" s="913"/>
      <c r="V1039" s="9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</row>
    <row r="1040" spans="1:116" ht="9.75" customHeight="1" outlineLevel="4" thickBot="1" x14ac:dyDescent="0.2">
      <c r="A1040" s="1003"/>
      <c r="B1040" s="1007"/>
      <c r="C1040" s="1011"/>
      <c r="D1040" s="1047"/>
      <c r="E1040" s="1025"/>
      <c r="F1040" s="984"/>
      <c r="G1040" s="988"/>
      <c r="H1040" s="988"/>
      <c r="I1040" s="988"/>
      <c r="J1040" s="19" t="s">
        <v>385</v>
      </c>
      <c r="K1040" s="19">
        <f>SUM(K1036:K1039)</f>
        <v>0</v>
      </c>
      <c r="L1040" s="19">
        <f>SUM(L1036:L1039)</f>
        <v>0</v>
      </c>
      <c r="M1040" s="19">
        <f t="shared" ref="M1040:R1040" si="247">SUM(M1036:M1039)</f>
        <v>0</v>
      </c>
      <c r="N1040" s="19">
        <f t="shared" si="247"/>
        <v>0</v>
      </c>
      <c r="O1040" s="19">
        <f t="shared" si="247"/>
        <v>0</v>
      </c>
      <c r="P1040" s="19">
        <f t="shared" si="247"/>
        <v>0</v>
      </c>
      <c r="Q1040" s="19">
        <f t="shared" si="247"/>
        <v>0</v>
      </c>
      <c r="R1040" s="19">
        <f t="shared" si="247"/>
        <v>0</v>
      </c>
      <c r="S1040" s="1015"/>
      <c r="T1040" s="914"/>
      <c r="U1040" s="914"/>
      <c r="V1040" s="914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</row>
    <row r="1041" spans="1:116" ht="9.75" customHeight="1" outlineLevel="4" x14ac:dyDescent="0.15">
      <c r="A1041" s="948" t="s">
        <v>73</v>
      </c>
      <c r="B1041" s="951" t="s">
        <v>10</v>
      </c>
      <c r="C1041" s="954" t="s">
        <v>11</v>
      </c>
      <c r="D1041" s="957" t="s">
        <v>10</v>
      </c>
      <c r="E1041" s="960" t="s">
        <v>11</v>
      </c>
      <c r="F1041" s="981"/>
      <c r="G1041" s="942"/>
      <c r="H1041" s="986"/>
      <c r="I1041" s="986"/>
      <c r="J1041" s="14" t="s">
        <v>156</v>
      </c>
      <c r="K1041" s="20"/>
      <c r="L1041" s="20"/>
      <c r="M1041" s="17"/>
      <c r="N1041" s="17"/>
      <c r="O1041" s="17"/>
      <c r="P1041" s="17"/>
      <c r="Q1041" s="16"/>
      <c r="R1041" s="16"/>
      <c r="S1041" s="945"/>
      <c r="T1041" s="912"/>
      <c r="U1041" s="912"/>
      <c r="V1041" s="912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</row>
    <row r="1042" spans="1:116" ht="9.75" customHeight="1" outlineLevel="4" x14ac:dyDescent="0.15">
      <c r="A1042" s="949"/>
      <c r="B1042" s="952"/>
      <c r="C1042" s="955"/>
      <c r="D1042" s="958"/>
      <c r="E1042" s="961"/>
      <c r="F1042" s="982"/>
      <c r="G1042" s="943"/>
      <c r="H1042" s="985"/>
      <c r="I1042" s="985"/>
      <c r="J1042" s="16" t="s">
        <v>157</v>
      </c>
      <c r="K1042" s="20"/>
      <c r="L1042" s="20"/>
      <c r="M1042" s="17"/>
      <c r="N1042" s="17"/>
      <c r="O1042" s="17"/>
      <c r="P1042" s="17"/>
      <c r="Q1042" s="16"/>
      <c r="R1042" s="16"/>
      <c r="S1042" s="946"/>
      <c r="T1042" s="913"/>
      <c r="U1042" s="913"/>
      <c r="V1042" s="9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</row>
    <row r="1043" spans="1:116" ht="9.75" customHeight="1" outlineLevel="4" x14ac:dyDescent="0.15">
      <c r="A1043" s="949"/>
      <c r="B1043" s="952"/>
      <c r="C1043" s="955"/>
      <c r="D1043" s="958"/>
      <c r="E1043" s="961"/>
      <c r="F1043" s="982"/>
      <c r="G1043" s="943"/>
      <c r="H1043" s="985"/>
      <c r="I1043" s="985"/>
      <c r="J1043" s="16" t="s">
        <v>158</v>
      </c>
      <c r="K1043" s="20"/>
      <c r="L1043" s="20"/>
      <c r="M1043" s="17"/>
      <c r="N1043" s="17"/>
      <c r="O1043" s="17"/>
      <c r="P1043" s="17"/>
      <c r="Q1043" s="16"/>
      <c r="R1043" s="16"/>
      <c r="S1043" s="946"/>
      <c r="T1043" s="913"/>
      <c r="U1043" s="913"/>
      <c r="V1043" s="9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</row>
    <row r="1044" spans="1:116" ht="9.75" customHeight="1" outlineLevel="4" x14ac:dyDescent="0.15">
      <c r="A1044" s="949"/>
      <c r="B1044" s="952"/>
      <c r="C1044" s="955"/>
      <c r="D1044" s="958"/>
      <c r="E1044" s="961"/>
      <c r="F1044" s="983"/>
      <c r="G1044" s="943"/>
      <c r="H1044" s="987"/>
      <c r="I1044" s="987"/>
      <c r="J1044" s="18" t="s">
        <v>159</v>
      </c>
      <c r="K1044" s="21"/>
      <c r="L1044" s="21"/>
      <c r="M1044" s="22"/>
      <c r="N1044" s="22"/>
      <c r="O1044" s="22"/>
      <c r="P1044" s="22"/>
      <c r="Q1044" s="18"/>
      <c r="R1044" s="18"/>
      <c r="S1044" s="946"/>
      <c r="T1044" s="913"/>
      <c r="U1044" s="913"/>
      <c r="V1044" s="9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</row>
    <row r="1045" spans="1:116" ht="11.25" customHeight="1" outlineLevel="4" thickBot="1" x14ac:dyDescent="0.2">
      <c r="A1045" s="950"/>
      <c r="B1045" s="953"/>
      <c r="C1045" s="956"/>
      <c r="D1045" s="959"/>
      <c r="E1045" s="962"/>
      <c r="F1045" s="984"/>
      <c r="G1045" s="944"/>
      <c r="H1045" s="988"/>
      <c r="I1045" s="988"/>
      <c r="J1045" s="19" t="s">
        <v>385</v>
      </c>
      <c r="K1045" s="19">
        <f>SUM(K1041:K1044)</f>
        <v>0</v>
      </c>
      <c r="L1045" s="19">
        <f>SUM(L1041:L1044)</f>
        <v>0</v>
      </c>
      <c r="M1045" s="19">
        <f t="shared" ref="M1045:R1045" si="248">SUM(M1041:M1044)</f>
        <v>0</v>
      </c>
      <c r="N1045" s="19">
        <f t="shared" si="248"/>
        <v>0</v>
      </c>
      <c r="O1045" s="19">
        <f t="shared" si="248"/>
        <v>0</v>
      </c>
      <c r="P1045" s="19">
        <f t="shared" si="248"/>
        <v>0</v>
      </c>
      <c r="Q1045" s="19">
        <f t="shared" si="248"/>
        <v>0</v>
      </c>
      <c r="R1045" s="19">
        <f t="shared" si="248"/>
        <v>0</v>
      </c>
      <c r="S1045" s="947"/>
      <c r="T1045" s="914"/>
      <c r="U1045" s="914"/>
      <c r="V1045" s="914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</row>
    <row r="1046" spans="1:116" ht="9.75" customHeight="1" outlineLevel="4" x14ac:dyDescent="0.15">
      <c r="A1046" s="1001" t="s">
        <v>73</v>
      </c>
      <c r="B1046" s="1005" t="s">
        <v>10</v>
      </c>
      <c r="C1046" s="1009" t="s">
        <v>11</v>
      </c>
      <c r="D1046" s="1045" t="s">
        <v>10</v>
      </c>
      <c r="E1046" s="1023" t="s">
        <v>12</v>
      </c>
      <c r="F1046" s="1050"/>
      <c r="G1046" s="985"/>
      <c r="H1046" s="985"/>
      <c r="I1046" s="985"/>
      <c r="J1046" s="14" t="s">
        <v>156</v>
      </c>
      <c r="K1046" s="20"/>
      <c r="L1046" s="20"/>
      <c r="M1046" s="17"/>
      <c r="N1046" s="17"/>
      <c r="O1046" s="17"/>
      <c r="P1046" s="17"/>
      <c r="Q1046" s="16"/>
      <c r="R1046" s="16"/>
      <c r="S1046" s="1013"/>
      <c r="T1046" s="912"/>
      <c r="U1046" s="912"/>
      <c r="V1046" s="912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</row>
    <row r="1047" spans="1:116" ht="9.75" customHeight="1" outlineLevel="4" x14ac:dyDescent="0.15">
      <c r="A1047" s="1001"/>
      <c r="B1047" s="1005"/>
      <c r="C1047" s="1009"/>
      <c r="D1047" s="1045"/>
      <c r="E1047" s="1023"/>
      <c r="F1047" s="1050"/>
      <c r="G1047" s="985"/>
      <c r="H1047" s="985"/>
      <c r="I1047" s="985"/>
      <c r="J1047" s="16" t="s">
        <v>157</v>
      </c>
      <c r="K1047" s="20"/>
      <c r="L1047" s="20"/>
      <c r="M1047" s="17"/>
      <c r="N1047" s="17"/>
      <c r="O1047" s="17"/>
      <c r="P1047" s="17"/>
      <c r="Q1047" s="16"/>
      <c r="R1047" s="16"/>
      <c r="S1047" s="1013"/>
      <c r="T1047" s="913"/>
      <c r="U1047" s="913"/>
      <c r="V1047" s="9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</row>
    <row r="1048" spans="1:116" ht="9.75" customHeight="1" outlineLevel="4" x14ac:dyDescent="0.15">
      <c r="A1048" s="1001"/>
      <c r="B1048" s="1005"/>
      <c r="C1048" s="1009"/>
      <c r="D1048" s="1045"/>
      <c r="E1048" s="1023"/>
      <c r="F1048" s="1050"/>
      <c r="G1048" s="985"/>
      <c r="H1048" s="985"/>
      <c r="I1048" s="985"/>
      <c r="J1048" s="16" t="s">
        <v>158</v>
      </c>
      <c r="K1048" s="20"/>
      <c r="L1048" s="20"/>
      <c r="M1048" s="17"/>
      <c r="N1048" s="17"/>
      <c r="O1048" s="17"/>
      <c r="P1048" s="17"/>
      <c r="Q1048" s="16"/>
      <c r="R1048" s="16"/>
      <c r="S1048" s="1013"/>
      <c r="T1048" s="913"/>
      <c r="U1048" s="913"/>
      <c r="V1048" s="9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</row>
    <row r="1049" spans="1:116" ht="9.75" customHeight="1" outlineLevel="4" x14ac:dyDescent="0.15">
      <c r="A1049" s="1002"/>
      <c r="B1049" s="1006"/>
      <c r="C1049" s="1010"/>
      <c r="D1049" s="1046"/>
      <c r="E1049" s="1024"/>
      <c r="F1049" s="1051"/>
      <c r="G1049" s="987"/>
      <c r="H1049" s="987"/>
      <c r="I1049" s="987"/>
      <c r="J1049" s="18" t="s">
        <v>159</v>
      </c>
      <c r="K1049" s="21"/>
      <c r="L1049" s="21"/>
      <c r="M1049" s="22"/>
      <c r="N1049" s="22"/>
      <c r="O1049" s="22"/>
      <c r="P1049" s="22"/>
      <c r="Q1049" s="18"/>
      <c r="R1049" s="18"/>
      <c r="S1049" s="1014"/>
      <c r="T1049" s="913"/>
      <c r="U1049" s="913"/>
      <c r="V1049" s="9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</row>
    <row r="1050" spans="1:116" ht="9.75" customHeight="1" outlineLevel="4" thickBot="1" x14ac:dyDescent="0.2">
      <c r="A1050" s="1003"/>
      <c r="B1050" s="1007"/>
      <c r="C1050" s="1011"/>
      <c r="D1050" s="1047"/>
      <c r="E1050" s="1025"/>
      <c r="F1050" s="1052"/>
      <c r="G1050" s="988"/>
      <c r="H1050" s="988"/>
      <c r="I1050" s="988"/>
      <c r="J1050" s="19" t="s">
        <v>385</v>
      </c>
      <c r="K1050" s="19">
        <f>SUM(K1046:K1049)</f>
        <v>0</v>
      </c>
      <c r="L1050" s="19">
        <f>SUM(L1046:L1049)</f>
        <v>0</v>
      </c>
      <c r="M1050" s="19">
        <f t="shared" ref="M1050:R1050" si="249">SUM(M1046:M1049)</f>
        <v>0</v>
      </c>
      <c r="N1050" s="19">
        <f t="shared" si="249"/>
        <v>0</v>
      </c>
      <c r="O1050" s="19">
        <f t="shared" si="249"/>
        <v>0</v>
      </c>
      <c r="P1050" s="19">
        <f t="shared" si="249"/>
        <v>0</v>
      </c>
      <c r="Q1050" s="19">
        <f t="shared" si="249"/>
        <v>0</v>
      </c>
      <c r="R1050" s="19">
        <f t="shared" si="249"/>
        <v>0</v>
      </c>
      <c r="S1050" s="1015"/>
      <c r="T1050" s="914"/>
      <c r="U1050" s="914"/>
      <c r="V1050" s="914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</row>
    <row r="1051" spans="1:116" ht="9.75" customHeight="1" outlineLevel="3" thickBot="1" x14ac:dyDescent="0.2">
      <c r="A1051" s="23" t="s">
        <v>73</v>
      </c>
      <c r="B1051" s="24" t="s">
        <v>10</v>
      </c>
      <c r="C1051" s="118" t="s">
        <v>11</v>
      </c>
      <c r="D1051" s="25">
        <v>1</v>
      </c>
      <c r="E1051" s="915" t="s">
        <v>46</v>
      </c>
      <c r="F1051" s="916"/>
      <c r="G1051" s="916"/>
      <c r="H1051" s="916"/>
      <c r="I1051" s="916"/>
      <c r="J1051" s="917"/>
      <c r="K1051" s="26">
        <f>K1040+K1045+K1050</f>
        <v>0</v>
      </c>
      <c r="L1051" s="26">
        <f>L1040+L1045+L1050</f>
        <v>0</v>
      </c>
      <c r="M1051" s="26">
        <f t="shared" ref="M1051:R1051" si="250">M1040+M1045+M1050</f>
        <v>0</v>
      </c>
      <c r="N1051" s="26">
        <f t="shared" si="250"/>
        <v>0</v>
      </c>
      <c r="O1051" s="26">
        <f t="shared" si="250"/>
        <v>0</v>
      </c>
      <c r="P1051" s="26">
        <f t="shared" si="250"/>
        <v>0</v>
      </c>
      <c r="Q1051" s="26">
        <f t="shared" si="250"/>
        <v>0</v>
      </c>
      <c r="R1051" s="26">
        <f t="shared" si="250"/>
        <v>0</v>
      </c>
      <c r="S1051" s="27" t="s">
        <v>13</v>
      </c>
      <c r="T1051" s="26" t="s">
        <v>13</v>
      </c>
      <c r="U1051" s="28" t="s">
        <v>13</v>
      </c>
      <c r="V1051" s="29" t="s">
        <v>13</v>
      </c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</row>
    <row r="1052" spans="1:116" ht="9.75" customHeight="1" outlineLevel="4" thickBot="1" x14ac:dyDescent="0.2">
      <c r="A1052" s="11" t="s">
        <v>73</v>
      </c>
      <c r="B1052" s="12" t="s">
        <v>10</v>
      </c>
      <c r="C1052" s="117" t="s">
        <v>11</v>
      </c>
      <c r="D1052" s="13">
        <v>2</v>
      </c>
      <c r="E1052" s="1016" t="s">
        <v>217</v>
      </c>
      <c r="F1052" s="1017"/>
      <c r="G1052" s="1017"/>
      <c r="H1052" s="1017"/>
      <c r="I1052" s="1017"/>
      <c r="J1052" s="1017"/>
      <c r="K1052" s="1017"/>
      <c r="L1052" s="1017"/>
      <c r="M1052" s="1017"/>
      <c r="N1052" s="1017"/>
      <c r="O1052" s="1017"/>
      <c r="P1052" s="1017"/>
      <c r="Q1052" s="1017"/>
      <c r="R1052" s="1017"/>
      <c r="S1052" s="1017"/>
      <c r="T1052" s="1017"/>
      <c r="U1052" s="1017"/>
      <c r="V1052" s="1018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</row>
    <row r="1053" spans="1:116" ht="9.75" customHeight="1" outlineLevel="4" x14ac:dyDescent="0.15">
      <c r="A1053" s="1000" t="s">
        <v>73</v>
      </c>
      <c r="B1053" s="1004" t="s">
        <v>10</v>
      </c>
      <c r="C1053" s="1008" t="s">
        <v>11</v>
      </c>
      <c r="D1053" s="1048" t="s">
        <v>11</v>
      </c>
      <c r="E1053" s="1022" t="s">
        <v>10</v>
      </c>
      <c r="F1053" s="981"/>
      <c r="G1053" s="986"/>
      <c r="H1053" s="986"/>
      <c r="I1053" s="986"/>
      <c r="J1053" s="16" t="s">
        <v>156</v>
      </c>
      <c r="K1053" s="20"/>
      <c r="L1053" s="14"/>
      <c r="M1053" s="15"/>
      <c r="N1053" s="15"/>
      <c r="O1053" s="15"/>
      <c r="P1053" s="15"/>
      <c r="Q1053" s="14"/>
      <c r="R1053" s="14"/>
      <c r="S1053" s="1012"/>
      <c r="T1053" s="912"/>
      <c r="U1053" s="912"/>
      <c r="V1053" s="912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</row>
    <row r="1054" spans="1:116" ht="9.75" customHeight="1" outlineLevel="4" x14ac:dyDescent="0.15">
      <c r="A1054" s="1001"/>
      <c r="B1054" s="1005"/>
      <c r="C1054" s="1009"/>
      <c r="D1054" s="1045"/>
      <c r="E1054" s="1023"/>
      <c r="F1054" s="982"/>
      <c r="G1054" s="985"/>
      <c r="H1054" s="985"/>
      <c r="I1054" s="985"/>
      <c r="J1054" s="16" t="s">
        <v>157</v>
      </c>
      <c r="K1054" s="20"/>
      <c r="L1054" s="16"/>
      <c r="M1054" s="17"/>
      <c r="N1054" s="17"/>
      <c r="O1054" s="17"/>
      <c r="P1054" s="17"/>
      <c r="Q1054" s="16"/>
      <c r="R1054" s="16"/>
      <c r="S1054" s="1013"/>
      <c r="T1054" s="913"/>
      <c r="U1054" s="913"/>
      <c r="V1054" s="9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</row>
    <row r="1055" spans="1:116" ht="9.75" customHeight="1" outlineLevel="4" x14ac:dyDescent="0.15">
      <c r="A1055" s="1001"/>
      <c r="B1055" s="1005"/>
      <c r="C1055" s="1009"/>
      <c r="D1055" s="1045"/>
      <c r="E1055" s="1023"/>
      <c r="F1055" s="982"/>
      <c r="G1055" s="985"/>
      <c r="H1055" s="985"/>
      <c r="I1055" s="985"/>
      <c r="J1055" s="16" t="s">
        <v>158</v>
      </c>
      <c r="K1055" s="20"/>
      <c r="L1055" s="16"/>
      <c r="M1055" s="17"/>
      <c r="N1055" s="17"/>
      <c r="O1055" s="17"/>
      <c r="P1055" s="17"/>
      <c r="Q1055" s="16"/>
      <c r="R1055" s="16"/>
      <c r="S1055" s="1013"/>
      <c r="T1055" s="913"/>
      <c r="U1055" s="913"/>
      <c r="V1055" s="9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</row>
    <row r="1056" spans="1:116" ht="9.75" customHeight="1" outlineLevel="4" x14ac:dyDescent="0.15">
      <c r="A1056" s="1002"/>
      <c r="B1056" s="1006"/>
      <c r="C1056" s="1010"/>
      <c r="D1056" s="1046"/>
      <c r="E1056" s="1024"/>
      <c r="F1056" s="983"/>
      <c r="G1056" s="987"/>
      <c r="H1056" s="987"/>
      <c r="I1056" s="987"/>
      <c r="J1056" s="18" t="s">
        <v>159</v>
      </c>
      <c r="K1056" s="21"/>
      <c r="L1056" s="18"/>
      <c r="M1056" s="18"/>
      <c r="N1056" s="18"/>
      <c r="O1056" s="18"/>
      <c r="P1056" s="18"/>
      <c r="Q1056" s="18"/>
      <c r="R1056" s="18"/>
      <c r="S1056" s="1014"/>
      <c r="T1056" s="913"/>
      <c r="U1056" s="913"/>
      <c r="V1056" s="9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</row>
    <row r="1057" spans="1:116" ht="9.75" customHeight="1" outlineLevel="4" thickBot="1" x14ac:dyDescent="0.2">
      <c r="A1057" s="1003"/>
      <c r="B1057" s="1007"/>
      <c r="C1057" s="1011"/>
      <c r="D1057" s="1047"/>
      <c r="E1057" s="1025"/>
      <c r="F1057" s="984"/>
      <c r="G1057" s="988"/>
      <c r="H1057" s="988"/>
      <c r="I1057" s="988"/>
      <c r="J1057" s="19" t="s">
        <v>385</v>
      </c>
      <c r="K1057" s="19">
        <f>SUM(K1053:K1056)</f>
        <v>0</v>
      </c>
      <c r="L1057" s="19">
        <f>SUM(L1053:L1056)</f>
        <v>0</v>
      </c>
      <c r="M1057" s="19">
        <f t="shared" ref="M1057:R1057" si="251">SUM(M1053:M1056)</f>
        <v>0</v>
      </c>
      <c r="N1057" s="19">
        <f t="shared" si="251"/>
        <v>0</v>
      </c>
      <c r="O1057" s="19">
        <f t="shared" si="251"/>
        <v>0</v>
      </c>
      <c r="P1057" s="19">
        <f t="shared" si="251"/>
        <v>0</v>
      </c>
      <c r="Q1057" s="19">
        <f t="shared" si="251"/>
        <v>0</v>
      </c>
      <c r="R1057" s="19">
        <f t="shared" si="251"/>
        <v>0</v>
      </c>
      <c r="S1057" s="1015"/>
      <c r="T1057" s="914"/>
      <c r="U1057" s="914"/>
      <c r="V1057" s="914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</row>
    <row r="1058" spans="1:116" ht="9.75" customHeight="1" outlineLevel="4" x14ac:dyDescent="0.15">
      <c r="A1058" s="948" t="s">
        <v>73</v>
      </c>
      <c r="B1058" s="951" t="s">
        <v>10</v>
      </c>
      <c r="C1058" s="954" t="s">
        <v>11</v>
      </c>
      <c r="D1058" s="957" t="s">
        <v>11</v>
      </c>
      <c r="E1058" s="960" t="s">
        <v>11</v>
      </c>
      <c r="F1058" s="981"/>
      <c r="G1058" s="942"/>
      <c r="H1058" s="986"/>
      <c r="I1058" s="986"/>
      <c r="J1058" s="14" t="s">
        <v>156</v>
      </c>
      <c r="K1058" s="20"/>
      <c r="L1058" s="20"/>
      <c r="M1058" s="17"/>
      <c r="N1058" s="17"/>
      <c r="O1058" s="17"/>
      <c r="P1058" s="17"/>
      <c r="Q1058" s="16"/>
      <c r="R1058" s="16"/>
      <c r="S1058" s="945"/>
      <c r="T1058" s="912"/>
      <c r="U1058" s="912"/>
      <c r="V1058" s="912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</row>
    <row r="1059" spans="1:116" ht="9.75" customHeight="1" outlineLevel="4" x14ac:dyDescent="0.15">
      <c r="A1059" s="949"/>
      <c r="B1059" s="952"/>
      <c r="C1059" s="955"/>
      <c r="D1059" s="958"/>
      <c r="E1059" s="961"/>
      <c r="F1059" s="982"/>
      <c r="G1059" s="943"/>
      <c r="H1059" s="985"/>
      <c r="I1059" s="985"/>
      <c r="J1059" s="16" t="s">
        <v>157</v>
      </c>
      <c r="K1059" s="20"/>
      <c r="L1059" s="20"/>
      <c r="M1059" s="17"/>
      <c r="N1059" s="17"/>
      <c r="O1059" s="17"/>
      <c r="P1059" s="17"/>
      <c r="Q1059" s="16"/>
      <c r="R1059" s="16"/>
      <c r="S1059" s="946"/>
      <c r="T1059" s="913"/>
      <c r="U1059" s="913"/>
      <c r="V1059" s="9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</row>
    <row r="1060" spans="1:116" ht="9.75" customHeight="1" outlineLevel="4" x14ac:dyDescent="0.15">
      <c r="A1060" s="949"/>
      <c r="B1060" s="952"/>
      <c r="C1060" s="955"/>
      <c r="D1060" s="958"/>
      <c r="E1060" s="961"/>
      <c r="F1060" s="982"/>
      <c r="G1060" s="943"/>
      <c r="H1060" s="985"/>
      <c r="I1060" s="985"/>
      <c r="J1060" s="16" t="s">
        <v>158</v>
      </c>
      <c r="K1060" s="20"/>
      <c r="L1060" s="20"/>
      <c r="M1060" s="17"/>
      <c r="N1060" s="17"/>
      <c r="O1060" s="17"/>
      <c r="P1060" s="17"/>
      <c r="Q1060" s="16"/>
      <c r="R1060" s="16"/>
      <c r="S1060" s="946"/>
      <c r="T1060" s="913"/>
      <c r="U1060" s="913"/>
      <c r="V1060" s="9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</row>
    <row r="1061" spans="1:116" ht="9.75" customHeight="1" outlineLevel="4" x14ac:dyDescent="0.15">
      <c r="A1061" s="949"/>
      <c r="B1061" s="952"/>
      <c r="C1061" s="955"/>
      <c r="D1061" s="958"/>
      <c r="E1061" s="961"/>
      <c r="F1061" s="983"/>
      <c r="G1061" s="943"/>
      <c r="H1061" s="987"/>
      <c r="I1061" s="987"/>
      <c r="J1061" s="18" t="s">
        <v>159</v>
      </c>
      <c r="K1061" s="21"/>
      <c r="L1061" s="21"/>
      <c r="M1061" s="22"/>
      <c r="N1061" s="22"/>
      <c r="O1061" s="22"/>
      <c r="P1061" s="22"/>
      <c r="Q1061" s="18"/>
      <c r="R1061" s="18"/>
      <c r="S1061" s="946"/>
      <c r="T1061" s="913"/>
      <c r="U1061" s="913"/>
      <c r="V1061" s="9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</row>
    <row r="1062" spans="1:116" ht="11.25" customHeight="1" outlineLevel="4" thickBot="1" x14ac:dyDescent="0.2">
      <c r="A1062" s="950"/>
      <c r="B1062" s="953"/>
      <c r="C1062" s="956"/>
      <c r="D1062" s="959"/>
      <c r="E1062" s="962"/>
      <c r="F1062" s="984"/>
      <c r="G1062" s="944"/>
      <c r="H1062" s="988"/>
      <c r="I1062" s="988"/>
      <c r="J1062" s="19" t="s">
        <v>385</v>
      </c>
      <c r="K1062" s="19">
        <f>SUM(K1058:K1061)</f>
        <v>0</v>
      </c>
      <c r="L1062" s="19">
        <f>SUM(L1058:L1061)</f>
        <v>0</v>
      </c>
      <c r="M1062" s="19">
        <f t="shared" ref="M1062:R1062" si="252">SUM(M1058:M1061)</f>
        <v>0</v>
      </c>
      <c r="N1062" s="19">
        <f t="shared" si="252"/>
        <v>0</v>
      </c>
      <c r="O1062" s="19">
        <f t="shared" si="252"/>
        <v>0</v>
      </c>
      <c r="P1062" s="19">
        <f t="shared" si="252"/>
        <v>0</v>
      </c>
      <c r="Q1062" s="19">
        <f t="shared" si="252"/>
        <v>0</v>
      </c>
      <c r="R1062" s="19">
        <f t="shared" si="252"/>
        <v>0</v>
      </c>
      <c r="S1062" s="947"/>
      <c r="T1062" s="914"/>
      <c r="U1062" s="914"/>
      <c r="V1062" s="914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</row>
    <row r="1063" spans="1:116" ht="9.75" customHeight="1" outlineLevel="4" x14ac:dyDescent="0.15">
      <c r="A1063" s="1001" t="s">
        <v>73</v>
      </c>
      <c r="B1063" s="1005" t="s">
        <v>10</v>
      </c>
      <c r="C1063" s="1009" t="s">
        <v>11</v>
      </c>
      <c r="D1063" s="1045" t="s">
        <v>11</v>
      </c>
      <c r="E1063" s="1023" t="s">
        <v>12</v>
      </c>
      <c r="F1063" s="1050"/>
      <c r="G1063" s="985"/>
      <c r="H1063" s="985"/>
      <c r="I1063" s="985"/>
      <c r="J1063" s="14" t="s">
        <v>156</v>
      </c>
      <c r="K1063" s="20"/>
      <c r="L1063" s="20"/>
      <c r="M1063" s="17"/>
      <c r="N1063" s="17"/>
      <c r="O1063" s="17"/>
      <c r="P1063" s="17"/>
      <c r="Q1063" s="16"/>
      <c r="R1063" s="16"/>
      <c r="S1063" s="1013"/>
      <c r="T1063" s="912"/>
      <c r="U1063" s="912"/>
      <c r="V1063" s="912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</row>
    <row r="1064" spans="1:116" ht="9.75" customHeight="1" outlineLevel="4" x14ac:dyDescent="0.15">
      <c r="A1064" s="1001"/>
      <c r="B1064" s="1005"/>
      <c r="C1064" s="1009"/>
      <c r="D1064" s="1045"/>
      <c r="E1064" s="1023"/>
      <c r="F1064" s="1050"/>
      <c r="G1064" s="985"/>
      <c r="H1064" s="985"/>
      <c r="I1064" s="985"/>
      <c r="J1064" s="16" t="s">
        <v>157</v>
      </c>
      <c r="K1064" s="20"/>
      <c r="L1064" s="20"/>
      <c r="M1064" s="17"/>
      <c r="N1064" s="17"/>
      <c r="O1064" s="17"/>
      <c r="P1064" s="17"/>
      <c r="Q1064" s="16"/>
      <c r="R1064" s="16"/>
      <c r="S1064" s="1013"/>
      <c r="T1064" s="913"/>
      <c r="U1064" s="913"/>
      <c r="V1064" s="9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</row>
    <row r="1065" spans="1:116" ht="9.75" customHeight="1" outlineLevel="4" x14ac:dyDescent="0.15">
      <c r="A1065" s="1001"/>
      <c r="B1065" s="1005"/>
      <c r="C1065" s="1009"/>
      <c r="D1065" s="1045"/>
      <c r="E1065" s="1023"/>
      <c r="F1065" s="1050"/>
      <c r="G1065" s="985"/>
      <c r="H1065" s="985"/>
      <c r="I1065" s="985"/>
      <c r="J1065" s="16" t="s">
        <v>158</v>
      </c>
      <c r="K1065" s="20"/>
      <c r="L1065" s="20"/>
      <c r="M1065" s="17"/>
      <c r="N1065" s="17"/>
      <c r="O1065" s="17"/>
      <c r="P1065" s="17"/>
      <c r="Q1065" s="16"/>
      <c r="R1065" s="16"/>
      <c r="S1065" s="1013"/>
      <c r="T1065" s="913"/>
      <c r="U1065" s="913"/>
      <c r="V1065" s="9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</row>
    <row r="1066" spans="1:116" ht="9.75" customHeight="1" outlineLevel="4" x14ac:dyDescent="0.15">
      <c r="A1066" s="1002"/>
      <c r="B1066" s="1006"/>
      <c r="C1066" s="1010"/>
      <c r="D1066" s="1046"/>
      <c r="E1066" s="1024"/>
      <c r="F1066" s="1051"/>
      <c r="G1066" s="987"/>
      <c r="H1066" s="987"/>
      <c r="I1066" s="987"/>
      <c r="J1066" s="18" t="s">
        <v>159</v>
      </c>
      <c r="K1066" s="21"/>
      <c r="L1066" s="21"/>
      <c r="M1066" s="22"/>
      <c r="N1066" s="22"/>
      <c r="O1066" s="22"/>
      <c r="P1066" s="22"/>
      <c r="Q1066" s="18"/>
      <c r="R1066" s="18"/>
      <c r="S1066" s="1014"/>
      <c r="T1066" s="913"/>
      <c r="U1066" s="913"/>
      <c r="V1066" s="9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</row>
    <row r="1067" spans="1:116" ht="9.75" customHeight="1" outlineLevel="4" thickBot="1" x14ac:dyDescent="0.2">
      <c r="A1067" s="1003"/>
      <c r="B1067" s="1007"/>
      <c r="C1067" s="1011"/>
      <c r="D1067" s="1047"/>
      <c r="E1067" s="1025"/>
      <c r="F1067" s="1052"/>
      <c r="G1067" s="988"/>
      <c r="H1067" s="988"/>
      <c r="I1067" s="988"/>
      <c r="J1067" s="19" t="s">
        <v>385</v>
      </c>
      <c r="K1067" s="19">
        <f>SUM(K1063:K1066)</f>
        <v>0</v>
      </c>
      <c r="L1067" s="19">
        <f>SUM(L1063:L1066)</f>
        <v>0</v>
      </c>
      <c r="M1067" s="19">
        <f t="shared" ref="M1067:R1067" si="253">SUM(M1063:M1066)</f>
        <v>0</v>
      </c>
      <c r="N1067" s="19">
        <f t="shared" si="253"/>
        <v>0</v>
      </c>
      <c r="O1067" s="19">
        <f t="shared" si="253"/>
        <v>0</v>
      </c>
      <c r="P1067" s="19">
        <f t="shared" si="253"/>
        <v>0</v>
      </c>
      <c r="Q1067" s="19">
        <f t="shared" si="253"/>
        <v>0</v>
      </c>
      <c r="R1067" s="19">
        <f t="shared" si="253"/>
        <v>0</v>
      </c>
      <c r="S1067" s="1015"/>
      <c r="T1067" s="914"/>
      <c r="U1067" s="914"/>
      <c r="V1067" s="914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</row>
    <row r="1068" spans="1:116" ht="9.75" customHeight="1" outlineLevel="3" thickBot="1" x14ac:dyDescent="0.2">
      <c r="A1068" s="23" t="s">
        <v>73</v>
      </c>
      <c r="B1068" s="24" t="s">
        <v>10</v>
      </c>
      <c r="C1068" s="118" t="s">
        <v>11</v>
      </c>
      <c r="D1068" s="25">
        <v>2</v>
      </c>
      <c r="E1068" s="915" t="s">
        <v>46</v>
      </c>
      <c r="F1068" s="916"/>
      <c r="G1068" s="916"/>
      <c r="H1068" s="916"/>
      <c r="I1068" s="916"/>
      <c r="J1068" s="917"/>
      <c r="K1068" s="26">
        <f>K1057+K1062+K1067</f>
        <v>0</v>
      </c>
      <c r="L1068" s="26">
        <f>L1057+L1062+L1067</f>
        <v>0</v>
      </c>
      <c r="M1068" s="26">
        <f t="shared" ref="M1068:R1068" si="254">M1057+M1062+M1067</f>
        <v>0</v>
      </c>
      <c r="N1068" s="26">
        <f t="shared" si="254"/>
        <v>0</v>
      </c>
      <c r="O1068" s="26">
        <f t="shared" si="254"/>
        <v>0</v>
      </c>
      <c r="P1068" s="26">
        <f t="shared" si="254"/>
        <v>0</v>
      </c>
      <c r="Q1068" s="26">
        <f t="shared" si="254"/>
        <v>0</v>
      </c>
      <c r="R1068" s="26">
        <f t="shared" si="254"/>
        <v>0</v>
      </c>
      <c r="S1068" s="27" t="s">
        <v>13</v>
      </c>
      <c r="T1068" s="26" t="s">
        <v>13</v>
      </c>
      <c r="U1068" s="28" t="s">
        <v>13</v>
      </c>
      <c r="V1068" s="29" t="s">
        <v>13</v>
      </c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</row>
    <row r="1069" spans="1:116" ht="9.75" customHeight="1" outlineLevel="4" thickBot="1" x14ac:dyDescent="0.2">
      <c r="A1069" s="11" t="s">
        <v>73</v>
      </c>
      <c r="B1069" s="12" t="s">
        <v>10</v>
      </c>
      <c r="C1069" s="117" t="s">
        <v>11</v>
      </c>
      <c r="D1069" s="13">
        <v>3</v>
      </c>
      <c r="E1069" s="1016" t="s">
        <v>218</v>
      </c>
      <c r="F1069" s="1017"/>
      <c r="G1069" s="1017"/>
      <c r="H1069" s="1017"/>
      <c r="I1069" s="1017"/>
      <c r="J1069" s="1017"/>
      <c r="K1069" s="1017"/>
      <c r="L1069" s="1017"/>
      <c r="M1069" s="1017"/>
      <c r="N1069" s="1017"/>
      <c r="O1069" s="1017"/>
      <c r="P1069" s="1017"/>
      <c r="Q1069" s="1017"/>
      <c r="R1069" s="1017"/>
      <c r="S1069" s="1017"/>
      <c r="T1069" s="1017"/>
      <c r="U1069" s="1017"/>
      <c r="V1069" s="1018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</row>
    <row r="1070" spans="1:116" ht="9.75" customHeight="1" outlineLevel="4" x14ac:dyDescent="0.15">
      <c r="A1070" s="1000" t="s">
        <v>73</v>
      </c>
      <c r="B1070" s="1004" t="s">
        <v>10</v>
      </c>
      <c r="C1070" s="1008" t="s">
        <v>11</v>
      </c>
      <c r="D1070" s="1048" t="s">
        <v>12</v>
      </c>
      <c r="E1070" s="1022" t="s">
        <v>10</v>
      </c>
      <c r="F1070" s="981" t="s">
        <v>510</v>
      </c>
      <c r="G1070" s="986"/>
      <c r="H1070" s="986" t="s">
        <v>62</v>
      </c>
      <c r="I1070" s="986" t="s">
        <v>339</v>
      </c>
      <c r="J1070" s="16" t="s">
        <v>156</v>
      </c>
      <c r="K1070" s="20"/>
      <c r="L1070" s="14"/>
      <c r="M1070" s="15"/>
      <c r="N1070" s="15"/>
      <c r="O1070" s="15"/>
      <c r="P1070" s="15"/>
      <c r="Q1070" s="14"/>
      <c r="R1070" s="14"/>
      <c r="S1070" s="1012"/>
      <c r="T1070" s="912"/>
      <c r="U1070" s="912"/>
      <c r="V1070" s="912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</row>
    <row r="1071" spans="1:116" ht="9.75" customHeight="1" outlineLevel="4" x14ac:dyDescent="0.15">
      <c r="A1071" s="1001"/>
      <c r="B1071" s="1005"/>
      <c r="C1071" s="1009"/>
      <c r="D1071" s="1045"/>
      <c r="E1071" s="1023"/>
      <c r="F1071" s="982"/>
      <c r="G1071" s="985"/>
      <c r="H1071" s="985"/>
      <c r="I1071" s="985"/>
      <c r="J1071" s="16" t="s">
        <v>157</v>
      </c>
      <c r="K1071" s="20"/>
      <c r="L1071" s="16"/>
      <c r="M1071" s="17"/>
      <c r="N1071" s="17"/>
      <c r="O1071" s="17"/>
      <c r="P1071" s="17"/>
      <c r="Q1071" s="16"/>
      <c r="R1071" s="16"/>
      <c r="S1071" s="1013"/>
      <c r="T1071" s="913"/>
      <c r="U1071" s="913"/>
      <c r="V1071" s="9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</row>
    <row r="1072" spans="1:116" ht="9.75" customHeight="1" outlineLevel="4" x14ac:dyDescent="0.15">
      <c r="A1072" s="1001"/>
      <c r="B1072" s="1005"/>
      <c r="C1072" s="1009"/>
      <c r="D1072" s="1045"/>
      <c r="E1072" s="1023"/>
      <c r="F1072" s="982"/>
      <c r="G1072" s="985"/>
      <c r="H1072" s="985"/>
      <c r="I1072" s="985"/>
      <c r="J1072" s="16" t="s">
        <v>158</v>
      </c>
      <c r="K1072" s="20"/>
      <c r="L1072" s="16"/>
      <c r="M1072" s="17"/>
      <c r="N1072" s="17"/>
      <c r="O1072" s="17"/>
      <c r="P1072" s="17"/>
      <c r="Q1072" s="16"/>
      <c r="R1072" s="16"/>
      <c r="S1072" s="1013"/>
      <c r="T1072" s="913"/>
      <c r="U1072" s="913"/>
      <c r="V1072" s="9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</row>
    <row r="1073" spans="1:116" ht="9.75" customHeight="1" outlineLevel="4" x14ac:dyDescent="0.15">
      <c r="A1073" s="1002"/>
      <c r="B1073" s="1006"/>
      <c r="C1073" s="1010"/>
      <c r="D1073" s="1046"/>
      <c r="E1073" s="1024"/>
      <c r="F1073" s="983"/>
      <c r="G1073" s="987"/>
      <c r="H1073" s="987"/>
      <c r="I1073" s="987"/>
      <c r="J1073" s="18" t="s">
        <v>159</v>
      </c>
      <c r="K1073" s="21"/>
      <c r="L1073" s="18"/>
      <c r="M1073" s="18"/>
      <c r="N1073" s="18"/>
      <c r="O1073" s="18"/>
      <c r="P1073" s="18"/>
      <c r="Q1073" s="18"/>
      <c r="R1073" s="18"/>
      <c r="S1073" s="1014"/>
      <c r="T1073" s="913"/>
      <c r="U1073" s="913"/>
      <c r="V1073" s="9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</row>
    <row r="1074" spans="1:116" ht="9.75" customHeight="1" outlineLevel="4" thickBot="1" x14ac:dyDescent="0.2">
      <c r="A1074" s="1003"/>
      <c r="B1074" s="1007"/>
      <c r="C1074" s="1011"/>
      <c r="D1074" s="1047"/>
      <c r="E1074" s="1025"/>
      <c r="F1074" s="984"/>
      <c r="G1074" s="988"/>
      <c r="H1074" s="988"/>
      <c r="I1074" s="988"/>
      <c r="J1074" s="19" t="s">
        <v>385</v>
      </c>
      <c r="K1074" s="19">
        <f>SUM(K1070:K1073)</f>
        <v>0</v>
      </c>
      <c r="L1074" s="19">
        <f>SUM(L1070:L1073)</f>
        <v>0</v>
      </c>
      <c r="M1074" s="19">
        <f t="shared" ref="M1074:R1074" si="255">SUM(M1070:M1073)</f>
        <v>0</v>
      </c>
      <c r="N1074" s="19">
        <f t="shared" si="255"/>
        <v>0</v>
      </c>
      <c r="O1074" s="19">
        <f t="shared" si="255"/>
        <v>0</v>
      </c>
      <c r="P1074" s="19">
        <f t="shared" si="255"/>
        <v>0</v>
      </c>
      <c r="Q1074" s="19">
        <f t="shared" si="255"/>
        <v>0</v>
      </c>
      <c r="R1074" s="19">
        <f t="shared" si="255"/>
        <v>0</v>
      </c>
      <c r="S1074" s="1015"/>
      <c r="T1074" s="914"/>
      <c r="U1074" s="914"/>
      <c r="V1074" s="914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</row>
    <row r="1075" spans="1:116" ht="9.75" customHeight="1" outlineLevel="4" x14ac:dyDescent="0.15">
      <c r="A1075" s="948" t="s">
        <v>73</v>
      </c>
      <c r="B1075" s="951" t="s">
        <v>10</v>
      </c>
      <c r="C1075" s="954" t="s">
        <v>11</v>
      </c>
      <c r="D1075" s="957" t="s">
        <v>12</v>
      </c>
      <c r="E1075" s="960" t="s">
        <v>11</v>
      </c>
      <c r="F1075" s="981"/>
      <c r="G1075" s="942"/>
      <c r="H1075" s="986"/>
      <c r="I1075" s="986"/>
      <c r="J1075" s="14" t="s">
        <v>156</v>
      </c>
      <c r="K1075" s="20"/>
      <c r="L1075" s="20"/>
      <c r="M1075" s="17"/>
      <c r="N1075" s="17"/>
      <c r="O1075" s="17"/>
      <c r="P1075" s="17"/>
      <c r="Q1075" s="16"/>
      <c r="R1075" s="16"/>
      <c r="S1075" s="945"/>
      <c r="T1075" s="912"/>
      <c r="U1075" s="912"/>
      <c r="V1075" s="912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</row>
    <row r="1076" spans="1:116" ht="9.75" customHeight="1" outlineLevel="4" x14ac:dyDescent="0.15">
      <c r="A1076" s="949"/>
      <c r="B1076" s="952"/>
      <c r="C1076" s="955"/>
      <c r="D1076" s="958"/>
      <c r="E1076" s="961"/>
      <c r="F1076" s="982"/>
      <c r="G1076" s="943"/>
      <c r="H1076" s="985"/>
      <c r="I1076" s="985"/>
      <c r="J1076" s="16" t="s">
        <v>157</v>
      </c>
      <c r="K1076" s="20"/>
      <c r="L1076" s="20"/>
      <c r="M1076" s="17"/>
      <c r="N1076" s="17"/>
      <c r="O1076" s="17"/>
      <c r="P1076" s="17"/>
      <c r="Q1076" s="16"/>
      <c r="R1076" s="16"/>
      <c r="S1076" s="946"/>
      <c r="T1076" s="913"/>
      <c r="U1076" s="913"/>
      <c r="V1076" s="9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</row>
    <row r="1077" spans="1:116" ht="9.75" customHeight="1" outlineLevel="4" x14ac:dyDescent="0.15">
      <c r="A1077" s="949"/>
      <c r="B1077" s="952"/>
      <c r="C1077" s="955"/>
      <c r="D1077" s="958"/>
      <c r="E1077" s="961"/>
      <c r="F1077" s="982"/>
      <c r="G1077" s="943"/>
      <c r="H1077" s="985"/>
      <c r="I1077" s="985"/>
      <c r="J1077" s="16" t="s">
        <v>158</v>
      </c>
      <c r="K1077" s="20"/>
      <c r="L1077" s="20"/>
      <c r="M1077" s="17"/>
      <c r="N1077" s="17"/>
      <c r="O1077" s="17"/>
      <c r="P1077" s="17"/>
      <c r="Q1077" s="16"/>
      <c r="R1077" s="16"/>
      <c r="S1077" s="946"/>
      <c r="T1077" s="913"/>
      <c r="U1077" s="913"/>
      <c r="V1077" s="9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</row>
    <row r="1078" spans="1:116" ht="9.75" customHeight="1" outlineLevel="4" x14ac:dyDescent="0.15">
      <c r="A1078" s="949"/>
      <c r="B1078" s="952"/>
      <c r="C1078" s="955"/>
      <c r="D1078" s="958"/>
      <c r="E1078" s="961"/>
      <c r="F1078" s="983"/>
      <c r="G1078" s="943"/>
      <c r="H1078" s="987"/>
      <c r="I1078" s="987"/>
      <c r="J1078" s="18" t="s">
        <v>159</v>
      </c>
      <c r="K1078" s="21"/>
      <c r="L1078" s="21"/>
      <c r="M1078" s="22"/>
      <c r="N1078" s="22"/>
      <c r="O1078" s="22"/>
      <c r="P1078" s="22"/>
      <c r="Q1078" s="18"/>
      <c r="R1078" s="18"/>
      <c r="S1078" s="946"/>
      <c r="T1078" s="913"/>
      <c r="U1078" s="913"/>
      <c r="V1078" s="9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</row>
    <row r="1079" spans="1:116" ht="11.25" customHeight="1" outlineLevel="4" thickBot="1" x14ac:dyDescent="0.2">
      <c r="A1079" s="950"/>
      <c r="B1079" s="953"/>
      <c r="C1079" s="956"/>
      <c r="D1079" s="959"/>
      <c r="E1079" s="962"/>
      <c r="F1079" s="984"/>
      <c r="G1079" s="944"/>
      <c r="H1079" s="988"/>
      <c r="I1079" s="988"/>
      <c r="J1079" s="19" t="s">
        <v>385</v>
      </c>
      <c r="K1079" s="19">
        <f>SUM(K1075:K1078)</f>
        <v>0</v>
      </c>
      <c r="L1079" s="19">
        <f>SUM(L1075:L1078)</f>
        <v>0</v>
      </c>
      <c r="M1079" s="19">
        <f t="shared" ref="M1079:R1079" si="256">SUM(M1075:M1078)</f>
        <v>0</v>
      </c>
      <c r="N1079" s="19">
        <f t="shared" si="256"/>
        <v>0</v>
      </c>
      <c r="O1079" s="19">
        <f t="shared" si="256"/>
        <v>0</v>
      </c>
      <c r="P1079" s="19">
        <f t="shared" si="256"/>
        <v>0</v>
      </c>
      <c r="Q1079" s="19">
        <f t="shared" si="256"/>
        <v>0</v>
      </c>
      <c r="R1079" s="19">
        <f t="shared" si="256"/>
        <v>0</v>
      </c>
      <c r="S1079" s="947"/>
      <c r="T1079" s="914"/>
      <c r="U1079" s="914"/>
      <c r="V1079" s="914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</row>
    <row r="1080" spans="1:116" ht="9.75" customHeight="1" outlineLevel="4" x14ac:dyDescent="0.15">
      <c r="A1080" s="1001" t="s">
        <v>73</v>
      </c>
      <c r="B1080" s="1005" t="s">
        <v>10</v>
      </c>
      <c r="C1080" s="1009" t="s">
        <v>11</v>
      </c>
      <c r="D1080" s="1045" t="s">
        <v>12</v>
      </c>
      <c r="E1080" s="1023" t="s">
        <v>12</v>
      </c>
      <c r="F1080" s="1050"/>
      <c r="G1080" s="985"/>
      <c r="H1080" s="985"/>
      <c r="I1080" s="985"/>
      <c r="J1080" s="14" t="s">
        <v>156</v>
      </c>
      <c r="K1080" s="20"/>
      <c r="L1080" s="20"/>
      <c r="M1080" s="17"/>
      <c r="N1080" s="17"/>
      <c r="O1080" s="17"/>
      <c r="P1080" s="17"/>
      <c r="Q1080" s="16"/>
      <c r="R1080" s="16"/>
      <c r="S1080" s="1013"/>
      <c r="T1080" s="912"/>
      <c r="U1080" s="912"/>
      <c r="V1080" s="912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</row>
    <row r="1081" spans="1:116" ht="9.75" customHeight="1" outlineLevel="4" x14ac:dyDescent="0.15">
      <c r="A1081" s="1001"/>
      <c r="B1081" s="1005"/>
      <c r="C1081" s="1009"/>
      <c r="D1081" s="1045"/>
      <c r="E1081" s="1023"/>
      <c r="F1081" s="1050"/>
      <c r="G1081" s="985"/>
      <c r="H1081" s="985"/>
      <c r="I1081" s="985"/>
      <c r="J1081" s="16" t="s">
        <v>157</v>
      </c>
      <c r="K1081" s="20"/>
      <c r="L1081" s="20"/>
      <c r="M1081" s="17"/>
      <c r="N1081" s="17"/>
      <c r="O1081" s="17"/>
      <c r="P1081" s="17"/>
      <c r="Q1081" s="16"/>
      <c r="R1081" s="16"/>
      <c r="S1081" s="1013"/>
      <c r="T1081" s="913"/>
      <c r="U1081" s="913"/>
      <c r="V1081" s="9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</row>
    <row r="1082" spans="1:116" ht="9.75" customHeight="1" outlineLevel="4" x14ac:dyDescent="0.15">
      <c r="A1082" s="1001"/>
      <c r="B1082" s="1005"/>
      <c r="C1082" s="1009"/>
      <c r="D1082" s="1045"/>
      <c r="E1082" s="1023"/>
      <c r="F1082" s="1050"/>
      <c r="G1082" s="985"/>
      <c r="H1082" s="985"/>
      <c r="I1082" s="985"/>
      <c r="J1082" s="16" t="s">
        <v>158</v>
      </c>
      <c r="K1082" s="20"/>
      <c r="L1082" s="20"/>
      <c r="M1082" s="17"/>
      <c r="N1082" s="17"/>
      <c r="O1082" s="17"/>
      <c r="P1082" s="17"/>
      <c r="Q1082" s="16"/>
      <c r="R1082" s="16"/>
      <c r="S1082" s="1013"/>
      <c r="T1082" s="913"/>
      <c r="U1082" s="913"/>
      <c r="V1082" s="9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</row>
    <row r="1083" spans="1:116" ht="9.75" customHeight="1" outlineLevel="4" x14ac:dyDescent="0.15">
      <c r="A1083" s="1002"/>
      <c r="B1083" s="1006"/>
      <c r="C1083" s="1010"/>
      <c r="D1083" s="1046"/>
      <c r="E1083" s="1024"/>
      <c r="F1083" s="1051"/>
      <c r="G1083" s="987"/>
      <c r="H1083" s="987"/>
      <c r="I1083" s="987"/>
      <c r="J1083" s="18" t="s">
        <v>159</v>
      </c>
      <c r="K1083" s="21"/>
      <c r="L1083" s="21"/>
      <c r="M1083" s="22"/>
      <c r="N1083" s="22"/>
      <c r="O1083" s="22"/>
      <c r="P1083" s="22"/>
      <c r="Q1083" s="18"/>
      <c r="R1083" s="18"/>
      <c r="S1083" s="1014"/>
      <c r="T1083" s="913"/>
      <c r="U1083" s="913"/>
      <c r="V1083" s="9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</row>
    <row r="1084" spans="1:116" ht="9.75" customHeight="1" outlineLevel="4" thickBot="1" x14ac:dyDescent="0.2">
      <c r="A1084" s="1003"/>
      <c r="B1084" s="1007"/>
      <c r="C1084" s="1011"/>
      <c r="D1084" s="1047"/>
      <c r="E1084" s="1025"/>
      <c r="F1084" s="1052"/>
      <c r="G1084" s="988"/>
      <c r="H1084" s="988"/>
      <c r="I1084" s="988"/>
      <c r="J1084" s="19" t="s">
        <v>385</v>
      </c>
      <c r="K1084" s="19">
        <f>SUM(K1080:K1083)</f>
        <v>0</v>
      </c>
      <c r="L1084" s="19">
        <f>SUM(L1080:L1083)</f>
        <v>0</v>
      </c>
      <c r="M1084" s="19">
        <f t="shared" ref="M1084:R1084" si="257">SUM(M1080:M1083)</f>
        <v>0</v>
      </c>
      <c r="N1084" s="19">
        <f t="shared" si="257"/>
        <v>0</v>
      </c>
      <c r="O1084" s="19">
        <f t="shared" si="257"/>
        <v>0</v>
      </c>
      <c r="P1084" s="19">
        <f t="shared" si="257"/>
        <v>0</v>
      </c>
      <c r="Q1084" s="19">
        <f t="shared" si="257"/>
        <v>0</v>
      </c>
      <c r="R1084" s="19">
        <f t="shared" si="257"/>
        <v>0</v>
      </c>
      <c r="S1084" s="1015"/>
      <c r="T1084" s="914"/>
      <c r="U1084" s="914"/>
      <c r="V1084" s="914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</row>
    <row r="1085" spans="1:116" ht="9.75" customHeight="1" outlineLevel="3" thickBot="1" x14ac:dyDescent="0.2">
      <c r="A1085" s="23" t="s">
        <v>73</v>
      </c>
      <c r="B1085" s="24" t="s">
        <v>10</v>
      </c>
      <c r="C1085" s="118" t="s">
        <v>11</v>
      </c>
      <c r="D1085" s="25">
        <v>3</v>
      </c>
      <c r="E1085" s="915" t="s">
        <v>46</v>
      </c>
      <c r="F1085" s="916"/>
      <c r="G1085" s="916"/>
      <c r="H1085" s="916"/>
      <c r="I1085" s="916"/>
      <c r="J1085" s="917"/>
      <c r="K1085" s="26">
        <f>K1074+K1079+K1084</f>
        <v>0</v>
      </c>
      <c r="L1085" s="26">
        <f>L1074+L1079+L1084</f>
        <v>0</v>
      </c>
      <c r="M1085" s="26">
        <f t="shared" ref="M1085:R1085" si="258">M1074+M1079+M1084</f>
        <v>0</v>
      </c>
      <c r="N1085" s="26">
        <f t="shared" si="258"/>
        <v>0</v>
      </c>
      <c r="O1085" s="26">
        <f t="shared" si="258"/>
        <v>0</v>
      </c>
      <c r="P1085" s="26">
        <f t="shared" si="258"/>
        <v>0</v>
      </c>
      <c r="Q1085" s="26">
        <f t="shared" si="258"/>
        <v>0</v>
      </c>
      <c r="R1085" s="26">
        <f t="shared" si="258"/>
        <v>0</v>
      </c>
      <c r="S1085" s="27" t="s">
        <v>13</v>
      </c>
      <c r="T1085" s="26" t="s">
        <v>13</v>
      </c>
      <c r="U1085" s="28" t="s">
        <v>13</v>
      </c>
      <c r="V1085" s="29" t="s">
        <v>13</v>
      </c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</row>
    <row r="1086" spans="1:116" ht="9.75" customHeight="1" outlineLevel="4" thickBot="1" x14ac:dyDescent="0.2">
      <c r="A1086" s="11" t="s">
        <v>205</v>
      </c>
      <c r="B1086" s="12" t="s">
        <v>10</v>
      </c>
      <c r="C1086" s="117" t="s">
        <v>11</v>
      </c>
      <c r="D1086" s="13">
        <v>4</v>
      </c>
      <c r="E1086" s="1016" t="s">
        <v>219</v>
      </c>
      <c r="F1086" s="1017"/>
      <c r="G1086" s="1017"/>
      <c r="H1086" s="1017"/>
      <c r="I1086" s="1017"/>
      <c r="J1086" s="1017"/>
      <c r="K1086" s="1017"/>
      <c r="L1086" s="1017"/>
      <c r="M1086" s="1017"/>
      <c r="N1086" s="1017"/>
      <c r="O1086" s="1017"/>
      <c r="P1086" s="1017"/>
      <c r="Q1086" s="1017"/>
      <c r="R1086" s="1017"/>
      <c r="S1086" s="1017"/>
      <c r="T1086" s="1017"/>
      <c r="U1086" s="1017"/>
      <c r="V1086" s="1018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</row>
    <row r="1087" spans="1:116" ht="9.75" customHeight="1" outlineLevel="4" x14ac:dyDescent="0.15">
      <c r="A1087" s="1000" t="s">
        <v>73</v>
      </c>
      <c r="B1087" s="1004" t="s">
        <v>10</v>
      </c>
      <c r="C1087" s="1008" t="s">
        <v>11</v>
      </c>
      <c r="D1087" s="1048" t="s">
        <v>41</v>
      </c>
      <c r="E1087" s="1022" t="s">
        <v>10</v>
      </c>
      <c r="F1087" s="981"/>
      <c r="G1087" s="986"/>
      <c r="H1087" s="986"/>
      <c r="I1087" s="986"/>
      <c r="J1087" s="16" t="s">
        <v>156</v>
      </c>
      <c r="K1087" s="20"/>
      <c r="L1087" s="14"/>
      <c r="M1087" s="15"/>
      <c r="N1087" s="15"/>
      <c r="O1087" s="15"/>
      <c r="P1087" s="15"/>
      <c r="Q1087" s="14"/>
      <c r="R1087" s="14"/>
      <c r="S1087" s="1012"/>
      <c r="T1087" s="912"/>
      <c r="U1087" s="912"/>
      <c r="V1087" s="912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</row>
    <row r="1088" spans="1:116" ht="9.75" customHeight="1" outlineLevel="4" x14ac:dyDescent="0.15">
      <c r="A1088" s="1001"/>
      <c r="B1088" s="1005"/>
      <c r="C1088" s="1009"/>
      <c r="D1088" s="1045"/>
      <c r="E1088" s="1023"/>
      <c r="F1088" s="982"/>
      <c r="G1088" s="985"/>
      <c r="H1088" s="985"/>
      <c r="I1088" s="985"/>
      <c r="J1088" s="16" t="s">
        <v>157</v>
      </c>
      <c r="K1088" s="20"/>
      <c r="L1088" s="16"/>
      <c r="M1088" s="17"/>
      <c r="N1088" s="17"/>
      <c r="O1088" s="17"/>
      <c r="P1088" s="17"/>
      <c r="Q1088" s="16"/>
      <c r="R1088" s="16"/>
      <c r="S1088" s="1013"/>
      <c r="T1088" s="913"/>
      <c r="U1088" s="913"/>
      <c r="V1088" s="9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</row>
    <row r="1089" spans="1:116" ht="9.75" customHeight="1" outlineLevel="4" x14ac:dyDescent="0.15">
      <c r="A1089" s="1001"/>
      <c r="B1089" s="1005"/>
      <c r="C1089" s="1009"/>
      <c r="D1089" s="1045"/>
      <c r="E1089" s="1023"/>
      <c r="F1089" s="982"/>
      <c r="G1089" s="985"/>
      <c r="H1089" s="985"/>
      <c r="I1089" s="985"/>
      <c r="J1089" s="16" t="s">
        <v>158</v>
      </c>
      <c r="K1089" s="20"/>
      <c r="L1089" s="16"/>
      <c r="M1089" s="17"/>
      <c r="N1089" s="17"/>
      <c r="O1089" s="17"/>
      <c r="P1089" s="17"/>
      <c r="Q1089" s="16"/>
      <c r="R1089" s="16"/>
      <c r="S1089" s="1013"/>
      <c r="T1089" s="913"/>
      <c r="U1089" s="913"/>
      <c r="V1089" s="9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</row>
    <row r="1090" spans="1:116" ht="9.75" customHeight="1" outlineLevel="4" x14ac:dyDescent="0.15">
      <c r="A1090" s="1002"/>
      <c r="B1090" s="1006"/>
      <c r="C1090" s="1010"/>
      <c r="D1090" s="1046"/>
      <c r="E1090" s="1024"/>
      <c r="F1090" s="983"/>
      <c r="G1090" s="987"/>
      <c r="H1090" s="987"/>
      <c r="I1090" s="987"/>
      <c r="J1090" s="18" t="s">
        <v>159</v>
      </c>
      <c r="K1090" s="21"/>
      <c r="L1090" s="18"/>
      <c r="M1090" s="18"/>
      <c r="N1090" s="18"/>
      <c r="O1090" s="18"/>
      <c r="P1090" s="18"/>
      <c r="Q1090" s="18"/>
      <c r="R1090" s="18"/>
      <c r="S1090" s="1014"/>
      <c r="T1090" s="913"/>
      <c r="U1090" s="913"/>
      <c r="V1090" s="9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</row>
    <row r="1091" spans="1:116" ht="9.75" customHeight="1" outlineLevel="4" thickBot="1" x14ac:dyDescent="0.2">
      <c r="A1091" s="1003"/>
      <c r="B1091" s="1007"/>
      <c r="C1091" s="1011"/>
      <c r="D1091" s="1047"/>
      <c r="E1091" s="1025"/>
      <c r="F1091" s="984"/>
      <c r="G1091" s="988"/>
      <c r="H1091" s="988"/>
      <c r="I1091" s="988"/>
      <c r="J1091" s="19" t="s">
        <v>385</v>
      </c>
      <c r="K1091" s="19">
        <f>SUM(K1087:K1090)</f>
        <v>0</v>
      </c>
      <c r="L1091" s="19">
        <f>SUM(L1087:L1090)</f>
        <v>0</v>
      </c>
      <c r="M1091" s="19">
        <f t="shared" ref="M1091:R1091" si="259">SUM(M1087:M1090)</f>
        <v>0</v>
      </c>
      <c r="N1091" s="19">
        <f t="shared" si="259"/>
        <v>0</v>
      </c>
      <c r="O1091" s="19">
        <f t="shared" si="259"/>
        <v>0</v>
      </c>
      <c r="P1091" s="19">
        <f t="shared" si="259"/>
        <v>0</v>
      </c>
      <c r="Q1091" s="19">
        <f t="shared" si="259"/>
        <v>0</v>
      </c>
      <c r="R1091" s="19">
        <f t="shared" si="259"/>
        <v>0</v>
      </c>
      <c r="S1091" s="1015"/>
      <c r="T1091" s="914"/>
      <c r="U1091" s="914"/>
      <c r="V1091" s="914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</row>
    <row r="1092" spans="1:116" ht="9.75" customHeight="1" outlineLevel="4" x14ac:dyDescent="0.15">
      <c r="A1092" s="948" t="s">
        <v>73</v>
      </c>
      <c r="B1092" s="951" t="s">
        <v>10</v>
      </c>
      <c r="C1092" s="954" t="s">
        <v>11</v>
      </c>
      <c r="D1092" s="957" t="s">
        <v>41</v>
      </c>
      <c r="E1092" s="960" t="s">
        <v>11</v>
      </c>
      <c r="F1092" s="981"/>
      <c r="G1092" s="942"/>
      <c r="H1092" s="986"/>
      <c r="I1092" s="986"/>
      <c r="J1092" s="14" t="s">
        <v>156</v>
      </c>
      <c r="K1092" s="20"/>
      <c r="L1092" s="20"/>
      <c r="M1092" s="17"/>
      <c r="N1092" s="17"/>
      <c r="O1092" s="17"/>
      <c r="P1092" s="17"/>
      <c r="Q1092" s="16"/>
      <c r="R1092" s="16"/>
      <c r="S1092" s="945"/>
      <c r="T1092" s="912"/>
      <c r="U1092" s="912"/>
      <c r="V1092" s="912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</row>
    <row r="1093" spans="1:116" ht="9.75" customHeight="1" outlineLevel="4" x14ac:dyDescent="0.15">
      <c r="A1093" s="949"/>
      <c r="B1093" s="952"/>
      <c r="C1093" s="955"/>
      <c r="D1093" s="958"/>
      <c r="E1093" s="961"/>
      <c r="F1093" s="982"/>
      <c r="G1093" s="943"/>
      <c r="H1093" s="985"/>
      <c r="I1093" s="985"/>
      <c r="J1093" s="16" t="s">
        <v>157</v>
      </c>
      <c r="K1093" s="20"/>
      <c r="L1093" s="20"/>
      <c r="M1093" s="17"/>
      <c r="N1093" s="17"/>
      <c r="O1093" s="17"/>
      <c r="P1093" s="17"/>
      <c r="Q1093" s="16"/>
      <c r="R1093" s="16"/>
      <c r="S1093" s="946"/>
      <c r="T1093" s="913"/>
      <c r="U1093" s="913"/>
      <c r="V1093" s="9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</row>
    <row r="1094" spans="1:116" ht="9.75" customHeight="1" outlineLevel="4" x14ac:dyDescent="0.15">
      <c r="A1094" s="949"/>
      <c r="B1094" s="952"/>
      <c r="C1094" s="955"/>
      <c r="D1094" s="958"/>
      <c r="E1094" s="961"/>
      <c r="F1094" s="982"/>
      <c r="G1094" s="943"/>
      <c r="H1094" s="985"/>
      <c r="I1094" s="985"/>
      <c r="J1094" s="16" t="s">
        <v>158</v>
      </c>
      <c r="K1094" s="20"/>
      <c r="L1094" s="20"/>
      <c r="M1094" s="17"/>
      <c r="N1094" s="17"/>
      <c r="O1094" s="17"/>
      <c r="P1094" s="17"/>
      <c r="Q1094" s="16"/>
      <c r="R1094" s="16"/>
      <c r="S1094" s="946"/>
      <c r="T1094" s="913"/>
      <c r="U1094" s="913"/>
      <c r="V1094" s="9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</row>
    <row r="1095" spans="1:116" ht="9.75" customHeight="1" outlineLevel="4" x14ac:dyDescent="0.15">
      <c r="A1095" s="949"/>
      <c r="B1095" s="952"/>
      <c r="C1095" s="955"/>
      <c r="D1095" s="958"/>
      <c r="E1095" s="961"/>
      <c r="F1095" s="983"/>
      <c r="G1095" s="943"/>
      <c r="H1095" s="987"/>
      <c r="I1095" s="987"/>
      <c r="J1095" s="18" t="s">
        <v>159</v>
      </c>
      <c r="K1095" s="21"/>
      <c r="L1095" s="21"/>
      <c r="M1095" s="22"/>
      <c r="N1095" s="22"/>
      <c r="O1095" s="22"/>
      <c r="P1095" s="22"/>
      <c r="Q1095" s="18"/>
      <c r="R1095" s="18"/>
      <c r="S1095" s="946"/>
      <c r="T1095" s="913"/>
      <c r="U1095" s="913"/>
      <c r="V1095" s="9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</row>
    <row r="1096" spans="1:116" ht="11.25" customHeight="1" outlineLevel="4" thickBot="1" x14ac:dyDescent="0.2">
      <c r="A1096" s="950"/>
      <c r="B1096" s="953"/>
      <c r="C1096" s="956"/>
      <c r="D1096" s="959"/>
      <c r="E1096" s="962"/>
      <c r="F1096" s="984"/>
      <c r="G1096" s="944"/>
      <c r="H1096" s="988"/>
      <c r="I1096" s="988"/>
      <c r="J1096" s="19" t="s">
        <v>385</v>
      </c>
      <c r="K1096" s="19">
        <f>SUM(K1092:K1095)</f>
        <v>0</v>
      </c>
      <c r="L1096" s="19">
        <f>SUM(L1092:L1095)</f>
        <v>0</v>
      </c>
      <c r="M1096" s="19">
        <f t="shared" ref="M1096:R1096" si="260">SUM(M1092:M1095)</f>
        <v>0</v>
      </c>
      <c r="N1096" s="19">
        <f t="shared" si="260"/>
        <v>0</v>
      </c>
      <c r="O1096" s="19">
        <f t="shared" si="260"/>
        <v>0</v>
      </c>
      <c r="P1096" s="19">
        <f t="shared" si="260"/>
        <v>0</v>
      </c>
      <c r="Q1096" s="19">
        <f t="shared" si="260"/>
        <v>0</v>
      </c>
      <c r="R1096" s="19">
        <f t="shared" si="260"/>
        <v>0</v>
      </c>
      <c r="S1096" s="947"/>
      <c r="T1096" s="914"/>
      <c r="U1096" s="914"/>
      <c r="V1096" s="914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</row>
    <row r="1097" spans="1:116" ht="9.75" customHeight="1" outlineLevel="4" x14ac:dyDescent="0.15">
      <c r="A1097" s="1001" t="s">
        <v>73</v>
      </c>
      <c r="B1097" s="1005" t="s">
        <v>10</v>
      </c>
      <c r="C1097" s="1009" t="s">
        <v>11</v>
      </c>
      <c r="D1097" s="1045" t="s">
        <v>41</v>
      </c>
      <c r="E1097" s="1023" t="s">
        <v>12</v>
      </c>
      <c r="F1097" s="1050"/>
      <c r="G1097" s="985"/>
      <c r="H1097" s="985"/>
      <c r="I1097" s="985"/>
      <c r="J1097" s="14" t="s">
        <v>156</v>
      </c>
      <c r="K1097" s="20"/>
      <c r="L1097" s="20"/>
      <c r="M1097" s="17"/>
      <c r="N1097" s="17"/>
      <c r="O1097" s="17"/>
      <c r="P1097" s="17"/>
      <c r="Q1097" s="16"/>
      <c r="R1097" s="16"/>
      <c r="S1097" s="1013"/>
      <c r="T1097" s="912"/>
      <c r="U1097" s="912"/>
      <c r="V1097" s="912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</row>
    <row r="1098" spans="1:116" ht="9.75" customHeight="1" outlineLevel="4" x14ac:dyDescent="0.15">
      <c r="A1098" s="1001"/>
      <c r="B1098" s="1005"/>
      <c r="C1098" s="1009"/>
      <c r="D1098" s="1045"/>
      <c r="E1098" s="1023"/>
      <c r="F1098" s="1050"/>
      <c r="G1098" s="985"/>
      <c r="H1098" s="985"/>
      <c r="I1098" s="985"/>
      <c r="J1098" s="16" t="s">
        <v>157</v>
      </c>
      <c r="K1098" s="20"/>
      <c r="L1098" s="20"/>
      <c r="M1098" s="17"/>
      <c r="N1098" s="17"/>
      <c r="O1098" s="17"/>
      <c r="P1098" s="17"/>
      <c r="Q1098" s="16"/>
      <c r="R1098" s="16"/>
      <c r="S1098" s="1013"/>
      <c r="T1098" s="913"/>
      <c r="U1098" s="913"/>
      <c r="V1098" s="9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</row>
    <row r="1099" spans="1:116" ht="9.75" customHeight="1" outlineLevel="4" x14ac:dyDescent="0.15">
      <c r="A1099" s="1001"/>
      <c r="B1099" s="1005"/>
      <c r="C1099" s="1009"/>
      <c r="D1099" s="1045"/>
      <c r="E1099" s="1023"/>
      <c r="F1099" s="1050"/>
      <c r="G1099" s="985"/>
      <c r="H1099" s="985"/>
      <c r="I1099" s="985"/>
      <c r="J1099" s="16" t="s">
        <v>158</v>
      </c>
      <c r="K1099" s="20"/>
      <c r="L1099" s="20"/>
      <c r="M1099" s="17"/>
      <c r="N1099" s="17"/>
      <c r="O1099" s="17"/>
      <c r="P1099" s="17"/>
      <c r="Q1099" s="16"/>
      <c r="R1099" s="16"/>
      <c r="S1099" s="1013"/>
      <c r="T1099" s="913"/>
      <c r="U1099" s="913"/>
      <c r="V1099" s="9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</row>
    <row r="1100" spans="1:116" ht="9.75" customHeight="1" outlineLevel="4" x14ac:dyDescent="0.15">
      <c r="A1100" s="1002"/>
      <c r="B1100" s="1006"/>
      <c r="C1100" s="1010"/>
      <c r="D1100" s="1046"/>
      <c r="E1100" s="1024"/>
      <c r="F1100" s="1051"/>
      <c r="G1100" s="987"/>
      <c r="H1100" s="987"/>
      <c r="I1100" s="987"/>
      <c r="J1100" s="18" t="s">
        <v>159</v>
      </c>
      <c r="K1100" s="21"/>
      <c r="L1100" s="21"/>
      <c r="M1100" s="22"/>
      <c r="N1100" s="22"/>
      <c r="O1100" s="22"/>
      <c r="P1100" s="22"/>
      <c r="Q1100" s="18"/>
      <c r="R1100" s="18"/>
      <c r="S1100" s="1014"/>
      <c r="T1100" s="913"/>
      <c r="U1100" s="913"/>
      <c r="V1100" s="9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</row>
    <row r="1101" spans="1:116" ht="9.75" customHeight="1" outlineLevel="4" thickBot="1" x14ac:dyDescent="0.2">
      <c r="A1101" s="1003"/>
      <c r="B1101" s="1007"/>
      <c r="C1101" s="1011"/>
      <c r="D1101" s="1047"/>
      <c r="E1101" s="1025"/>
      <c r="F1101" s="1052"/>
      <c r="G1101" s="988"/>
      <c r="H1101" s="988"/>
      <c r="I1101" s="988"/>
      <c r="J1101" s="19" t="s">
        <v>385</v>
      </c>
      <c r="K1101" s="19">
        <f>SUM(K1097:K1100)</f>
        <v>0</v>
      </c>
      <c r="L1101" s="19">
        <f>SUM(L1097:L1100)</f>
        <v>0</v>
      </c>
      <c r="M1101" s="19">
        <f t="shared" ref="M1101:R1101" si="261">SUM(M1097:M1100)</f>
        <v>0</v>
      </c>
      <c r="N1101" s="19">
        <f t="shared" si="261"/>
        <v>0</v>
      </c>
      <c r="O1101" s="19">
        <f t="shared" si="261"/>
        <v>0</v>
      </c>
      <c r="P1101" s="19">
        <f t="shared" si="261"/>
        <v>0</v>
      </c>
      <c r="Q1101" s="19">
        <f t="shared" si="261"/>
        <v>0</v>
      </c>
      <c r="R1101" s="19">
        <f t="shared" si="261"/>
        <v>0</v>
      </c>
      <c r="S1101" s="1015"/>
      <c r="T1101" s="914"/>
      <c r="U1101" s="914"/>
      <c r="V1101" s="914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</row>
    <row r="1102" spans="1:116" ht="9.75" customHeight="1" outlineLevel="3" thickBot="1" x14ac:dyDescent="0.2">
      <c r="A1102" s="23" t="s">
        <v>73</v>
      </c>
      <c r="B1102" s="24" t="s">
        <v>10</v>
      </c>
      <c r="C1102" s="118" t="s">
        <v>11</v>
      </c>
      <c r="D1102" s="25">
        <v>4</v>
      </c>
      <c r="E1102" s="915" t="s">
        <v>46</v>
      </c>
      <c r="F1102" s="916"/>
      <c r="G1102" s="916"/>
      <c r="H1102" s="916"/>
      <c r="I1102" s="916"/>
      <c r="J1102" s="917"/>
      <c r="K1102" s="26">
        <f>K1091+K1096+K1101</f>
        <v>0</v>
      </c>
      <c r="L1102" s="26">
        <f>L1091+L1096+L1101</f>
        <v>0</v>
      </c>
      <c r="M1102" s="26">
        <f t="shared" ref="M1102:R1102" si="262">M1091+M1096+M1101</f>
        <v>0</v>
      </c>
      <c r="N1102" s="26">
        <f t="shared" si="262"/>
        <v>0</v>
      </c>
      <c r="O1102" s="26">
        <f t="shared" si="262"/>
        <v>0</v>
      </c>
      <c r="P1102" s="26">
        <f t="shared" si="262"/>
        <v>0</v>
      </c>
      <c r="Q1102" s="26">
        <f t="shared" si="262"/>
        <v>0</v>
      </c>
      <c r="R1102" s="26">
        <f t="shared" si="262"/>
        <v>0</v>
      </c>
      <c r="S1102" s="27" t="s">
        <v>13</v>
      </c>
      <c r="T1102" s="26" t="s">
        <v>13</v>
      </c>
      <c r="U1102" s="28" t="s">
        <v>13</v>
      </c>
      <c r="V1102" s="29" t="s">
        <v>13</v>
      </c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</row>
    <row r="1103" spans="1:116" ht="9.75" customHeight="1" outlineLevel="4" thickBot="1" x14ac:dyDescent="0.2">
      <c r="A1103" s="11" t="s">
        <v>73</v>
      </c>
      <c r="B1103" s="12" t="s">
        <v>10</v>
      </c>
      <c r="C1103" s="117" t="s">
        <v>11</v>
      </c>
      <c r="D1103" s="13">
        <v>5</v>
      </c>
      <c r="E1103" s="1016" t="s">
        <v>220</v>
      </c>
      <c r="F1103" s="1017"/>
      <c r="G1103" s="1017"/>
      <c r="H1103" s="1017"/>
      <c r="I1103" s="1017"/>
      <c r="J1103" s="1017"/>
      <c r="K1103" s="1017"/>
      <c r="L1103" s="1017"/>
      <c r="M1103" s="1017"/>
      <c r="N1103" s="1017"/>
      <c r="O1103" s="1017"/>
      <c r="P1103" s="1017"/>
      <c r="Q1103" s="1017"/>
      <c r="R1103" s="1017"/>
      <c r="S1103" s="1017"/>
      <c r="T1103" s="1017"/>
      <c r="U1103" s="1017"/>
      <c r="V1103" s="1018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</row>
    <row r="1104" spans="1:116" ht="9.75" customHeight="1" outlineLevel="4" x14ac:dyDescent="0.15">
      <c r="A1104" s="1000" t="s">
        <v>73</v>
      </c>
      <c r="B1104" s="1004" t="s">
        <v>10</v>
      </c>
      <c r="C1104" s="1008" t="s">
        <v>11</v>
      </c>
      <c r="D1104" s="1048" t="s">
        <v>45</v>
      </c>
      <c r="E1104" s="1022" t="s">
        <v>10</v>
      </c>
      <c r="F1104" s="981"/>
      <c r="G1104" s="986"/>
      <c r="H1104" s="986"/>
      <c r="I1104" s="986"/>
      <c r="J1104" s="16" t="s">
        <v>156</v>
      </c>
      <c r="K1104" s="20"/>
      <c r="L1104" s="14"/>
      <c r="M1104" s="15"/>
      <c r="N1104" s="15"/>
      <c r="O1104" s="15"/>
      <c r="P1104" s="15"/>
      <c r="Q1104" s="14"/>
      <c r="R1104" s="14"/>
      <c r="S1104" s="1012"/>
      <c r="T1104" s="912"/>
      <c r="U1104" s="912"/>
      <c r="V1104" s="912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</row>
    <row r="1105" spans="1:116" ht="9.75" customHeight="1" outlineLevel="4" x14ac:dyDescent="0.15">
      <c r="A1105" s="1001"/>
      <c r="B1105" s="1005"/>
      <c r="C1105" s="1009"/>
      <c r="D1105" s="1045"/>
      <c r="E1105" s="1023"/>
      <c r="F1105" s="982"/>
      <c r="G1105" s="985"/>
      <c r="H1105" s="985"/>
      <c r="I1105" s="985"/>
      <c r="J1105" s="16" t="s">
        <v>157</v>
      </c>
      <c r="K1105" s="20"/>
      <c r="L1105" s="16"/>
      <c r="M1105" s="17"/>
      <c r="N1105" s="17"/>
      <c r="O1105" s="17"/>
      <c r="P1105" s="17"/>
      <c r="Q1105" s="16"/>
      <c r="R1105" s="16"/>
      <c r="S1105" s="1013"/>
      <c r="T1105" s="913"/>
      <c r="U1105" s="913"/>
      <c r="V1105" s="9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</row>
    <row r="1106" spans="1:116" ht="9.75" customHeight="1" outlineLevel="4" x14ac:dyDescent="0.15">
      <c r="A1106" s="1001"/>
      <c r="B1106" s="1005"/>
      <c r="C1106" s="1009"/>
      <c r="D1106" s="1045"/>
      <c r="E1106" s="1023"/>
      <c r="F1106" s="982"/>
      <c r="G1106" s="985"/>
      <c r="H1106" s="985"/>
      <c r="I1106" s="985"/>
      <c r="J1106" s="16" t="s">
        <v>158</v>
      </c>
      <c r="K1106" s="20"/>
      <c r="L1106" s="16"/>
      <c r="M1106" s="17"/>
      <c r="N1106" s="17"/>
      <c r="O1106" s="17"/>
      <c r="P1106" s="17"/>
      <c r="Q1106" s="16"/>
      <c r="R1106" s="16"/>
      <c r="S1106" s="1013"/>
      <c r="T1106" s="913"/>
      <c r="U1106" s="913"/>
      <c r="V1106" s="9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</row>
    <row r="1107" spans="1:116" ht="9.75" customHeight="1" outlineLevel="4" x14ac:dyDescent="0.15">
      <c r="A1107" s="1002"/>
      <c r="B1107" s="1006"/>
      <c r="C1107" s="1010"/>
      <c r="D1107" s="1046"/>
      <c r="E1107" s="1024"/>
      <c r="F1107" s="983"/>
      <c r="G1107" s="987"/>
      <c r="H1107" s="987"/>
      <c r="I1107" s="987"/>
      <c r="J1107" s="18" t="s">
        <v>159</v>
      </c>
      <c r="K1107" s="21"/>
      <c r="L1107" s="18"/>
      <c r="M1107" s="18"/>
      <c r="N1107" s="18"/>
      <c r="O1107" s="18"/>
      <c r="P1107" s="18"/>
      <c r="Q1107" s="18"/>
      <c r="R1107" s="18"/>
      <c r="S1107" s="1014"/>
      <c r="T1107" s="913"/>
      <c r="U1107" s="913"/>
      <c r="V1107" s="9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</row>
    <row r="1108" spans="1:116" ht="9.75" customHeight="1" outlineLevel="4" thickBot="1" x14ac:dyDescent="0.2">
      <c r="A1108" s="1003"/>
      <c r="B1108" s="1007"/>
      <c r="C1108" s="1011"/>
      <c r="D1108" s="1047"/>
      <c r="E1108" s="1025"/>
      <c r="F1108" s="984"/>
      <c r="G1108" s="988"/>
      <c r="H1108" s="988"/>
      <c r="I1108" s="988"/>
      <c r="J1108" s="19" t="s">
        <v>385</v>
      </c>
      <c r="K1108" s="19">
        <f>SUM(K1104:K1107)</f>
        <v>0</v>
      </c>
      <c r="L1108" s="19">
        <f>SUM(L1104:L1107)</f>
        <v>0</v>
      </c>
      <c r="M1108" s="19">
        <f t="shared" ref="M1108:R1108" si="263">SUM(M1104:M1107)</f>
        <v>0</v>
      </c>
      <c r="N1108" s="19">
        <f t="shared" si="263"/>
        <v>0</v>
      </c>
      <c r="O1108" s="19">
        <f t="shared" si="263"/>
        <v>0</v>
      </c>
      <c r="P1108" s="19">
        <f t="shared" si="263"/>
        <v>0</v>
      </c>
      <c r="Q1108" s="19">
        <f t="shared" si="263"/>
        <v>0</v>
      </c>
      <c r="R1108" s="19">
        <f t="shared" si="263"/>
        <v>0</v>
      </c>
      <c r="S1108" s="1015"/>
      <c r="T1108" s="914"/>
      <c r="U1108" s="914"/>
      <c r="V1108" s="914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</row>
    <row r="1109" spans="1:116" ht="9.75" customHeight="1" outlineLevel="4" x14ac:dyDescent="0.15">
      <c r="A1109" s="948" t="s">
        <v>73</v>
      </c>
      <c r="B1109" s="951" t="s">
        <v>10</v>
      </c>
      <c r="C1109" s="954" t="s">
        <v>11</v>
      </c>
      <c r="D1109" s="957" t="s">
        <v>45</v>
      </c>
      <c r="E1109" s="960" t="s">
        <v>11</v>
      </c>
      <c r="F1109" s="981"/>
      <c r="G1109" s="942"/>
      <c r="H1109" s="986"/>
      <c r="I1109" s="986"/>
      <c r="J1109" s="14" t="s">
        <v>156</v>
      </c>
      <c r="K1109" s="20"/>
      <c r="L1109" s="20"/>
      <c r="M1109" s="17"/>
      <c r="N1109" s="17"/>
      <c r="O1109" s="17"/>
      <c r="P1109" s="17"/>
      <c r="Q1109" s="16"/>
      <c r="R1109" s="16"/>
      <c r="S1109" s="945"/>
      <c r="T1109" s="912"/>
      <c r="U1109" s="912"/>
      <c r="V1109" s="912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</row>
    <row r="1110" spans="1:116" ht="9.75" customHeight="1" outlineLevel="4" x14ac:dyDescent="0.15">
      <c r="A1110" s="949"/>
      <c r="B1110" s="952"/>
      <c r="C1110" s="955"/>
      <c r="D1110" s="958"/>
      <c r="E1110" s="961"/>
      <c r="F1110" s="982"/>
      <c r="G1110" s="943"/>
      <c r="H1110" s="985"/>
      <c r="I1110" s="985"/>
      <c r="J1110" s="16" t="s">
        <v>157</v>
      </c>
      <c r="K1110" s="20"/>
      <c r="L1110" s="20"/>
      <c r="M1110" s="17"/>
      <c r="N1110" s="17"/>
      <c r="O1110" s="17"/>
      <c r="P1110" s="17"/>
      <c r="Q1110" s="16"/>
      <c r="R1110" s="16"/>
      <c r="S1110" s="946"/>
      <c r="T1110" s="913"/>
      <c r="U1110" s="913"/>
      <c r="V1110" s="9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</row>
    <row r="1111" spans="1:116" ht="9.75" customHeight="1" outlineLevel="4" x14ac:dyDescent="0.15">
      <c r="A1111" s="949"/>
      <c r="B1111" s="952"/>
      <c r="C1111" s="955"/>
      <c r="D1111" s="958"/>
      <c r="E1111" s="961"/>
      <c r="F1111" s="982"/>
      <c r="G1111" s="943"/>
      <c r="H1111" s="985"/>
      <c r="I1111" s="985"/>
      <c r="J1111" s="16" t="s">
        <v>158</v>
      </c>
      <c r="K1111" s="20"/>
      <c r="L1111" s="20"/>
      <c r="M1111" s="17"/>
      <c r="N1111" s="17"/>
      <c r="O1111" s="17"/>
      <c r="P1111" s="17"/>
      <c r="Q1111" s="16"/>
      <c r="R1111" s="16"/>
      <c r="S1111" s="946"/>
      <c r="T1111" s="913"/>
      <c r="U1111" s="913"/>
      <c r="V1111" s="9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</row>
    <row r="1112" spans="1:116" ht="9.75" customHeight="1" outlineLevel="4" x14ac:dyDescent="0.15">
      <c r="A1112" s="949"/>
      <c r="B1112" s="952"/>
      <c r="C1112" s="955"/>
      <c r="D1112" s="958"/>
      <c r="E1112" s="961"/>
      <c r="F1112" s="983"/>
      <c r="G1112" s="943"/>
      <c r="H1112" s="987"/>
      <c r="I1112" s="987"/>
      <c r="J1112" s="18" t="s">
        <v>159</v>
      </c>
      <c r="K1112" s="21"/>
      <c r="L1112" s="21"/>
      <c r="M1112" s="22"/>
      <c r="N1112" s="22"/>
      <c r="O1112" s="22"/>
      <c r="P1112" s="22"/>
      <c r="Q1112" s="18"/>
      <c r="R1112" s="18"/>
      <c r="S1112" s="946"/>
      <c r="T1112" s="913"/>
      <c r="U1112" s="913"/>
      <c r="V1112" s="9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</row>
    <row r="1113" spans="1:116" ht="11.25" customHeight="1" outlineLevel="4" thickBot="1" x14ac:dyDescent="0.2">
      <c r="A1113" s="950"/>
      <c r="B1113" s="953"/>
      <c r="C1113" s="956"/>
      <c r="D1113" s="959"/>
      <c r="E1113" s="962"/>
      <c r="F1113" s="984"/>
      <c r="G1113" s="944"/>
      <c r="H1113" s="988"/>
      <c r="I1113" s="988"/>
      <c r="J1113" s="19" t="s">
        <v>385</v>
      </c>
      <c r="K1113" s="19">
        <f>SUM(K1109:K1112)</f>
        <v>0</v>
      </c>
      <c r="L1113" s="19">
        <f>SUM(L1109:L1112)</f>
        <v>0</v>
      </c>
      <c r="M1113" s="19">
        <f t="shared" ref="M1113:R1113" si="264">SUM(M1109:M1112)</f>
        <v>0</v>
      </c>
      <c r="N1113" s="19">
        <f t="shared" si="264"/>
        <v>0</v>
      </c>
      <c r="O1113" s="19">
        <f t="shared" si="264"/>
        <v>0</v>
      </c>
      <c r="P1113" s="19">
        <f t="shared" si="264"/>
        <v>0</v>
      </c>
      <c r="Q1113" s="19">
        <f t="shared" si="264"/>
        <v>0</v>
      </c>
      <c r="R1113" s="19">
        <f t="shared" si="264"/>
        <v>0</v>
      </c>
      <c r="S1113" s="947"/>
      <c r="T1113" s="914"/>
      <c r="U1113" s="914"/>
      <c r="V1113" s="914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</row>
    <row r="1114" spans="1:116" ht="9.75" customHeight="1" outlineLevel="4" x14ac:dyDescent="0.15">
      <c r="A1114" s="1001" t="s">
        <v>73</v>
      </c>
      <c r="B1114" s="1005" t="s">
        <v>10</v>
      </c>
      <c r="C1114" s="1009" t="s">
        <v>11</v>
      </c>
      <c r="D1114" s="1045" t="s">
        <v>45</v>
      </c>
      <c r="E1114" s="1023" t="s">
        <v>12</v>
      </c>
      <c r="F1114" s="1050"/>
      <c r="G1114" s="985"/>
      <c r="H1114" s="985"/>
      <c r="I1114" s="985"/>
      <c r="J1114" s="14" t="s">
        <v>156</v>
      </c>
      <c r="K1114" s="20"/>
      <c r="L1114" s="20"/>
      <c r="M1114" s="17"/>
      <c r="N1114" s="17"/>
      <c r="O1114" s="17"/>
      <c r="P1114" s="17"/>
      <c r="Q1114" s="16"/>
      <c r="R1114" s="16"/>
      <c r="S1114" s="1013"/>
      <c r="T1114" s="912"/>
      <c r="U1114" s="912"/>
      <c r="V1114" s="912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</row>
    <row r="1115" spans="1:116" ht="9.75" customHeight="1" outlineLevel="4" x14ac:dyDescent="0.15">
      <c r="A1115" s="1001"/>
      <c r="B1115" s="1005"/>
      <c r="C1115" s="1009"/>
      <c r="D1115" s="1045"/>
      <c r="E1115" s="1023"/>
      <c r="F1115" s="1050"/>
      <c r="G1115" s="985"/>
      <c r="H1115" s="985"/>
      <c r="I1115" s="985"/>
      <c r="J1115" s="16" t="s">
        <v>157</v>
      </c>
      <c r="K1115" s="20"/>
      <c r="L1115" s="20"/>
      <c r="M1115" s="17"/>
      <c r="N1115" s="17"/>
      <c r="O1115" s="17"/>
      <c r="P1115" s="17"/>
      <c r="Q1115" s="16"/>
      <c r="R1115" s="16"/>
      <c r="S1115" s="1013"/>
      <c r="T1115" s="913"/>
      <c r="U1115" s="913"/>
      <c r="V1115" s="9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</row>
    <row r="1116" spans="1:116" ht="9.75" customHeight="1" outlineLevel="4" x14ac:dyDescent="0.15">
      <c r="A1116" s="1001"/>
      <c r="B1116" s="1005"/>
      <c r="C1116" s="1009"/>
      <c r="D1116" s="1045"/>
      <c r="E1116" s="1023"/>
      <c r="F1116" s="1050"/>
      <c r="G1116" s="985"/>
      <c r="H1116" s="985"/>
      <c r="I1116" s="985"/>
      <c r="J1116" s="16" t="s">
        <v>158</v>
      </c>
      <c r="K1116" s="20"/>
      <c r="L1116" s="20"/>
      <c r="M1116" s="17"/>
      <c r="N1116" s="17"/>
      <c r="O1116" s="17"/>
      <c r="P1116" s="17"/>
      <c r="Q1116" s="16"/>
      <c r="R1116" s="16"/>
      <c r="S1116" s="1013"/>
      <c r="T1116" s="913"/>
      <c r="U1116" s="913"/>
      <c r="V1116" s="9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</row>
    <row r="1117" spans="1:116" ht="9.75" customHeight="1" outlineLevel="4" x14ac:dyDescent="0.15">
      <c r="A1117" s="1002"/>
      <c r="B1117" s="1006"/>
      <c r="C1117" s="1010"/>
      <c r="D1117" s="1046"/>
      <c r="E1117" s="1024"/>
      <c r="F1117" s="1051"/>
      <c r="G1117" s="987"/>
      <c r="H1117" s="987"/>
      <c r="I1117" s="987"/>
      <c r="J1117" s="18" t="s">
        <v>159</v>
      </c>
      <c r="K1117" s="21"/>
      <c r="L1117" s="21"/>
      <c r="M1117" s="22"/>
      <c r="N1117" s="22"/>
      <c r="O1117" s="22"/>
      <c r="P1117" s="22"/>
      <c r="Q1117" s="18"/>
      <c r="R1117" s="18"/>
      <c r="S1117" s="1014"/>
      <c r="T1117" s="913"/>
      <c r="U1117" s="913"/>
      <c r="V1117" s="9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</row>
    <row r="1118" spans="1:116" ht="9.75" customHeight="1" outlineLevel="4" thickBot="1" x14ac:dyDescent="0.2">
      <c r="A1118" s="1003"/>
      <c r="B1118" s="1007"/>
      <c r="C1118" s="1011"/>
      <c r="D1118" s="1047"/>
      <c r="E1118" s="1025"/>
      <c r="F1118" s="1052"/>
      <c r="G1118" s="988"/>
      <c r="H1118" s="988"/>
      <c r="I1118" s="988"/>
      <c r="J1118" s="19" t="s">
        <v>385</v>
      </c>
      <c r="K1118" s="19">
        <f>SUM(K1114:K1117)</f>
        <v>0</v>
      </c>
      <c r="L1118" s="19">
        <f>SUM(L1114:L1117)</f>
        <v>0</v>
      </c>
      <c r="M1118" s="19">
        <f t="shared" ref="M1118:R1118" si="265">SUM(M1114:M1117)</f>
        <v>0</v>
      </c>
      <c r="N1118" s="19">
        <f t="shared" si="265"/>
        <v>0</v>
      </c>
      <c r="O1118" s="19">
        <f t="shared" si="265"/>
        <v>0</v>
      </c>
      <c r="P1118" s="19">
        <f t="shared" si="265"/>
        <v>0</v>
      </c>
      <c r="Q1118" s="19">
        <f t="shared" si="265"/>
        <v>0</v>
      </c>
      <c r="R1118" s="19">
        <f t="shared" si="265"/>
        <v>0</v>
      </c>
      <c r="S1118" s="1015"/>
      <c r="T1118" s="914"/>
      <c r="U1118" s="914"/>
      <c r="V1118" s="914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</row>
    <row r="1119" spans="1:116" ht="9.75" customHeight="1" outlineLevel="3" thickBot="1" x14ac:dyDescent="0.2">
      <c r="A1119" s="23" t="s">
        <v>73</v>
      </c>
      <c r="B1119" s="24" t="s">
        <v>10</v>
      </c>
      <c r="C1119" s="118" t="s">
        <v>11</v>
      </c>
      <c r="D1119" s="25">
        <v>5</v>
      </c>
      <c r="E1119" s="915" t="s">
        <v>46</v>
      </c>
      <c r="F1119" s="916"/>
      <c r="G1119" s="916"/>
      <c r="H1119" s="916"/>
      <c r="I1119" s="916"/>
      <c r="J1119" s="917"/>
      <c r="K1119" s="26">
        <f>K1108+K1113+K1118</f>
        <v>0</v>
      </c>
      <c r="L1119" s="26">
        <f>L1108+L1113+L1118</f>
        <v>0</v>
      </c>
      <c r="M1119" s="26">
        <f t="shared" ref="M1119:R1119" si="266">M1108+M1113+M1118</f>
        <v>0</v>
      </c>
      <c r="N1119" s="26">
        <f t="shared" si="266"/>
        <v>0</v>
      </c>
      <c r="O1119" s="26">
        <f t="shared" si="266"/>
        <v>0</v>
      </c>
      <c r="P1119" s="26">
        <f t="shared" si="266"/>
        <v>0</v>
      </c>
      <c r="Q1119" s="26">
        <f t="shared" si="266"/>
        <v>0</v>
      </c>
      <c r="R1119" s="26">
        <f t="shared" si="266"/>
        <v>0</v>
      </c>
      <c r="S1119" s="27" t="s">
        <v>13</v>
      </c>
      <c r="T1119" s="26" t="s">
        <v>13</v>
      </c>
      <c r="U1119" s="28" t="s">
        <v>13</v>
      </c>
      <c r="V1119" s="29" t="s">
        <v>13</v>
      </c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</row>
    <row r="1120" spans="1:116" ht="9.75" customHeight="1" outlineLevel="4" thickBot="1" x14ac:dyDescent="0.2">
      <c r="A1120" s="11" t="s">
        <v>73</v>
      </c>
      <c r="B1120" s="12" t="s">
        <v>10</v>
      </c>
      <c r="C1120" s="117" t="s">
        <v>11</v>
      </c>
      <c r="D1120" s="13">
        <v>6</v>
      </c>
      <c r="E1120" s="1016" t="s">
        <v>221</v>
      </c>
      <c r="F1120" s="1017"/>
      <c r="G1120" s="1017"/>
      <c r="H1120" s="1017"/>
      <c r="I1120" s="1017"/>
      <c r="J1120" s="1017"/>
      <c r="K1120" s="1017"/>
      <c r="L1120" s="1017"/>
      <c r="M1120" s="1017"/>
      <c r="N1120" s="1017"/>
      <c r="O1120" s="1017"/>
      <c r="P1120" s="1017"/>
      <c r="Q1120" s="1017"/>
      <c r="R1120" s="1017"/>
      <c r="S1120" s="1017"/>
      <c r="T1120" s="1017"/>
      <c r="U1120" s="1017"/>
      <c r="V1120" s="1018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</row>
    <row r="1121" spans="1:116" ht="9.75" customHeight="1" outlineLevel="4" x14ac:dyDescent="0.15">
      <c r="A1121" s="1000" t="s">
        <v>73</v>
      </c>
      <c r="B1121" s="1004" t="s">
        <v>10</v>
      </c>
      <c r="C1121" s="1008" t="s">
        <v>11</v>
      </c>
      <c r="D1121" s="1048" t="s">
        <v>48</v>
      </c>
      <c r="E1121" s="1022" t="s">
        <v>10</v>
      </c>
      <c r="F1121" s="981"/>
      <c r="G1121" s="986"/>
      <c r="H1121" s="986"/>
      <c r="I1121" s="986"/>
      <c r="J1121" s="16" t="s">
        <v>156</v>
      </c>
      <c r="K1121" s="20"/>
      <c r="L1121" s="14"/>
      <c r="M1121" s="15"/>
      <c r="N1121" s="15"/>
      <c r="O1121" s="15"/>
      <c r="P1121" s="15"/>
      <c r="Q1121" s="14"/>
      <c r="R1121" s="14"/>
      <c r="S1121" s="1012"/>
      <c r="T1121" s="912"/>
      <c r="U1121" s="912"/>
      <c r="V1121" s="912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</row>
    <row r="1122" spans="1:116" ht="9.75" customHeight="1" outlineLevel="4" x14ac:dyDescent="0.15">
      <c r="A1122" s="1001"/>
      <c r="B1122" s="1005"/>
      <c r="C1122" s="1009"/>
      <c r="D1122" s="1045"/>
      <c r="E1122" s="1023"/>
      <c r="F1122" s="982"/>
      <c r="G1122" s="985"/>
      <c r="H1122" s="985"/>
      <c r="I1122" s="985"/>
      <c r="J1122" s="16" t="s">
        <v>157</v>
      </c>
      <c r="K1122" s="20"/>
      <c r="L1122" s="16"/>
      <c r="M1122" s="17"/>
      <c r="N1122" s="17"/>
      <c r="O1122" s="17"/>
      <c r="P1122" s="17"/>
      <c r="Q1122" s="16"/>
      <c r="R1122" s="16"/>
      <c r="S1122" s="1013"/>
      <c r="T1122" s="913"/>
      <c r="U1122" s="913"/>
      <c r="V1122" s="9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</row>
    <row r="1123" spans="1:116" ht="9.75" customHeight="1" outlineLevel="4" x14ac:dyDescent="0.15">
      <c r="A1123" s="1001"/>
      <c r="B1123" s="1005"/>
      <c r="C1123" s="1009"/>
      <c r="D1123" s="1045"/>
      <c r="E1123" s="1023"/>
      <c r="F1123" s="982"/>
      <c r="G1123" s="985"/>
      <c r="H1123" s="985"/>
      <c r="I1123" s="985"/>
      <c r="J1123" s="16" t="s">
        <v>158</v>
      </c>
      <c r="K1123" s="20"/>
      <c r="L1123" s="16"/>
      <c r="M1123" s="17"/>
      <c r="N1123" s="17"/>
      <c r="O1123" s="17"/>
      <c r="P1123" s="17"/>
      <c r="Q1123" s="16"/>
      <c r="R1123" s="16"/>
      <c r="S1123" s="1013"/>
      <c r="T1123" s="913"/>
      <c r="U1123" s="913"/>
      <c r="V1123" s="9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</row>
    <row r="1124" spans="1:116" ht="9.75" customHeight="1" outlineLevel="4" x14ac:dyDescent="0.15">
      <c r="A1124" s="1002"/>
      <c r="B1124" s="1006"/>
      <c r="C1124" s="1010"/>
      <c r="D1124" s="1046"/>
      <c r="E1124" s="1024"/>
      <c r="F1124" s="983"/>
      <c r="G1124" s="987"/>
      <c r="H1124" s="987"/>
      <c r="I1124" s="987"/>
      <c r="J1124" s="18" t="s">
        <v>159</v>
      </c>
      <c r="K1124" s="21"/>
      <c r="L1124" s="18"/>
      <c r="M1124" s="18"/>
      <c r="N1124" s="18"/>
      <c r="O1124" s="18"/>
      <c r="P1124" s="18"/>
      <c r="Q1124" s="18"/>
      <c r="R1124" s="18"/>
      <c r="S1124" s="1014"/>
      <c r="T1124" s="913"/>
      <c r="U1124" s="913"/>
      <c r="V1124" s="9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</row>
    <row r="1125" spans="1:116" ht="9.75" customHeight="1" outlineLevel="4" thickBot="1" x14ac:dyDescent="0.2">
      <c r="A1125" s="1003"/>
      <c r="B1125" s="1007"/>
      <c r="C1125" s="1011"/>
      <c r="D1125" s="1047"/>
      <c r="E1125" s="1025"/>
      <c r="F1125" s="984"/>
      <c r="G1125" s="988"/>
      <c r="H1125" s="988"/>
      <c r="I1125" s="988"/>
      <c r="J1125" s="19" t="s">
        <v>385</v>
      </c>
      <c r="K1125" s="19">
        <f>SUM(K1121:K1124)</f>
        <v>0</v>
      </c>
      <c r="L1125" s="19">
        <f>SUM(L1121:L1124)</f>
        <v>0</v>
      </c>
      <c r="M1125" s="19">
        <f t="shared" ref="M1125:R1125" si="267">SUM(M1121:M1124)</f>
        <v>0</v>
      </c>
      <c r="N1125" s="19">
        <f t="shared" si="267"/>
        <v>0</v>
      </c>
      <c r="O1125" s="19">
        <f t="shared" si="267"/>
        <v>0</v>
      </c>
      <c r="P1125" s="19">
        <f t="shared" si="267"/>
        <v>0</v>
      </c>
      <c r="Q1125" s="19">
        <f t="shared" si="267"/>
        <v>0</v>
      </c>
      <c r="R1125" s="19">
        <f t="shared" si="267"/>
        <v>0</v>
      </c>
      <c r="S1125" s="1015"/>
      <c r="T1125" s="914"/>
      <c r="U1125" s="914"/>
      <c r="V1125" s="914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</row>
    <row r="1126" spans="1:116" ht="9.75" customHeight="1" outlineLevel="4" x14ac:dyDescent="0.15">
      <c r="A1126" s="948" t="s">
        <v>73</v>
      </c>
      <c r="B1126" s="951" t="s">
        <v>10</v>
      </c>
      <c r="C1126" s="954" t="s">
        <v>11</v>
      </c>
      <c r="D1126" s="957" t="s">
        <v>48</v>
      </c>
      <c r="E1126" s="960" t="s">
        <v>11</v>
      </c>
      <c r="F1126" s="981"/>
      <c r="G1126" s="942"/>
      <c r="H1126" s="986"/>
      <c r="I1126" s="986"/>
      <c r="J1126" s="14" t="s">
        <v>156</v>
      </c>
      <c r="K1126" s="20"/>
      <c r="L1126" s="20"/>
      <c r="M1126" s="17"/>
      <c r="N1126" s="17"/>
      <c r="O1126" s="17"/>
      <c r="P1126" s="17"/>
      <c r="Q1126" s="16"/>
      <c r="R1126" s="16"/>
      <c r="S1126" s="945"/>
      <c r="T1126" s="912"/>
      <c r="U1126" s="912"/>
      <c r="V1126" s="912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</row>
    <row r="1127" spans="1:116" ht="9.75" customHeight="1" outlineLevel="4" x14ac:dyDescent="0.15">
      <c r="A1127" s="949"/>
      <c r="B1127" s="952"/>
      <c r="C1127" s="955"/>
      <c r="D1127" s="958"/>
      <c r="E1127" s="961"/>
      <c r="F1127" s="982"/>
      <c r="G1127" s="943"/>
      <c r="H1127" s="985"/>
      <c r="I1127" s="985"/>
      <c r="J1127" s="16" t="s">
        <v>157</v>
      </c>
      <c r="K1127" s="20"/>
      <c r="L1127" s="20"/>
      <c r="M1127" s="17"/>
      <c r="N1127" s="17"/>
      <c r="O1127" s="17"/>
      <c r="P1127" s="17"/>
      <c r="Q1127" s="16"/>
      <c r="R1127" s="16"/>
      <c r="S1127" s="946"/>
      <c r="T1127" s="913"/>
      <c r="U1127" s="913"/>
      <c r="V1127" s="9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</row>
    <row r="1128" spans="1:116" ht="9.75" customHeight="1" outlineLevel="4" x14ac:dyDescent="0.15">
      <c r="A1128" s="949"/>
      <c r="B1128" s="952"/>
      <c r="C1128" s="955"/>
      <c r="D1128" s="958"/>
      <c r="E1128" s="961"/>
      <c r="F1128" s="982"/>
      <c r="G1128" s="943"/>
      <c r="H1128" s="985"/>
      <c r="I1128" s="985"/>
      <c r="J1128" s="16" t="s">
        <v>158</v>
      </c>
      <c r="K1128" s="20"/>
      <c r="L1128" s="20"/>
      <c r="M1128" s="17"/>
      <c r="N1128" s="17"/>
      <c r="O1128" s="17"/>
      <c r="P1128" s="17"/>
      <c r="Q1128" s="16"/>
      <c r="R1128" s="16"/>
      <c r="S1128" s="946"/>
      <c r="T1128" s="913"/>
      <c r="U1128" s="913"/>
      <c r="V1128" s="9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</row>
    <row r="1129" spans="1:116" ht="9.75" customHeight="1" outlineLevel="4" x14ac:dyDescent="0.15">
      <c r="A1129" s="949"/>
      <c r="B1129" s="952"/>
      <c r="C1129" s="955"/>
      <c r="D1129" s="958"/>
      <c r="E1129" s="961"/>
      <c r="F1129" s="983"/>
      <c r="G1129" s="943"/>
      <c r="H1129" s="987"/>
      <c r="I1129" s="987"/>
      <c r="J1129" s="18" t="s">
        <v>159</v>
      </c>
      <c r="K1129" s="21"/>
      <c r="L1129" s="21"/>
      <c r="M1129" s="22"/>
      <c r="N1129" s="22"/>
      <c r="O1129" s="22"/>
      <c r="P1129" s="22"/>
      <c r="Q1129" s="18"/>
      <c r="R1129" s="18"/>
      <c r="S1129" s="946"/>
      <c r="T1129" s="913"/>
      <c r="U1129" s="913"/>
      <c r="V1129" s="9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</row>
    <row r="1130" spans="1:116" ht="11.25" customHeight="1" outlineLevel="4" thickBot="1" x14ac:dyDescent="0.2">
      <c r="A1130" s="950"/>
      <c r="B1130" s="953"/>
      <c r="C1130" s="956"/>
      <c r="D1130" s="959"/>
      <c r="E1130" s="962"/>
      <c r="F1130" s="984"/>
      <c r="G1130" s="944"/>
      <c r="H1130" s="988"/>
      <c r="I1130" s="988"/>
      <c r="J1130" s="19" t="s">
        <v>385</v>
      </c>
      <c r="K1130" s="19">
        <f>SUM(K1126:K1129)</f>
        <v>0</v>
      </c>
      <c r="L1130" s="19">
        <f>SUM(L1126:L1129)</f>
        <v>0</v>
      </c>
      <c r="M1130" s="19">
        <f t="shared" ref="M1130:R1130" si="268">SUM(M1126:M1129)</f>
        <v>0</v>
      </c>
      <c r="N1130" s="19">
        <f t="shared" si="268"/>
        <v>0</v>
      </c>
      <c r="O1130" s="19">
        <f t="shared" si="268"/>
        <v>0</v>
      </c>
      <c r="P1130" s="19">
        <f t="shared" si="268"/>
        <v>0</v>
      </c>
      <c r="Q1130" s="19">
        <f t="shared" si="268"/>
        <v>0</v>
      </c>
      <c r="R1130" s="19">
        <f t="shared" si="268"/>
        <v>0</v>
      </c>
      <c r="S1130" s="947"/>
      <c r="T1130" s="914"/>
      <c r="U1130" s="914"/>
      <c r="V1130" s="914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</row>
    <row r="1131" spans="1:116" ht="10.5" outlineLevel="4" x14ac:dyDescent="0.15">
      <c r="A1131" s="1001" t="s">
        <v>73</v>
      </c>
      <c r="B1131" s="1005" t="s">
        <v>10</v>
      </c>
      <c r="C1131" s="1009" t="s">
        <v>11</v>
      </c>
      <c r="D1131" s="1045" t="s">
        <v>48</v>
      </c>
      <c r="E1131" s="1023" t="s">
        <v>12</v>
      </c>
      <c r="F1131" s="1050"/>
      <c r="G1131" s="985"/>
      <c r="H1131" s="985"/>
      <c r="I1131" s="985"/>
      <c r="J1131" s="14" t="s">
        <v>156</v>
      </c>
      <c r="K1131" s="20"/>
      <c r="L1131" s="20"/>
      <c r="M1131" s="17"/>
      <c r="N1131" s="17"/>
      <c r="O1131" s="17"/>
      <c r="P1131" s="17"/>
      <c r="Q1131" s="16"/>
      <c r="R1131" s="16"/>
      <c r="S1131" s="1013"/>
      <c r="T1131" s="912"/>
      <c r="U1131" s="912"/>
      <c r="V1131" s="912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</row>
    <row r="1132" spans="1:116" ht="10.5" outlineLevel="4" x14ac:dyDescent="0.15">
      <c r="A1132" s="1001"/>
      <c r="B1132" s="1005"/>
      <c r="C1132" s="1009"/>
      <c r="D1132" s="1045"/>
      <c r="E1132" s="1023"/>
      <c r="F1132" s="1050"/>
      <c r="G1132" s="985"/>
      <c r="H1132" s="985"/>
      <c r="I1132" s="985"/>
      <c r="J1132" s="16" t="s">
        <v>157</v>
      </c>
      <c r="K1132" s="20"/>
      <c r="L1132" s="20"/>
      <c r="M1132" s="17"/>
      <c r="N1132" s="17"/>
      <c r="O1132" s="17"/>
      <c r="P1132" s="17"/>
      <c r="Q1132" s="16"/>
      <c r="R1132" s="16"/>
      <c r="S1132" s="1013"/>
      <c r="T1132" s="913"/>
      <c r="U1132" s="913"/>
      <c r="V1132" s="9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</row>
    <row r="1133" spans="1:116" ht="10.5" outlineLevel="4" x14ac:dyDescent="0.15">
      <c r="A1133" s="1001"/>
      <c r="B1133" s="1005"/>
      <c r="C1133" s="1009"/>
      <c r="D1133" s="1045"/>
      <c r="E1133" s="1023"/>
      <c r="F1133" s="1050"/>
      <c r="G1133" s="985"/>
      <c r="H1133" s="985"/>
      <c r="I1133" s="985"/>
      <c r="J1133" s="16" t="s">
        <v>158</v>
      </c>
      <c r="K1133" s="20"/>
      <c r="L1133" s="20"/>
      <c r="M1133" s="17"/>
      <c r="N1133" s="17"/>
      <c r="O1133" s="17"/>
      <c r="P1133" s="17"/>
      <c r="Q1133" s="16"/>
      <c r="R1133" s="16"/>
      <c r="S1133" s="1013"/>
      <c r="T1133" s="913"/>
      <c r="U1133" s="913"/>
      <c r="V1133" s="9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</row>
    <row r="1134" spans="1:116" ht="10.5" outlineLevel="4" x14ac:dyDescent="0.15">
      <c r="A1134" s="1002"/>
      <c r="B1134" s="1006"/>
      <c r="C1134" s="1010"/>
      <c r="D1134" s="1046"/>
      <c r="E1134" s="1024"/>
      <c r="F1134" s="1051"/>
      <c r="G1134" s="987"/>
      <c r="H1134" s="987"/>
      <c r="I1134" s="987"/>
      <c r="J1134" s="18" t="s">
        <v>159</v>
      </c>
      <c r="K1134" s="21"/>
      <c r="L1134" s="21"/>
      <c r="M1134" s="22"/>
      <c r="N1134" s="22"/>
      <c r="O1134" s="22"/>
      <c r="P1134" s="22"/>
      <c r="Q1134" s="18"/>
      <c r="R1134" s="18"/>
      <c r="S1134" s="1014"/>
      <c r="T1134" s="913"/>
      <c r="U1134" s="913"/>
      <c r="V1134" s="9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</row>
    <row r="1135" spans="1:116" ht="11.25" outlineLevel="4" thickBot="1" x14ac:dyDescent="0.2">
      <c r="A1135" s="1003"/>
      <c r="B1135" s="1007"/>
      <c r="C1135" s="1011"/>
      <c r="D1135" s="1047"/>
      <c r="E1135" s="1025"/>
      <c r="F1135" s="1052"/>
      <c r="G1135" s="988"/>
      <c r="H1135" s="988"/>
      <c r="I1135" s="988"/>
      <c r="J1135" s="19" t="s">
        <v>385</v>
      </c>
      <c r="K1135" s="19">
        <f>SUM(K1131:K1134)</f>
        <v>0</v>
      </c>
      <c r="L1135" s="19">
        <f>SUM(L1131:L1134)</f>
        <v>0</v>
      </c>
      <c r="M1135" s="19">
        <f t="shared" ref="M1135:R1135" si="269">SUM(M1131:M1134)</f>
        <v>0</v>
      </c>
      <c r="N1135" s="19">
        <f t="shared" si="269"/>
        <v>0</v>
      </c>
      <c r="O1135" s="19">
        <f t="shared" si="269"/>
        <v>0</v>
      </c>
      <c r="P1135" s="19">
        <f t="shared" si="269"/>
        <v>0</v>
      </c>
      <c r="Q1135" s="19">
        <f t="shared" si="269"/>
        <v>0</v>
      </c>
      <c r="R1135" s="19">
        <f t="shared" si="269"/>
        <v>0</v>
      </c>
      <c r="S1135" s="1015"/>
      <c r="T1135" s="914"/>
      <c r="U1135" s="914"/>
      <c r="V1135" s="914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</row>
    <row r="1136" spans="1:116" ht="11.25" outlineLevel="3" thickBot="1" x14ac:dyDescent="0.2">
      <c r="A1136" s="23" t="s">
        <v>73</v>
      </c>
      <c r="B1136" s="24" t="s">
        <v>10</v>
      </c>
      <c r="C1136" s="118" t="s">
        <v>11</v>
      </c>
      <c r="D1136" s="25">
        <v>6</v>
      </c>
      <c r="E1136" s="915" t="s">
        <v>46</v>
      </c>
      <c r="F1136" s="916"/>
      <c r="G1136" s="916"/>
      <c r="H1136" s="916"/>
      <c r="I1136" s="916"/>
      <c r="J1136" s="917"/>
      <c r="K1136" s="26">
        <f>K1125+K1130+K1135</f>
        <v>0</v>
      </c>
      <c r="L1136" s="26">
        <f>L1125+L1130+L1135</f>
        <v>0</v>
      </c>
      <c r="M1136" s="26">
        <f t="shared" ref="M1136:R1136" si="270">M1125+M1130+M1135</f>
        <v>0</v>
      </c>
      <c r="N1136" s="26">
        <f t="shared" si="270"/>
        <v>0</v>
      </c>
      <c r="O1136" s="26">
        <f t="shared" si="270"/>
        <v>0</v>
      </c>
      <c r="P1136" s="26">
        <f t="shared" si="270"/>
        <v>0</v>
      </c>
      <c r="Q1136" s="26">
        <f t="shared" si="270"/>
        <v>0</v>
      </c>
      <c r="R1136" s="26">
        <f t="shared" si="270"/>
        <v>0</v>
      </c>
      <c r="S1136" s="27" t="s">
        <v>13</v>
      </c>
      <c r="T1136" s="26" t="s">
        <v>13</v>
      </c>
      <c r="U1136" s="28" t="s">
        <v>13</v>
      </c>
      <c r="V1136" s="29" t="s">
        <v>13</v>
      </c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</row>
    <row r="1137" spans="1:116" ht="11.25" outlineLevel="4" thickBot="1" x14ac:dyDescent="0.2">
      <c r="A1137" s="11" t="s">
        <v>73</v>
      </c>
      <c r="B1137" s="12" t="s">
        <v>10</v>
      </c>
      <c r="C1137" s="117" t="s">
        <v>11</v>
      </c>
      <c r="D1137" s="13">
        <v>7</v>
      </c>
      <c r="E1137" s="1016" t="s">
        <v>222</v>
      </c>
      <c r="F1137" s="1017"/>
      <c r="G1137" s="1017"/>
      <c r="H1137" s="1017"/>
      <c r="I1137" s="1017"/>
      <c r="J1137" s="1017"/>
      <c r="K1137" s="1017"/>
      <c r="L1137" s="1017"/>
      <c r="M1137" s="1017"/>
      <c r="N1137" s="1017"/>
      <c r="O1137" s="1017"/>
      <c r="P1137" s="1017"/>
      <c r="Q1137" s="1017"/>
      <c r="R1137" s="1017"/>
      <c r="S1137" s="1017"/>
      <c r="T1137" s="1017"/>
      <c r="U1137" s="1017"/>
      <c r="V1137" s="1018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</row>
    <row r="1138" spans="1:116" ht="10.5" outlineLevel="4" x14ac:dyDescent="0.15">
      <c r="A1138" s="1000" t="s">
        <v>73</v>
      </c>
      <c r="B1138" s="1004" t="s">
        <v>10</v>
      </c>
      <c r="C1138" s="1008" t="s">
        <v>11</v>
      </c>
      <c r="D1138" s="1048" t="s">
        <v>49</v>
      </c>
      <c r="E1138" s="1022" t="s">
        <v>10</v>
      </c>
      <c r="F1138" s="981"/>
      <c r="G1138" s="986"/>
      <c r="H1138" s="986"/>
      <c r="I1138" s="986"/>
      <c r="J1138" s="16" t="s">
        <v>156</v>
      </c>
      <c r="K1138" s="20"/>
      <c r="L1138" s="14"/>
      <c r="M1138" s="15"/>
      <c r="N1138" s="15"/>
      <c r="O1138" s="15"/>
      <c r="P1138" s="15"/>
      <c r="Q1138" s="14"/>
      <c r="R1138" s="14"/>
      <c r="S1138" s="1012"/>
      <c r="T1138" s="912"/>
      <c r="U1138" s="912"/>
      <c r="V1138" s="912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</row>
    <row r="1139" spans="1:116" ht="10.5" outlineLevel="4" x14ac:dyDescent="0.15">
      <c r="A1139" s="1001"/>
      <c r="B1139" s="1005"/>
      <c r="C1139" s="1009"/>
      <c r="D1139" s="1045"/>
      <c r="E1139" s="1023"/>
      <c r="F1139" s="982"/>
      <c r="G1139" s="985"/>
      <c r="H1139" s="985"/>
      <c r="I1139" s="985"/>
      <c r="J1139" s="16" t="s">
        <v>157</v>
      </c>
      <c r="K1139" s="20"/>
      <c r="L1139" s="16"/>
      <c r="M1139" s="17"/>
      <c r="N1139" s="17"/>
      <c r="O1139" s="17"/>
      <c r="P1139" s="17"/>
      <c r="Q1139" s="16"/>
      <c r="R1139" s="16"/>
      <c r="S1139" s="1013"/>
      <c r="T1139" s="913"/>
      <c r="U1139" s="913"/>
      <c r="V1139" s="9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</row>
    <row r="1140" spans="1:116" ht="10.5" outlineLevel="4" x14ac:dyDescent="0.15">
      <c r="A1140" s="1001"/>
      <c r="B1140" s="1005"/>
      <c r="C1140" s="1009"/>
      <c r="D1140" s="1045"/>
      <c r="E1140" s="1023"/>
      <c r="F1140" s="982"/>
      <c r="G1140" s="985"/>
      <c r="H1140" s="985"/>
      <c r="I1140" s="985"/>
      <c r="J1140" s="16" t="s">
        <v>158</v>
      </c>
      <c r="K1140" s="20"/>
      <c r="L1140" s="16"/>
      <c r="M1140" s="17"/>
      <c r="N1140" s="17"/>
      <c r="O1140" s="17"/>
      <c r="P1140" s="17"/>
      <c r="Q1140" s="16"/>
      <c r="R1140" s="16"/>
      <c r="S1140" s="1013"/>
      <c r="T1140" s="913"/>
      <c r="U1140" s="913"/>
      <c r="V1140" s="9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</row>
    <row r="1141" spans="1:116" ht="10.5" outlineLevel="4" x14ac:dyDescent="0.15">
      <c r="A1141" s="1002"/>
      <c r="B1141" s="1006"/>
      <c r="C1141" s="1010"/>
      <c r="D1141" s="1046"/>
      <c r="E1141" s="1024"/>
      <c r="F1141" s="983"/>
      <c r="G1141" s="987"/>
      <c r="H1141" s="987"/>
      <c r="I1141" s="987"/>
      <c r="J1141" s="18" t="s">
        <v>159</v>
      </c>
      <c r="K1141" s="21"/>
      <c r="L1141" s="18"/>
      <c r="M1141" s="18"/>
      <c r="N1141" s="18"/>
      <c r="O1141" s="18"/>
      <c r="P1141" s="18"/>
      <c r="Q1141" s="18"/>
      <c r="R1141" s="18"/>
      <c r="S1141" s="1014"/>
      <c r="T1141" s="913"/>
      <c r="U1141" s="913"/>
      <c r="V1141" s="9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</row>
    <row r="1142" spans="1:116" ht="11.25" outlineLevel="4" thickBot="1" x14ac:dyDescent="0.2">
      <c r="A1142" s="1003"/>
      <c r="B1142" s="1007"/>
      <c r="C1142" s="1011"/>
      <c r="D1142" s="1047"/>
      <c r="E1142" s="1025"/>
      <c r="F1142" s="984"/>
      <c r="G1142" s="988"/>
      <c r="H1142" s="988"/>
      <c r="I1142" s="988"/>
      <c r="J1142" s="19" t="s">
        <v>385</v>
      </c>
      <c r="K1142" s="19">
        <f>SUM(K1138:K1141)</f>
        <v>0</v>
      </c>
      <c r="L1142" s="19">
        <f>SUM(L1138:L1141)</f>
        <v>0</v>
      </c>
      <c r="M1142" s="19">
        <f t="shared" ref="M1142:R1142" si="271">SUM(M1138:M1141)</f>
        <v>0</v>
      </c>
      <c r="N1142" s="19">
        <f t="shared" si="271"/>
        <v>0</v>
      </c>
      <c r="O1142" s="19">
        <f t="shared" si="271"/>
        <v>0</v>
      </c>
      <c r="P1142" s="19">
        <f t="shared" si="271"/>
        <v>0</v>
      </c>
      <c r="Q1142" s="19">
        <f t="shared" si="271"/>
        <v>0</v>
      </c>
      <c r="R1142" s="19">
        <f t="shared" si="271"/>
        <v>0</v>
      </c>
      <c r="S1142" s="1015"/>
      <c r="T1142" s="914"/>
      <c r="U1142" s="914"/>
      <c r="V1142" s="914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</row>
    <row r="1143" spans="1:116" ht="10.5" outlineLevel="4" x14ac:dyDescent="0.15">
      <c r="A1143" s="948" t="s">
        <v>73</v>
      </c>
      <c r="B1143" s="951" t="s">
        <v>10</v>
      </c>
      <c r="C1143" s="954" t="s">
        <v>11</v>
      </c>
      <c r="D1143" s="957" t="s">
        <v>49</v>
      </c>
      <c r="E1143" s="960" t="s">
        <v>11</v>
      </c>
      <c r="F1143" s="981"/>
      <c r="G1143" s="942"/>
      <c r="H1143" s="986"/>
      <c r="I1143" s="986"/>
      <c r="J1143" s="14" t="s">
        <v>156</v>
      </c>
      <c r="K1143" s="20"/>
      <c r="L1143" s="20"/>
      <c r="M1143" s="17"/>
      <c r="N1143" s="17"/>
      <c r="O1143" s="17"/>
      <c r="P1143" s="17"/>
      <c r="Q1143" s="16"/>
      <c r="R1143" s="16"/>
      <c r="S1143" s="945"/>
      <c r="T1143" s="912"/>
      <c r="U1143" s="912"/>
      <c r="V1143" s="912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</row>
    <row r="1144" spans="1:116" ht="10.5" outlineLevel="4" x14ac:dyDescent="0.15">
      <c r="A1144" s="949"/>
      <c r="B1144" s="952"/>
      <c r="C1144" s="955"/>
      <c r="D1144" s="958"/>
      <c r="E1144" s="961"/>
      <c r="F1144" s="982"/>
      <c r="G1144" s="943"/>
      <c r="H1144" s="985"/>
      <c r="I1144" s="985"/>
      <c r="J1144" s="16" t="s">
        <v>157</v>
      </c>
      <c r="K1144" s="20"/>
      <c r="L1144" s="20"/>
      <c r="M1144" s="17"/>
      <c r="N1144" s="17"/>
      <c r="O1144" s="17"/>
      <c r="P1144" s="17"/>
      <c r="Q1144" s="16"/>
      <c r="R1144" s="16"/>
      <c r="S1144" s="946"/>
      <c r="T1144" s="913"/>
      <c r="U1144" s="913"/>
      <c r="V1144" s="9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</row>
    <row r="1145" spans="1:116" ht="10.5" outlineLevel="4" x14ac:dyDescent="0.15">
      <c r="A1145" s="949"/>
      <c r="B1145" s="952"/>
      <c r="C1145" s="955"/>
      <c r="D1145" s="958"/>
      <c r="E1145" s="961"/>
      <c r="F1145" s="982"/>
      <c r="G1145" s="943"/>
      <c r="H1145" s="985"/>
      <c r="I1145" s="985"/>
      <c r="J1145" s="16" t="s">
        <v>158</v>
      </c>
      <c r="K1145" s="20"/>
      <c r="L1145" s="20"/>
      <c r="M1145" s="17"/>
      <c r="N1145" s="17"/>
      <c r="O1145" s="17"/>
      <c r="P1145" s="17"/>
      <c r="Q1145" s="16"/>
      <c r="R1145" s="16"/>
      <c r="S1145" s="946"/>
      <c r="T1145" s="913"/>
      <c r="U1145" s="913"/>
      <c r="V1145" s="9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</row>
    <row r="1146" spans="1:116" ht="9.75" customHeight="1" outlineLevel="4" x14ac:dyDescent="0.15">
      <c r="A1146" s="949"/>
      <c r="B1146" s="952"/>
      <c r="C1146" s="955"/>
      <c r="D1146" s="958"/>
      <c r="E1146" s="961"/>
      <c r="F1146" s="983"/>
      <c r="G1146" s="943"/>
      <c r="H1146" s="987"/>
      <c r="I1146" s="987"/>
      <c r="J1146" s="18" t="s">
        <v>159</v>
      </c>
      <c r="K1146" s="21"/>
      <c r="L1146" s="21"/>
      <c r="M1146" s="22"/>
      <c r="N1146" s="22"/>
      <c r="O1146" s="22"/>
      <c r="P1146" s="22"/>
      <c r="Q1146" s="18"/>
      <c r="R1146" s="18"/>
      <c r="S1146" s="946"/>
      <c r="T1146" s="913"/>
      <c r="U1146" s="913"/>
      <c r="V1146" s="9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</row>
    <row r="1147" spans="1:116" ht="11.25" customHeight="1" outlineLevel="4" thickBot="1" x14ac:dyDescent="0.2">
      <c r="A1147" s="950"/>
      <c r="B1147" s="953"/>
      <c r="C1147" s="956"/>
      <c r="D1147" s="959"/>
      <c r="E1147" s="962"/>
      <c r="F1147" s="984"/>
      <c r="G1147" s="944"/>
      <c r="H1147" s="988"/>
      <c r="I1147" s="988"/>
      <c r="J1147" s="19" t="s">
        <v>385</v>
      </c>
      <c r="K1147" s="19">
        <f>SUM(K1143:K1146)</f>
        <v>0</v>
      </c>
      <c r="L1147" s="19">
        <f>SUM(L1143:L1146)</f>
        <v>0</v>
      </c>
      <c r="M1147" s="19">
        <f t="shared" ref="M1147:R1147" si="272">SUM(M1143:M1146)</f>
        <v>0</v>
      </c>
      <c r="N1147" s="19">
        <f t="shared" si="272"/>
        <v>0</v>
      </c>
      <c r="O1147" s="19">
        <f t="shared" si="272"/>
        <v>0</v>
      </c>
      <c r="P1147" s="19">
        <f t="shared" si="272"/>
        <v>0</v>
      </c>
      <c r="Q1147" s="19">
        <f t="shared" si="272"/>
        <v>0</v>
      </c>
      <c r="R1147" s="19">
        <f t="shared" si="272"/>
        <v>0</v>
      </c>
      <c r="S1147" s="947"/>
      <c r="T1147" s="914"/>
      <c r="U1147" s="914"/>
      <c r="V1147" s="914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</row>
    <row r="1148" spans="1:116" ht="9.75" customHeight="1" outlineLevel="4" x14ac:dyDescent="0.15">
      <c r="A1148" s="1001" t="s">
        <v>73</v>
      </c>
      <c r="B1148" s="1005" t="s">
        <v>10</v>
      </c>
      <c r="C1148" s="1009" t="s">
        <v>11</v>
      </c>
      <c r="D1148" s="1045" t="s">
        <v>49</v>
      </c>
      <c r="E1148" s="1023" t="s">
        <v>12</v>
      </c>
      <c r="F1148" s="1050"/>
      <c r="G1148" s="985"/>
      <c r="H1148" s="985"/>
      <c r="I1148" s="985"/>
      <c r="J1148" s="14" t="s">
        <v>156</v>
      </c>
      <c r="K1148" s="20"/>
      <c r="L1148" s="20"/>
      <c r="M1148" s="17"/>
      <c r="N1148" s="17"/>
      <c r="O1148" s="17"/>
      <c r="P1148" s="17"/>
      <c r="Q1148" s="16"/>
      <c r="R1148" s="16"/>
      <c r="S1148" s="1013"/>
      <c r="T1148" s="912"/>
      <c r="U1148" s="912"/>
      <c r="V1148" s="912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</row>
    <row r="1149" spans="1:116" ht="9.75" customHeight="1" outlineLevel="4" x14ac:dyDescent="0.15">
      <c r="A1149" s="1001"/>
      <c r="B1149" s="1005"/>
      <c r="C1149" s="1009"/>
      <c r="D1149" s="1045"/>
      <c r="E1149" s="1023"/>
      <c r="F1149" s="1050"/>
      <c r="G1149" s="985"/>
      <c r="H1149" s="985"/>
      <c r="I1149" s="985"/>
      <c r="J1149" s="16" t="s">
        <v>157</v>
      </c>
      <c r="K1149" s="20"/>
      <c r="L1149" s="20"/>
      <c r="M1149" s="17"/>
      <c r="N1149" s="17"/>
      <c r="O1149" s="17"/>
      <c r="P1149" s="17"/>
      <c r="Q1149" s="16"/>
      <c r="R1149" s="16"/>
      <c r="S1149" s="1013"/>
      <c r="T1149" s="913"/>
      <c r="U1149" s="913"/>
      <c r="V1149" s="9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</row>
    <row r="1150" spans="1:116" ht="9.75" customHeight="1" outlineLevel="4" x14ac:dyDescent="0.15">
      <c r="A1150" s="1001"/>
      <c r="B1150" s="1005"/>
      <c r="C1150" s="1009"/>
      <c r="D1150" s="1045"/>
      <c r="E1150" s="1023"/>
      <c r="F1150" s="1050"/>
      <c r="G1150" s="985"/>
      <c r="H1150" s="985"/>
      <c r="I1150" s="985"/>
      <c r="J1150" s="16" t="s">
        <v>158</v>
      </c>
      <c r="K1150" s="20"/>
      <c r="L1150" s="20"/>
      <c r="M1150" s="17"/>
      <c r="N1150" s="17"/>
      <c r="O1150" s="17"/>
      <c r="P1150" s="17"/>
      <c r="Q1150" s="16"/>
      <c r="R1150" s="16"/>
      <c r="S1150" s="1013"/>
      <c r="T1150" s="913"/>
      <c r="U1150" s="913"/>
      <c r="V1150" s="9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</row>
    <row r="1151" spans="1:116" ht="9.75" customHeight="1" outlineLevel="4" x14ac:dyDescent="0.15">
      <c r="A1151" s="1002"/>
      <c r="B1151" s="1006"/>
      <c r="C1151" s="1010"/>
      <c r="D1151" s="1046"/>
      <c r="E1151" s="1024"/>
      <c r="F1151" s="1051"/>
      <c r="G1151" s="987"/>
      <c r="H1151" s="987"/>
      <c r="I1151" s="987"/>
      <c r="J1151" s="18" t="s">
        <v>159</v>
      </c>
      <c r="K1151" s="21"/>
      <c r="L1151" s="21"/>
      <c r="M1151" s="22"/>
      <c r="N1151" s="22"/>
      <c r="O1151" s="22"/>
      <c r="P1151" s="22"/>
      <c r="Q1151" s="18"/>
      <c r="R1151" s="18"/>
      <c r="S1151" s="1014"/>
      <c r="T1151" s="913"/>
      <c r="U1151" s="913"/>
      <c r="V1151" s="9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</row>
    <row r="1152" spans="1:116" ht="9.75" customHeight="1" outlineLevel="4" thickBot="1" x14ac:dyDescent="0.2">
      <c r="A1152" s="1003"/>
      <c r="B1152" s="1007"/>
      <c r="C1152" s="1011"/>
      <c r="D1152" s="1047"/>
      <c r="E1152" s="1025"/>
      <c r="F1152" s="1052"/>
      <c r="G1152" s="988"/>
      <c r="H1152" s="988"/>
      <c r="I1152" s="988"/>
      <c r="J1152" s="19" t="s">
        <v>385</v>
      </c>
      <c r="K1152" s="19">
        <f>SUM(K1148:K1151)</f>
        <v>0</v>
      </c>
      <c r="L1152" s="19">
        <f>SUM(L1148:L1151)</f>
        <v>0</v>
      </c>
      <c r="M1152" s="19">
        <f t="shared" ref="M1152:R1152" si="273">SUM(M1148:M1151)</f>
        <v>0</v>
      </c>
      <c r="N1152" s="19">
        <f t="shared" si="273"/>
        <v>0</v>
      </c>
      <c r="O1152" s="19">
        <f t="shared" si="273"/>
        <v>0</v>
      </c>
      <c r="P1152" s="19">
        <f t="shared" si="273"/>
        <v>0</v>
      </c>
      <c r="Q1152" s="19">
        <f t="shared" si="273"/>
        <v>0</v>
      </c>
      <c r="R1152" s="19">
        <f t="shared" si="273"/>
        <v>0</v>
      </c>
      <c r="S1152" s="1015"/>
      <c r="T1152" s="914"/>
      <c r="U1152" s="914"/>
      <c r="V1152" s="914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</row>
    <row r="1153" spans="1:116" ht="9.75" customHeight="1" outlineLevel="3" thickBot="1" x14ac:dyDescent="0.2">
      <c r="A1153" s="23" t="s">
        <v>73</v>
      </c>
      <c r="B1153" s="24" t="s">
        <v>10</v>
      </c>
      <c r="C1153" s="118" t="s">
        <v>11</v>
      </c>
      <c r="D1153" s="25">
        <v>7</v>
      </c>
      <c r="E1153" s="915" t="s">
        <v>46</v>
      </c>
      <c r="F1153" s="916"/>
      <c r="G1153" s="916"/>
      <c r="H1153" s="916"/>
      <c r="I1153" s="916"/>
      <c r="J1153" s="917"/>
      <c r="K1153" s="26">
        <f>K1142+K1147+K1152</f>
        <v>0</v>
      </c>
      <c r="L1153" s="26">
        <f>L1142+L1147+L1152</f>
        <v>0</v>
      </c>
      <c r="M1153" s="26">
        <f t="shared" ref="M1153:R1153" si="274">M1142+M1147+M1152</f>
        <v>0</v>
      </c>
      <c r="N1153" s="26">
        <f t="shared" si="274"/>
        <v>0</v>
      </c>
      <c r="O1153" s="26">
        <f t="shared" si="274"/>
        <v>0</v>
      </c>
      <c r="P1153" s="26">
        <f t="shared" si="274"/>
        <v>0</v>
      </c>
      <c r="Q1153" s="26">
        <f t="shared" si="274"/>
        <v>0</v>
      </c>
      <c r="R1153" s="26">
        <f t="shared" si="274"/>
        <v>0</v>
      </c>
      <c r="S1153" s="27" t="s">
        <v>13</v>
      </c>
      <c r="T1153" s="26" t="s">
        <v>13</v>
      </c>
      <c r="U1153" s="28" t="s">
        <v>13</v>
      </c>
      <c r="V1153" s="29" t="s">
        <v>13</v>
      </c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</row>
    <row r="1154" spans="1:116" ht="9.75" customHeight="1" outlineLevel="4" thickBot="1" x14ac:dyDescent="0.2">
      <c r="A1154" s="11" t="s">
        <v>73</v>
      </c>
      <c r="B1154" s="12" t="s">
        <v>10</v>
      </c>
      <c r="C1154" s="117" t="s">
        <v>11</v>
      </c>
      <c r="D1154" s="13">
        <v>8</v>
      </c>
      <c r="E1154" s="1016" t="s">
        <v>223</v>
      </c>
      <c r="F1154" s="1017"/>
      <c r="G1154" s="1017"/>
      <c r="H1154" s="1017"/>
      <c r="I1154" s="1017"/>
      <c r="J1154" s="1017"/>
      <c r="K1154" s="1017"/>
      <c r="L1154" s="1017"/>
      <c r="M1154" s="1017"/>
      <c r="N1154" s="1017"/>
      <c r="O1154" s="1017"/>
      <c r="P1154" s="1017"/>
      <c r="Q1154" s="1017"/>
      <c r="R1154" s="1017"/>
      <c r="S1154" s="1017"/>
      <c r="T1154" s="1017"/>
      <c r="U1154" s="1017"/>
      <c r="V1154" s="1018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</row>
    <row r="1155" spans="1:116" ht="9.75" customHeight="1" outlineLevel="4" x14ac:dyDescent="0.15">
      <c r="A1155" s="1000" t="s">
        <v>73</v>
      </c>
      <c r="B1155" s="1004" t="s">
        <v>10</v>
      </c>
      <c r="C1155" s="1008" t="s">
        <v>11</v>
      </c>
      <c r="D1155" s="1048" t="s">
        <v>58</v>
      </c>
      <c r="E1155" s="1022" t="s">
        <v>10</v>
      </c>
      <c r="F1155" s="981"/>
      <c r="G1155" s="986"/>
      <c r="H1155" s="986"/>
      <c r="I1155" s="986"/>
      <c r="J1155" s="16" t="s">
        <v>156</v>
      </c>
      <c r="K1155" s="20"/>
      <c r="L1155" s="14"/>
      <c r="M1155" s="15"/>
      <c r="N1155" s="15"/>
      <c r="O1155" s="15"/>
      <c r="P1155" s="15"/>
      <c r="Q1155" s="14"/>
      <c r="R1155" s="14"/>
      <c r="S1155" s="1012"/>
      <c r="T1155" s="912"/>
      <c r="U1155" s="912"/>
      <c r="V1155" s="912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</row>
    <row r="1156" spans="1:116" ht="9.75" customHeight="1" outlineLevel="4" x14ac:dyDescent="0.15">
      <c r="A1156" s="1001"/>
      <c r="B1156" s="1005"/>
      <c r="C1156" s="1009"/>
      <c r="D1156" s="1045"/>
      <c r="E1156" s="1023"/>
      <c r="F1156" s="982"/>
      <c r="G1156" s="985"/>
      <c r="H1156" s="985"/>
      <c r="I1156" s="985"/>
      <c r="J1156" s="16" t="s">
        <v>157</v>
      </c>
      <c r="K1156" s="20"/>
      <c r="L1156" s="16"/>
      <c r="M1156" s="17"/>
      <c r="N1156" s="17"/>
      <c r="O1156" s="17"/>
      <c r="P1156" s="17"/>
      <c r="Q1156" s="16"/>
      <c r="R1156" s="16"/>
      <c r="S1156" s="1013"/>
      <c r="T1156" s="913"/>
      <c r="U1156" s="913"/>
      <c r="V1156" s="9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</row>
    <row r="1157" spans="1:116" ht="9.75" customHeight="1" outlineLevel="4" x14ac:dyDescent="0.15">
      <c r="A1157" s="1001"/>
      <c r="B1157" s="1005"/>
      <c r="C1157" s="1009"/>
      <c r="D1157" s="1045"/>
      <c r="E1157" s="1023"/>
      <c r="F1157" s="982"/>
      <c r="G1157" s="985"/>
      <c r="H1157" s="985"/>
      <c r="I1157" s="985"/>
      <c r="J1157" s="16" t="s">
        <v>158</v>
      </c>
      <c r="K1157" s="20"/>
      <c r="L1157" s="16"/>
      <c r="M1157" s="17"/>
      <c r="N1157" s="17"/>
      <c r="O1157" s="17"/>
      <c r="P1157" s="17"/>
      <c r="Q1157" s="16"/>
      <c r="R1157" s="16"/>
      <c r="S1157" s="1013"/>
      <c r="T1157" s="913"/>
      <c r="U1157" s="913"/>
      <c r="V1157" s="9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</row>
    <row r="1158" spans="1:116" ht="9.75" customHeight="1" outlineLevel="4" x14ac:dyDescent="0.15">
      <c r="A1158" s="1002"/>
      <c r="B1158" s="1006"/>
      <c r="C1158" s="1010"/>
      <c r="D1158" s="1046"/>
      <c r="E1158" s="1024"/>
      <c r="F1158" s="983"/>
      <c r="G1158" s="987"/>
      <c r="H1158" s="987"/>
      <c r="I1158" s="987"/>
      <c r="J1158" s="18" t="s">
        <v>159</v>
      </c>
      <c r="K1158" s="21"/>
      <c r="L1158" s="18"/>
      <c r="M1158" s="18"/>
      <c r="N1158" s="18"/>
      <c r="O1158" s="18"/>
      <c r="P1158" s="18"/>
      <c r="Q1158" s="18"/>
      <c r="R1158" s="18"/>
      <c r="S1158" s="1014"/>
      <c r="T1158" s="913"/>
      <c r="U1158" s="913"/>
      <c r="V1158" s="9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</row>
    <row r="1159" spans="1:116" ht="9.75" customHeight="1" outlineLevel="4" thickBot="1" x14ac:dyDescent="0.2">
      <c r="A1159" s="1003"/>
      <c r="B1159" s="1007"/>
      <c r="C1159" s="1011"/>
      <c r="D1159" s="1047"/>
      <c r="E1159" s="1025"/>
      <c r="F1159" s="984"/>
      <c r="G1159" s="988"/>
      <c r="H1159" s="988"/>
      <c r="I1159" s="988"/>
      <c r="J1159" s="19" t="s">
        <v>385</v>
      </c>
      <c r="K1159" s="19">
        <f>SUM(K1155:K1158)</f>
        <v>0</v>
      </c>
      <c r="L1159" s="19">
        <f>SUM(L1155:L1158)</f>
        <v>0</v>
      </c>
      <c r="M1159" s="19">
        <f t="shared" ref="M1159:R1159" si="275">SUM(M1155:M1158)</f>
        <v>0</v>
      </c>
      <c r="N1159" s="19">
        <f t="shared" si="275"/>
        <v>0</v>
      </c>
      <c r="O1159" s="19">
        <f t="shared" si="275"/>
        <v>0</v>
      </c>
      <c r="P1159" s="19">
        <f t="shared" si="275"/>
        <v>0</v>
      </c>
      <c r="Q1159" s="19">
        <f t="shared" si="275"/>
        <v>0</v>
      </c>
      <c r="R1159" s="19">
        <f t="shared" si="275"/>
        <v>0</v>
      </c>
      <c r="S1159" s="1015"/>
      <c r="T1159" s="914"/>
      <c r="U1159" s="914"/>
      <c r="V1159" s="914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</row>
    <row r="1160" spans="1:116" ht="9.75" customHeight="1" outlineLevel="4" x14ac:dyDescent="0.15">
      <c r="A1160" s="948" t="s">
        <v>73</v>
      </c>
      <c r="B1160" s="951" t="s">
        <v>10</v>
      </c>
      <c r="C1160" s="954" t="s">
        <v>11</v>
      </c>
      <c r="D1160" s="957" t="s">
        <v>58</v>
      </c>
      <c r="E1160" s="960" t="s">
        <v>11</v>
      </c>
      <c r="F1160" s="981"/>
      <c r="G1160" s="942"/>
      <c r="H1160" s="986"/>
      <c r="I1160" s="986"/>
      <c r="J1160" s="14" t="s">
        <v>156</v>
      </c>
      <c r="K1160" s="20"/>
      <c r="L1160" s="20"/>
      <c r="M1160" s="17"/>
      <c r="N1160" s="17"/>
      <c r="O1160" s="17"/>
      <c r="P1160" s="17"/>
      <c r="Q1160" s="16"/>
      <c r="R1160" s="16"/>
      <c r="S1160" s="945"/>
      <c r="T1160" s="912"/>
      <c r="U1160" s="912"/>
      <c r="V1160" s="912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</row>
    <row r="1161" spans="1:116" ht="9.75" customHeight="1" outlineLevel="4" x14ac:dyDescent="0.15">
      <c r="A1161" s="949"/>
      <c r="B1161" s="952"/>
      <c r="C1161" s="955"/>
      <c r="D1161" s="958"/>
      <c r="E1161" s="961"/>
      <c r="F1161" s="982"/>
      <c r="G1161" s="943"/>
      <c r="H1161" s="985"/>
      <c r="I1161" s="985"/>
      <c r="J1161" s="16" t="s">
        <v>157</v>
      </c>
      <c r="K1161" s="20"/>
      <c r="L1161" s="20"/>
      <c r="M1161" s="17"/>
      <c r="N1161" s="17"/>
      <c r="O1161" s="17"/>
      <c r="P1161" s="17"/>
      <c r="Q1161" s="16"/>
      <c r="R1161" s="16"/>
      <c r="S1161" s="946"/>
      <c r="T1161" s="913"/>
      <c r="U1161" s="913"/>
      <c r="V1161" s="9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</row>
    <row r="1162" spans="1:116" ht="9.75" customHeight="1" outlineLevel="4" x14ac:dyDescent="0.15">
      <c r="A1162" s="949"/>
      <c r="B1162" s="952"/>
      <c r="C1162" s="955"/>
      <c r="D1162" s="958"/>
      <c r="E1162" s="961"/>
      <c r="F1162" s="982"/>
      <c r="G1162" s="943"/>
      <c r="H1162" s="985"/>
      <c r="I1162" s="985"/>
      <c r="J1162" s="16" t="s">
        <v>158</v>
      </c>
      <c r="K1162" s="20"/>
      <c r="L1162" s="20"/>
      <c r="M1162" s="17"/>
      <c r="N1162" s="17"/>
      <c r="O1162" s="17"/>
      <c r="P1162" s="17"/>
      <c r="Q1162" s="16"/>
      <c r="R1162" s="16"/>
      <c r="S1162" s="946"/>
      <c r="T1162" s="913"/>
      <c r="U1162" s="913"/>
      <c r="V1162" s="9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</row>
    <row r="1163" spans="1:116" ht="9.75" customHeight="1" outlineLevel="4" x14ac:dyDescent="0.15">
      <c r="A1163" s="949"/>
      <c r="B1163" s="952"/>
      <c r="C1163" s="955"/>
      <c r="D1163" s="958"/>
      <c r="E1163" s="961"/>
      <c r="F1163" s="983"/>
      <c r="G1163" s="943"/>
      <c r="H1163" s="987"/>
      <c r="I1163" s="987"/>
      <c r="J1163" s="18" t="s">
        <v>159</v>
      </c>
      <c r="K1163" s="21"/>
      <c r="L1163" s="21"/>
      <c r="M1163" s="22"/>
      <c r="N1163" s="22"/>
      <c r="O1163" s="22"/>
      <c r="P1163" s="22"/>
      <c r="Q1163" s="18"/>
      <c r="R1163" s="18"/>
      <c r="S1163" s="946"/>
      <c r="T1163" s="913"/>
      <c r="U1163" s="913"/>
      <c r="V1163" s="9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</row>
    <row r="1164" spans="1:116" ht="11.25" customHeight="1" outlineLevel="4" thickBot="1" x14ac:dyDescent="0.2">
      <c r="A1164" s="950"/>
      <c r="B1164" s="953"/>
      <c r="C1164" s="956"/>
      <c r="D1164" s="959"/>
      <c r="E1164" s="962"/>
      <c r="F1164" s="984"/>
      <c r="G1164" s="944"/>
      <c r="H1164" s="988"/>
      <c r="I1164" s="988"/>
      <c r="J1164" s="19" t="s">
        <v>385</v>
      </c>
      <c r="K1164" s="19">
        <f>SUM(K1160:K1163)</f>
        <v>0</v>
      </c>
      <c r="L1164" s="19">
        <f>SUM(L1160:L1163)</f>
        <v>0</v>
      </c>
      <c r="M1164" s="19">
        <f t="shared" ref="M1164:R1164" si="276">SUM(M1160:M1163)</f>
        <v>0</v>
      </c>
      <c r="N1164" s="19">
        <f t="shared" si="276"/>
        <v>0</v>
      </c>
      <c r="O1164" s="19">
        <f t="shared" si="276"/>
        <v>0</v>
      </c>
      <c r="P1164" s="19">
        <f t="shared" si="276"/>
        <v>0</v>
      </c>
      <c r="Q1164" s="19">
        <f t="shared" si="276"/>
        <v>0</v>
      </c>
      <c r="R1164" s="19">
        <f t="shared" si="276"/>
        <v>0</v>
      </c>
      <c r="S1164" s="947"/>
      <c r="T1164" s="914"/>
      <c r="U1164" s="914"/>
      <c r="V1164" s="914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</row>
    <row r="1165" spans="1:116" ht="9.75" customHeight="1" outlineLevel="4" x14ac:dyDescent="0.15">
      <c r="A1165" s="1001" t="s">
        <v>73</v>
      </c>
      <c r="B1165" s="1005" t="s">
        <v>10</v>
      </c>
      <c r="C1165" s="1009" t="s">
        <v>11</v>
      </c>
      <c r="D1165" s="1045" t="s">
        <v>58</v>
      </c>
      <c r="E1165" s="1023" t="s">
        <v>12</v>
      </c>
      <c r="F1165" s="1050"/>
      <c r="G1165" s="985"/>
      <c r="H1165" s="985"/>
      <c r="I1165" s="985"/>
      <c r="J1165" s="14" t="s">
        <v>156</v>
      </c>
      <c r="K1165" s="20"/>
      <c r="L1165" s="20"/>
      <c r="M1165" s="17"/>
      <c r="N1165" s="17"/>
      <c r="O1165" s="17"/>
      <c r="P1165" s="17"/>
      <c r="Q1165" s="16"/>
      <c r="R1165" s="16"/>
      <c r="S1165" s="1013"/>
      <c r="T1165" s="912"/>
      <c r="U1165" s="912"/>
      <c r="V1165" s="912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</row>
    <row r="1166" spans="1:116" ht="9.75" customHeight="1" outlineLevel="4" x14ac:dyDescent="0.15">
      <c r="A1166" s="1001"/>
      <c r="B1166" s="1005"/>
      <c r="C1166" s="1009"/>
      <c r="D1166" s="1045"/>
      <c r="E1166" s="1023"/>
      <c r="F1166" s="1050"/>
      <c r="G1166" s="985"/>
      <c r="H1166" s="985"/>
      <c r="I1166" s="985"/>
      <c r="J1166" s="16" t="s">
        <v>157</v>
      </c>
      <c r="K1166" s="20"/>
      <c r="L1166" s="20"/>
      <c r="M1166" s="17"/>
      <c r="N1166" s="17"/>
      <c r="O1166" s="17"/>
      <c r="P1166" s="17"/>
      <c r="Q1166" s="16"/>
      <c r="R1166" s="16"/>
      <c r="S1166" s="1013"/>
      <c r="T1166" s="913"/>
      <c r="U1166" s="913"/>
      <c r="V1166" s="9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</row>
    <row r="1167" spans="1:116" ht="9.75" customHeight="1" outlineLevel="4" x14ac:dyDescent="0.15">
      <c r="A1167" s="1001"/>
      <c r="B1167" s="1005"/>
      <c r="C1167" s="1009"/>
      <c r="D1167" s="1045"/>
      <c r="E1167" s="1023"/>
      <c r="F1167" s="1050"/>
      <c r="G1167" s="985"/>
      <c r="H1167" s="985"/>
      <c r="I1167" s="985"/>
      <c r="J1167" s="16" t="s">
        <v>158</v>
      </c>
      <c r="K1167" s="20"/>
      <c r="L1167" s="20"/>
      <c r="M1167" s="17"/>
      <c r="N1167" s="17"/>
      <c r="O1167" s="17"/>
      <c r="P1167" s="17"/>
      <c r="Q1167" s="16"/>
      <c r="R1167" s="16"/>
      <c r="S1167" s="1013"/>
      <c r="T1167" s="913"/>
      <c r="U1167" s="913"/>
      <c r="V1167" s="9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</row>
    <row r="1168" spans="1:116" ht="9.75" customHeight="1" outlineLevel="4" x14ac:dyDescent="0.15">
      <c r="A1168" s="1002"/>
      <c r="B1168" s="1006"/>
      <c r="C1168" s="1010"/>
      <c r="D1168" s="1046"/>
      <c r="E1168" s="1024"/>
      <c r="F1168" s="1051"/>
      <c r="G1168" s="987"/>
      <c r="H1168" s="987"/>
      <c r="I1168" s="987"/>
      <c r="J1168" s="18" t="s">
        <v>159</v>
      </c>
      <c r="K1168" s="21"/>
      <c r="L1168" s="21"/>
      <c r="M1168" s="22"/>
      <c r="N1168" s="22"/>
      <c r="O1168" s="22"/>
      <c r="P1168" s="22"/>
      <c r="Q1168" s="18"/>
      <c r="R1168" s="18"/>
      <c r="S1168" s="1014"/>
      <c r="T1168" s="913"/>
      <c r="U1168" s="913"/>
      <c r="V1168" s="9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</row>
    <row r="1169" spans="1:116" ht="9.75" customHeight="1" outlineLevel="4" thickBot="1" x14ac:dyDescent="0.2">
      <c r="A1169" s="1003"/>
      <c r="B1169" s="1007"/>
      <c r="C1169" s="1011"/>
      <c r="D1169" s="1047"/>
      <c r="E1169" s="1025"/>
      <c r="F1169" s="1052"/>
      <c r="G1169" s="988"/>
      <c r="H1169" s="988"/>
      <c r="I1169" s="988"/>
      <c r="J1169" s="19" t="s">
        <v>385</v>
      </c>
      <c r="K1169" s="19">
        <f>SUM(K1165:K1168)</f>
        <v>0</v>
      </c>
      <c r="L1169" s="19">
        <f>SUM(L1165:L1168)</f>
        <v>0</v>
      </c>
      <c r="M1169" s="19">
        <f t="shared" ref="M1169:R1169" si="277">SUM(M1165:M1168)</f>
        <v>0</v>
      </c>
      <c r="N1169" s="19">
        <f t="shared" si="277"/>
        <v>0</v>
      </c>
      <c r="O1169" s="19">
        <f t="shared" si="277"/>
        <v>0</v>
      </c>
      <c r="P1169" s="19">
        <f t="shared" si="277"/>
        <v>0</v>
      </c>
      <c r="Q1169" s="19">
        <f t="shared" si="277"/>
        <v>0</v>
      </c>
      <c r="R1169" s="19">
        <f t="shared" si="277"/>
        <v>0</v>
      </c>
      <c r="S1169" s="1015"/>
      <c r="T1169" s="914"/>
      <c r="U1169" s="914"/>
      <c r="V1169" s="914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</row>
    <row r="1170" spans="1:116" ht="9.75" customHeight="1" outlineLevel="3" thickBot="1" x14ac:dyDescent="0.2">
      <c r="A1170" s="23" t="s">
        <v>73</v>
      </c>
      <c r="B1170" s="24" t="s">
        <v>10</v>
      </c>
      <c r="C1170" s="118" t="s">
        <v>11</v>
      </c>
      <c r="D1170" s="25">
        <v>8</v>
      </c>
      <c r="E1170" s="915" t="s">
        <v>46</v>
      </c>
      <c r="F1170" s="916"/>
      <c r="G1170" s="916"/>
      <c r="H1170" s="916"/>
      <c r="I1170" s="916"/>
      <c r="J1170" s="917"/>
      <c r="K1170" s="26">
        <f>K1159+K1164+K1169</f>
        <v>0</v>
      </c>
      <c r="L1170" s="26">
        <f>L1159+L1164+L1169</f>
        <v>0</v>
      </c>
      <c r="M1170" s="26">
        <f t="shared" ref="M1170:R1170" si="278">M1159+M1164+M1169</f>
        <v>0</v>
      </c>
      <c r="N1170" s="26">
        <f t="shared" si="278"/>
        <v>0</v>
      </c>
      <c r="O1170" s="26">
        <f t="shared" si="278"/>
        <v>0</v>
      </c>
      <c r="P1170" s="26">
        <f t="shared" si="278"/>
        <v>0</v>
      </c>
      <c r="Q1170" s="26">
        <f t="shared" si="278"/>
        <v>0</v>
      </c>
      <c r="R1170" s="26">
        <f t="shared" si="278"/>
        <v>0</v>
      </c>
      <c r="S1170" s="27" t="s">
        <v>13</v>
      </c>
      <c r="T1170" s="26" t="s">
        <v>13</v>
      </c>
      <c r="U1170" s="28" t="s">
        <v>13</v>
      </c>
      <c r="V1170" s="29" t="s">
        <v>13</v>
      </c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</row>
    <row r="1171" spans="1:116" ht="9.75" customHeight="1" outlineLevel="4" thickBot="1" x14ac:dyDescent="0.2">
      <c r="A1171" s="11" t="s">
        <v>73</v>
      </c>
      <c r="B1171" s="12" t="s">
        <v>10</v>
      </c>
      <c r="C1171" s="117" t="s">
        <v>11</v>
      </c>
      <c r="D1171" s="13">
        <v>9</v>
      </c>
      <c r="E1171" s="1016" t="s">
        <v>224</v>
      </c>
      <c r="F1171" s="1017"/>
      <c r="G1171" s="1017"/>
      <c r="H1171" s="1017"/>
      <c r="I1171" s="1017"/>
      <c r="J1171" s="1017"/>
      <c r="K1171" s="1017"/>
      <c r="L1171" s="1017"/>
      <c r="M1171" s="1017"/>
      <c r="N1171" s="1017"/>
      <c r="O1171" s="1017"/>
      <c r="P1171" s="1017"/>
      <c r="Q1171" s="1017"/>
      <c r="R1171" s="1017"/>
      <c r="S1171" s="1017"/>
      <c r="T1171" s="1017"/>
      <c r="U1171" s="1017"/>
      <c r="V1171" s="1018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</row>
    <row r="1172" spans="1:116" ht="9.75" customHeight="1" outlineLevel="4" x14ac:dyDescent="0.15">
      <c r="A1172" s="1000" t="s">
        <v>73</v>
      </c>
      <c r="B1172" s="1004" t="s">
        <v>10</v>
      </c>
      <c r="C1172" s="1008" t="s">
        <v>11</v>
      </c>
      <c r="D1172" s="1048" t="s">
        <v>59</v>
      </c>
      <c r="E1172" s="1022" t="s">
        <v>10</v>
      </c>
      <c r="F1172" s="981"/>
      <c r="G1172" s="986"/>
      <c r="H1172" s="986"/>
      <c r="I1172" s="986"/>
      <c r="J1172" s="16" t="s">
        <v>156</v>
      </c>
      <c r="K1172" s="20"/>
      <c r="L1172" s="14"/>
      <c r="M1172" s="15"/>
      <c r="N1172" s="15"/>
      <c r="O1172" s="15"/>
      <c r="P1172" s="15"/>
      <c r="Q1172" s="14"/>
      <c r="R1172" s="14"/>
      <c r="S1172" s="1012"/>
      <c r="T1172" s="912"/>
      <c r="U1172" s="912"/>
      <c r="V1172" s="912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</row>
    <row r="1173" spans="1:116" ht="9.75" customHeight="1" outlineLevel="4" x14ac:dyDescent="0.15">
      <c r="A1173" s="1001"/>
      <c r="B1173" s="1005"/>
      <c r="C1173" s="1009"/>
      <c r="D1173" s="1045"/>
      <c r="E1173" s="1023"/>
      <c r="F1173" s="982"/>
      <c r="G1173" s="985"/>
      <c r="H1173" s="985"/>
      <c r="I1173" s="985"/>
      <c r="J1173" s="16" t="s">
        <v>157</v>
      </c>
      <c r="K1173" s="20"/>
      <c r="L1173" s="16"/>
      <c r="M1173" s="17"/>
      <c r="N1173" s="17"/>
      <c r="O1173" s="17"/>
      <c r="P1173" s="17"/>
      <c r="Q1173" s="16"/>
      <c r="R1173" s="16"/>
      <c r="S1173" s="1013"/>
      <c r="T1173" s="913"/>
      <c r="U1173" s="913"/>
      <c r="V1173" s="9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</row>
    <row r="1174" spans="1:116" ht="9.75" customHeight="1" outlineLevel="4" x14ac:dyDescent="0.15">
      <c r="A1174" s="1001"/>
      <c r="B1174" s="1005"/>
      <c r="C1174" s="1009"/>
      <c r="D1174" s="1045"/>
      <c r="E1174" s="1023"/>
      <c r="F1174" s="982"/>
      <c r="G1174" s="985"/>
      <c r="H1174" s="985"/>
      <c r="I1174" s="985"/>
      <c r="J1174" s="16" t="s">
        <v>158</v>
      </c>
      <c r="K1174" s="20"/>
      <c r="L1174" s="16"/>
      <c r="M1174" s="17"/>
      <c r="N1174" s="17"/>
      <c r="O1174" s="17"/>
      <c r="P1174" s="17"/>
      <c r="Q1174" s="16"/>
      <c r="R1174" s="16"/>
      <c r="S1174" s="1013"/>
      <c r="T1174" s="913"/>
      <c r="U1174" s="913"/>
      <c r="V1174" s="9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</row>
    <row r="1175" spans="1:116" ht="9.75" customHeight="1" outlineLevel="4" x14ac:dyDescent="0.15">
      <c r="A1175" s="1002"/>
      <c r="B1175" s="1006"/>
      <c r="C1175" s="1010"/>
      <c r="D1175" s="1046"/>
      <c r="E1175" s="1024"/>
      <c r="F1175" s="983"/>
      <c r="G1175" s="987"/>
      <c r="H1175" s="987"/>
      <c r="I1175" s="987"/>
      <c r="J1175" s="18" t="s">
        <v>159</v>
      </c>
      <c r="K1175" s="21"/>
      <c r="L1175" s="18"/>
      <c r="M1175" s="18"/>
      <c r="N1175" s="18"/>
      <c r="O1175" s="18"/>
      <c r="P1175" s="18"/>
      <c r="Q1175" s="18"/>
      <c r="R1175" s="18"/>
      <c r="S1175" s="1014"/>
      <c r="T1175" s="913"/>
      <c r="U1175" s="913"/>
      <c r="V1175" s="9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</row>
    <row r="1176" spans="1:116" ht="9.75" customHeight="1" outlineLevel="4" thickBot="1" x14ac:dyDescent="0.2">
      <c r="A1176" s="1003"/>
      <c r="B1176" s="1007"/>
      <c r="C1176" s="1011"/>
      <c r="D1176" s="1047"/>
      <c r="E1176" s="1025"/>
      <c r="F1176" s="984"/>
      <c r="G1176" s="988"/>
      <c r="H1176" s="988"/>
      <c r="I1176" s="988"/>
      <c r="J1176" s="19" t="s">
        <v>385</v>
      </c>
      <c r="K1176" s="19">
        <f>SUM(K1172:K1175)</f>
        <v>0</v>
      </c>
      <c r="L1176" s="19">
        <f>SUM(L1172:L1175)</f>
        <v>0</v>
      </c>
      <c r="M1176" s="19">
        <f t="shared" ref="M1176:R1176" si="279">SUM(M1172:M1175)</f>
        <v>0</v>
      </c>
      <c r="N1176" s="19">
        <f t="shared" si="279"/>
        <v>0</v>
      </c>
      <c r="O1176" s="19">
        <f t="shared" si="279"/>
        <v>0</v>
      </c>
      <c r="P1176" s="19">
        <f t="shared" si="279"/>
        <v>0</v>
      </c>
      <c r="Q1176" s="19">
        <f t="shared" si="279"/>
        <v>0</v>
      </c>
      <c r="R1176" s="19">
        <f t="shared" si="279"/>
        <v>0</v>
      </c>
      <c r="S1176" s="1015"/>
      <c r="T1176" s="914"/>
      <c r="U1176" s="914"/>
      <c r="V1176" s="914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</row>
    <row r="1177" spans="1:116" ht="9.75" customHeight="1" outlineLevel="4" x14ac:dyDescent="0.15">
      <c r="A1177" s="948" t="s">
        <v>73</v>
      </c>
      <c r="B1177" s="951" t="s">
        <v>10</v>
      </c>
      <c r="C1177" s="954" t="s">
        <v>11</v>
      </c>
      <c r="D1177" s="957" t="s">
        <v>59</v>
      </c>
      <c r="E1177" s="960" t="s">
        <v>11</v>
      </c>
      <c r="F1177" s="981"/>
      <c r="G1177" s="942"/>
      <c r="H1177" s="986"/>
      <c r="I1177" s="986"/>
      <c r="J1177" s="14" t="s">
        <v>156</v>
      </c>
      <c r="K1177" s="20"/>
      <c r="L1177" s="20"/>
      <c r="M1177" s="17"/>
      <c r="N1177" s="17"/>
      <c r="O1177" s="17"/>
      <c r="P1177" s="17"/>
      <c r="Q1177" s="16"/>
      <c r="R1177" s="16"/>
      <c r="S1177" s="945"/>
      <c r="T1177" s="912"/>
      <c r="U1177" s="912"/>
      <c r="V1177" s="912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</row>
    <row r="1178" spans="1:116" ht="9.75" customHeight="1" outlineLevel="4" x14ac:dyDescent="0.15">
      <c r="A1178" s="949"/>
      <c r="B1178" s="952"/>
      <c r="C1178" s="955"/>
      <c r="D1178" s="958"/>
      <c r="E1178" s="961"/>
      <c r="F1178" s="982"/>
      <c r="G1178" s="943"/>
      <c r="H1178" s="985"/>
      <c r="I1178" s="985"/>
      <c r="J1178" s="16" t="s">
        <v>157</v>
      </c>
      <c r="K1178" s="20"/>
      <c r="L1178" s="20"/>
      <c r="M1178" s="17"/>
      <c r="N1178" s="17"/>
      <c r="O1178" s="17"/>
      <c r="P1178" s="17"/>
      <c r="Q1178" s="16"/>
      <c r="R1178" s="16"/>
      <c r="S1178" s="946"/>
      <c r="T1178" s="913"/>
      <c r="U1178" s="913"/>
      <c r="V1178" s="9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</row>
    <row r="1179" spans="1:116" ht="9.75" customHeight="1" outlineLevel="4" x14ac:dyDescent="0.15">
      <c r="A1179" s="949"/>
      <c r="B1179" s="952"/>
      <c r="C1179" s="955"/>
      <c r="D1179" s="958"/>
      <c r="E1179" s="961"/>
      <c r="F1179" s="982"/>
      <c r="G1179" s="943"/>
      <c r="H1179" s="985"/>
      <c r="I1179" s="985"/>
      <c r="J1179" s="16" t="s">
        <v>158</v>
      </c>
      <c r="K1179" s="20"/>
      <c r="L1179" s="20"/>
      <c r="M1179" s="17"/>
      <c r="N1179" s="17"/>
      <c r="O1179" s="17"/>
      <c r="P1179" s="17"/>
      <c r="Q1179" s="16"/>
      <c r="R1179" s="16"/>
      <c r="S1179" s="946"/>
      <c r="T1179" s="913"/>
      <c r="U1179" s="913"/>
      <c r="V1179" s="9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</row>
    <row r="1180" spans="1:116" ht="9.75" customHeight="1" outlineLevel="4" x14ac:dyDescent="0.15">
      <c r="A1180" s="949"/>
      <c r="B1180" s="952"/>
      <c r="C1180" s="955"/>
      <c r="D1180" s="958"/>
      <c r="E1180" s="961"/>
      <c r="F1180" s="983"/>
      <c r="G1180" s="943"/>
      <c r="H1180" s="987"/>
      <c r="I1180" s="987"/>
      <c r="J1180" s="18" t="s">
        <v>159</v>
      </c>
      <c r="K1180" s="21"/>
      <c r="L1180" s="21"/>
      <c r="M1180" s="22"/>
      <c r="N1180" s="22"/>
      <c r="O1180" s="22"/>
      <c r="P1180" s="22"/>
      <c r="Q1180" s="18"/>
      <c r="R1180" s="18"/>
      <c r="S1180" s="946"/>
      <c r="T1180" s="913"/>
      <c r="U1180" s="913"/>
      <c r="V1180" s="9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</row>
    <row r="1181" spans="1:116" ht="9.75" customHeight="1" outlineLevel="4" thickBot="1" x14ac:dyDescent="0.25">
      <c r="A1181" s="950"/>
      <c r="B1181" s="953"/>
      <c r="C1181" s="956"/>
      <c r="D1181" s="959"/>
      <c r="E1181" s="962"/>
      <c r="F1181" s="984"/>
      <c r="G1181" s="944"/>
      <c r="H1181" s="988"/>
      <c r="I1181" s="988"/>
      <c r="J1181" s="19" t="s">
        <v>385</v>
      </c>
      <c r="K1181" s="19">
        <f>SUM(K1177:K1180)</f>
        <v>0</v>
      </c>
      <c r="L1181" s="19">
        <f>SUM(L1177:L1180)</f>
        <v>0</v>
      </c>
      <c r="M1181" s="19">
        <f t="shared" ref="M1181:R1181" si="280">SUM(M1177:M1180)</f>
        <v>0</v>
      </c>
      <c r="N1181" s="19">
        <f t="shared" si="280"/>
        <v>0</v>
      </c>
      <c r="O1181" s="19">
        <f t="shared" si="280"/>
        <v>0</v>
      </c>
      <c r="P1181" s="19">
        <f t="shared" si="280"/>
        <v>0</v>
      </c>
      <c r="Q1181" s="19">
        <f t="shared" si="280"/>
        <v>0</v>
      </c>
      <c r="R1181" s="19">
        <f t="shared" si="280"/>
        <v>0</v>
      </c>
      <c r="S1181" s="947"/>
      <c r="T1181" s="914"/>
      <c r="U1181" s="914"/>
      <c r="V1181" s="914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</row>
    <row r="1182" spans="1:116" ht="9.75" customHeight="1" outlineLevel="4" x14ac:dyDescent="0.15">
      <c r="A1182" s="1001" t="s">
        <v>73</v>
      </c>
      <c r="B1182" s="1005" t="s">
        <v>10</v>
      </c>
      <c r="C1182" s="1009" t="s">
        <v>11</v>
      </c>
      <c r="D1182" s="1045" t="s">
        <v>59</v>
      </c>
      <c r="E1182" s="1023" t="s">
        <v>12</v>
      </c>
      <c r="F1182" s="1050"/>
      <c r="G1182" s="985"/>
      <c r="H1182" s="985"/>
      <c r="I1182" s="985"/>
      <c r="J1182" s="14" t="s">
        <v>156</v>
      </c>
      <c r="K1182" s="20"/>
      <c r="L1182" s="20"/>
      <c r="M1182" s="17"/>
      <c r="N1182" s="17"/>
      <c r="O1182" s="17"/>
      <c r="P1182" s="17"/>
      <c r="Q1182" s="16"/>
      <c r="R1182" s="16"/>
      <c r="S1182" s="1013"/>
      <c r="T1182" s="912"/>
      <c r="U1182" s="912"/>
      <c r="V1182" s="912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</row>
    <row r="1183" spans="1:116" ht="9.75" customHeight="1" outlineLevel="4" x14ac:dyDescent="0.15">
      <c r="A1183" s="1001"/>
      <c r="B1183" s="1005"/>
      <c r="C1183" s="1009"/>
      <c r="D1183" s="1045"/>
      <c r="E1183" s="1023"/>
      <c r="F1183" s="1050"/>
      <c r="G1183" s="985"/>
      <c r="H1183" s="985"/>
      <c r="I1183" s="985"/>
      <c r="J1183" s="16" t="s">
        <v>157</v>
      </c>
      <c r="K1183" s="20"/>
      <c r="L1183" s="20"/>
      <c r="M1183" s="17"/>
      <c r="N1183" s="17"/>
      <c r="O1183" s="17"/>
      <c r="P1183" s="17"/>
      <c r="Q1183" s="16"/>
      <c r="R1183" s="16"/>
      <c r="S1183" s="1013"/>
      <c r="T1183" s="913"/>
      <c r="U1183" s="913"/>
      <c r="V1183" s="9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</row>
    <row r="1184" spans="1:116" ht="9.75" customHeight="1" outlineLevel="4" x14ac:dyDescent="0.15">
      <c r="A1184" s="1001"/>
      <c r="B1184" s="1005"/>
      <c r="C1184" s="1009"/>
      <c r="D1184" s="1045"/>
      <c r="E1184" s="1023"/>
      <c r="F1184" s="1050"/>
      <c r="G1184" s="985"/>
      <c r="H1184" s="985"/>
      <c r="I1184" s="985"/>
      <c r="J1184" s="16" t="s">
        <v>158</v>
      </c>
      <c r="K1184" s="20"/>
      <c r="L1184" s="20"/>
      <c r="M1184" s="17"/>
      <c r="N1184" s="17"/>
      <c r="O1184" s="17"/>
      <c r="P1184" s="17"/>
      <c r="Q1184" s="16"/>
      <c r="R1184" s="16"/>
      <c r="S1184" s="1013"/>
      <c r="T1184" s="913"/>
      <c r="U1184" s="913"/>
      <c r="V1184" s="9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</row>
    <row r="1185" spans="1:116" ht="9.75" customHeight="1" outlineLevel="4" x14ac:dyDescent="0.15">
      <c r="A1185" s="1002"/>
      <c r="B1185" s="1006"/>
      <c r="C1185" s="1010"/>
      <c r="D1185" s="1046"/>
      <c r="E1185" s="1024"/>
      <c r="F1185" s="1051"/>
      <c r="G1185" s="987"/>
      <c r="H1185" s="987"/>
      <c r="I1185" s="987"/>
      <c r="J1185" s="18" t="s">
        <v>159</v>
      </c>
      <c r="K1185" s="21"/>
      <c r="L1185" s="21"/>
      <c r="M1185" s="22"/>
      <c r="N1185" s="22"/>
      <c r="O1185" s="22"/>
      <c r="P1185" s="22"/>
      <c r="Q1185" s="18"/>
      <c r="R1185" s="18"/>
      <c r="S1185" s="1014"/>
      <c r="T1185" s="913"/>
      <c r="U1185" s="913"/>
      <c r="V1185" s="9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</row>
    <row r="1186" spans="1:116" ht="9.75" customHeight="1" outlineLevel="4" thickBot="1" x14ac:dyDescent="0.2">
      <c r="A1186" s="1003"/>
      <c r="B1186" s="1007"/>
      <c r="C1186" s="1011"/>
      <c r="D1186" s="1047"/>
      <c r="E1186" s="1025"/>
      <c r="F1186" s="1052"/>
      <c r="G1186" s="988"/>
      <c r="H1186" s="988"/>
      <c r="I1186" s="988"/>
      <c r="J1186" s="19" t="s">
        <v>385</v>
      </c>
      <c r="K1186" s="19">
        <f>SUM(K1182:K1185)</f>
        <v>0</v>
      </c>
      <c r="L1186" s="19">
        <f>SUM(L1182:L1185)</f>
        <v>0</v>
      </c>
      <c r="M1186" s="19">
        <f t="shared" ref="M1186:R1186" si="281">SUM(M1182:M1185)</f>
        <v>0</v>
      </c>
      <c r="N1186" s="19">
        <f t="shared" si="281"/>
        <v>0</v>
      </c>
      <c r="O1186" s="19">
        <f t="shared" si="281"/>
        <v>0</v>
      </c>
      <c r="P1186" s="19">
        <f t="shared" si="281"/>
        <v>0</v>
      </c>
      <c r="Q1186" s="19">
        <f t="shared" si="281"/>
        <v>0</v>
      </c>
      <c r="R1186" s="19">
        <f t="shared" si="281"/>
        <v>0</v>
      </c>
      <c r="S1186" s="1015"/>
      <c r="T1186" s="914"/>
      <c r="U1186" s="914"/>
      <c r="V1186" s="914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</row>
    <row r="1187" spans="1:116" ht="9.75" customHeight="1" outlineLevel="3" thickBot="1" x14ac:dyDescent="0.2">
      <c r="A1187" s="23" t="s">
        <v>73</v>
      </c>
      <c r="B1187" s="24" t="s">
        <v>10</v>
      </c>
      <c r="C1187" s="118" t="s">
        <v>11</v>
      </c>
      <c r="D1187" s="25">
        <v>9</v>
      </c>
      <c r="E1187" s="915" t="s">
        <v>46</v>
      </c>
      <c r="F1187" s="916"/>
      <c r="G1187" s="916"/>
      <c r="H1187" s="916"/>
      <c r="I1187" s="916"/>
      <c r="J1187" s="917"/>
      <c r="K1187" s="26">
        <f>K1176+K1181+K1186</f>
        <v>0</v>
      </c>
      <c r="L1187" s="26">
        <f>L1176+L1181+L1186</f>
        <v>0</v>
      </c>
      <c r="M1187" s="26">
        <f t="shared" ref="M1187:R1187" si="282">M1176+M1181+M1186</f>
        <v>0</v>
      </c>
      <c r="N1187" s="26">
        <f t="shared" si="282"/>
        <v>0</v>
      </c>
      <c r="O1187" s="26">
        <f t="shared" si="282"/>
        <v>0</v>
      </c>
      <c r="P1187" s="26">
        <f t="shared" si="282"/>
        <v>0</v>
      </c>
      <c r="Q1187" s="26">
        <f t="shared" si="282"/>
        <v>0</v>
      </c>
      <c r="R1187" s="26">
        <f t="shared" si="282"/>
        <v>0</v>
      </c>
      <c r="S1187" s="27" t="s">
        <v>13</v>
      </c>
      <c r="T1187" s="26" t="s">
        <v>13</v>
      </c>
      <c r="U1187" s="28" t="s">
        <v>13</v>
      </c>
      <c r="V1187" s="29" t="s">
        <v>13</v>
      </c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</row>
    <row r="1188" spans="1:116" ht="9.75" customHeight="1" outlineLevel="4" thickBot="1" x14ac:dyDescent="0.2">
      <c r="A1188" s="11" t="s">
        <v>73</v>
      </c>
      <c r="B1188" s="12" t="s">
        <v>10</v>
      </c>
      <c r="C1188" s="117" t="s">
        <v>11</v>
      </c>
      <c r="D1188" s="13">
        <v>10</v>
      </c>
      <c r="E1188" s="1016" t="s">
        <v>225</v>
      </c>
      <c r="F1188" s="1017"/>
      <c r="G1188" s="1017"/>
      <c r="H1188" s="1017"/>
      <c r="I1188" s="1017"/>
      <c r="J1188" s="1017"/>
      <c r="K1188" s="1017"/>
      <c r="L1188" s="1017"/>
      <c r="M1188" s="1017"/>
      <c r="N1188" s="1017"/>
      <c r="O1188" s="1017"/>
      <c r="P1188" s="1017"/>
      <c r="Q1188" s="1017"/>
      <c r="R1188" s="1017"/>
      <c r="S1188" s="1017"/>
      <c r="T1188" s="1017"/>
      <c r="U1188" s="1017"/>
      <c r="V1188" s="1018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</row>
    <row r="1189" spans="1:116" ht="9.75" customHeight="1" outlineLevel="4" x14ac:dyDescent="0.15">
      <c r="A1189" s="1000" t="s">
        <v>73</v>
      </c>
      <c r="B1189" s="1004" t="s">
        <v>10</v>
      </c>
      <c r="C1189" s="1008" t="s">
        <v>11</v>
      </c>
      <c r="D1189" s="1048" t="s">
        <v>60</v>
      </c>
      <c r="E1189" s="1022" t="s">
        <v>10</v>
      </c>
      <c r="F1189" s="981"/>
      <c r="G1189" s="986"/>
      <c r="H1189" s="986"/>
      <c r="I1189" s="986"/>
      <c r="J1189" s="16" t="s">
        <v>156</v>
      </c>
      <c r="K1189" s="20"/>
      <c r="L1189" s="14"/>
      <c r="M1189" s="15"/>
      <c r="N1189" s="15"/>
      <c r="O1189" s="15"/>
      <c r="P1189" s="15"/>
      <c r="Q1189" s="14"/>
      <c r="R1189" s="14"/>
      <c r="S1189" s="1012"/>
      <c r="T1189" s="912"/>
      <c r="U1189" s="912"/>
      <c r="V1189" s="912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</row>
    <row r="1190" spans="1:116" ht="9.75" customHeight="1" outlineLevel="4" x14ac:dyDescent="0.15">
      <c r="A1190" s="1001"/>
      <c r="B1190" s="1005"/>
      <c r="C1190" s="1009"/>
      <c r="D1190" s="1045"/>
      <c r="E1190" s="1023"/>
      <c r="F1190" s="982"/>
      <c r="G1190" s="985"/>
      <c r="H1190" s="985"/>
      <c r="I1190" s="985"/>
      <c r="J1190" s="16" t="s">
        <v>157</v>
      </c>
      <c r="K1190" s="20"/>
      <c r="L1190" s="16"/>
      <c r="M1190" s="17"/>
      <c r="N1190" s="17"/>
      <c r="O1190" s="17"/>
      <c r="P1190" s="17"/>
      <c r="Q1190" s="16"/>
      <c r="R1190" s="16"/>
      <c r="S1190" s="1013"/>
      <c r="T1190" s="913"/>
      <c r="U1190" s="913"/>
      <c r="V1190" s="9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</row>
    <row r="1191" spans="1:116" ht="9.75" customHeight="1" outlineLevel="4" x14ac:dyDescent="0.15">
      <c r="A1191" s="1001"/>
      <c r="B1191" s="1005"/>
      <c r="C1191" s="1009"/>
      <c r="D1191" s="1045"/>
      <c r="E1191" s="1023"/>
      <c r="F1191" s="982"/>
      <c r="G1191" s="985"/>
      <c r="H1191" s="985"/>
      <c r="I1191" s="985"/>
      <c r="J1191" s="16" t="s">
        <v>158</v>
      </c>
      <c r="K1191" s="20"/>
      <c r="L1191" s="16"/>
      <c r="M1191" s="17"/>
      <c r="N1191" s="17"/>
      <c r="O1191" s="17"/>
      <c r="P1191" s="17"/>
      <c r="Q1191" s="16"/>
      <c r="R1191" s="16"/>
      <c r="S1191" s="1013"/>
      <c r="T1191" s="913"/>
      <c r="U1191" s="913"/>
      <c r="V1191" s="9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</row>
    <row r="1192" spans="1:116" ht="9.75" customHeight="1" outlineLevel="4" x14ac:dyDescent="0.15">
      <c r="A1192" s="1002"/>
      <c r="B1192" s="1006"/>
      <c r="C1192" s="1010"/>
      <c r="D1192" s="1046"/>
      <c r="E1192" s="1024"/>
      <c r="F1192" s="983"/>
      <c r="G1192" s="987"/>
      <c r="H1192" s="987"/>
      <c r="I1192" s="987"/>
      <c r="J1192" s="18" t="s">
        <v>159</v>
      </c>
      <c r="K1192" s="21"/>
      <c r="L1192" s="18"/>
      <c r="M1192" s="18"/>
      <c r="N1192" s="18"/>
      <c r="O1192" s="18"/>
      <c r="P1192" s="18"/>
      <c r="Q1192" s="18"/>
      <c r="R1192" s="18"/>
      <c r="S1192" s="1014"/>
      <c r="T1192" s="913"/>
      <c r="U1192" s="913"/>
      <c r="V1192" s="9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</row>
    <row r="1193" spans="1:116" ht="9.75" customHeight="1" outlineLevel="4" thickBot="1" x14ac:dyDescent="0.2">
      <c r="A1193" s="1003"/>
      <c r="B1193" s="1007"/>
      <c r="C1193" s="1011"/>
      <c r="D1193" s="1047"/>
      <c r="E1193" s="1025"/>
      <c r="F1193" s="984"/>
      <c r="G1193" s="988"/>
      <c r="H1193" s="988"/>
      <c r="I1193" s="988"/>
      <c r="J1193" s="19" t="s">
        <v>385</v>
      </c>
      <c r="K1193" s="19">
        <f>SUM(K1189:K1192)</f>
        <v>0</v>
      </c>
      <c r="L1193" s="19">
        <f>SUM(L1189:L1192)</f>
        <v>0</v>
      </c>
      <c r="M1193" s="19">
        <f t="shared" ref="M1193:R1193" si="283">SUM(M1189:M1192)</f>
        <v>0</v>
      </c>
      <c r="N1193" s="19">
        <f t="shared" si="283"/>
        <v>0</v>
      </c>
      <c r="O1193" s="19">
        <f t="shared" si="283"/>
        <v>0</v>
      </c>
      <c r="P1193" s="19">
        <f t="shared" si="283"/>
        <v>0</v>
      </c>
      <c r="Q1193" s="19">
        <f t="shared" si="283"/>
        <v>0</v>
      </c>
      <c r="R1193" s="19">
        <f t="shared" si="283"/>
        <v>0</v>
      </c>
      <c r="S1193" s="1015"/>
      <c r="T1193" s="914"/>
      <c r="U1193" s="914"/>
      <c r="V1193" s="914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</row>
    <row r="1194" spans="1:116" ht="9.75" customHeight="1" outlineLevel="4" x14ac:dyDescent="0.15">
      <c r="A1194" s="948" t="s">
        <v>73</v>
      </c>
      <c r="B1194" s="951" t="s">
        <v>10</v>
      </c>
      <c r="C1194" s="954" t="s">
        <v>11</v>
      </c>
      <c r="D1194" s="957" t="s">
        <v>60</v>
      </c>
      <c r="E1194" s="960" t="s">
        <v>11</v>
      </c>
      <c r="F1194" s="981"/>
      <c r="G1194" s="942"/>
      <c r="H1194" s="986"/>
      <c r="I1194" s="986"/>
      <c r="J1194" s="14" t="s">
        <v>156</v>
      </c>
      <c r="K1194" s="20"/>
      <c r="L1194" s="20"/>
      <c r="M1194" s="17"/>
      <c r="N1194" s="17"/>
      <c r="O1194" s="17"/>
      <c r="P1194" s="17"/>
      <c r="Q1194" s="16"/>
      <c r="R1194" s="16"/>
      <c r="S1194" s="945"/>
      <c r="T1194" s="912"/>
      <c r="U1194" s="912"/>
      <c r="V1194" s="912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</row>
    <row r="1195" spans="1:116" ht="9.75" customHeight="1" outlineLevel="4" x14ac:dyDescent="0.15">
      <c r="A1195" s="949"/>
      <c r="B1195" s="952"/>
      <c r="C1195" s="955"/>
      <c r="D1195" s="958"/>
      <c r="E1195" s="961"/>
      <c r="F1195" s="982"/>
      <c r="G1195" s="943"/>
      <c r="H1195" s="985"/>
      <c r="I1195" s="985"/>
      <c r="J1195" s="16" t="s">
        <v>157</v>
      </c>
      <c r="K1195" s="20"/>
      <c r="L1195" s="20"/>
      <c r="M1195" s="17"/>
      <c r="N1195" s="17"/>
      <c r="O1195" s="17"/>
      <c r="P1195" s="17"/>
      <c r="Q1195" s="16"/>
      <c r="R1195" s="16"/>
      <c r="S1195" s="946"/>
      <c r="T1195" s="913"/>
      <c r="U1195" s="913"/>
      <c r="V1195" s="9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</row>
    <row r="1196" spans="1:116" ht="9.75" customHeight="1" outlineLevel="4" x14ac:dyDescent="0.15">
      <c r="A1196" s="949"/>
      <c r="B1196" s="952"/>
      <c r="C1196" s="955"/>
      <c r="D1196" s="958"/>
      <c r="E1196" s="961"/>
      <c r="F1196" s="982"/>
      <c r="G1196" s="943"/>
      <c r="H1196" s="985"/>
      <c r="I1196" s="985"/>
      <c r="J1196" s="16" t="s">
        <v>158</v>
      </c>
      <c r="K1196" s="20"/>
      <c r="L1196" s="20"/>
      <c r="M1196" s="17"/>
      <c r="N1196" s="17"/>
      <c r="O1196" s="17"/>
      <c r="P1196" s="17"/>
      <c r="Q1196" s="16"/>
      <c r="R1196" s="16"/>
      <c r="S1196" s="946"/>
      <c r="T1196" s="913"/>
      <c r="U1196" s="913"/>
      <c r="V1196" s="9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</row>
    <row r="1197" spans="1:116" ht="9.75" customHeight="1" outlineLevel="4" x14ac:dyDescent="0.15">
      <c r="A1197" s="949"/>
      <c r="B1197" s="952"/>
      <c r="C1197" s="955"/>
      <c r="D1197" s="958"/>
      <c r="E1197" s="961"/>
      <c r="F1197" s="983"/>
      <c r="G1197" s="943"/>
      <c r="H1197" s="987"/>
      <c r="I1197" s="987"/>
      <c r="J1197" s="18" t="s">
        <v>159</v>
      </c>
      <c r="K1197" s="21"/>
      <c r="L1197" s="21"/>
      <c r="M1197" s="22"/>
      <c r="N1197" s="22"/>
      <c r="O1197" s="22"/>
      <c r="P1197" s="22"/>
      <c r="Q1197" s="18"/>
      <c r="R1197" s="18"/>
      <c r="S1197" s="946"/>
      <c r="T1197" s="913"/>
      <c r="U1197" s="913"/>
      <c r="V1197" s="9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</row>
    <row r="1198" spans="1:116" ht="9.75" customHeight="1" outlineLevel="4" thickBot="1" x14ac:dyDescent="0.2">
      <c r="A1198" s="950"/>
      <c r="B1198" s="953"/>
      <c r="C1198" s="956"/>
      <c r="D1198" s="959"/>
      <c r="E1198" s="962"/>
      <c r="F1198" s="984"/>
      <c r="G1198" s="944"/>
      <c r="H1198" s="988"/>
      <c r="I1198" s="988"/>
      <c r="J1198" s="19" t="s">
        <v>385</v>
      </c>
      <c r="K1198" s="19">
        <f>SUM(K1194:K1197)</f>
        <v>0</v>
      </c>
      <c r="L1198" s="19">
        <f>SUM(L1194:L1197)</f>
        <v>0</v>
      </c>
      <c r="M1198" s="19">
        <f t="shared" ref="M1198:R1198" si="284">SUM(M1194:M1197)</f>
        <v>0</v>
      </c>
      <c r="N1198" s="19">
        <f t="shared" si="284"/>
        <v>0</v>
      </c>
      <c r="O1198" s="19">
        <f t="shared" si="284"/>
        <v>0</v>
      </c>
      <c r="P1198" s="19">
        <f t="shared" si="284"/>
        <v>0</v>
      </c>
      <c r="Q1198" s="19">
        <f t="shared" si="284"/>
        <v>0</v>
      </c>
      <c r="R1198" s="19">
        <f t="shared" si="284"/>
        <v>0</v>
      </c>
      <c r="S1198" s="947"/>
      <c r="T1198" s="914"/>
      <c r="U1198" s="914"/>
      <c r="V1198" s="914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</row>
    <row r="1199" spans="1:116" ht="9.75" customHeight="1" outlineLevel="4" x14ac:dyDescent="0.15">
      <c r="A1199" s="1001" t="s">
        <v>73</v>
      </c>
      <c r="B1199" s="1005" t="s">
        <v>10</v>
      </c>
      <c r="C1199" s="1009" t="s">
        <v>11</v>
      </c>
      <c r="D1199" s="1045" t="s">
        <v>60</v>
      </c>
      <c r="E1199" s="1023" t="s">
        <v>12</v>
      </c>
      <c r="F1199" s="1050"/>
      <c r="G1199" s="985"/>
      <c r="H1199" s="985"/>
      <c r="I1199" s="985"/>
      <c r="J1199" s="14" t="s">
        <v>156</v>
      </c>
      <c r="K1199" s="20"/>
      <c r="L1199" s="20"/>
      <c r="M1199" s="17"/>
      <c r="N1199" s="17"/>
      <c r="O1199" s="17"/>
      <c r="P1199" s="17"/>
      <c r="Q1199" s="16"/>
      <c r="R1199" s="16"/>
      <c r="S1199" s="1013"/>
      <c r="T1199" s="912"/>
      <c r="U1199" s="912"/>
      <c r="V1199" s="912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</row>
    <row r="1200" spans="1:116" ht="9.75" customHeight="1" outlineLevel="4" x14ac:dyDescent="0.15">
      <c r="A1200" s="1001"/>
      <c r="B1200" s="1005"/>
      <c r="C1200" s="1009"/>
      <c r="D1200" s="1045"/>
      <c r="E1200" s="1023"/>
      <c r="F1200" s="1050"/>
      <c r="G1200" s="985"/>
      <c r="H1200" s="985"/>
      <c r="I1200" s="985"/>
      <c r="J1200" s="16" t="s">
        <v>157</v>
      </c>
      <c r="K1200" s="20"/>
      <c r="L1200" s="20"/>
      <c r="M1200" s="17"/>
      <c r="N1200" s="17"/>
      <c r="O1200" s="17"/>
      <c r="P1200" s="17"/>
      <c r="Q1200" s="16"/>
      <c r="R1200" s="16"/>
      <c r="S1200" s="1013"/>
      <c r="T1200" s="913"/>
      <c r="U1200" s="913"/>
      <c r="V1200" s="9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</row>
    <row r="1201" spans="1:116" ht="9.75" customHeight="1" outlineLevel="4" x14ac:dyDescent="0.15">
      <c r="A1201" s="1001"/>
      <c r="B1201" s="1005"/>
      <c r="C1201" s="1009"/>
      <c r="D1201" s="1045"/>
      <c r="E1201" s="1023"/>
      <c r="F1201" s="1050"/>
      <c r="G1201" s="985"/>
      <c r="H1201" s="985"/>
      <c r="I1201" s="985"/>
      <c r="J1201" s="16" t="s">
        <v>158</v>
      </c>
      <c r="K1201" s="20"/>
      <c r="L1201" s="20"/>
      <c r="M1201" s="17"/>
      <c r="N1201" s="17"/>
      <c r="O1201" s="17"/>
      <c r="P1201" s="17"/>
      <c r="Q1201" s="16"/>
      <c r="R1201" s="16"/>
      <c r="S1201" s="1013"/>
      <c r="T1201" s="913"/>
      <c r="U1201" s="913"/>
      <c r="V1201" s="9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</row>
    <row r="1202" spans="1:116" ht="9.75" customHeight="1" outlineLevel="4" x14ac:dyDescent="0.15">
      <c r="A1202" s="1002"/>
      <c r="B1202" s="1006"/>
      <c r="C1202" s="1010"/>
      <c r="D1202" s="1046"/>
      <c r="E1202" s="1024"/>
      <c r="F1202" s="1051"/>
      <c r="G1202" s="987"/>
      <c r="H1202" s="987"/>
      <c r="I1202" s="987"/>
      <c r="J1202" s="18" t="s">
        <v>159</v>
      </c>
      <c r="K1202" s="21"/>
      <c r="L1202" s="21"/>
      <c r="M1202" s="22"/>
      <c r="N1202" s="22"/>
      <c r="O1202" s="22"/>
      <c r="P1202" s="22"/>
      <c r="Q1202" s="18"/>
      <c r="R1202" s="18"/>
      <c r="S1202" s="1014"/>
      <c r="T1202" s="913"/>
      <c r="U1202" s="913"/>
      <c r="V1202" s="9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</row>
    <row r="1203" spans="1:116" ht="9.75" customHeight="1" outlineLevel="4" thickBot="1" x14ac:dyDescent="0.2">
      <c r="A1203" s="1003"/>
      <c r="B1203" s="1007"/>
      <c r="C1203" s="1011"/>
      <c r="D1203" s="1047"/>
      <c r="E1203" s="1025"/>
      <c r="F1203" s="1052"/>
      <c r="G1203" s="988"/>
      <c r="H1203" s="988"/>
      <c r="I1203" s="988"/>
      <c r="J1203" s="19" t="s">
        <v>385</v>
      </c>
      <c r="K1203" s="19">
        <f>SUM(K1199:K1202)</f>
        <v>0</v>
      </c>
      <c r="L1203" s="19">
        <f>SUM(L1199:L1202)</f>
        <v>0</v>
      </c>
      <c r="M1203" s="19">
        <f t="shared" ref="M1203:R1203" si="285">SUM(M1199:M1202)</f>
        <v>0</v>
      </c>
      <c r="N1203" s="19">
        <f t="shared" si="285"/>
        <v>0</v>
      </c>
      <c r="O1203" s="19">
        <f t="shared" si="285"/>
        <v>0</v>
      </c>
      <c r="P1203" s="19">
        <f t="shared" si="285"/>
        <v>0</v>
      </c>
      <c r="Q1203" s="19">
        <f t="shared" si="285"/>
        <v>0</v>
      </c>
      <c r="R1203" s="19">
        <f t="shared" si="285"/>
        <v>0</v>
      </c>
      <c r="S1203" s="1015"/>
      <c r="T1203" s="914"/>
      <c r="U1203" s="914"/>
      <c r="V1203" s="914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</row>
    <row r="1204" spans="1:116" ht="9.75" customHeight="1" outlineLevel="3" thickBot="1" x14ac:dyDescent="0.2">
      <c r="A1204" s="23" t="s">
        <v>73</v>
      </c>
      <c r="B1204" s="24" t="s">
        <v>10</v>
      </c>
      <c r="C1204" s="118" t="s">
        <v>11</v>
      </c>
      <c r="D1204" s="25">
        <v>10</v>
      </c>
      <c r="E1204" s="915" t="s">
        <v>46</v>
      </c>
      <c r="F1204" s="916"/>
      <c r="G1204" s="916"/>
      <c r="H1204" s="916"/>
      <c r="I1204" s="916"/>
      <c r="J1204" s="917"/>
      <c r="K1204" s="26">
        <f>K1193+K1198+K1203</f>
        <v>0</v>
      </c>
      <c r="L1204" s="26">
        <f>L1193+L1198+L1203</f>
        <v>0</v>
      </c>
      <c r="M1204" s="26">
        <f t="shared" ref="M1204:R1204" si="286">M1193+M1198+M1203</f>
        <v>0</v>
      </c>
      <c r="N1204" s="26">
        <f t="shared" si="286"/>
        <v>0</v>
      </c>
      <c r="O1204" s="26">
        <f t="shared" si="286"/>
        <v>0</v>
      </c>
      <c r="P1204" s="26">
        <f t="shared" si="286"/>
        <v>0</v>
      </c>
      <c r="Q1204" s="26">
        <f t="shared" si="286"/>
        <v>0</v>
      </c>
      <c r="R1204" s="26">
        <f t="shared" si="286"/>
        <v>0</v>
      </c>
      <c r="S1204" s="27" t="s">
        <v>13</v>
      </c>
      <c r="T1204" s="26" t="s">
        <v>13</v>
      </c>
      <c r="U1204" s="28" t="s">
        <v>13</v>
      </c>
      <c r="V1204" s="29" t="s">
        <v>13</v>
      </c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</row>
    <row r="1205" spans="1:116" ht="9.75" customHeight="1" outlineLevel="4" thickBot="1" x14ac:dyDescent="0.2">
      <c r="A1205" s="11" t="s">
        <v>73</v>
      </c>
      <c r="B1205" s="12" t="s">
        <v>10</v>
      </c>
      <c r="C1205" s="117" t="s">
        <v>11</v>
      </c>
      <c r="D1205" s="13">
        <v>11</v>
      </c>
      <c r="E1205" s="1016" t="s">
        <v>226</v>
      </c>
      <c r="F1205" s="1017"/>
      <c r="G1205" s="1017"/>
      <c r="H1205" s="1017"/>
      <c r="I1205" s="1017"/>
      <c r="J1205" s="1017"/>
      <c r="K1205" s="1017"/>
      <c r="L1205" s="1017"/>
      <c r="M1205" s="1017"/>
      <c r="N1205" s="1017"/>
      <c r="O1205" s="1017"/>
      <c r="P1205" s="1017"/>
      <c r="Q1205" s="1017"/>
      <c r="R1205" s="1017"/>
      <c r="S1205" s="1017"/>
      <c r="T1205" s="1017"/>
      <c r="U1205" s="1017"/>
      <c r="V1205" s="1018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</row>
    <row r="1206" spans="1:116" ht="9.75" customHeight="1" outlineLevel="4" x14ac:dyDescent="0.15">
      <c r="A1206" s="1000" t="s">
        <v>73</v>
      </c>
      <c r="B1206" s="1004" t="s">
        <v>10</v>
      </c>
      <c r="C1206" s="1008" t="s">
        <v>11</v>
      </c>
      <c r="D1206" s="1048" t="s">
        <v>61</v>
      </c>
      <c r="E1206" s="1022" t="s">
        <v>10</v>
      </c>
      <c r="F1206" s="981"/>
      <c r="G1206" s="986"/>
      <c r="H1206" s="986"/>
      <c r="I1206" s="986"/>
      <c r="J1206" s="16" t="s">
        <v>156</v>
      </c>
      <c r="K1206" s="20"/>
      <c r="L1206" s="14"/>
      <c r="M1206" s="15"/>
      <c r="N1206" s="15"/>
      <c r="O1206" s="15"/>
      <c r="P1206" s="15"/>
      <c r="Q1206" s="14"/>
      <c r="R1206" s="14"/>
      <c r="S1206" s="1012"/>
      <c r="T1206" s="912"/>
      <c r="U1206" s="912"/>
      <c r="V1206" s="912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</row>
    <row r="1207" spans="1:116" ht="9.75" customHeight="1" outlineLevel="4" x14ac:dyDescent="0.15">
      <c r="A1207" s="1001"/>
      <c r="B1207" s="1005"/>
      <c r="C1207" s="1009"/>
      <c r="D1207" s="1045"/>
      <c r="E1207" s="1023"/>
      <c r="F1207" s="982"/>
      <c r="G1207" s="985"/>
      <c r="H1207" s="985"/>
      <c r="I1207" s="985"/>
      <c r="J1207" s="16" t="s">
        <v>157</v>
      </c>
      <c r="K1207" s="20"/>
      <c r="L1207" s="16"/>
      <c r="M1207" s="17"/>
      <c r="N1207" s="17"/>
      <c r="O1207" s="17"/>
      <c r="P1207" s="17"/>
      <c r="Q1207" s="16"/>
      <c r="R1207" s="16"/>
      <c r="S1207" s="1013"/>
      <c r="T1207" s="913"/>
      <c r="U1207" s="913"/>
      <c r="V1207" s="9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</row>
    <row r="1208" spans="1:116" ht="9.75" customHeight="1" outlineLevel="4" x14ac:dyDescent="0.15">
      <c r="A1208" s="1001"/>
      <c r="B1208" s="1005"/>
      <c r="C1208" s="1009"/>
      <c r="D1208" s="1045"/>
      <c r="E1208" s="1023"/>
      <c r="F1208" s="982"/>
      <c r="G1208" s="985"/>
      <c r="H1208" s="985"/>
      <c r="I1208" s="985"/>
      <c r="J1208" s="16" t="s">
        <v>158</v>
      </c>
      <c r="K1208" s="20"/>
      <c r="L1208" s="16"/>
      <c r="M1208" s="17"/>
      <c r="N1208" s="17"/>
      <c r="O1208" s="17"/>
      <c r="P1208" s="17"/>
      <c r="Q1208" s="16"/>
      <c r="R1208" s="16"/>
      <c r="S1208" s="1013"/>
      <c r="T1208" s="913"/>
      <c r="U1208" s="913"/>
      <c r="V1208" s="9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</row>
    <row r="1209" spans="1:116" ht="9.75" customHeight="1" outlineLevel="4" x14ac:dyDescent="0.15">
      <c r="A1209" s="1002"/>
      <c r="B1209" s="1006"/>
      <c r="C1209" s="1010"/>
      <c r="D1209" s="1046"/>
      <c r="E1209" s="1024"/>
      <c r="F1209" s="983"/>
      <c r="G1209" s="987"/>
      <c r="H1209" s="987"/>
      <c r="I1209" s="987"/>
      <c r="J1209" s="18" t="s">
        <v>159</v>
      </c>
      <c r="K1209" s="21"/>
      <c r="L1209" s="18"/>
      <c r="M1209" s="18"/>
      <c r="N1209" s="18"/>
      <c r="O1209" s="18"/>
      <c r="P1209" s="18"/>
      <c r="Q1209" s="18"/>
      <c r="R1209" s="18"/>
      <c r="S1209" s="1014"/>
      <c r="T1209" s="913"/>
      <c r="U1209" s="913"/>
      <c r="V1209" s="9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</row>
    <row r="1210" spans="1:116" ht="9.75" customHeight="1" outlineLevel="4" thickBot="1" x14ac:dyDescent="0.2">
      <c r="A1210" s="1003"/>
      <c r="B1210" s="1007"/>
      <c r="C1210" s="1011"/>
      <c r="D1210" s="1047"/>
      <c r="E1210" s="1025"/>
      <c r="F1210" s="984"/>
      <c r="G1210" s="988"/>
      <c r="H1210" s="988"/>
      <c r="I1210" s="988"/>
      <c r="J1210" s="19" t="s">
        <v>385</v>
      </c>
      <c r="K1210" s="19">
        <f>SUM(K1206:K1209)</f>
        <v>0</v>
      </c>
      <c r="L1210" s="19">
        <f>SUM(L1206:L1209)</f>
        <v>0</v>
      </c>
      <c r="M1210" s="19">
        <f t="shared" ref="M1210:R1210" si="287">SUM(M1206:M1209)</f>
        <v>0</v>
      </c>
      <c r="N1210" s="19">
        <f t="shared" si="287"/>
        <v>0</v>
      </c>
      <c r="O1210" s="19">
        <f t="shared" si="287"/>
        <v>0</v>
      </c>
      <c r="P1210" s="19">
        <f t="shared" si="287"/>
        <v>0</v>
      </c>
      <c r="Q1210" s="19">
        <f t="shared" si="287"/>
        <v>0</v>
      </c>
      <c r="R1210" s="19">
        <f t="shared" si="287"/>
        <v>0</v>
      </c>
      <c r="S1210" s="1015"/>
      <c r="T1210" s="914"/>
      <c r="U1210" s="914"/>
      <c r="V1210" s="914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</row>
    <row r="1211" spans="1:116" ht="9.75" customHeight="1" outlineLevel="4" x14ac:dyDescent="0.15">
      <c r="A1211" s="948" t="s">
        <v>73</v>
      </c>
      <c r="B1211" s="951" t="s">
        <v>10</v>
      </c>
      <c r="C1211" s="954" t="s">
        <v>11</v>
      </c>
      <c r="D1211" s="957" t="s">
        <v>61</v>
      </c>
      <c r="E1211" s="960" t="s">
        <v>11</v>
      </c>
      <c r="F1211" s="981"/>
      <c r="G1211" s="942"/>
      <c r="H1211" s="986"/>
      <c r="I1211" s="986"/>
      <c r="J1211" s="14" t="s">
        <v>156</v>
      </c>
      <c r="K1211" s="20"/>
      <c r="L1211" s="20"/>
      <c r="M1211" s="17"/>
      <c r="N1211" s="17"/>
      <c r="O1211" s="17"/>
      <c r="P1211" s="17"/>
      <c r="Q1211" s="16"/>
      <c r="R1211" s="16"/>
      <c r="S1211" s="945"/>
      <c r="T1211" s="912"/>
      <c r="U1211" s="912"/>
      <c r="V1211" s="912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</row>
    <row r="1212" spans="1:116" ht="9.75" customHeight="1" outlineLevel="4" x14ac:dyDescent="0.15">
      <c r="A1212" s="949"/>
      <c r="B1212" s="952"/>
      <c r="C1212" s="955"/>
      <c r="D1212" s="958"/>
      <c r="E1212" s="961"/>
      <c r="F1212" s="982"/>
      <c r="G1212" s="943"/>
      <c r="H1212" s="985"/>
      <c r="I1212" s="985"/>
      <c r="J1212" s="16" t="s">
        <v>157</v>
      </c>
      <c r="K1212" s="20"/>
      <c r="L1212" s="20"/>
      <c r="M1212" s="17"/>
      <c r="N1212" s="17"/>
      <c r="O1212" s="17"/>
      <c r="P1212" s="17"/>
      <c r="Q1212" s="16"/>
      <c r="R1212" s="16"/>
      <c r="S1212" s="946"/>
      <c r="T1212" s="913"/>
      <c r="U1212" s="913"/>
      <c r="V1212" s="9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</row>
    <row r="1213" spans="1:116" ht="9.75" customHeight="1" outlineLevel="4" x14ac:dyDescent="0.15">
      <c r="A1213" s="949"/>
      <c r="B1213" s="952"/>
      <c r="C1213" s="955"/>
      <c r="D1213" s="958"/>
      <c r="E1213" s="961"/>
      <c r="F1213" s="982"/>
      <c r="G1213" s="943"/>
      <c r="H1213" s="985"/>
      <c r="I1213" s="985"/>
      <c r="J1213" s="16" t="s">
        <v>158</v>
      </c>
      <c r="K1213" s="20"/>
      <c r="L1213" s="20"/>
      <c r="M1213" s="17"/>
      <c r="N1213" s="17"/>
      <c r="O1213" s="17"/>
      <c r="P1213" s="17"/>
      <c r="Q1213" s="16"/>
      <c r="R1213" s="16"/>
      <c r="S1213" s="946"/>
      <c r="T1213" s="913"/>
      <c r="U1213" s="913"/>
      <c r="V1213" s="9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</row>
    <row r="1214" spans="1:116" ht="9.75" customHeight="1" outlineLevel="4" x14ac:dyDescent="0.15">
      <c r="A1214" s="949"/>
      <c r="B1214" s="952"/>
      <c r="C1214" s="955"/>
      <c r="D1214" s="958"/>
      <c r="E1214" s="961"/>
      <c r="F1214" s="983"/>
      <c r="G1214" s="943"/>
      <c r="H1214" s="987"/>
      <c r="I1214" s="987"/>
      <c r="J1214" s="18" t="s">
        <v>159</v>
      </c>
      <c r="K1214" s="21"/>
      <c r="L1214" s="21"/>
      <c r="M1214" s="22"/>
      <c r="N1214" s="22"/>
      <c r="O1214" s="22"/>
      <c r="P1214" s="22"/>
      <c r="Q1214" s="18"/>
      <c r="R1214" s="18"/>
      <c r="S1214" s="946"/>
      <c r="T1214" s="913"/>
      <c r="U1214" s="913"/>
      <c r="V1214" s="9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</row>
    <row r="1215" spans="1:116" ht="9.75" customHeight="1" outlineLevel="4" thickBot="1" x14ac:dyDescent="0.2">
      <c r="A1215" s="950"/>
      <c r="B1215" s="953"/>
      <c r="C1215" s="956"/>
      <c r="D1215" s="959"/>
      <c r="E1215" s="962"/>
      <c r="F1215" s="984"/>
      <c r="G1215" s="944"/>
      <c r="H1215" s="988"/>
      <c r="I1215" s="988"/>
      <c r="J1215" s="19" t="s">
        <v>385</v>
      </c>
      <c r="K1215" s="19">
        <f>SUM(K1211:K1214)</f>
        <v>0</v>
      </c>
      <c r="L1215" s="19">
        <f>SUM(L1211:L1214)</f>
        <v>0</v>
      </c>
      <c r="M1215" s="19">
        <f t="shared" ref="M1215:R1215" si="288">SUM(M1211:M1214)</f>
        <v>0</v>
      </c>
      <c r="N1215" s="19">
        <f t="shared" si="288"/>
        <v>0</v>
      </c>
      <c r="O1215" s="19">
        <f t="shared" si="288"/>
        <v>0</v>
      </c>
      <c r="P1215" s="19">
        <f t="shared" si="288"/>
        <v>0</v>
      </c>
      <c r="Q1215" s="19">
        <f t="shared" si="288"/>
        <v>0</v>
      </c>
      <c r="R1215" s="19">
        <f t="shared" si="288"/>
        <v>0</v>
      </c>
      <c r="S1215" s="947"/>
      <c r="T1215" s="914"/>
      <c r="U1215" s="914"/>
      <c r="V1215" s="914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</row>
    <row r="1216" spans="1:116" ht="9.75" customHeight="1" outlineLevel="4" x14ac:dyDescent="0.15">
      <c r="A1216" s="1001" t="s">
        <v>73</v>
      </c>
      <c r="B1216" s="1005" t="s">
        <v>10</v>
      </c>
      <c r="C1216" s="1009" t="s">
        <v>11</v>
      </c>
      <c r="D1216" s="1045" t="s">
        <v>61</v>
      </c>
      <c r="E1216" s="1023" t="s">
        <v>12</v>
      </c>
      <c r="F1216" s="1050"/>
      <c r="G1216" s="985"/>
      <c r="H1216" s="985"/>
      <c r="I1216" s="985"/>
      <c r="J1216" s="14" t="s">
        <v>156</v>
      </c>
      <c r="K1216" s="20"/>
      <c r="L1216" s="20"/>
      <c r="M1216" s="17"/>
      <c r="N1216" s="17"/>
      <c r="O1216" s="17"/>
      <c r="P1216" s="17"/>
      <c r="Q1216" s="16"/>
      <c r="R1216" s="16"/>
      <c r="S1216" s="1013"/>
      <c r="T1216" s="912"/>
      <c r="U1216" s="912"/>
      <c r="V1216" s="912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</row>
    <row r="1217" spans="1:44" ht="9.75" customHeight="1" outlineLevel="4" x14ac:dyDescent="0.15">
      <c r="A1217" s="1001"/>
      <c r="B1217" s="1005"/>
      <c r="C1217" s="1009"/>
      <c r="D1217" s="1045"/>
      <c r="E1217" s="1023"/>
      <c r="F1217" s="1050"/>
      <c r="G1217" s="985"/>
      <c r="H1217" s="985"/>
      <c r="I1217" s="985"/>
      <c r="J1217" s="16" t="s">
        <v>157</v>
      </c>
      <c r="K1217" s="20"/>
      <c r="L1217" s="20"/>
      <c r="M1217" s="17"/>
      <c r="N1217" s="17"/>
      <c r="O1217" s="17"/>
      <c r="P1217" s="17"/>
      <c r="Q1217" s="16"/>
      <c r="R1217" s="16"/>
      <c r="S1217" s="1013"/>
      <c r="T1217" s="913"/>
      <c r="U1217" s="913"/>
      <c r="V1217" s="9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</row>
    <row r="1218" spans="1:44" ht="9.75" customHeight="1" outlineLevel="4" x14ac:dyDescent="0.15">
      <c r="A1218" s="1001"/>
      <c r="B1218" s="1005"/>
      <c r="C1218" s="1009"/>
      <c r="D1218" s="1045"/>
      <c r="E1218" s="1023"/>
      <c r="F1218" s="1050"/>
      <c r="G1218" s="985"/>
      <c r="H1218" s="985"/>
      <c r="I1218" s="985"/>
      <c r="J1218" s="16" t="s">
        <v>158</v>
      </c>
      <c r="K1218" s="20"/>
      <c r="L1218" s="20"/>
      <c r="M1218" s="17"/>
      <c r="N1218" s="17"/>
      <c r="O1218" s="17"/>
      <c r="P1218" s="17"/>
      <c r="Q1218" s="16"/>
      <c r="R1218" s="16"/>
      <c r="S1218" s="1013"/>
      <c r="T1218" s="913"/>
      <c r="U1218" s="913"/>
      <c r="V1218" s="9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</row>
    <row r="1219" spans="1:44" ht="9.75" customHeight="1" outlineLevel="4" x14ac:dyDescent="0.15">
      <c r="A1219" s="1002"/>
      <c r="B1219" s="1006"/>
      <c r="C1219" s="1010"/>
      <c r="D1219" s="1046"/>
      <c r="E1219" s="1024"/>
      <c r="F1219" s="1051"/>
      <c r="G1219" s="987"/>
      <c r="H1219" s="987"/>
      <c r="I1219" s="987"/>
      <c r="J1219" s="18" t="s">
        <v>159</v>
      </c>
      <c r="K1219" s="21"/>
      <c r="L1219" s="21"/>
      <c r="M1219" s="22"/>
      <c r="N1219" s="22"/>
      <c r="O1219" s="22"/>
      <c r="P1219" s="22"/>
      <c r="Q1219" s="18"/>
      <c r="R1219" s="18"/>
      <c r="S1219" s="1014"/>
      <c r="T1219" s="913"/>
      <c r="U1219" s="913"/>
      <c r="V1219" s="9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</row>
    <row r="1220" spans="1:44" ht="9.75" customHeight="1" outlineLevel="4" thickBot="1" x14ac:dyDescent="0.2">
      <c r="A1220" s="1003"/>
      <c r="B1220" s="1007"/>
      <c r="C1220" s="1011"/>
      <c r="D1220" s="1047"/>
      <c r="E1220" s="1025"/>
      <c r="F1220" s="1052"/>
      <c r="G1220" s="988"/>
      <c r="H1220" s="988"/>
      <c r="I1220" s="988"/>
      <c r="J1220" s="19" t="s">
        <v>385</v>
      </c>
      <c r="K1220" s="19">
        <f>SUM(K1216:K1219)</f>
        <v>0</v>
      </c>
      <c r="L1220" s="19">
        <f>SUM(L1216:L1219)</f>
        <v>0</v>
      </c>
      <c r="M1220" s="19">
        <f t="shared" ref="M1220:R1220" si="289">SUM(M1216:M1219)</f>
        <v>0</v>
      </c>
      <c r="N1220" s="19">
        <f t="shared" si="289"/>
        <v>0</v>
      </c>
      <c r="O1220" s="19">
        <f t="shared" si="289"/>
        <v>0</v>
      </c>
      <c r="P1220" s="19">
        <f t="shared" si="289"/>
        <v>0</v>
      </c>
      <c r="Q1220" s="19">
        <f t="shared" si="289"/>
        <v>0</v>
      </c>
      <c r="R1220" s="19">
        <f t="shared" si="289"/>
        <v>0</v>
      </c>
      <c r="S1220" s="1015"/>
      <c r="T1220" s="914"/>
      <c r="U1220" s="914"/>
      <c r="V1220" s="914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</row>
    <row r="1221" spans="1:44" ht="9.75" customHeight="1" outlineLevel="3" thickBot="1" x14ac:dyDescent="0.2">
      <c r="A1221" s="23" t="s">
        <v>73</v>
      </c>
      <c r="B1221" s="24" t="s">
        <v>10</v>
      </c>
      <c r="C1221" s="118" t="s">
        <v>11</v>
      </c>
      <c r="D1221" s="25">
        <v>11</v>
      </c>
      <c r="E1221" s="915" t="s">
        <v>46</v>
      </c>
      <c r="F1221" s="916"/>
      <c r="G1221" s="916"/>
      <c r="H1221" s="916"/>
      <c r="I1221" s="916"/>
      <c r="J1221" s="917"/>
      <c r="K1221" s="26">
        <f>K1210+K1215+K1220</f>
        <v>0</v>
      </c>
      <c r="L1221" s="26">
        <f>L1210+L1215+L1220</f>
        <v>0</v>
      </c>
      <c r="M1221" s="26">
        <f t="shared" ref="M1221:R1221" si="290">M1210+M1215+M1220</f>
        <v>0</v>
      </c>
      <c r="N1221" s="26">
        <f t="shared" si="290"/>
        <v>0</v>
      </c>
      <c r="O1221" s="26">
        <f t="shared" si="290"/>
        <v>0</v>
      </c>
      <c r="P1221" s="26">
        <f t="shared" si="290"/>
        <v>0</v>
      </c>
      <c r="Q1221" s="26">
        <f t="shared" si="290"/>
        <v>0</v>
      </c>
      <c r="R1221" s="26">
        <f t="shared" si="290"/>
        <v>0</v>
      </c>
      <c r="S1221" s="27" t="s">
        <v>13</v>
      </c>
      <c r="T1221" s="26" t="s">
        <v>13</v>
      </c>
      <c r="U1221" s="28" t="s">
        <v>13</v>
      </c>
      <c r="V1221" s="29" t="s">
        <v>13</v>
      </c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</row>
    <row r="1222" spans="1:44" ht="9.75" customHeight="1" outlineLevel="4" thickBot="1" x14ac:dyDescent="0.2">
      <c r="A1222" s="11" t="s">
        <v>73</v>
      </c>
      <c r="B1222" s="12" t="s">
        <v>10</v>
      </c>
      <c r="C1222" s="117" t="s">
        <v>11</v>
      </c>
      <c r="D1222" s="13">
        <v>12</v>
      </c>
      <c r="E1222" s="1016" t="s">
        <v>227</v>
      </c>
      <c r="F1222" s="1017"/>
      <c r="G1222" s="1017"/>
      <c r="H1222" s="1017"/>
      <c r="I1222" s="1017"/>
      <c r="J1222" s="1017"/>
      <c r="K1222" s="1017"/>
      <c r="L1222" s="1017"/>
      <c r="M1222" s="1017"/>
      <c r="N1222" s="1017"/>
      <c r="O1222" s="1017"/>
      <c r="P1222" s="1017"/>
      <c r="Q1222" s="1017"/>
      <c r="R1222" s="1017"/>
      <c r="S1222" s="1017"/>
      <c r="T1222" s="1017"/>
      <c r="U1222" s="1017"/>
      <c r="V1222" s="1018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</row>
    <row r="1223" spans="1:44" ht="9.75" customHeight="1" outlineLevel="4" x14ac:dyDescent="0.15">
      <c r="A1223" s="1000" t="s">
        <v>73</v>
      </c>
      <c r="B1223" s="1004" t="s">
        <v>10</v>
      </c>
      <c r="C1223" s="1008" t="s">
        <v>11</v>
      </c>
      <c r="D1223" s="1048" t="s">
        <v>47</v>
      </c>
      <c r="E1223" s="1022" t="s">
        <v>10</v>
      </c>
      <c r="F1223" s="981"/>
      <c r="G1223" s="986"/>
      <c r="H1223" s="986"/>
      <c r="I1223" s="986"/>
      <c r="J1223" s="16" t="s">
        <v>156</v>
      </c>
      <c r="K1223" s="20"/>
      <c r="L1223" s="14"/>
      <c r="M1223" s="15"/>
      <c r="N1223" s="15"/>
      <c r="O1223" s="15"/>
      <c r="P1223" s="15"/>
      <c r="Q1223" s="14"/>
      <c r="R1223" s="14"/>
      <c r="S1223" s="1012"/>
      <c r="T1223" s="912"/>
      <c r="U1223" s="912"/>
      <c r="V1223" s="912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</row>
    <row r="1224" spans="1:44" ht="9.75" customHeight="1" outlineLevel="4" x14ac:dyDescent="0.15">
      <c r="A1224" s="1001"/>
      <c r="B1224" s="1005"/>
      <c r="C1224" s="1009"/>
      <c r="D1224" s="1045"/>
      <c r="E1224" s="1023"/>
      <c r="F1224" s="982"/>
      <c r="G1224" s="985"/>
      <c r="H1224" s="985"/>
      <c r="I1224" s="985"/>
      <c r="J1224" s="16" t="s">
        <v>157</v>
      </c>
      <c r="K1224" s="20"/>
      <c r="L1224" s="16"/>
      <c r="M1224" s="17"/>
      <c r="N1224" s="17"/>
      <c r="O1224" s="17"/>
      <c r="P1224" s="17"/>
      <c r="Q1224" s="16"/>
      <c r="R1224" s="16"/>
      <c r="S1224" s="1013"/>
      <c r="T1224" s="913"/>
      <c r="U1224" s="913"/>
      <c r="V1224" s="9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</row>
    <row r="1225" spans="1:44" ht="9.75" customHeight="1" outlineLevel="4" x14ac:dyDescent="0.15">
      <c r="A1225" s="1001"/>
      <c r="B1225" s="1005"/>
      <c r="C1225" s="1009"/>
      <c r="D1225" s="1045"/>
      <c r="E1225" s="1023"/>
      <c r="F1225" s="982"/>
      <c r="G1225" s="985"/>
      <c r="H1225" s="985"/>
      <c r="I1225" s="985"/>
      <c r="J1225" s="16" t="s">
        <v>158</v>
      </c>
      <c r="K1225" s="20"/>
      <c r="L1225" s="16"/>
      <c r="M1225" s="17"/>
      <c r="N1225" s="17"/>
      <c r="O1225" s="17"/>
      <c r="P1225" s="17"/>
      <c r="Q1225" s="16"/>
      <c r="R1225" s="16"/>
      <c r="S1225" s="1013"/>
      <c r="T1225" s="913"/>
      <c r="U1225" s="913"/>
      <c r="V1225" s="9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</row>
    <row r="1226" spans="1:44" ht="9.75" customHeight="1" outlineLevel="4" x14ac:dyDescent="0.15">
      <c r="A1226" s="1002"/>
      <c r="B1226" s="1006"/>
      <c r="C1226" s="1010"/>
      <c r="D1226" s="1046"/>
      <c r="E1226" s="1024"/>
      <c r="F1226" s="983"/>
      <c r="G1226" s="987"/>
      <c r="H1226" s="987"/>
      <c r="I1226" s="987"/>
      <c r="J1226" s="18" t="s">
        <v>159</v>
      </c>
      <c r="K1226" s="21"/>
      <c r="L1226" s="18"/>
      <c r="M1226" s="18"/>
      <c r="N1226" s="18"/>
      <c r="O1226" s="18"/>
      <c r="P1226" s="18"/>
      <c r="Q1226" s="18"/>
      <c r="R1226" s="18"/>
      <c r="S1226" s="1014"/>
      <c r="T1226" s="913"/>
      <c r="U1226" s="913"/>
      <c r="V1226" s="9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</row>
    <row r="1227" spans="1:44" ht="9.75" customHeight="1" outlineLevel="4" thickBot="1" x14ac:dyDescent="0.2">
      <c r="A1227" s="1003"/>
      <c r="B1227" s="1007"/>
      <c r="C1227" s="1011"/>
      <c r="D1227" s="1047"/>
      <c r="E1227" s="1025"/>
      <c r="F1227" s="984"/>
      <c r="G1227" s="988"/>
      <c r="H1227" s="988"/>
      <c r="I1227" s="988"/>
      <c r="J1227" s="19" t="s">
        <v>385</v>
      </c>
      <c r="K1227" s="19">
        <f>SUM(K1223:K1226)</f>
        <v>0</v>
      </c>
      <c r="L1227" s="19">
        <f>SUM(L1223:L1226)</f>
        <v>0</v>
      </c>
      <c r="M1227" s="19">
        <f t="shared" ref="M1227:R1227" si="291">SUM(M1223:M1226)</f>
        <v>0</v>
      </c>
      <c r="N1227" s="19">
        <f t="shared" si="291"/>
        <v>0</v>
      </c>
      <c r="O1227" s="19">
        <f t="shared" si="291"/>
        <v>0</v>
      </c>
      <c r="P1227" s="19">
        <f t="shared" si="291"/>
        <v>0</v>
      </c>
      <c r="Q1227" s="19">
        <f t="shared" si="291"/>
        <v>0</v>
      </c>
      <c r="R1227" s="19">
        <f t="shared" si="291"/>
        <v>0</v>
      </c>
      <c r="S1227" s="1015"/>
      <c r="T1227" s="914"/>
      <c r="U1227" s="914"/>
      <c r="V1227" s="914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</row>
    <row r="1228" spans="1:44" ht="9.75" customHeight="1" outlineLevel="4" x14ac:dyDescent="0.15">
      <c r="A1228" s="948" t="s">
        <v>73</v>
      </c>
      <c r="B1228" s="951" t="s">
        <v>10</v>
      </c>
      <c r="C1228" s="954" t="s">
        <v>11</v>
      </c>
      <c r="D1228" s="957" t="s">
        <v>47</v>
      </c>
      <c r="E1228" s="960" t="s">
        <v>11</v>
      </c>
      <c r="F1228" s="981"/>
      <c r="G1228" s="942"/>
      <c r="H1228" s="986"/>
      <c r="I1228" s="986"/>
      <c r="J1228" s="14" t="s">
        <v>156</v>
      </c>
      <c r="K1228" s="20"/>
      <c r="L1228" s="20"/>
      <c r="M1228" s="17"/>
      <c r="N1228" s="17"/>
      <c r="O1228" s="17"/>
      <c r="P1228" s="17"/>
      <c r="Q1228" s="16"/>
      <c r="R1228" s="16"/>
      <c r="S1228" s="945"/>
      <c r="T1228" s="912"/>
      <c r="U1228" s="912"/>
      <c r="V1228" s="912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</row>
    <row r="1229" spans="1:44" ht="9.75" customHeight="1" outlineLevel="4" x14ac:dyDescent="0.15">
      <c r="A1229" s="949"/>
      <c r="B1229" s="952"/>
      <c r="C1229" s="955"/>
      <c r="D1229" s="958"/>
      <c r="E1229" s="961"/>
      <c r="F1229" s="982"/>
      <c r="G1229" s="943"/>
      <c r="H1229" s="985"/>
      <c r="I1229" s="985"/>
      <c r="J1229" s="16" t="s">
        <v>157</v>
      </c>
      <c r="K1229" s="20"/>
      <c r="L1229" s="20"/>
      <c r="M1229" s="17"/>
      <c r="N1229" s="17"/>
      <c r="O1229" s="17"/>
      <c r="P1229" s="17"/>
      <c r="Q1229" s="16"/>
      <c r="R1229" s="16"/>
      <c r="S1229" s="946"/>
      <c r="T1229" s="913"/>
      <c r="U1229" s="913"/>
      <c r="V1229" s="9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</row>
    <row r="1230" spans="1:44" ht="9.75" customHeight="1" outlineLevel="4" x14ac:dyDescent="0.15">
      <c r="A1230" s="949"/>
      <c r="B1230" s="952"/>
      <c r="C1230" s="955"/>
      <c r="D1230" s="958"/>
      <c r="E1230" s="961"/>
      <c r="F1230" s="982"/>
      <c r="G1230" s="943"/>
      <c r="H1230" s="985"/>
      <c r="I1230" s="985"/>
      <c r="J1230" s="16" t="s">
        <v>158</v>
      </c>
      <c r="K1230" s="20"/>
      <c r="L1230" s="20"/>
      <c r="M1230" s="17"/>
      <c r="N1230" s="17"/>
      <c r="O1230" s="17"/>
      <c r="P1230" s="17"/>
      <c r="Q1230" s="16"/>
      <c r="R1230" s="16"/>
      <c r="S1230" s="946"/>
      <c r="T1230" s="913"/>
      <c r="U1230" s="913"/>
      <c r="V1230" s="9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</row>
    <row r="1231" spans="1:44" ht="9.75" customHeight="1" outlineLevel="4" x14ac:dyDescent="0.15">
      <c r="A1231" s="949"/>
      <c r="B1231" s="952"/>
      <c r="C1231" s="955"/>
      <c r="D1231" s="958"/>
      <c r="E1231" s="961"/>
      <c r="F1231" s="983"/>
      <c r="G1231" s="943"/>
      <c r="H1231" s="987"/>
      <c r="I1231" s="987"/>
      <c r="J1231" s="18" t="s">
        <v>159</v>
      </c>
      <c r="K1231" s="21"/>
      <c r="L1231" s="21"/>
      <c r="M1231" s="22"/>
      <c r="N1231" s="22"/>
      <c r="O1231" s="22"/>
      <c r="P1231" s="22"/>
      <c r="Q1231" s="18"/>
      <c r="R1231" s="18"/>
      <c r="S1231" s="946"/>
      <c r="T1231" s="913"/>
      <c r="U1231" s="913"/>
      <c r="V1231" s="9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</row>
    <row r="1232" spans="1:44" ht="9.75" customHeight="1" outlineLevel="4" thickBot="1" x14ac:dyDescent="0.2">
      <c r="A1232" s="950"/>
      <c r="B1232" s="953"/>
      <c r="C1232" s="956"/>
      <c r="D1232" s="959"/>
      <c r="E1232" s="962"/>
      <c r="F1232" s="984"/>
      <c r="G1232" s="944"/>
      <c r="H1232" s="988"/>
      <c r="I1232" s="988"/>
      <c r="J1232" s="19" t="s">
        <v>385</v>
      </c>
      <c r="K1232" s="19">
        <f>SUM(K1228:K1231)</f>
        <v>0</v>
      </c>
      <c r="L1232" s="19">
        <f>SUM(L1228:L1231)</f>
        <v>0</v>
      </c>
      <c r="M1232" s="19">
        <f t="shared" ref="M1232:R1232" si="292">SUM(M1228:M1231)</f>
        <v>0</v>
      </c>
      <c r="N1232" s="19">
        <f t="shared" si="292"/>
        <v>0</v>
      </c>
      <c r="O1232" s="19">
        <f t="shared" si="292"/>
        <v>0</v>
      </c>
      <c r="P1232" s="19">
        <f t="shared" si="292"/>
        <v>0</v>
      </c>
      <c r="Q1232" s="19">
        <f t="shared" si="292"/>
        <v>0</v>
      </c>
      <c r="R1232" s="19">
        <f t="shared" si="292"/>
        <v>0</v>
      </c>
      <c r="S1232" s="947"/>
      <c r="T1232" s="914"/>
      <c r="U1232" s="914"/>
      <c r="V1232" s="914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</row>
    <row r="1233" spans="1:116" ht="9.75" customHeight="1" outlineLevel="4" x14ac:dyDescent="0.15">
      <c r="A1233" s="1001" t="s">
        <v>73</v>
      </c>
      <c r="B1233" s="1005" t="s">
        <v>10</v>
      </c>
      <c r="C1233" s="1009" t="s">
        <v>11</v>
      </c>
      <c r="D1233" s="1045" t="s">
        <v>47</v>
      </c>
      <c r="E1233" s="1023" t="s">
        <v>12</v>
      </c>
      <c r="F1233" s="1050"/>
      <c r="G1233" s="985"/>
      <c r="H1233" s="985"/>
      <c r="I1233" s="985"/>
      <c r="J1233" s="14" t="s">
        <v>156</v>
      </c>
      <c r="K1233" s="20"/>
      <c r="L1233" s="20"/>
      <c r="M1233" s="17"/>
      <c r="N1233" s="17"/>
      <c r="O1233" s="17"/>
      <c r="P1233" s="17"/>
      <c r="Q1233" s="16"/>
      <c r="R1233" s="16"/>
      <c r="S1233" s="1013"/>
      <c r="T1233" s="912"/>
      <c r="U1233" s="912"/>
      <c r="V1233" s="912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</row>
    <row r="1234" spans="1:116" ht="9.75" customHeight="1" outlineLevel="4" x14ac:dyDescent="0.2">
      <c r="A1234" s="1001"/>
      <c r="B1234" s="1005"/>
      <c r="C1234" s="1009"/>
      <c r="D1234" s="1045"/>
      <c r="E1234" s="1023"/>
      <c r="F1234" s="1050"/>
      <c r="G1234" s="985"/>
      <c r="H1234" s="985"/>
      <c r="I1234" s="985"/>
      <c r="J1234" s="16" t="s">
        <v>157</v>
      </c>
      <c r="K1234" s="20"/>
      <c r="L1234" s="20"/>
      <c r="M1234" s="17"/>
      <c r="N1234" s="17"/>
      <c r="O1234" s="17"/>
      <c r="P1234" s="17"/>
      <c r="Q1234" s="16"/>
      <c r="R1234" s="16"/>
      <c r="S1234" s="1013"/>
      <c r="T1234" s="913"/>
      <c r="U1234" s="913"/>
      <c r="V1234" s="9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</row>
    <row r="1235" spans="1:116" ht="9.75" customHeight="1" outlineLevel="4" x14ac:dyDescent="0.2">
      <c r="A1235" s="1001"/>
      <c r="B1235" s="1005"/>
      <c r="C1235" s="1009"/>
      <c r="D1235" s="1045"/>
      <c r="E1235" s="1023"/>
      <c r="F1235" s="1050"/>
      <c r="G1235" s="985"/>
      <c r="H1235" s="985"/>
      <c r="I1235" s="985"/>
      <c r="J1235" s="16" t="s">
        <v>158</v>
      </c>
      <c r="K1235" s="20"/>
      <c r="L1235" s="20"/>
      <c r="M1235" s="17"/>
      <c r="N1235" s="17"/>
      <c r="O1235" s="17"/>
      <c r="P1235" s="17"/>
      <c r="Q1235" s="16"/>
      <c r="R1235" s="16"/>
      <c r="S1235" s="1013"/>
      <c r="T1235" s="913"/>
      <c r="U1235" s="913"/>
      <c r="V1235" s="9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</row>
    <row r="1236" spans="1:116" ht="9.75" customHeight="1" outlineLevel="4" x14ac:dyDescent="0.15">
      <c r="A1236" s="1002"/>
      <c r="B1236" s="1006"/>
      <c r="C1236" s="1010"/>
      <c r="D1236" s="1046"/>
      <c r="E1236" s="1024"/>
      <c r="F1236" s="1051"/>
      <c r="G1236" s="987"/>
      <c r="H1236" s="987"/>
      <c r="I1236" s="987"/>
      <c r="J1236" s="18" t="s">
        <v>159</v>
      </c>
      <c r="K1236" s="21"/>
      <c r="L1236" s="21"/>
      <c r="M1236" s="22"/>
      <c r="N1236" s="22"/>
      <c r="O1236" s="22"/>
      <c r="P1236" s="22"/>
      <c r="Q1236" s="18"/>
      <c r="R1236" s="18"/>
      <c r="S1236" s="1014"/>
      <c r="T1236" s="913"/>
      <c r="U1236" s="913"/>
      <c r="V1236" s="9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</row>
    <row r="1237" spans="1:116" ht="9.75" customHeight="1" outlineLevel="4" thickBot="1" x14ac:dyDescent="0.2">
      <c r="A1237" s="1003"/>
      <c r="B1237" s="1007"/>
      <c r="C1237" s="1011"/>
      <c r="D1237" s="1047"/>
      <c r="E1237" s="1025"/>
      <c r="F1237" s="1052"/>
      <c r="G1237" s="988"/>
      <c r="H1237" s="988"/>
      <c r="I1237" s="988"/>
      <c r="J1237" s="19" t="s">
        <v>385</v>
      </c>
      <c r="K1237" s="19">
        <f>SUM(K1233:K1236)</f>
        <v>0</v>
      </c>
      <c r="L1237" s="19">
        <f>SUM(L1233:L1236)</f>
        <v>0</v>
      </c>
      <c r="M1237" s="19">
        <f t="shared" ref="M1237:R1237" si="293">SUM(M1233:M1236)</f>
        <v>0</v>
      </c>
      <c r="N1237" s="19">
        <f t="shared" si="293"/>
        <v>0</v>
      </c>
      <c r="O1237" s="19">
        <f t="shared" si="293"/>
        <v>0</v>
      </c>
      <c r="P1237" s="19">
        <f t="shared" si="293"/>
        <v>0</v>
      </c>
      <c r="Q1237" s="19">
        <f t="shared" si="293"/>
        <v>0</v>
      </c>
      <c r="R1237" s="19">
        <f t="shared" si="293"/>
        <v>0</v>
      </c>
      <c r="S1237" s="1015"/>
      <c r="T1237" s="914"/>
      <c r="U1237" s="914"/>
      <c r="V1237" s="914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</row>
    <row r="1238" spans="1:116" ht="11.25" customHeight="1" outlineLevel="3" thickBot="1" x14ac:dyDescent="0.2">
      <c r="A1238" s="23" t="s">
        <v>73</v>
      </c>
      <c r="B1238" s="24" t="s">
        <v>10</v>
      </c>
      <c r="C1238" s="118" t="s">
        <v>11</v>
      </c>
      <c r="D1238" s="25">
        <v>12</v>
      </c>
      <c r="E1238" s="915" t="s">
        <v>46</v>
      </c>
      <c r="F1238" s="916"/>
      <c r="G1238" s="916"/>
      <c r="H1238" s="916"/>
      <c r="I1238" s="916"/>
      <c r="J1238" s="917"/>
      <c r="K1238" s="26">
        <f>K1227+K1232+K1237</f>
        <v>0</v>
      </c>
      <c r="L1238" s="26">
        <f>L1227+L1232+L1237</f>
        <v>0</v>
      </c>
      <c r="M1238" s="26">
        <f t="shared" ref="M1238:R1238" si="294">M1227+M1232+M1237</f>
        <v>0</v>
      </c>
      <c r="N1238" s="26">
        <f t="shared" si="294"/>
        <v>0</v>
      </c>
      <c r="O1238" s="26">
        <f t="shared" si="294"/>
        <v>0</v>
      </c>
      <c r="P1238" s="26">
        <f t="shared" si="294"/>
        <v>0</v>
      </c>
      <c r="Q1238" s="26">
        <f t="shared" si="294"/>
        <v>0</v>
      </c>
      <c r="R1238" s="26">
        <f t="shared" si="294"/>
        <v>0</v>
      </c>
      <c r="S1238" s="27" t="s">
        <v>13</v>
      </c>
      <c r="T1238" s="26" t="s">
        <v>13</v>
      </c>
      <c r="U1238" s="28" t="s">
        <v>13</v>
      </c>
      <c r="V1238" s="29" t="s">
        <v>13</v>
      </c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</row>
    <row r="1239" spans="1:116" ht="9.75" customHeight="1" outlineLevel="4" thickBot="1" x14ac:dyDescent="0.2">
      <c r="A1239" s="11" t="s">
        <v>73</v>
      </c>
      <c r="B1239" s="12" t="s">
        <v>10</v>
      </c>
      <c r="C1239" s="117" t="s">
        <v>11</v>
      </c>
      <c r="D1239" s="13">
        <v>13</v>
      </c>
      <c r="E1239" s="1016" t="s">
        <v>367</v>
      </c>
      <c r="F1239" s="1017"/>
      <c r="G1239" s="1017"/>
      <c r="H1239" s="1017"/>
      <c r="I1239" s="1017"/>
      <c r="J1239" s="1017"/>
      <c r="K1239" s="1017"/>
      <c r="L1239" s="1017"/>
      <c r="M1239" s="1017"/>
      <c r="N1239" s="1017"/>
      <c r="O1239" s="1017"/>
      <c r="P1239" s="1017"/>
      <c r="Q1239" s="1017"/>
      <c r="R1239" s="1017"/>
      <c r="S1239" s="1017"/>
      <c r="T1239" s="1017"/>
      <c r="U1239" s="1017"/>
      <c r="V1239" s="1018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</row>
    <row r="1240" spans="1:116" ht="9.75" customHeight="1" outlineLevel="4" x14ac:dyDescent="0.15">
      <c r="A1240" s="1000" t="s">
        <v>73</v>
      </c>
      <c r="B1240" s="1004" t="s">
        <v>10</v>
      </c>
      <c r="C1240" s="1008" t="s">
        <v>11</v>
      </c>
      <c r="D1240" s="1048" t="s">
        <v>62</v>
      </c>
      <c r="E1240" s="1022" t="s">
        <v>10</v>
      </c>
      <c r="F1240" s="981"/>
      <c r="G1240" s="986"/>
      <c r="H1240" s="986"/>
      <c r="I1240" s="986"/>
      <c r="J1240" s="16" t="s">
        <v>156</v>
      </c>
      <c r="K1240" s="20"/>
      <c r="L1240" s="14"/>
      <c r="M1240" s="15"/>
      <c r="N1240" s="15"/>
      <c r="O1240" s="15"/>
      <c r="P1240" s="15"/>
      <c r="Q1240" s="14"/>
      <c r="R1240" s="14"/>
      <c r="S1240" s="1012"/>
      <c r="T1240" s="912"/>
      <c r="U1240" s="912"/>
      <c r="V1240" s="912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</row>
    <row r="1241" spans="1:116" ht="9.75" customHeight="1" outlineLevel="4" x14ac:dyDescent="0.15">
      <c r="A1241" s="1001"/>
      <c r="B1241" s="1005"/>
      <c r="C1241" s="1009"/>
      <c r="D1241" s="1045"/>
      <c r="E1241" s="1023"/>
      <c r="F1241" s="982"/>
      <c r="G1241" s="985"/>
      <c r="H1241" s="985"/>
      <c r="I1241" s="985"/>
      <c r="J1241" s="16" t="s">
        <v>157</v>
      </c>
      <c r="K1241" s="20"/>
      <c r="L1241" s="16"/>
      <c r="M1241" s="17"/>
      <c r="N1241" s="17"/>
      <c r="O1241" s="17"/>
      <c r="P1241" s="17"/>
      <c r="Q1241" s="16"/>
      <c r="R1241" s="16"/>
      <c r="S1241" s="1013"/>
      <c r="T1241" s="913"/>
      <c r="U1241" s="913"/>
      <c r="V1241" s="9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</row>
    <row r="1242" spans="1:116" ht="9.75" customHeight="1" outlineLevel="4" x14ac:dyDescent="0.15">
      <c r="A1242" s="1001"/>
      <c r="B1242" s="1005"/>
      <c r="C1242" s="1009"/>
      <c r="D1242" s="1045"/>
      <c r="E1242" s="1023"/>
      <c r="F1242" s="982"/>
      <c r="G1242" s="985"/>
      <c r="H1242" s="985"/>
      <c r="I1242" s="985"/>
      <c r="J1242" s="16" t="s">
        <v>158</v>
      </c>
      <c r="K1242" s="20"/>
      <c r="L1242" s="16"/>
      <c r="M1242" s="17"/>
      <c r="N1242" s="17"/>
      <c r="O1242" s="17"/>
      <c r="P1242" s="17"/>
      <c r="Q1242" s="16"/>
      <c r="R1242" s="16"/>
      <c r="S1242" s="1013"/>
      <c r="T1242" s="913"/>
      <c r="U1242" s="913"/>
      <c r="V1242" s="9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</row>
    <row r="1243" spans="1:116" ht="9.75" customHeight="1" outlineLevel="4" x14ac:dyDescent="0.15">
      <c r="A1243" s="1002"/>
      <c r="B1243" s="1006"/>
      <c r="C1243" s="1010"/>
      <c r="D1243" s="1046"/>
      <c r="E1243" s="1024"/>
      <c r="F1243" s="983"/>
      <c r="G1243" s="987"/>
      <c r="H1243" s="987"/>
      <c r="I1243" s="987"/>
      <c r="J1243" s="18" t="s">
        <v>159</v>
      </c>
      <c r="K1243" s="21"/>
      <c r="L1243" s="18"/>
      <c r="M1243" s="18"/>
      <c r="N1243" s="18"/>
      <c r="O1243" s="18"/>
      <c r="P1243" s="18"/>
      <c r="Q1243" s="18"/>
      <c r="R1243" s="18"/>
      <c r="S1243" s="1014"/>
      <c r="T1243" s="913"/>
      <c r="U1243" s="913"/>
      <c r="V1243" s="9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</row>
    <row r="1244" spans="1:116" ht="9.75" customHeight="1" outlineLevel="4" thickBot="1" x14ac:dyDescent="0.2">
      <c r="A1244" s="1003"/>
      <c r="B1244" s="1007"/>
      <c r="C1244" s="1011"/>
      <c r="D1244" s="1047"/>
      <c r="E1244" s="1025"/>
      <c r="F1244" s="984"/>
      <c r="G1244" s="988"/>
      <c r="H1244" s="988"/>
      <c r="I1244" s="988"/>
      <c r="J1244" s="19" t="s">
        <v>385</v>
      </c>
      <c r="K1244" s="19">
        <f>SUM(K1240:K1243)</f>
        <v>0</v>
      </c>
      <c r="L1244" s="19">
        <f>SUM(L1240:L1243)</f>
        <v>0</v>
      </c>
      <c r="M1244" s="19">
        <f t="shared" ref="M1244:R1244" si="295">SUM(M1240:M1243)</f>
        <v>0</v>
      </c>
      <c r="N1244" s="19">
        <f t="shared" si="295"/>
        <v>0</v>
      </c>
      <c r="O1244" s="19">
        <f t="shared" si="295"/>
        <v>0</v>
      </c>
      <c r="P1244" s="19">
        <f t="shared" si="295"/>
        <v>0</v>
      </c>
      <c r="Q1244" s="19">
        <f t="shared" si="295"/>
        <v>0</v>
      </c>
      <c r="R1244" s="19">
        <f t="shared" si="295"/>
        <v>0</v>
      </c>
      <c r="S1244" s="1015"/>
      <c r="T1244" s="914"/>
      <c r="U1244" s="914"/>
      <c r="V1244" s="914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</row>
    <row r="1245" spans="1:116" ht="9.75" customHeight="1" outlineLevel="4" x14ac:dyDescent="0.15">
      <c r="A1245" s="948" t="s">
        <v>73</v>
      </c>
      <c r="B1245" s="951" t="s">
        <v>10</v>
      </c>
      <c r="C1245" s="954" t="s">
        <v>11</v>
      </c>
      <c r="D1245" s="957" t="s">
        <v>62</v>
      </c>
      <c r="E1245" s="960" t="s">
        <v>11</v>
      </c>
      <c r="F1245" s="981"/>
      <c r="G1245" s="942"/>
      <c r="H1245" s="986"/>
      <c r="I1245" s="986"/>
      <c r="J1245" s="14" t="s">
        <v>156</v>
      </c>
      <c r="K1245" s="20"/>
      <c r="L1245" s="20"/>
      <c r="M1245" s="17"/>
      <c r="N1245" s="17"/>
      <c r="O1245" s="17"/>
      <c r="P1245" s="17"/>
      <c r="Q1245" s="16"/>
      <c r="R1245" s="16"/>
      <c r="S1245" s="945"/>
      <c r="T1245" s="912"/>
      <c r="U1245" s="912"/>
      <c r="V1245" s="912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</row>
    <row r="1246" spans="1:116" ht="9.75" customHeight="1" outlineLevel="4" x14ac:dyDescent="0.15">
      <c r="A1246" s="949"/>
      <c r="B1246" s="952"/>
      <c r="C1246" s="955"/>
      <c r="D1246" s="958"/>
      <c r="E1246" s="961"/>
      <c r="F1246" s="982"/>
      <c r="G1246" s="943"/>
      <c r="H1246" s="985"/>
      <c r="I1246" s="985"/>
      <c r="J1246" s="16" t="s">
        <v>157</v>
      </c>
      <c r="K1246" s="20"/>
      <c r="L1246" s="20"/>
      <c r="M1246" s="17"/>
      <c r="N1246" s="17"/>
      <c r="O1246" s="17"/>
      <c r="P1246" s="17"/>
      <c r="Q1246" s="16"/>
      <c r="R1246" s="16"/>
      <c r="S1246" s="946"/>
      <c r="T1246" s="913"/>
      <c r="U1246" s="913"/>
      <c r="V1246" s="9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</row>
    <row r="1247" spans="1:116" ht="9.75" customHeight="1" outlineLevel="4" x14ac:dyDescent="0.15">
      <c r="A1247" s="949"/>
      <c r="B1247" s="952"/>
      <c r="C1247" s="955"/>
      <c r="D1247" s="958"/>
      <c r="E1247" s="961"/>
      <c r="F1247" s="982"/>
      <c r="G1247" s="943"/>
      <c r="H1247" s="985"/>
      <c r="I1247" s="985"/>
      <c r="J1247" s="16" t="s">
        <v>158</v>
      </c>
      <c r="K1247" s="20"/>
      <c r="L1247" s="20"/>
      <c r="M1247" s="17"/>
      <c r="N1247" s="17"/>
      <c r="O1247" s="17"/>
      <c r="P1247" s="17"/>
      <c r="Q1247" s="16"/>
      <c r="R1247" s="16"/>
      <c r="S1247" s="946"/>
      <c r="T1247" s="913"/>
      <c r="U1247" s="913"/>
      <c r="V1247" s="9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</row>
    <row r="1248" spans="1:116" ht="9.75" customHeight="1" outlineLevel="4" x14ac:dyDescent="0.15">
      <c r="A1248" s="949"/>
      <c r="B1248" s="952"/>
      <c r="C1248" s="955"/>
      <c r="D1248" s="958"/>
      <c r="E1248" s="961"/>
      <c r="F1248" s="983"/>
      <c r="G1248" s="943"/>
      <c r="H1248" s="987"/>
      <c r="I1248" s="987"/>
      <c r="J1248" s="18" t="s">
        <v>159</v>
      </c>
      <c r="K1248" s="21"/>
      <c r="L1248" s="21"/>
      <c r="M1248" s="22"/>
      <c r="N1248" s="22"/>
      <c r="O1248" s="22"/>
      <c r="P1248" s="22"/>
      <c r="Q1248" s="18"/>
      <c r="R1248" s="18"/>
      <c r="S1248" s="946"/>
      <c r="T1248" s="913"/>
      <c r="U1248" s="913"/>
      <c r="V1248" s="9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</row>
    <row r="1249" spans="1:116" ht="9.75" customHeight="1" outlineLevel="4" thickBot="1" x14ac:dyDescent="0.2">
      <c r="A1249" s="950"/>
      <c r="B1249" s="953"/>
      <c r="C1249" s="956"/>
      <c r="D1249" s="959"/>
      <c r="E1249" s="962"/>
      <c r="F1249" s="984"/>
      <c r="G1249" s="944"/>
      <c r="H1249" s="988"/>
      <c r="I1249" s="988"/>
      <c r="J1249" s="19" t="s">
        <v>385</v>
      </c>
      <c r="K1249" s="19">
        <f>SUM(K1245:K1248)</f>
        <v>0</v>
      </c>
      <c r="L1249" s="19">
        <f>SUM(L1245:L1248)</f>
        <v>0</v>
      </c>
      <c r="M1249" s="19">
        <f t="shared" ref="M1249:R1249" si="296">SUM(M1245:M1248)</f>
        <v>0</v>
      </c>
      <c r="N1249" s="19">
        <f t="shared" si="296"/>
        <v>0</v>
      </c>
      <c r="O1249" s="19">
        <f t="shared" si="296"/>
        <v>0</v>
      </c>
      <c r="P1249" s="19">
        <f t="shared" si="296"/>
        <v>0</v>
      </c>
      <c r="Q1249" s="19">
        <f t="shared" si="296"/>
        <v>0</v>
      </c>
      <c r="R1249" s="19">
        <f t="shared" si="296"/>
        <v>0</v>
      </c>
      <c r="S1249" s="947"/>
      <c r="T1249" s="914"/>
      <c r="U1249" s="914"/>
      <c r="V1249" s="914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</row>
    <row r="1250" spans="1:116" ht="9.75" customHeight="1" outlineLevel="4" x14ac:dyDescent="0.15">
      <c r="A1250" s="1001" t="s">
        <v>73</v>
      </c>
      <c r="B1250" s="1005" t="s">
        <v>10</v>
      </c>
      <c r="C1250" s="1009" t="s">
        <v>11</v>
      </c>
      <c r="D1250" s="1045" t="s">
        <v>62</v>
      </c>
      <c r="E1250" s="1023" t="s">
        <v>12</v>
      </c>
      <c r="F1250" s="1050"/>
      <c r="G1250" s="985"/>
      <c r="H1250" s="985"/>
      <c r="I1250" s="985"/>
      <c r="J1250" s="14" t="s">
        <v>156</v>
      </c>
      <c r="K1250" s="20"/>
      <c r="L1250" s="20"/>
      <c r="M1250" s="17"/>
      <c r="N1250" s="17"/>
      <c r="O1250" s="17"/>
      <c r="P1250" s="17"/>
      <c r="Q1250" s="16"/>
      <c r="R1250" s="16"/>
      <c r="S1250" s="1013"/>
      <c r="T1250" s="912"/>
      <c r="U1250" s="912"/>
      <c r="V1250" s="912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</row>
    <row r="1251" spans="1:116" ht="9.75" customHeight="1" outlineLevel="4" x14ac:dyDescent="0.15">
      <c r="A1251" s="1001"/>
      <c r="B1251" s="1005"/>
      <c r="C1251" s="1009"/>
      <c r="D1251" s="1045"/>
      <c r="E1251" s="1023"/>
      <c r="F1251" s="1050"/>
      <c r="G1251" s="985"/>
      <c r="H1251" s="985"/>
      <c r="I1251" s="985"/>
      <c r="J1251" s="16" t="s">
        <v>157</v>
      </c>
      <c r="K1251" s="20"/>
      <c r="L1251" s="20"/>
      <c r="M1251" s="17"/>
      <c r="N1251" s="17"/>
      <c r="O1251" s="17"/>
      <c r="P1251" s="17"/>
      <c r="Q1251" s="16"/>
      <c r="R1251" s="16"/>
      <c r="S1251" s="1013"/>
      <c r="T1251" s="913"/>
      <c r="U1251" s="913"/>
      <c r="V1251" s="9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</row>
    <row r="1252" spans="1:116" ht="9.75" customHeight="1" outlineLevel="4" x14ac:dyDescent="0.15">
      <c r="A1252" s="1001"/>
      <c r="B1252" s="1005"/>
      <c r="C1252" s="1009"/>
      <c r="D1252" s="1045"/>
      <c r="E1252" s="1023"/>
      <c r="F1252" s="1050"/>
      <c r="G1252" s="985"/>
      <c r="H1252" s="985"/>
      <c r="I1252" s="985"/>
      <c r="J1252" s="16" t="s">
        <v>158</v>
      </c>
      <c r="K1252" s="20"/>
      <c r="L1252" s="20"/>
      <c r="M1252" s="17"/>
      <c r="N1252" s="17"/>
      <c r="O1252" s="17"/>
      <c r="P1252" s="17"/>
      <c r="Q1252" s="16"/>
      <c r="R1252" s="16"/>
      <c r="S1252" s="1013"/>
      <c r="T1252" s="913"/>
      <c r="U1252" s="913"/>
      <c r="V1252" s="9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</row>
    <row r="1253" spans="1:116" ht="9.75" customHeight="1" outlineLevel="4" x14ac:dyDescent="0.15">
      <c r="A1253" s="1002"/>
      <c r="B1253" s="1006"/>
      <c r="C1253" s="1010"/>
      <c r="D1253" s="1046"/>
      <c r="E1253" s="1024"/>
      <c r="F1253" s="1051"/>
      <c r="G1253" s="987"/>
      <c r="H1253" s="987"/>
      <c r="I1253" s="987"/>
      <c r="J1253" s="18" t="s">
        <v>159</v>
      </c>
      <c r="K1253" s="21"/>
      <c r="L1253" s="21"/>
      <c r="M1253" s="22"/>
      <c r="N1253" s="22"/>
      <c r="O1253" s="22"/>
      <c r="P1253" s="22"/>
      <c r="Q1253" s="18"/>
      <c r="R1253" s="18"/>
      <c r="S1253" s="1014"/>
      <c r="T1253" s="913"/>
      <c r="U1253" s="913"/>
      <c r="V1253" s="9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</row>
    <row r="1254" spans="1:116" ht="10.5" customHeight="1" outlineLevel="4" thickBot="1" x14ac:dyDescent="0.2">
      <c r="A1254" s="1003"/>
      <c r="B1254" s="1007"/>
      <c r="C1254" s="1011"/>
      <c r="D1254" s="1047"/>
      <c r="E1254" s="1025"/>
      <c r="F1254" s="1052"/>
      <c r="G1254" s="988"/>
      <c r="H1254" s="988"/>
      <c r="I1254" s="988"/>
      <c r="J1254" s="19" t="s">
        <v>385</v>
      </c>
      <c r="K1254" s="19">
        <f>SUM(K1250:K1253)</f>
        <v>0</v>
      </c>
      <c r="L1254" s="19">
        <f>SUM(L1250:L1253)</f>
        <v>0</v>
      </c>
      <c r="M1254" s="19">
        <f t="shared" ref="M1254:R1254" si="297">SUM(M1250:M1253)</f>
        <v>0</v>
      </c>
      <c r="N1254" s="19">
        <f t="shared" si="297"/>
        <v>0</v>
      </c>
      <c r="O1254" s="19">
        <f t="shared" si="297"/>
        <v>0</v>
      </c>
      <c r="P1254" s="19">
        <f t="shared" si="297"/>
        <v>0</v>
      </c>
      <c r="Q1254" s="19">
        <f t="shared" si="297"/>
        <v>0</v>
      </c>
      <c r="R1254" s="19">
        <f t="shared" si="297"/>
        <v>0</v>
      </c>
      <c r="S1254" s="1015"/>
      <c r="T1254" s="914"/>
      <c r="U1254" s="914"/>
      <c r="V1254" s="914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</row>
    <row r="1255" spans="1:116" ht="10.5" customHeight="1" outlineLevel="3" thickBot="1" x14ac:dyDescent="0.2">
      <c r="A1255" s="23" t="s">
        <v>73</v>
      </c>
      <c r="B1255" s="24" t="s">
        <v>10</v>
      </c>
      <c r="C1255" s="118" t="s">
        <v>11</v>
      </c>
      <c r="D1255" s="25">
        <v>13</v>
      </c>
      <c r="E1255" s="915" t="s">
        <v>46</v>
      </c>
      <c r="F1255" s="916"/>
      <c r="G1255" s="916"/>
      <c r="H1255" s="916"/>
      <c r="I1255" s="916"/>
      <c r="J1255" s="917"/>
      <c r="K1255" s="26">
        <f>K1244+K1249+K1254</f>
        <v>0</v>
      </c>
      <c r="L1255" s="26">
        <f>L1244+L1249+L1254</f>
        <v>0</v>
      </c>
      <c r="M1255" s="26">
        <f t="shared" ref="M1255:R1255" si="298">M1244+M1249+M1254</f>
        <v>0</v>
      </c>
      <c r="N1255" s="26">
        <f t="shared" si="298"/>
        <v>0</v>
      </c>
      <c r="O1255" s="26">
        <f t="shared" si="298"/>
        <v>0</v>
      </c>
      <c r="P1255" s="26">
        <f t="shared" si="298"/>
        <v>0</v>
      </c>
      <c r="Q1255" s="26">
        <f t="shared" si="298"/>
        <v>0</v>
      </c>
      <c r="R1255" s="26">
        <f t="shared" si="298"/>
        <v>0</v>
      </c>
      <c r="S1255" s="27" t="s">
        <v>13</v>
      </c>
      <c r="T1255" s="26" t="s">
        <v>13</v>
      </c>
      <c r="U1255" s="28" t="s">
        <v>13</v>
      </c>
      <c r="V1255" s="29" t="s">
        <v>13</v>
      </c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</row>
    <row r="1256" spans="1:116" ht="9.75" customHeight="1" outlineLevel="2" thickBot="1" x14ac:dyDescent="0.2">
      <c r="A1256" s="30" t="s">
        <v>73</v>
      </c>
      <c r="B1256" s="31" t="s">
        <v>10</v>
      </c>
      <c r="C1256" s="10" t="s">
        <v>11</v>
      </c>
      <c r="D1256" s="918" t="s">
        <v>21</v>
      </c>
      <c r="E1256" s="919"/>
      <c r="F1256" s="919"/>
      <c r="G1256" s="919"/>
      <c r="H1256" s="919"/>
      <c r="I1256" s="919"/>
      <c r="J1256" s="1054"/>
      <c r="K1256" s="32">
        <f>K1136+K1119+K1102+K1085+K1068+K1051+K1153+K1170+K1187+K1204+K1221+K1238+K1255</f>
        <v>0</v>
      </c>
      <c r="L1256" s="32">
        <f>L1136+L1119+L1102+L1085+L1068+L1051+L1153+L1170+L1187+L1204+L1221+L1238+L1255</f>
        <v>0</v>
      </c>
      <c r="M1256" s="32">
        <f t="shared" ref="M1256:R1256" si="299">M1136+M1119+M1102+M1085+M1068+M1051+M1153+M1170+M1187+M1204+M1221+M1238+M1255</f>
        <v>0</v>
      </c>
      <c r="N1256" s="32">
        <f t="shared" si="299"/>
        <v>0</v>
      </c>
      <c r="O1256" s="32">
        <f t="shared" si="299"/>
        <v>0</v>
      </c>
      <c r="P1256" s="32">
        <f t="shared" si="299"/>
        <v>0</v>
      </c>
      <c r="Q1256" s="32">
        <f t="shared" si="299"/>
        <v>0</v>
      </c>
      <c r="R1256" s="32">
        <f t="shared" si="299"/>
        <v>0</v>
      </c>
      <c r="S1256" s="33" t="s">
        <v>13</v>
      </c>
      <c r="T1256" s="34" t="s">
        <v>13</v>
      </c>
      <c r="U1256" s="35" t="s">
        <v>13</v>
      </c>
      <c r="V1256" s="36" t="s">
        <v>13</v>
      </c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</row>
    <row r="1257" spans="1:116" ht="9.75" customHeight="1" outlineLevel="3" thickBot="1" x14ac:dyDescent="0.2">
      <c r="A1257" s="7" t="s">
        <v>73</v>
      </c>
      <c r="B1257" s="9" t="s">
        <v>10</v>
      </c>
      <c r="C1257" s="10" t="s">
        <v>12</v>
      </c>
      <c r="D1257" s="972" t="s">
        <v>107</v>
      </c>
      <c r="E1257" s="973"/>
      <c r="F1257" s="973"/>
      <c r="G1257" s="973"/>
      <c r="H1257" s="973"/>
      <c r="I1257" s="973"/>
      <c r="J1257" s="973"/>
      <c r="K1257" s="973"/>
      <c r="L1257" s="973"/>
      <c r="M1257" s="973"/>
      <c r="N1257" s="973"/>
      <c r="O1257" s="973"/>
      <c r="P1257" s="973"/>
      <c r="Q1257" s="973"/>
      <c r="R1257" s="973"/>
      <c r="S1257" s="973"/>
      <c r="T1257" s="973"/>
      <c r="U1257" s="973"/>
      <c r="V1257" s="974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</row>
    <row r="1258" spans="1:116" ht="9.75" customHeight="1" outlineLevel="4" thickBot="1" x14ac:dyDescent="0.2">
      <c r="A1258" s="11" t="s">
        <v>73</v>
      </c>
      <c r="B1258" s="12" t="s">
        <v>10</v>
      </c>
      <c r="C1258" s="117" t="s">
        <v>12</v>
      </c>
      <c r="D1258" s="13">
        <v>1</v>
      </c>
      <c r="E1258" s="1016" t="s">
        <v>108</v>
      </c>
      <c r="F1258" s="1017"/>
      <c r="G1258" s="1017"/>
      <c r="H1258" s="1017"/>
      <c r="I1258" s="1017"/>
      <c r="J1258" s="1017"/>
      <c r="K1258" s="1017"/>
      <c r="L1258" s="1017"/>
      <c r="M1258" s="1017"/>
      <c r="N1258" s="1017"/>
      <c r="O1258" s="1017"/>
      <c r="P1258" s="1017"/>
      <c r="Q1258" s="1017"/>
      <c r="R1258" s="1017"/>
      <c r="S1258" s="1017"/>
      <c r="T1258" s="1017"/>
      <c r="U1258" s="1017"/>
      <c r="V1258" s="1018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</row>
    <row r="1259" spans="1:116" ht="9.75" customHeight="1" outlineLevel="4" x14ac:dyDescent="0.15">
      <c r="A1259" s="1000" t="s">
        <v>73</v>
      </c>
      <c r="B1259" s="1004" t="s">
        <v>10</v>
      </c>
      <c r="C1259" s="1008" t="s">
        <v>12</v>
      </c>
      <c r="D1259" s="1048" t="s">
        <v>10</v>
      </c>
      <c r="E1259" s="1022" t="s">
        <v>10</v>
      </c>
      <c r="F1259" s="981" t="s">
        <v>511</v>
      </c>
      <c r="G1259" s="986"/>
      <c r="H1259" s="986" t="s">
        <v>62</v>
      </c>
      <c r="I1259" s="986" t="s">
        <v>339</v>
      </c>
      <c r="J1259" s="16" t="s">
        <v>156</v>
      </c>
      <c r="K1259" s="20"/>
      <c r="L1259" s="14"/>
      <c r="M1259" s="15"/>
      <c r="N1259" s="15"/>
      <c r="O1259" s="15"/>
      <c r="P1259" s="15"/>
      <c r="Q1259" s="14"/>
      <c r="R1259" s="14"/>
      <c r="S1259" s="1012"/>
      <c r="T1259" s="912"/>
      <c r="U1259" s="912"/>
      <c r="V1259" s="912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</row>
    <row r="1260" spans="1:116" ht="9.75" customHeight="1" outlineLevel="4" x14ac:dyDescent="0.15">
      <c r="A1260" s="1001"/>
      <c r="B1260" s="1005"/>
      <c r="C1260" s="1009"/>
      <c r="D1260" s="1045"/>
      <c r="E1260" s="1023"/>
      <c r="F1260" s="982"/>
      <c r="G1260" s="985"/>
      <c r="H1260" s="985"/>
      <c r="I1260" s="985"/>
      <c r="J1260" s="16" t="s">
        <v>157</v>
      </c>
      <c r="K1260" s="20"/>
      <c r="L1260" s="16"/>
      <c r="M1260" s="17"/>
      <c r="N1260" s="17"/>
      <c r="O1260" s="17"/>
      <c r="P1260" s="17"/>
      <c r="Q1260" s="16"/>
      <c r="R1260" s="16"/>
      <c r="S1260" s="1013"/>
      <c r="T1260" s="913"/>
      <c r="U1260" s="913"/>
      <c r="V1260" s="9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</row>
    <row r="1261" spans="1:116" ht="9.75" customHeight="1" outlineLevel="4" x14ac:dyDescent="0.15">
      <c r="A1261" s="1001"/>
      <c r="B1261" s="1005"/>
      <c r="C1261" s="1009"/>
      <c r="D1261" s="1045"/>
      <c r="E1261" s="1023"/>
      <c r="F1261" s="982"/>
      <c r="G1261" s="985"/>
      <c r="H1261" s="985"/>
      <c r="I1261" s="985"/>
      <c r="J1261" s="16" t="s">
        <v>158</v>
      </c>
      <c r="K1261" s="20"/>
      <c r="L1261" s="16"/>
      <c r="M1261" s="17"/>
      <c r="N1261" s="17"/>
      <c r="O1261" s="17"/>
      <c r="P1261" s="17"/>
      <c r="Q1261" s="16"/>
      <c r="R1261" s="16"/>
      <c r="S1261" s="1013"/>
      <c r="T1261" s="913"/>
      <c r="U1261" s="913"/>
      <c r="V1261" s="9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</row>
    <row r="1262" spans="1:116" ht="9.75" customHeight="1" outlineLevel="4" x14ac:dyDescent="0.15">
      <c r="A1262" s="1002"/>
      <c r="B1262" s="1006"/>
      <c r="C1262" s="1010"/>
      <c r="D1262" s="1046"/>
      <c r="E1262" s="1024"/>
      <c r="F1262" s="983"/>
      <c r="G1262" s="987"/>
      <c r="H1262" s="987"/>
      <c r="I1262" s="987"/>
      <c r="J1262" s="18" t="s">
        <v>159</v>
      </c>
      <c r="K1262" s="21"/>
      <c r="L1262" s="18"/>
      <c r="M1262" s="18"/>
      <c r="N1262" s="18"/>
      <c r="O1262" s="18"/>
      <c r="P1262" s="18"/>
      <c r="Q1262" s="18"/>
      <c r="R1262" s="18"/>
      <c r="S1262" s="1014"/>
      <c r="T1262" s="913"/>
      <c r="U1262" s="913"/>
      <c r="V1262" s="9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</row>
    <row r="1263" spans="1:116" ht="9.75" customHeight="1" outlineLevel="4" thickBot="1" x14ac:dyDescent="0.2">
      <c r="A1263" s="1003"/>
      <c r="B1263" s="1007"/>
      <c r="C1263" s="1011"/>
      <c r="D1263" s="1047"/>
      <c r="E1263" s="1025"/>
      <c r="F1263" s="984"/>
      <c r="G1263" s="988"/>
      <c r="H1263" s="988"/>
      <c r="I1263" s="988"/>
      <c r="J1263" s="19" t="s">
        <v>385</v>
      </c>
      <c r="K1263" s="19">
        <f>SUM(K1259:K1262)</f>
        <v>0</v>
      </c>
      <c r="L1263" s="19">
        <f>SUM(L1259:L1262)</f>
        <v>0</v>
      </c>
      <c r="M1263" s="19">
        <f t="shared" ref="M1263:R1263" si="300">SUM(M1259:M1262)</f>
        <v>0</v>
      </c>
      <c r="N1263" s="19">
        <f t="shared" si="300"/>
        <v>0</v>
      </c>
      <c r="O1263" s="19">
        <f t="shared" si="300"/>
        <v>0</v>
      </c>
      <c r="P1263" s="19">
        <f t="shared" si="300"/>
        <v>0</v>
      </c>
      <c r="Q1263" s="19">
        <f t="shared" si="300"/>
        <v>0</v>
      </c>
      <c r="R1263" s="19">
        <f t="shared" si="300"/>
        <v>0</v>
      </c>
      <c r="S1263" s="1015"/>
      <c r="T1263" s="914"/>
      <c r="U1263" s="914"/>
      <c r="V1263" s="914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</row>
    <row r="1264" spans="1:116" ht="9.75" customHeight="1" outlineLevel="4" x14ac:dyDescent="0.15">
      <c r="A1264" s="948" t="s">
        <v>73</v>
      </c>
      <c r="B1264" s="951" t="s">
        <v>10</v>
      </c>
      <c r="C1264" s="954" t="s">
        <v>12</v>
      </c>
      <c r="D1264" s="957" t="s">
        <v>10</v>
      </c>
      <c r="E1264" s="960" t="s">
        <v>11</v>
      </c>
      <c r="F1264" s="981" t="s">
        <v>512</v>
      </c>
      <c r="G1264" s="986"/>
      <c r="H1264" s="986" t="s">
        <v>62</v>
      </c>
      <c r="I1264" s="986" t="s">
        <v>339</v>
      </c>
      <c r="J1264" s="14" t="s">
        <v>156</v>
      </c>
      <c r="K1264" s="20"/>
      <c r="L1264" s="20"/>
      <c r="M1264" s="17"/>
      <c r="N1264" s="17"/>
      <c r="O1264" s="17"/>
      <c r="P1264" s="17"/>
      <c r="Q1264" s="16"/>
      <c r="R1264" s="16"/>
      <c r="S1264" s="945"/>
      <c r="T1264" s="912"/>
      <c r="U1264" s="912"/>
      <c r="V1264" s="912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</row>
    <row r="1265" spans="1:116" ht="9.75" customHeight="1" outlineLevel="4" x14ac:dyDescent="0.15">
      <c r="A1265" s="949"/>
      <c r="B1265" s="952"/>
      <c r="C1265" s="955"/>
      <c r="D1265" s="958"/>
      <c r="E1265" s="961"/>
      <c r="F1265" s="982"/>
      <c r="G1265" s="985"/>
      <c r="H1265" s="985"/>
      <c r="I1265" s="985"/>
      <c r="J1265" s="16" t="s">
        <v>157</v>
      </c>
      <c r="K1265" s="20"/>
      <c r="L1265" s="20"/>
      <c r="M1265" s="17"/>
      <c r="N1265" s="17"/>
      <c r="O1265" s="17"/>
      <c r="P1265" s="17"/>
      <c r="Q1265" s="16"/>
      <c r="R1265" s="16"/>
      <c r="S1265" s="946"/>
      <c r="T1265" s="913"/>
      <c r="U1265" s="913"/>
      <c r="V1265" s="9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</row>
    <row r="1266" spans="1:116" ht="9.75" customHeight="1" outlineLevel="4" x14ac:dyDescent="0.15">
      <c r="A1266" s="949"/>
      <c r="B1266" s="952"/>
      <c r="C1266" s="955"/>
      <c r="D1266" s="958"/>
      <c r="E1266" s="961"/>
      <c r="F1266" s="982"/>
      <c r="G1266" s="985"/>
      <c r="H1266" s="985"/>
      <c r="I1266" s="985"/>
      <c r="J1266" s="16" t="s">
        <v>158</v>
      </c>
      <c r="K1266" s="20"/>
      <c r="L1266" s="20"/>
      <c r="M1266" s="17"/>
      <c r="N1266" s="17"/>
      <c r="O1266" s="17"/>
      <c r="P1266" s="17"/>
      <c r="Q1266" s="16"/>
      <c r="R1266" s="16"/>
      <c r="S1266" s="946"/>
      <c r="T1266" s="913"/>
      <c r="U1266" s="913"/>
      <c r="V1266" s="9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</row>
    <row r="1267" spans="1:116" ht="9.75" customHeight="1" outlineLevel="4" x14ac:dyDescent="0.15">
      <c r="A1267" s="949"/>
      <c r="B1267" s="952"/>
      <c r="C1267" s="955"/>
      <c r="D1267" s="958"/>
      <c r="E1267" s="961"/>
      <c r="F1267" s="983"/>
      <c r="G1267" s="987"/>
      <c r="H1267" s="987"/>
      <c r="I1267" s="987"/>
      <c r="J1267" s="18" t="s">
        <v>159</v>
      </c>
      <c r="K1267" s="21"/>
      <c r="L1267" s="21"/>
      <c r="M1267" s="22"/>
      <c r="N1267" s="22"/>
      <c r="O1267" s="22"/>
      <c r="P1267" s="22"/>
      <c r="Q1267" s="18"/>
      <c r="R1267" s="18"/>
      <c r="S1267" s="946"/>
      <c r="T1267" s="913"/>
      <c r="U1267" s="913"/>
      <c r="V1267" s="9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</row>
    <row r="1268" spans="1:116" ht="9.75" customHeight="1" outlineLevel="4" thickBot="1" x14ac:dyDescent="0.2">
      <c r="A1268" s="950"/>
      <c r="B1268" s="953"/>
      <c r="C1268" s="956"/>
      <c r="D1268" s="959"/>
      <c r="E1268" s="962"/>
      <c r="F1268" s="984"/>
      <c r="G1268" s="988"/>
      <c r="H1268" s="988"/>
      <c r="I1268" s="988"/>
      <c r="J1268" s="19" t="s">
        <v>385</v>
      </c>
      <c r="K1268" s="19">
        <f>SUM(K1264:K1267)</f>
        <v>0</v>
      </c>
      <c r="L1268" s="19">
        <f>SUM(L1264:L1267)</f>
        <v>0</v>
      </c>
      <c r="M1268" s="19">
        <f t="shared" ref="M1268:R1268" si="301">SUM(M1264:M1267)</f>
        <v>0</v>
      </c>
      <c r="N1268" s="19">
        <f t="shared" si="301"/>
        <v>0</v>
      </c>
      <c r="O1268" s="19">
        <f t="shared" si="301"/>
        <v>0</v>
      </c>
      <c r="P1268" s="19">
        <f t="shared" si="301"/>
        <v>0</v>
      </c>
      <c r="Q1268" s="19">
        <f t="shared" si="301"/>
        <v>0</v>
      </c>
      <c r="R1268" s="19">
        <f t="shared" si="301"/>
        <v>0</v>
      </c>
      <c r="S1268" s="947"/>
      <c r="T1268" s="914"/>
      <c r="U1268" s="914"/>
      <c r="V1268" s="914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</row>
    <row r="1269" spans="1:116" ht="9.75" customHeight="1" outlineLevel="4" x14ac:dyDescent="0.15">
      <c r="A1269" s="1001" t="s">
        <v>73</v>
      </c>
      <c r="B1269" s="1005" t="s">
        <v>10</v>
      </c>
      <c r="C1269" s="1009" t="s">
        <v>12</v>
      </c>
      <c r="D1269" s="1045" t="s">
        <v>10</v>
      </c>
      <c r="E1269" s="1023" t="s">
        <v>12</v>
      </c>
      <c r="F1269" s="1050"/>
      <c r="G1269" s="985"/>
      <c r="H1269" s="985"/>
      <c r="I1269" s="985"/>
      <c r="J1269" s="14" t="s">
        <v>156</v>
      </c>
      <c r="K1269" s="20"/>
      <c r="L1269" s="20"/>
      <c r="M1269" s="17"/>
      <c r="N1269" s="17"/>
      <c r="O1269" s="17"/>
      <c r="P1269" s="17"/>
      <c r="Q1269" s="16"/>
      <c r="R1269" s="16"/>
      <c r="S1269" s="1013"/>
      <c r="T1269" s="912"/>
      <c r="U1269" s="912"/>
      <c r="V1269" s="912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</row>
    <row r="1270" spans="1:116" ht="9.75" customHeight="1" outlineLevel="4" x14ac:dyDescent="0.15">
      <c r="A1270" s="1001"/>
      <c r="B1270" s="1005"/>
      <c r="C1270" s="1009"/>
      <c r="D1270" s="1045"/>
      <c r="E1270" s="1023"/>
      <c r="F1270" s="1050"/>
      <c r="G1270" s="985"/>
      <c r="H1270" s="985"/>
      <c r="I1270" s="985"/>
      <c r="J1270" s="16" t="s">
        <v>157</v>
      </c>
      <c r="K1270" s="20"/>
      <c r="L1270" s="20"/>
      <c r="M1270" s="17"/>
      <c r="N1270" s="17"/>
      <c r="O1270" s="17"/>
      <c r="P1270" s="17"/>
      <c r="Q1270" s="16"/>
      <c r="R1270" s="16"/>
      <c r="S1270" s="1013"/>
      <c r="T1270" s="913"/>
      <c r="U1270" s="913"/>
      <c r="V1270" s="9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</row>
    <row r="1271" spans="1:116" ht="10.5" customHeight="1" outlineLevel="4" x14ac:dyDescent="0.15">
      <c r="A1271" s="1001"/>
      <c r="B1271" s="1005"/>
      <c r="C1271" s="1009"/>
      <c r="D1271" s="1045"/>
      <c r="E1271" s="1023"/>
      <c r="F1271" s="1050"/>
      <c r="G1271" s="985"/>
      <c r="H1271" s="985"/>
      <c r="I1271" s="985"/>
      <c r="J1271" s="16" t="s">
        <v>158</v>
      </c>
      <c r="K1271" s="20"/>
      <c r="L1271" s="20"/>
      <c r="M1271" s="17"/>
      <c r="N1271" s="17"/>
      <c r="O1271" s="17"/>
      <c r="P1271" s="17"/>
      <c r="Q1271" s="16"/>
      <c r="R1271" s="16"/>
      <c r="S1271" s="1013"/>
      <c r="T1271" s="913"/>
      <c r="U1271" s="913"/>
      <c r="V1271" s="9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</row>
    <row r="1272" spans="1:116" ht="10.5" customHeight="1" outlineLevel="4" x14ac:dyDescent="0.15">
      <c r="A1272" s="1002"/>
      <c r="B1272" s="1006"/>
      <c r="C1272" s="1010"/>
      <c r="D1272" s="1046"/>
      <c r="E1272" s="1024"/>
      <c r="F1272" s="1051"/>
      <c r="G1272" s="987"/>
      <c r="H1272" s="987"/>
      <c r="I1272" s="987"/>
      <c r="J1272" s="18" t="s">
        <v>159</v>
      </c>
      <c r="K1272" s="21"/>
      <c r="L1272" s="21"/>
      <c r="M1272" s="22"/>
      <c r="N1272" s="22"/>
      <c r="O1272" s="22"/>
      <c r="P1272" s="22"/>
      <c r="Q1272" s="18"/>
      <c r="R1272" s="18"/>
      <c r="S1272" s="1014"/>
      <c r="T1272" s="913"/>
      <c r="U1272" s="913"/>
      <c r="V1272" s="9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</row>
    <row r="1273" spans="1:116" ht="9.75" customHeight="1" outlineLevel="4" thickBot="1" x14ac:dyDescent="0.2">
      <c r="A1273" s="1003"/>
      <c r="B1273" s="1007"/>
      <c r="C1273" s="1011"/>
      <c r="D1273" s="1047"/>
      <c r="E1273" s="1025"/>
      <c r="F1273" s="1052"/>
      <c r="G1273" s="988"/>
      <c r="H1273" s="988"/>
      <c r="I1273" s="988"/>
      <c r="J1273" s="19" t="s">
        <v>385</v>
      </c>
      <c r="K1273" s="19">
        <f>SUM(K1269:K1272)</f>
        <v>0</v>
      </c>
      <c r="L1273" s="19">
        <f>SUM(L1269:L1272)</f>
        <v>0</v>
      </c>
      <c r="M1273" s="19">
        <f t="shared" ref="M1273:R1273" si="302">SUM(M1269:M1272)</f>
        <v>0</v>
      </c>
      <c r="N1273" s="19">
        <f t="shared" si="302"/>
        <v>0</v>
      </c>
      <c r="O1273" s="19">
        <f t="shared" si="302"/>
        <v>0</v>
      </c>
      <c r="P1273" s="19">
        <f t="shared" si="302"/>
        <v>0</v>
      </c>
      <c r="Q1273" s="19">
        <f t="shared" si="302"/>
        <v>0</v>
      </c>
      <c r="R1273" s="19">
        <f t="shared" si="302"/>
        <v>0</v>
      </c>
      <c r="S1273" s="1015"/>
      <c r="T1273" s="914"/>
      <c r="U1273" s="914"/>
      <c r="V1273" s="914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</row>
    <row r="1274" spans="1:116" ht="9.75" customHeight="1" outlineLevel="3" thickBot="1" x14ac:dyDescent="0.2">
      <c r="A1274" s="23" t="s">
        <v>73</v>
      </c>
      <c r="B1274" s="24" t="s">
        <v>10</v>
      </c>
      <c r="C1274" s="118" t="s">
        <v>12</v>
      </c>
      <c r="D1274" s="25">
        <v>1</v>
      </c>
      <c r="E1274" s="915" t="s">
        <v>46</v>
      </c>
      <c r="F1274" s="916"/>
      <c r="G1274" s="916"/>
      <c r="H1274" s="916"/>
      <c r="I1274" s="916"/>
      <c r="J1274" s="917"/>
      <c r="K1274" s="26">
        <f>K1263+K1268+K1273</f>
        <v>0</v>
      </c>
      <c r="L1274" s="26">
        <f>L1263+L1268+L1273</f>
        <v>0</v>
      </c>
      <c r="M1274" s="26">
        <f t="shared" ref="M1274:R1274" si="303">M1263+M1268+M1273</f>
        <v>0</v>
      </c>
      <c r="N1274" s="26">
        <f t="shared" si="303"/>
        <v>0</v>
      </c>
      <c r="O1274" s="26">
        <f t="shared" si="303"/>
        <v>0</v>
      </c>
      <c r="P1274" s="26">
        <f t="shared" si="303"/>
        <v>0</v>
      </c>
      <c r="Q1274" s="26">
        <f t="shared" si="303"/>
        <v>0</v>
      </c>
      <c r="R1274" s="26">
        <f t="shared" si="303"/>
        <v>0</v>
      </c>
      <c r="S1274" s="27" t="s">
        <v>13</v>
      </c>
      <c r="T1274" s="26" t="s">
        <v>13</v>
      </c>
      <c r="U1274" s="28" t="s">
        <v>13</v>
      </c>
      <c r="V1274" s="29" t="s">
        <v>13</v>
      </c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</row>
    <row r="1275" spans="1:116" ht="9.75" customHeight="1" outlineLevel="4" thickBot="1" x14ac:dyDescent="0.2">
      <c r="A1275" s="11" t="s">
        <v>73</v>
      </c>
      <c r="B1275" s="12" t="s">
        <v>10</v>
      </c>
      <c r="C1275" s="117" t="s">
        <v>12</v>
      </c>
      <c r="D1275" s="13">
        <v>2</v>
      </c>
      <c r="E1275" s="1016" t="s">
        <v>109</v>
      </c>
      <c r="F1275" s="1017"/>
      <c r="G1275" s="1017"/>
      <c r="H1275" s="1017"/>
      <c r="I1275" s="1017"/>
      <c r="J1275" s="1017"/>
      <c r="K1275" s="1017"/>
      <c r="L1275" s="1017"/>
      <c r="M1275" s="1017"/>
      <c r="N1275" s="1017"/>
      <c r="O1275" s="1017"/>
      <c r="P1275" s="1017"/>
      <c r="Q1275" s="1017"/>
      <c r="R1275" s="1017"/>
      <c r="S1275" s="1017"/>
      <c r="T1275" s="1017"/>
      <c r="U1275" s="1017"/>
      <c r="V1275" s="1018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</row>
    <row r="1276" spans="1:116" ht="9.75" customHeight="1" outlineLevel="4" x14ac:dyDescent="0.15">
      <c r="A1276" s="1000" t="s">
        <v>73</v>
      </c>
      <c r="B1276" s="1004" t="s">
        <v>10</v>
      </c>
      <c r="C1276" s="1008" t="s">
        <v>12</v>
      </c>
      <c r="D1276" s="1048" t="s">
        <v>11</v>
      </c>
      <c r="E1276" s="1022" t="s">
        <v>10</v>
      </c>
      <c r="F1276" s="981"/>
      <c r="G1276" s="986"/>
      <c r="H1276" s="986"/>
      <c r="I1276" s="986"/>
      <c r="J1276" s="16" t="s">
        <v>156</v>
      </c>
      <c r="K1276" s="20"/>
      <c r="L1276" s="14"/>
      <c r="M1276" s="15"/>
      <c r="N1276" s="15"/>
      <c r="O1276" s="15"/>
      <c r="P1276" s="15"/>
      <c r="Q1276" s="14"/>
      <c r="R1276" s="14"/>
      <c r="S1276" s="1012"/>
      <c r="T1276" s="912"/>
      <c r="U1276" s="912"/>
      <c r="V1276" s="912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</row>
    <row r="1277" spans="1:116" ht="9.75" customHeight="1" outlineLevel="4" x14ac:dyDescent="0.15">
      <c r="A1277" s="1001"/>
      <c r="B1277" s="1005"/>
      <c r="C1277" s="1009"/>
      <c r="D1277" s="1045"/>
      <c r="E1277" s="1023"/>
      <c r="F1277" s="982"/>
      <c r="G1277" s="985"/>
      <c r="H1277" s="985"/>
      <c r="I1277" s="985"/>
      <c r="J1277" s="16" t="s">
        <v>157</v>
      </c>
      <c r="K1277" s="20"/>
      <c r="L1277" s="16"/>
      <c r="M1277" s="17"/>
      <c r="N1277" s="17"/>
      <c r="O1277" s="17"/>
      <c r="P1277" s="17"/>
      <c r="Q1277" s="16"/>
      <c r="R1277" s="16"/>
      <c r="S1277" s="1013"/>
      <c r="T1277" s="913"/>
      <c r="U1277" s="913"/>
      <c r="V1277" s="9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</row>
    <row r="1278" spans="1:116" ht="9.75" customHeight="1" outlineLevel="4" x14ac:dyDescent="0.15">
      <c r="A1278" s="1001"/>
      <c r="B1278" s="1005"/>
      <c r="C1278" s="1009"/>
      <c r="D1278" s="1045"/>
      <c r="E1278" s="1023"/>
      <c r="F1278" s="982"/>
      <c r="G1278" s="985"/>
      <c r="H1278" s="985"/>
      <c r="I1278" s="985"/>
      <c r="J1278" s="16" t="s">
        <v>158</v>
      </c>
      <c r="K1278" s="20"/>
      <c r="L1278" s="16"/>
      <c r="M1278" s="17"/>
      <c r="N1278" s="17"/>
      <c r="O1278" s="17"/>
      <c r="P1278" s="17"/>
      <c r="Q1278" s="16"/>
      <c r="R1278" s="16"/>
      <c r="S1278" s="1013"/>
      <c r="T1278" s="913"/>
      <c r="U1278" s="913"/>
      <c r="V1278" s="9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</row>
    <row r="1279" spans="1:116" ht="9.75" customHeight="1" outlineLevel="4" x14ac:dyDescent="0.15">
      <c r="A1279" s="1002"/>
      <c r="B1279" s="1006"/>
      <c r="C1279" s="1010"/>
      <c r="D1279" s="1046"/>
      <c r="E1279" s="1024"/>
      <c r="F1279" s="983"/>
      <c r="G1279" s="987"/>
      <c r="H1279" s="987"/>
      <c r="I1279" s="987"/>
      <c r="J1279" s="18" t="s">
        <v>159</v>
      </c>
      <c r="K1279" s="21"/>
      <c r="L1279" s="18"/>
      <c r="M1279" s="18"/>
      <c r="N1279" s="18"/>
      <c r="O1279" s="18"/>
      <c r="P1279" s="18"/>
      <c r="Q1279" s="18"/>
      <c r="R1279" s="18"/>
      <c r="S1279" s="1014"/>
      <c r="T1279" s="913"/>
      <c r="U1279" s="913"/>
      <c r="V1279" s="9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</row>
    <row r="1280" spans="1:116" ht="9.75" customHeight="1" outlineLevel="4" thickBot="1" x14ac:dyDescent="0.2">
      <c r="A1280" s="1003"/>
      <c r="B1280" s="1007"/>
      <c r="C1280" s="1011"/>
      <c r="D1280" s="1047"/>
      <c r="E1280" s="1025"/>
      <c r="F1280" s="984"/>
      <c r="G1280" s="988"/>
      <c r="H1280" s="988"/>
      <c r="I1280" s="988"/>
      <c r="J1280" s="19" t="s">
        <v>385</v>
      </c>
      <c r="K1280" s="19">
        <f>SUM(K1276:K1279)</f>
        <v>0</v>
      </c>
      <c r="L1280" s="19">
        <f>SUM(L1276:L1279)</f>
        <v>0</v>
      </c>
      <c r="M1280" s="19">
        <f t="shared" ref="M1280:R1280" si="304">SUM(M1276:M1279)</f>
        <v>0</v>
      </c>
      <c r="N1280" s="19">
        <f t="shared" si="304"/>
        <v>0</v>
      </c>
      <c r="O1280" s="19">
        <f t="shared" si="304"/>
        <v>0</v>
      </c>
      <c r="P1280" s="19">
        <f t="shared" si="304"/>
        <v>0</v>
      </c>
      <c r="Q1280" s="19">
        <f t="shared" si="304"/>
        <v>0</v>
      </c>
      <c r="R1280" s="19">
        <f t="shared" si="304"/>
        <v>0</v>
      </c>
      <c r="S1280" s="1015"/>
      <c r="T1280" s="914"/>
      <c r="U1280" s="914"/>
      <c r="V1280" s="914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</row>
    <row r="1281" spans="1:116" ht="9.75" customHeight="1" outlineLevel="4" x14ac:dyDescent="0.15">
      <c r="A1281" s="948" t="s">
        <v>73</v>
      </c>
      <c r="B1281" s="951" t="s">
        <v>10</v>
      </c>
      <c r="C1281" s="954" t="s">
        <v>12</v>
      </c>
      <c r="D1281" s="957" t="s">
        <v>11</v>
      </c>
      <c r="E1281" s="960" t="s">
        <v>11</v>
      </c>
      <c r="F1281" s="981"/>
      <c r="G1281" s="942"/>
      <c r="H1281" s="986"/>
      <c r="I1281" s="986"/>
      <c r="J1281" s="14" t="s">
        <v>156</v>
      </c>
      <c r="K1281" s="20"/>
      <c r="L1281" s="20"/>
      <c r="M1281" s="17"/>
      <c r="N1281" s="17"/>
      <c r="O1281" s="17"/>
      <c r="P1281" s="17"/>
      <c r="Q1281" s="16"/>
      <c r="R1281" s="16"/>
      <c r="S1281" s="945"/>
      <c r="T1281" s="912"/>
      <c r="U1281" s="912"/>
      <c r="V1281" s="912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</row>
    <row r="1282" spans="1:116" ht="9.75" customHeight="1" outlineLevel="4" x14ac:dyDescent="0.15">
      <c r="A1282" s="949"/>
      <c r="B1282" s="952"/>
      <c r="C1282" s="955"/>
      <c r="D1282" s="958"/>
      <c r="E1282" s="961"/>
      <c r="F1282" s="982"/>
      <c r="G1282" s="943"/>
      <c r="H1282" s="985"/>
      <c r="I1282" s="985"/>
      <c r="J1282" s="16" t="s">
        <v>157</v>
      </c>
      <c r="K1282" s="20"/>
      <c r="L1282" s="20"/>
      <c r="M1282" s="17"/>
      <c r="N1282" s="17"/>
      <c r="O1282" s="17"/>
      <c r="P1282" s="17"/>
      <c r="Q1282" s="16"/>
      <c r="R1282" s="16"/>
      <c r="S1282" s="946"/>
      <c r="T1282" s="913"/>
      <c r="U1282" s="913"/>
      <c r="V1282" s="9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</row>
    <row r="1283" spans="1:116" ht="9.75" customHeight="1" outlineLevel="4" x14ac:dyDescent="0.15">
      <c r="A1283" s="949"/>
      <c r="B1283" s="952"/>
      <c r="C1283" s="955"/>
      <c r="D1283" s="958"/>
      <c r="E1283" s="961"/>
      <c r="F1283" s="982"/>
      <c r="G1283" s="943"/>
      <c r="H1283" s="985"/>
      <c r="I1283" s="985"/>
      <c r="J1283" s="16" t="s">
        <v>158</v>
      </c>
      <c r="K1283" s="20"/>
      <c r="L1283" s="20"/>
      <c r="M1283" s="17"/>
      <c r="N1283" s="17"/>
      <c r="O1283" s="17"/>
      <c r="P1283" s="17"/>
      <c r="Q1283" s="16"/>
      <c r="R1283" s="16"/>
      <c r="S1283" s="946"/>
      <c r="T1283" s="913"/>
      <c r="U1283" s="913"/>
      <c r="V1283" s="9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</row>
    <row r="1284" spans="1:116" ht="9.75" customHeight="1" outlineLevel="4" x14ac:dyDescent="0.15">
      <c r="A1284" s="949"/>
      <c r="B1284" s="952"/>
      <c r="C1284" s="955"/>
      <c r="D1284" s="958"/>
      <c r="E1284" s="961"/>
      <c r="F1284" s="983"/>
      <c r="G1284" s="943"/>
      <c r="H1284" s="987"/>
      <c r="I1284" s="987"/>
      <c r="J1284" s="18" t="s">
        <v>159</v>
      </c>
      <c r="K1284" s="21"/>
      <c r="L1284" s="21"/>
      <c r="M1284" s="22"/>
      <c r="N1284" s="22"/>
      <c r="O1284" s="22"/>
      <c r="P1284" s="22"/>
      <c r="Q1284" s="18"/>
      <c r="R1284" s="18"/>
      <c r="S1284" s="946"/>
      <c r="T1284" s="913"/>
      <c r="U1284" s="913"/>
      <c r="V1284" s="9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</row>
    <row r="1285" spans="1:116" ht="9.75" customHeight="1" outlineLevel="4" thickBot="1" x14ac:dyDescent="0.2">
      <c r="A1285" s="950"/>
      <c r="B1285" s="953"/>
      <c r="C1285" s="956"/>
      <c r="D1285" s="959"/>
      <c r="E1285" s="962"/>
      <c r="F1285" s="984"/>
      <c r="G1285" s="944"/>
      <c r="H1285" s="988"/>
      <c r="I1285" s="988"/>
      <c r="J1285" s="19" t="s">
        <v>385</v>
      </c>
      <c r="K1285" s="19">
        <f>SUM(K1281:K1284)</f>
        <v>0</v>
      </c>
      <c r="L1285" s="19">
        <f>SUM(L1281:L1284)</f>
        <v>0</v>
      </c>
      <c r="M1285" s="19">
        <f t="shared" ref="M1285:R1285" si="305">SUM(M1281:M1284)</f>
        <v>0</v>
      </c>
      <c r="N1285" s="19">
        <f t="shared" si="305"/>
        <v>0</v>
      </c>
      <c r="O1285" s="19">
        <f t="shared" si="305"/>
        <v>0</v>
      </c>
      <c r="P1285" s="19">
        <f t="shared" si="305"/>
        <v>0</v>
      </c>
      <c r="Q1285" s="19">
        <f t="shared" si="305"/>
        <v>0</v>
      </c>
      <c r="R1285" s="19">
        <f t="shared" si="305"/>
        <v>0</v>
      </c>
      <c r="S1285" s="947"/>
      <c r="T1285" s="914"/>
      <c r="U1285" s="914"/>
      <c r="V1285" s="914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</row>
    <row r="1286" spans="1:116" ht="9.75" customHeight="1" outlineLevel="4" x14ac:dyDescent="0.15">
      <c r="A1286" s="1001" t="s">
        <v>73</v>
      </c>
      <c r="B1286" s="1005" t="s">
        <v>10</v>
      </c>
      <c r="C1286" s="1009" t="s">
        <v>12</v>
      </c>
      <c r="D1286" s="1045" t="s">
        <v>11</v>
      </c>
      <c r="E1286" s="1023" t="s">
        <v>12</v>
      </c>
      <c r="F1286" s="1050"/>
      <c r="G1286" s="985"/>
      <c r="H1286" s="985"/>
      <c r="I1286" s="985"/>
      <c r="J1286" s="14" t="s">
        <v>156</v>
      </c>
      <c r="K1286" s="20"/>
      <c r="L1286" s="20"/>
      <c r="M1286" s="17"/>
      <c r="N1286" s="17"/>
      <c r="O1286" s="17"/>
      <c r="P1286" s="17"/>
      <c r="Q1286" s="16"/>
      <c r="R1286" s="16"/>
      <c r="S1286" s="1013"/>
      <c r="T1286" s="912"/>
      <c r="U1286" s="912"/>
      <c r="V1286" s="912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</row>
    <row r="1287" spans="1:116" ht="9.75" customHeight="1" outlineLevel="4" x14ac:dyDescent="0.15">
      <c r="A1287" s="1001"/>
      <c r="B1287" s="1005"/>
      <c r="C1287" s="1009"/>
      <c r="D1287" s="1045"/>
      <c r="E1287" s="1023"/>
      <c r="F1287" s="1050"/>
      <c r="G1287" s="985"/>
      <c r="H1287" s="985"/>
      <c r="I1287" s="985"/>
      <c r="J1287" s="16" t="s">
        <v>157</v>
      </c>
      <c r="K1287" s="20"/>
      <c r="L1287" s="20"/>
      <c r="M1287" s="17"/>
      <c r="N1287" s="17"/>
      <c r="O1287" s="17"/>
      <c r="P1287" s="17"/>
      <c r="Q1287" s="16"/>
      <c r="R1287" s="16"/>
      <c r="S1287" s="1013"/>
      <c r="T1287" s="913"/>
      <c r="U1287" s="913"/>
      <c r="V1287" s="9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</row>
    <row r="1288" spans="1:116" ht="10.5" customHeight="1" outlineLevel="4" x14ac:dyDescent="0.15">
      <c r="A1288" s="1001"/>
      <c r="B1288" s="1005"/>
      <c r="C1288" s="1009"/>
      <c r="D1288" s="1045"/>
      <c r="E1288" s="1023"/>
      <c r="F1288" s="1050"/>
      <c r="G1288" s="985"/>
      <c r="H1288" s="985"/>
      <c r="I1288" s="985"/>
      <c r="J1288" s="16" t="s">
        <v>158</v>
      </c>
      <c r="K1288" s="20"/>
      <c r="L1288" s="20"/>
      <c r="M1288" s="17"/>
      <c r="N1288" s="17"/>
      <c r="O1288" s="17"/>
      <c r="P1288" s="17"/>
      <c r="Q1288" s="16"/>
      <c r="R1288" s="16"/>
      <c r="S1288" s="1013"/>
      <c r="T1288" s="913"/>
      <c r="U1288" s="913"/>
      <c r="V1288" s="9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</row>
    <row r="1289" spans="1:116" ht="11.25" customHeight="1" outlineLevel="4" x14ac:dyDescent="0.15">
      <c r="A1289" s="1002"/>
      <c r="B1289" s="1006"/>
      <c r="C1289" s="1010"/>
      <c r="D1289" s="1046"/>
      <c r="E1289" s="1024"/>
      <c r="F1289" s="1051"/>
      <c r="G1289" s="987"/>
      <c r="H1289" s="987"/>
      <c r="I1289" s="987"/>
      <c r="J1289" s="18" t="s">
        <v>159</v>
      </c>
      <c r="K1289" s="21"/>
      <c r="L1289" s="21"/>
      <c r="M1289" s="22"/>
      <c r="N1289" s="22"/>
      <c r="O1289" s="22"/>
      <c r="P1289" s="22"/>
      <c r="Q1289" s="18"/>
      <c r="R1289" s="18"/>
      <c r="S1289" s="1014"/>
      <c r="T1289" s="913"/>
      <c r="U1289" s="913"/>
      <c r="V1289" s="9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</row>
    <row r="1290" spans="1:116" ht="9.75" customHeight="1" outlineLevel="4" thickBot="1" x14ac:dyDescent="0.2">
      <c r="A1290" s="1003"/>
      <c r="B1290" s="1007"/>
      <c r="C1290" s="1011"/>
      <c r="D1290" s="1047"/>
      <c r="E1290" s="1025"/>
      <c r="F1290" s="1052"/>
      <c r="G1290" s="988"/>
      <c r="H1290" s="988"/>
      <c r="I1290" s="988"/>
      <c r="J1290" s="19" t="s">
        <v>385</v>
      </c>
      <c r="K1290" s="19">
        <f>SUM(K1286:K1289)</f>
        <v>0</v>
      </c>
      <c r="L1290" s="19">
        <f>SUM(L1286:L1289)</f>
        <v>0</v>
      </c>
      <c r="M1290" s="19">
        <f t="shared" ref="M1290:R1290" si="306">SUM(M1286:M1289)</f>
        <v>0</v>
      </c>
      <c r="N1290" s="19">
        <f t="shared" si="306"/>
        <v>0</v>
      </c>
      <c r="O1290" s="19">
        <f t="shared" si="306"/>
        <v>0</v>
      </c>
      <c r="P1290" s="19">
        <f t="shared" si="306"/>
        <v>0</v>
      </c>
      <c r="Q1290" s="19">
        <f t="shared" si="306"/>
        <v>0</v>
      </c>
      <c r="R1290" s="19">
        <f t="shared" si="306"/>
        <v>0</v>
      </c>
      <c r="S1290" s="1015"/>
      <c r="T1290" s="914"/>
      <c r="U1290" s="914"/>
      <c r="V1290" s="914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</row>
    <row r="1291" spans="1:116" ht="9.75" customHeight="1" outlineLevel="3" thickBot="1" x14ac:dyDescent="0.2">
      <c r="A1291" s="23" t="s">
        <v>73</v>
      </c>
      <c r="B1291" s="24" t="s">
        <v>10</v>
      </c>
      <c r="C1291" s="118" t="s">
        <v>12</v>
      </c>
      <c r="D1291" s="25">
        <v>2</v>
      </c>
      <c r="E1291" s="915" t="s">
        <v>46</v>
      </c>
      <c r="F1291" s="916"/>
      <c r="G1291" s="916"/>
      <c r="H1291" s="916"/>
      <c r="I1291" s="916"/>
      <c r="J1291" s="917"/>
      <c r="K1291" s="26">
        <f>K1280+K1285+K1290</f>
        <v>0</v>
      </c>
      <c r="L1291" s="26">
        <f>L1280+L1285+L1290</f>
        <v>0</v>
      </c>
      <c r="M1291" s="26">
        <f t="shared" ref="M1291:R1291" si="307">M1280+M1285+M1290</f>
        <v>0</v>
      </c>
      <c r="N1291" s="26">
        <f t="shared" si="307"/>
        <v>0</v>
      </c>
      <c r="O1291" s="26">
        <f t="shared" si="307"/>
        <v>0</v>
      </c>
      <c r="P1291" s="26">
        <f t="shared" si="307"/>
        <v>0</v>
      </c>
      <c r="Q1291" s="26">
        <f t="shared" si="307"/>
        <v>0</v>
      </c>
      <c r="R1291" s="26">
        <f t="shared" si="307"/>
        <v>0</v>
      </c>
      <c r="S1291" s="27" t="s">
        <v>13</v>
      </c>
      <c r="T1291" s="26" t="s">
        <v>13</v>
      </c>
      <c r="U1291" s="28" t="s">
        <v>13</v>
      </c>
      <c r="V1291" s="29" t="s">
        <v>13</v>
      </c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</row>
    <row r="1292" spans="1:116" ht="9.75" customHeight="1" outlineLevel="4" thickBot="1" x14ac:dyDescent="0.2">
      <c r="A1292" s="11" t="s">
        <v>73</v>
      </c>
      <c r="B1292" s="12" t="s">
        <v>10</v>
      </c>
      <c r="C1292" s="117" t="s">
        <v>12</v>
      </c>
      <c r="D1292" s="13">
        <v>3</v>
      </c>
      <c r="E1292" s="1016" t="s">
        <v>110</v>
      </c>
      <c r="F1292" s="1017"/>
      <c r="G1292" s="1017"/>
      <c r="H1292" s="1017"/>
      <c r="I1292" s="1017"/>
      <c r="J1292" s="1017"/>
      <c r="K1292" s="1017"/>
      <c r="L1292" s="1017"/>
      <c r="M1292" s="1017"/>
      <c r="N1292" s="1017"/>
      <c r="O1292" s="1017"/>
      <c r="P1292" s="1017"/>
      <c r="Q1292" s="1017"/>
      <c r="R1292" s="1017"/>
      <c r="S1292" s="1017"/>
      <c r="T1292" s="1017"/>
      <c r="U1292" s="1017"/>
      <c r="V1292" s="1018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</row>
    <row r="1293" spans="1:116" ht="9.75" customHeight="1" outlineLevel="4" x14ac:dyDescent="0.15">
      <c r="A1293" s="1000" t="s">
        <v>73</v>
      </c>
      <c r="B1293" s="1004" t="s">
        <v>10</v>
      </c>
      <c r="C1293" s="1008" t="s">
        <v>12</v>
      </c>
      <c r="D1293" s="1048" t="s">
        <v>12</v>
      </c>
      <c r="E1293" s="1022" t="s">
        <v>10</v>
      </c>
      <c r="F1293" s="981"/>
      <c r="G1293" s="986"/>
      <c r="H1293" s="986"/>
      <c r="I1293" s="986"/>
      <c r="J1293" s="16" t="s">
        <v>156</v>
      </c>
      <c r="K1293" s="20"/>
      <c r="L1293" s="14"/>
      <c r="M1293" s="15"/>
      <c r="N1293" s="15"/>
      <c r="O1293" s="15"/>
      <c r="P1293" s="15"/>
      <c r="Q1293" s="14"/>
      <c r="R1293" s="14"/>
      <c r="S1293" s="1012"/>
      <c r="T1293" s="912"/>
      <c r="U1293" s="912"/>
      <c r="V1293" s="912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</row>
    <row r="1294" spans="1:116" ht="9.75" customHeight="1" outlineLevel="4" x14ac:dyDescent="0.15">
      <c r="A1294" s="1001"/>
      <c r="B1294" s="1005"/>
      <c r="C1294" s="1009"/>
      <c r="D1294" s="1045"/>
      <c r="E1294" s="1023"/>
      <c r="F1294" s="982"/>
      <c r="G1294" s="985"/>
      <c r="H1294" s="985"/>
      <c r="I1294" s="985"/>
      <c r="J1294" s="16" t="s">
        <v>157</v>
      </c>
      <c r="K1294" s="20"/>
      <c r="L1294" s="16"/>
      <c r="M1294" s="17"/>
      <c r="N1294" s="17"/>
      <c r="O1294" s="17"/>
      <c r="P1294" s="17"/>
      <c r="Q1294" s="16"/>
      <c r="R1294" s="16"/>
      <c r="S1294" s="1013"/>
      <c r="T1294" s="913"/>
      <c r="U1294" s="913"/>
      <c r="V1294" s="9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</row>
    <row r="1295" spans="1:116" ht="9.75" customHeight="1" outlineLevel="4" x14ac:dyDescent="0.15">
      <c r="A1295" s="1001"/>
      <c r="B1295" s="1005"/>
      <c r="C1295" s="1009"/>
      <c r="D1295" s="1045"/>
      <c r="E1295" s="1023"/>
      <c r="F1295" s="982"/>
      <c r="G1295" s="985"/>
      <c r="H1295" s="985"/>
      <c r="I1295" s="985"/>
      <c r="J1295" s="16" t="s">
        <v>158</v>
      </c>
      <c r="K1295" s="20"/>
      <c r="L1295" s="16"/>
      <c r="M1295" s="17"/>
      <c r="N1295" s="17"/>
      <c r="O1295" s="17"/>
      <c r="P1295" s="17"/>
      <c r="Q1295" s="16"/>
      <c r="R1295" s="16"/>
      <c r="S1295" s="1013"/>
      <c r="T1295" s="913"/>
      <c r="U1295" s="913"/>
      <c r="V1295" s="9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</row>
    <row r="1296" spans="1:116" ht="9.75" customHeight="1" outlineLevel="4" x14ac:dyDescent="0.15">
      <c r="A1296" s="1002"/>
      <c r="B1296" s="1006"/>
      <c r="C1296" s="1010"/>
      <c r="D1296" s="1046"/>
      <c r="E1296" s="1024"/>
      <c r="F1296" s="983"/>
      <c r="G1296" s="987"/>
      <c r="H1296" s="987"/>
      <c r="I1296" s="987"/>
      <c r="J1296" s="18" t="s">
        <v>159</v>
      </c>
      <c r="K1296" s="21"/>
      <c r="L1296" s="18"/>
      <c r="M1296" s="18"/>
      <c r="N1296" s="18"/>
      <c r="O1296" s="18"/>
      <c r="P1296" s="18"/>
      <c r="Q1296" s="18"/>
      <c r="R1296" s="18"/>
      <c r="S1296" s="1014"/>
      <c r="T1296" s="913"/>
      <c r="U1296" s="913"/>
      <c r="V1296" s="9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</row>
    <row r="1297" spans="1:116" ht="9.75" customHeight="1" outlineLevel="4" thickBot="1" x14ac:dyDescent="0.2">
      <c r="A1297" s="1003"/>
      <c r="B1297" s="1007"/>
      <c r="C1297" s="1011"/>
      <c r="D1297" s="1047"/>
      <c r="E1297" s="1025"/>
      <c r="F1297" s="984"/>
      <c r="G1297" s="988"/>
      <c r="H1297" s="988"/>
      <c r="I1297" s="988"/>
      <c r="J1297" s="19" t="s">
        <v>385</v>
      </c>
      <c r="K1297" s="19">
        <f>SUM(K1293:K1296)</f>
        <v>0</v>
      </c>
      <c r="L1297" s="19">
        <f>SUM(L1293:L1296)</f>
        <v>0</v>
      </c>
      <c r="M1297" s="19">
        <f t="shared" ref="M1297:R1297" si="308">SUM(M1293:M1296)</f>
        <v>0</v>
      </c>
      <c r="N1297" s="19">
        <f t="shared" si="308"/>
        <v>0</v>
      </c>
      <c r="O1297" s="19">
        <f t="shared" si="308"/>
        <v>0</v>
      </c>
      <c r="P1297" s="19">
        <f t="shared" si="308"/>
        <v>0</v>
      </c>
      <c r="Q1297" s="19">
        <f t="shared" si="308"/>
        <v>0</v>
      </c>
      <c r="R1297" s="19">
        <f t="shared" si="308"/>
        <v>0</v>
      </c>
      <c r="S1297" s="1015"/>
      <c r="T1297" s="914"/>
      <c r="U1297" s="914"/>
      <c r="V1297" s="914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</row>
    <row r="1298" spans="1:116" ht="9.75" customHeight="1" outlineLevel="4" x14ac:dyDescent="0.15">
      <c r="A1298" s="948" t="s">
        <v>73</v>
      </c>
      <c r="B1298" s="951" t="s">
        <v>10</v>
      </c>
      <c r="C1298" s="954" t="s">
        <v>12</v>
      </c>
      <c r="D1298" s="957" t="s">
        <v>12</v>
      </c>
      <c r="E1298" s="960" t="s">
        <v>11</v>
      </c>
      <c r="F1298" s="981"/>
      <c r="G1298" s="942"/>
      <c r="H1298" s="986"/>
      <c r="I1298" s="986"/>
      <c r="J1298" s="14" t="s">
        <v>156</v>
      </c>
      <c r="K1298" s="20"/>
      <c r="L1298" s="20"/>
      <c r="M1298" s="17"/>
      <c r="N1298" s="17"/>
      <c r="O1298" s="17"/>
      <c r="P1298" s="17"/>
      <c r="Q1298" s="16"/>
      <c r="R1298" s="16"/>
      <c r="S1298" s="945"/>
      <c r="T1298" s="912"/>
      <c r="U1298" s="912"/>
      <c r="V1298" s="912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</row>
    <row r="1299" spans="1:116" ht="9.75" customHeight="1" outlineLevel="4" x14ac:dyDescent="0.15">
      <c r="A1299" s="949"/>
      <c r="B1299" s="952"/>
      <c r="C1299" s="955"/>
      <c r="D1299" s="958"/>
      <c r="E1299" s="961"/>
      <c r="F1299" s="982"/>
      <c r="G1299" s="943"/>
      <c r="H1299" s="985"/>
      <c r="I1299" s="985"/>
      <c r="J1299" s="16" t="s">
        <v>157</v>
      </c>
      <c r="K1299" s="20"/>
      <c r="L1299" s="20"/>
      <c r="M1299" s="17"/>
      <c r="N1299" s="17"/>
      <c r="O1299" s="17"/>
      <c r="P1299" s="17"/>
      <c r="Q1299" s="16"/>
      <c r="R1299" s="16"/>
      <c r="S1299" s="946"/>
      <c r="T1299" s="913"/>
      <c r="U1299" s="913"/>
      <c r="V1299" s="9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</row>
    <row r="1300" spans="1:116" ht="9.75" customHeight="1" outlineLevel="4" x14ac:dyDescent="0.15">
      <c r="A1300" s="949"/>
      <c r="B1300" s="952"/>
      <c r="C1300" s="955"/>
      <c r="D1300" s="958"/>
      <c r="E1300" s="961"/>
      <c r="F1300" s="982"/>
      <c r="G1300" s="943"/>
      <c r="H1300" s="985"/>
      <c r="I1300" s="985"/>
      <c r="J1300" s="16" t="s">
        <v>158</v>
      </c>
      <c r="K1300" s="20"/>
      <c r="L1300" s="20"/>
      <c r="M1300" s="17"/>
      <c r="N1300" s="17"/>
      <c r="O1300" s="17"/>
      <c r="P1300" s="17"/>
      <c r="Q1300" s="16"/>
      <c r="R1300" s="16"/>
      <c r="S1300" s="946"/>
      <c r="T1300" s="913"/>
      <c r="U1300" s="913"/>
      <c r="V1300" s="9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</row>
    <row r="1301" spans="1:116" ht="9.75" customHeight="1" outlineLevel="4" x14ac:dyDescent="0.15">
      <c r="A1301" s="949"/>
      <c r="B1301" s="952"/>
      <c r="C1301" s="955"/>
      <c r="D1301" s="958"/>
      <c r="E1301" s="961"/>
      <c r="F1301" s="983"/>
      <c r="G1301" s="943"/>
      <c r="H1301" s="987"/>
      <c r="I1301" s="987"/>
      <c r="J1301" s="18" t="s">
        <v>159</v>
      </c>
      <c r="K1301" s="21"/>
      <c r="L1301" s="21"/>
      <c r="M1301" s="22"/>
      <c r="N1301" s="22"/>
      <c r="O1301" s="22"/>
      <c r="P1301" s="22"/>
      <c r="Q1301" s="18"/>
      <c r="R1301" s="18"/>
      <c r="S1301" s="946"/>
      <c r="T1301" s="913"/>
      <c r="U1301" s="913"/>
      <c r="V1301" s="9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</row>
    <row r="1302" spans="1:116" ht="9.75" customHeight="1" outlineLevel="4" thickBot="1" x14ac:dyDescent="0.2">
      <c r="A1302" s="950"/>
      <c r="B1302" s="953"/>
      <c r="C1302" s="956"/>
      <c r="D1302" s="959"/>
      <c r="E1302" s="962"/>
      <c r="F1302" s="984"/>
      <c r="G1302" s="944"/>
      <c r="H1302" s="988"/>
      <c r="I1302" s="988"/>
      <c r="J1302" s="19" t="s">
        <v>385</v>
      </c>
      <c r="K1302" s="19">
        <f>SUM(K1298:K1301)</f>
        <v>0</v>
      </c>
      <c r="L1302" s="19">
        <f>SUM(L1298:L1301)</f>
        <v>0</v>
      </c>
      <c r="M1302" s="19">
        <f t="shared" ref="M1302:R1302" si="309">SUM(M1298:M1301)</f>
        <v>0</v>
      </c>
      <c r="N1302" s="19">
        <f t="shared" si="309"/>
        <v>0</v>
      </c>
      <c r="O1302" s="19">
        <f t="shared" si="309"/>
        <v>0</v>
      </c>
      <c r="P1302" s="19">
        <f t="shared" si="309"/>
        <v>0</v>
      </c>
      <c r="Q1302" s="19">
        <f t="shared" si="309"/>
        <v>0</v>
      </c>
      <c r="R1302" s="19">
        <f t="shared" si="309"/>
        <v>0</v>
      </c>
      <c r="S1302" s="947"/>
      <c r="T1302" s="914"/>
      <c r="U1302" s="914"/>
      <c r="V1302" s="914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</row>
    <row r="1303" spans="1:116" ht="9.75" customHeight="1" outlineLevel="4" x14ac:dyDescent="0.15">
      <c r="A1303" s="1001" t="s">
        <v>73</v>
      </c>
      <c r="B1303" s="1005" t="s">
        <v>10</v>
      </c>
      <c r="C1303" s="1009" t="s">
        <v>12</v>
      </c>
      <c r="D1303" s="1045" t="s">
        <v>12</v>
      </c>
      <c r="E1303" s="1023" t="s">
        <v>12</v>
      </c>
      <c r="F1303" s="1050"/>
      <c r="G1303" s="985"/>
      <c r="H1303" s="985"/>
      <c r="I1303" s="985"/>
      <c r="J1303" s="14" t="s">
        <v>156</v>
      </c>
      <c r="K1303" s="20"/>
      <c r="L1303" s="20"/>
      <c r="M1303" s="17"/>
      <c r="N1303" s="17"/>
      <c r="O1303" s="17"/>
      <c r="P1303" s="17"/>
      <c r="Q1303" s="16"/>
      <c r="R1303" s="16"/>
      <c r="S1303" s="1013"/>
      <c r="T1303" s="912"/>
      <c r="U1303" s="912"/>
      <c r="V1303" s="912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</row>
    <row r="1304" spans="1:116" ht="9.75" customHeight="1" outlineLevel="4" x14ac:dyDescent="0.15">
      <c r="A1304" s="1001"/>
      <c r="B1304" s="1005"/>
      <c r="C1304" s="1009"/>
      <c r="D1304" s="1045"/>
      <c r="E1304" s="1023"/>
      <c r="F1304" s="1050"/>
      <c r="G1304" s="985"/>
      <c r="H1304" s="985"/>
      <c r="I1304" s="985"/>
      <c r="J1304" s="16" t="s">
        <v>157</v>
      </c>
      <c r="K1304" s="20"/>
      <c r="L1304" s="20"/>
      <c r="M1304" s="17"/>
      <c r="N1304" s="17"/>
      <c r="O1304" s="17"/>
      <c r="P1304" s="17"/>
      <c r="Q1304" s="16"/>
      <c r="R1304" s="16"/>
      <c r="S1304" s="1013"/>
      <c r="T1304" s="913"/>
      <c r="U1304" s="913"/>
      <c r="V1304" s="9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</row>
    <row r="1305" spans="1:116" ht="10.5" customHeight="1" outlineLevel="4" x14ac:dyDescent="0.15">
      <c r="A1305" s="1001"/>
      <c r="B1305" s="1005"/>
      <c r="C1305" s="1009"/>
      <c r="D1305" s="1045"/>
      <c r="E1305" s="1023"/>
      <c r="F1305" s="1050"/>
      <c r="G1305" s="985"/>
      <c r="H1305" s="985"/>
      <c r="I1305" s="985"/>
      <c r="J1305" s="16" t="s">
        <v>158</v>
      </c>
      <c r="K1305" s="20"/>
      <c r="L1305" s="20"/>
      <c r="M1305" s="17"/>
      <c r="N1305" s="17"/>
      <c r="O1305" s="17"/>
      <c r="P1305" s="17"/>
      <c r="Q1305" s="16"/>
      <c r="R1305" s="16"/>
      <c r="S1305" s="1013"/>
      <c r="T1305" s="913"/>
      <c r="U1305" s="913"/>
      <c r="V1305" s="9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</row>
    <row r="1306" spans="1:116" ht="11.25" customHeight="1" outlineLevel="4" x14ac:dyDescent="0.15">
      <c r="A1306" s="1002"/>
      <c r="B1306" s="1006"/>
      <c r="C1306" s="1010"/>
      <c r="D1306" s="1046"/>
      <c r="E1306" s="1024"/>
      <c r="F1306" s="1051"/>
      <c r="G1306" s="987"/>
      <c r="H1306" s="987"/>
      <c r="I1306" s="987"/>
      <c r="J1306" s="18" t="s">
        <v>159</v>
      </c>
      <c r="K1306" s="21"/>
      <c r="L1306" s="21"/>
      <c r="M1306" s="22"/>
      <c r="N1306" s="22"/>
      <c r="O1306" s="22"/>
      <c r="P1306" s="22"/>
      <c r="Q1306" s="18"/>
      <c r="R1306" s="18"/>
      <c r="S1306" s="1014"/>
      <c r="T1306" s="913"/>
      <c r="U1306" s="913"/>
      <c r="V1306" s="9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</row>
    <row r="1307" spans="1:116" ht="11.25" outlineLevel="4" thickBot="1" x14ac:dyDescent="0.2">
      <c r="A1307" s="1003"/>
      <c r="B1307" s="1007"/>
      <c r="C1307" s="1011"/>
      <c r="D1307" s="1047"/>
      <c r="E1307" s="1025"/>
      <c r="F1307" s="1052"/>
      <c r="G1307" s="988"/>
      <c r="H1307" s="988"/>
      <c r="I1307" s="988"/>
      <c r="J1307" s="19" t="s">
        <v>385</v>
      </c>
      <c r="K1307" s="19">
        <f>SUM(K1303:K1306)</f>
        <v>0</v>
      </c>
      <c r="L1307" s="19">
        <f>SUM(L1303:L1306)</f>
        <v>0</v>
      </c>
      <c r="M1307" s="19">
        <f t="shared" ref="M1307:R1307" si="310">SUM(M1303:M1306)</f>
        <v>0</v>
      </c>
      <c r="N1307" s="19">
        <f t="shared" si="310"/>
        <v>0</v>
      </c>
      <c r="O1307" s="19">
        <f t="shared" si="310"/>
        <v>0</v>
      </c>
      <c r="P1307" s="19">
        <f t="shared" si="310"/>
        <v>0</v>
      </c>
      <c r="Q1307" s="19">
        <f t="shared" si="310"/>
        <v>0</v>
      </c>
      <c r="R1307" s="19">
        <f t="shared" si="310"/>
        <v>0</v>
      </c>
      <c r="S1307" s="1015"/>
      <c r="T1307" s="914"/>
      <c r="U1307" s="914"/>
      <c r="V1307" s="914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</row>
    <row r="1308" spans="1:116" ht="11.25" outlineLevel="3" thickBot="1" x14ac:dyDescent="0.2">
      <c r="A1308" s="23" t="s">
        <v>73</v>
      </c>
      <c r="B1308" s="24" t="s">
        <v>10</v>
      </c>
      <c r="C1308" s="118" t="s">
        <v>12</v>
      </c>
      <c r="D1308" s="25">
        <v>3</v>
      </c>
      <c r="E1308" s="915" t="s">
        <v>46</v>
      </c>
      <c r="F1308" s="916"/>
      <c r="G1308" s="916"/>
      <c r="H1308" s="916"/>
      <c r="I1308" s="916"/>
      <c r="J1308" s="917"/>
      <c r="K1308" s="26">
        <f>K1297+K1302+K1307</f>
        <v>0</v>
      </c>
      <c r="L1308" s="26">
        <f>L1297+L1302+L1307</f>
        <v>0</v>
      </c>
      <c r="M1308" s="26">
        <f t="shared" ref="M1308:R1308" si="311">M1297+M1302+M1307</f>
        <v>0</v>
      </c>
      <c r="N1308" s="26">
        <f t="shared" si="311"/>
        <v>0</v>
      </c>
      <c r="O1308" s="26">
        <f t="shared" si="311"/>
        <v>0</v>
      </c>
      <c r="P1308" s="26">
        <f t="shared" si="311"/>
        <v>0</v>
      </c>
      <c r="Q1308" s="26">
        <f t="shared" si="311"/>
        <v>0</v>
      </c>
      <c r="R1308" s="26">
        <f t="shared" si="311"/>
        <v>0</v>
      </c>
      <c r="S1308" s="27" t="s">
        <v>13</v>
      </c>
      <c r="T1308" s="26" t="s">
        <v>13</v>
      </c>
      <c r="U1308" s="28" t="s">
        <v>13</v>
      </c>
      <c r="V1308" s="29" t="s">
        <v>13</v>
      </c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</row>
    <row r="1309" spans="1:116" ht="15.75" customHeight="1" outlineLevel="2" thickBot="1" x14ac:dyDescent="0.2">
      <c r="A1309" s="30" t="s">
        <v>73</v>
      </c>
      <c r="B1309" s="31" t="s">
        <v>10</v>
      </c>
      <c r="C1309" s="10" t="s">
        <v>12</v>
      </c>
      <c r="D1309" s="918" t="s">
        <v>21</v>
      </c>
      <c r="E1309" s="919"/>
      <c r="F1309" s="919"/>
      <c r="G1309" s="919"/>
      <c r="H1309" s="919"/>
      <c r="I1309" s="919"/>
      <c r="J1309" s="919"/>
      <c r="K1309" s="32">
        <f>K1274+K1291+K1308</f>
        <v>0</v>
      </c>
      <c r="L1309" s="32">
        <f>L1274+L1291+L1308</f>
        <v>0</v>
      </c>
      <c r="M1309" s="32">
        <f t="shared" ref="M1309:R1309" si="312">M1274+M1291+M1308</f>
        <v>0</v>
      </c>
      <c r="N1309" s="32">
        <f t="shared" si="312"/>
        <v>0</v>
      </c>
      <c r="O1309" s="32">
        <f t="shared" si="312"/>
        <v>0</v>
      </c>
      <c r="P1309" s="32">
        <f t="shared" si="312"/>
        <v>0</v>
      </c>
      <c r="Q1309" s="32">
        <f t="shared" si="312"/>
        <v>0</v>
      </c>
      <c r="R1309" s="32">
        <f t="shared" si="312"/>
        <v>0</v>
      </c>
      <c r="S1309" s="33" t="s">
        <v>13</v>
      </c>
      <c r="T1309" s="34" t="s">
        <v>13</v>
      </c>
      <c r="U1309" s="35" t="s">
        <v>13</v>
      </c>
      <c r="V1309" s="36" t="s">
        <v>13</v>
      </c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</row>
    <row r="1310" spans="1:116" ht="15.75" customHeight="1" outlineLevel="1" thickBot="1" x14ac:dyDescent="0.2">
      <c r="A1310" s="30" t="s">
        <v>73</v>
      </c>
      <c r="B1310" s="31" t="s">
        <v>10</v>
      </c>
      <c r="C1310" s="920" t="s">
        <v>15</v>
      </c>
      <c r="D1310" s="921"/>
      <c r="E1310" s="921"/>
      <c r="F1310" s="921"/>
      <c r="G1310" s="921"/>
      <c r="H1310" s="921"/>
      <c r="I1310" s="921"/>
      <c r="J1310" s="921"/>
      <c r="K1310" s="37">
        <f>K1309+K1256+K1033</f>
        <v>2090774.3399999999</v>
      </c>
      <c r="L1310" s="37">
        <f>L1309+L1256+L1033</f>
        <v>900303.10000000009</v>
      </c>
      <c r="M1310" s="37">
        <f t="shared" ref="M1310:R1310" si="313">M1309+M1256+M1033</f>
        <v>900303.10000000009</v>
      </c>
      <c r="N1310" s="37">
        <f t="shared" si="313"/>
        <v>11611.49</v>
      </c>
      <c r="O1310" s="37">
        <f t="shared" si="313"/>
        <v>0</v>
      </c>
      <c r="P1310" s="37">
        <f t="shared" si="313"/>
        <v>888691.6100000001</v>
      </c>
      <c r="Q1310" s="37">
        <f t="shared" si="313"/>
        <v>372116.03</v>
      </c>
      <c r="R1310" s="37">
        <f t="shared" si="313"/>
        <v>518355.24</v>
      </c>
      <c r="S1310" s="123" t="s">
        <v>14</v>
      </c>
      <c r="T1310" s="39" t="s">
        <v>14</v>
      </c>
      <c r="U1310" s="40" t="s">
        <v>14</v>
      </c>
      <c r="V1310" s="41" t="s">
        <v>14</v>
      </c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</row>
    <row r="1311" spans="1:116" ht="11.25" outlineLevel="2" thickBot="1" x14ac:dyDescent="0.2">
      <c r="A1311" s="7" t="s">
        <v>73</v>
      </c>
      <c r="B1311" s="8">
        <v>2</v>
      </c>
      <c r="C1311" s="975" t="s">
        <v>111</v>
      </c>
      <c r="D1311" s="976"/>
      <c r="E1311" s="976"/>
      <c r="F1311" s="976"/>
      <c r="G1311" s="976"/>
      <c r="H1311" s="976"/>
      <c r="I1311" s="976"/>
      <c r="J1311" s="976"/>
      <c r="K1311" s="976"/>
      <c r="L1311" s="976"/>
      <c r="M1311" s="976"/>
      <c r="N1311" s="976"/>
      <c r="O1311" s="976"/>
      <c r="P1311" s="976"/>
      <c r="Q1311" s="976"/>
      <c r="R1311" s="976"/>
      <c r="S1311" s="976"/>
      <c r="T1311" s="976"/>
      <c r="U1311" s="976"/>
      <c r="V1311" s="977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</row>
    <row r="1312" spans="1:116" ht="11.25" outlineLevel="3" thickBot="1" x14ac:dyDescent="0.2">
      <c r="A1312" s="7" t="s">
        <v>73</v>
      </c>
      <c r="B1312" s="9" t="s">
        <v>11</v>
      </c>
      <c r="C1312" s="10" t="s">
        <v>10</v>
      </c>
      <c r="D1312" s="972" t="s">
        <v>235</v>
      </c>
      <c r="E1312" s="973"/>
      <c r="F1312" s="973"/>
      <c r="G1312" s="973"/>
      <c r="H1312" s="973"/>
      <c r="I1312" s="973"/>
      <c r="J1312" s="973"/>
      <c r="K1312" s="973"/>
      <c r="L1312" s="973"/>
      <c r="M1312" s="973"/>
      <c r="N1312" s="973"/>
      <c r="O1312" s="973"/>
      <c r="P1312" s="973"/>
      <c r="Q1312" s="973"/>
      <c r="R1312" s="973"/>
      <c r="S1312" s="973"/>
      <c r="T1312" s="973"/>
      <c r="U1312" s="973"/>
      <c r="V1312" s="974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</row>
    <row r="1313" spans="1:116" ht="11.25" outlineLevel="4" thickBot="1" x14ac:dyDescent="0.2">
      <c r="A1313" s="11" t="s">
        <v>73</v>
      </c>
      <c r="B1313" s="12" t="s">
        <v>11</v>
      </c>
      <c r="C1313" s="117" t="s">
        <v>10</v>
      </c>
      <c r="D1313" s="13">
        <v>1</v>
      </c>
      <c r="E1313" s="1016" t="s">
        <v>228</v>
      </c>
      <c r="F1313" s="1017"/>
      <c r="G1313" s="1017"/>
      <c r="H1313" s="1017"/>
      <c r="I1313" s="1017"/>
      <c r="J1313" s="1017"/>
      <c r="K1313" s="1017"/>
      <c r="L1313" s="1017"/>
      <c r="M1313" s="1017"/>
      <c r="N1313" s="1017"/>
      <c r="O1313" s="1017"/>
      <c r="P1313" s="1017"/>
      <c r="Q1313" s="1017"/>
      <c r="R1313" s="1017"/>
      <c r="S1313" s="1017"/>
      <c r="T1313" s="1017"/>
      <c r="U1313" s="1017"/>
      <c r="V1313" s="1018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</row>
    <row r="1314" spans="1:116" ht="10.5" outlineLevel="4" x14ac:dyDescent="0.15">
      <c r="A1314" s="1000" t="s">
        <v>73</v>
      </c>
      <c r="B1314" s="1004" t="s">
        <v>11</v>
      </c>
      <c r="C1314" s="1008" t="s">
        <v>10</v>
      </c>
      <c r="D1314" s="978">
        <v>1</v>
      </c>
      <c r="E1314" s="1022" t="s">
        <v>10</v>
      </c>
      <c r="F1314" s="981"/>
      <c r="G1314" s="986"/>
      <c r="H1314" s="986"/>
      <c r="I1314" s="986"/>
      <c r="J1314" s="16" t="s">
        <v>156</v>
      </c>
      <c r="K1314" s="20"/>
      <c r="L1314" s="14"/>
      <c r="M1314" s="15"/>
      <c r="N1314" s="15"/>
      <c r="O1314" s="15"/>
      <c r="P1314" s="15"/>
      <c r="Q1314" s="14"/>
      <c r="R1314" s="14"/>
      <c r="S1314" s="1012"/>
      <c r="T1314" s="912"/>
      <c r="U1314" s="912"/>
      <c r="V1314" s="912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</row>
    <row r="1315" spans="1:116" ht="10.5" outlineLevel="4" x14ac:dyDescent="0.15">
      <c r="A1315" s="1001"/>
      <c r="B1315" s="1005"/>
      <c r="C1315" s="1009"/>
      <c r="D1315" s="979"/>
      <c r="E1315" s="1023"/>
      <c r="F1315" s="982"/>
      <c r="G1315" s="985"/>
      <c r="H1315" s="985"/>
      <c r="I1315" s="985"/>
      <c r="J1315" s="16" t="s">
        <v>157</v>
      </c>
      <c r="K1315" s="20"/>
      <c r="L1315" s="16"/>
      <c r="M1315" s="17"/>
      <c r="N1315" s="17"/>
      <c r="O1315" s="17"/>
      <c r="P1315" s="17"/>
      <c r="Q1315" s="16"/>
      <c r="R1315" s="16"/>
      <c r="S1315" s="1013"/>
      <c r="T1315" s="913"/>
      <c r="U1315" s="913"/>
      <c r="V1315" s="9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</row>
    <row r="1316" spans="1:116" ht="10.5" outlineLevel="4" x14ac:dyDescent="0.15">
      <c r="A1316" s="1001"/>
      <c r="B1316" s="1005"/>
      <c r="C1316" s="1009"/>
      <c r="D1316" s="979"/>
      <c r="E1316" s="1023"/>
      <c r="F1316" s="982"/>
      <c r="G1316" s="985"/>
      <c r="H1316" s="985"/>
      <c r="I1316" s="985"/>
      <c r="J1316" s="16" t="s">
        <v>158</v>
      </c>
      <c r="K1316" s="20"/>
      <c r="L1316" s="16"/>
      <c r="M1316" s="17"/>
      <c r="N1316" s="17"/>
      <c r="O1316" s="17"/>
      <c r="P1316" s="17"/>
      <c r="Q1316" s="16"/>
      <c r="R1316" s="16"/>
      <c r="S1316" s="1013"/>
      <c r="T1316" s="913"/>
      <c r="U1316" s="913"/>
      <c r="V1316" s="9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</row>
    <row r="1317" spans="1:116" ht="10.5" outlineLevel="4" x14ac:dyDescent="0.15">
      <c r="A1317" s="1002"/>
      <c r="B1317" s="1006"/>
      <c r="C1317" s="1010"/>
      <c r="D1317" s="979"/>
      <c r="E1317" s="1024"/>
      <c r="F1317" s="983"/>
      <c r="G1317" s="987"/>
      <c r="H1317" s="987"/>
      <c r="I1317" s="987"/>
      <c r="J1317" s="18" t="s">
        <v>159</v>
      </c>
      <c r="K1317" s="21"/>
      <c r="L1317" s="18"/>
      <c r="M1317" s="18"/>
      <c r="N1317" s="18"/>
      <c r="O1317" s="18"/>
      <c r="P1317" s="18"/>
      <c r="Q1317" s="18"/>
      <c r="R1317" s="18"/>
      <c r="S1317" s="1014"/>
      <c r="T1317" s="913"/>
      <c r="U1317" s="913"/>
      <c r="V1317" s="9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</row>
    <row r="1318" spans="1:116" ht="11.25" outlineLevel="4" thickBot="1" x14ac:dyDescent="0.2">
      <c r="A1318" s="1003"/>
      <c r="B1318" s="1007"/>
      <c r="C1318" s="1011"/>
      <c r="D1318" s="980"/>
      <c r="E1318" s="1025"/>
      <c r="F1318" s="984"/>
      <c r="G1318" s="988"/>
      <c r="H1318" s="988"/>
      <c r="I1318" s="988"/>
      <c r="J1318" s="19" t="s">
        <v>385</v>
      </c>
      <c r="K1318" s="19">
        <f>SUM(K1314:K1317)</f>
        <v>0</v>
      </c>
      <c r="L1318" s="19">
        <f>SUM(L1314:L1317)</f>
        <v>0</v>
      </c>
      <c r="M1318" s="19">
        <f t="shared" ref="M1318:R1318" si="314">SUM(M1314:M1317)</f>
        <v>0</v>
      </c>
      <c r="N1318" s="19">
        <f t="shared" si="314"/>
        <v>0</v>
      </c>
      <c r="O1318" s="19">
        <f t="shared" si="314"/>
        <v>0</v>
      </c>
      <c r="P1318" s="19">
        <f t="shared" si="314"/>
        <v>0</v>
      </c>
      <c r="Q1318" s="19">
        <f t="shared" si="314"/>
        <v>0</v>
      </c>
      <c r="R1318" s="19">
        <f t="shared" si="314"/>
        <v>0</v>
      </c>
      <c r="S1318" s="1015"/>
      <c r="T1318" s="914"/>
      <c r="U1318" s="914"/>
      <c r="V1318" s="914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</row>
    <row r="1319" spans="1:116" ht="10.5" outlineLevel="4" x14ac:dyDescent="0.15">
      <c r="A1319" s="1000" t="s">
        <v>73</v>
      </c>
      <c r="B1319" s="1004" t="s">
        <v>11</v>
      </c>
      <c r="C1319" s="1008" t="s">
        <v>10</v>
      </c>
      <c r="D1319" s="978">
        <v>1</v>
      </c>
      <c r="E1319" s="960" t="s">
        <v>11</v>
      </c>
      <c r="F1319" s="981"/>
      <c r="G1319" s="942"/>
      <c r="H1319" s="986"/>
      <c r="I1319" s="986"/>
      <c r="J1319" s="14" t="s">
        <v>156</v>
      </c>
      <c r="K1319" s="20"/>
      <c r="L1319" s="20"/>
      <c r="M1319" s="17"/>
      <c r="N1319" s="17"/>
      <c r="O1319" s="17"/>
      <c r="P1319" s="17"/>
      <c r="Q1319" s="16"/>
      <c r="R1319" s="16"/>
      <c r="S1319" s="945"/>
      <c r="T1319" s="912"/>
      <c r="U1319" s="912"/>
      <c r="V1319" s="912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</row>
    <row r="1320" spans="1:116" ht="10.5" outlineLevel="4" x14ac:dyDescent="0.15">
      <c r="A1320" s="1001"/>
      <c r="B1320" s="1005"/>
      <c r="C1320" s="1009"/>
      <c r="D1320" s="979"/>
      <c r="E1320" s="961"/>
      <c r="F1320" s="982"/>
      <c r="G1320" s="943"/>
      <c r="H1320" s="985"/>
      <c r="I1320" s="985"/>
      <c r="J1320" s="16" t="s">
        <v>157</v>
      </c>
      <c r="K1320" s="20"/>
      <c r="L1320" s="20"/>
      <c r="M1320" s="17"/>
      <c r="N1320" s="17"/>
      <c r="O1320" s="17"/>
      <c r="P1320" s="17"/>
      <c r="Q1320" s="16"/>
      <c r="R1320" s="16"/>
      <c r="S1320" s="946"/>
      <c r="T1320" s="913"/>
      <c r="U1320" s="913"/>
      <c r="V1320" s="9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</row>
    <row r="1321" spans="1:116" ht="10.5" outlineLevel="4" x14ac:dyDescent="0.15">
      <c r="A1321" s="1001"/>
      <c r="B1321" s="1005"/>
      <c r="C1321" s="1009"/>
      <c r="D1321" s="979"/>
      <c r="E1321" s="961"/>
      <c r="F1321" s="982"/>
      <c r="G1321" s="943"/>
      <c r="H1321" s="985"/>
      <c r="I1321" s="985"/>
      <c r="J1321" s="16" t="s">
        <v>158</v>
      </c>
      <c r="K1321" s="20"/>
      <c r="L1321" s="20"/>
      <c r="M1321" s="17"/>
      <c r="N1321" s="17"/>
      <c r="O1321" s="17"/>
      <c r="P1321" s="17"/>
      <c r="Q1321" s="16"/>
      <c r="R1321" s="16"/>
      <c r="S1321" s="946"/>
      <c r="T1321" s="913"/>
      <c r="U1321" s="913"/>
      <c r="V1321" s="9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</row>
    <row r="1322" spans="1:116" ht="10.5" customHeight="1" outlineLevel="4" x14ac:dyDescent="0.15">
      <c r="A1322" s="1002"/>
      <c r="B1322" s="1006"/>
      <c r="C1322" s="1010"/>
      <c r="D1322" s="979"/>
      <c r="E1322" s="961"/>
      <c r="F1322" s="983"/>
      <c r="G1322" s="943"/>
      <c r="H1322" s="987"/>
      <c r="I1322" s="987"/>
      <c r="J1322" s="18" t="s">
        <v>159</v>
      </c>
      <c r="K1322" s="21"/>
      <c r="L1322" s="21"/>
      <c r="M1322" s="22"/>
      <c r="N1322" s="22"/>
      <c r="O1322" s="22"/>
      <c r="P1322" s="22"/>
      <c r="Q1322" s="18"/>
      <c r="R1322" s="18"/>
      <c r="S1322" s="946"/>
      <c r="T1322" s="913"/>
      <c r="U1322" s="913"/>
      <c r="V1322" s="9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</row>
    <row r="1323" spans="1:116" ht="10.5" customHeight="1" outlineLevel="4" thickBot="1" x14ac:dyDescent="0.2">
      <c r="A1323" s="1003"/>
      <c r="B1323" s="1007"/>
      <c r="C1323" s="1011"/>
      <c r="D1323" s="980"/>
      <c r="E1323" s="962"/>
      <c r="F1323" s="984"/>
      <c r="G1323" s="944"/>
      <c r="H1323" s="988"/>
      <c r="I1323" s="988"/>
      <c r="J1323" s="19" t="s">
        <v>385</v>
      </c>
      <c r="K1323" s="19">
        <f>SUM(K1319:K1322)</f>
        <v>0</v>
      </c>
      <c r="L1323" s="19">
        <f>SUM(L1319:L1322)</f>
        <v>0</v>
      </c>
      <c r="M1323" s="19">
        <f t="shared" ref="M1323:R1323" si="315">SUM(M1319:M1322)</f>
        <v>0</v>
      </c>
      <c r="N1323" s="19">
        <f t="shared" si="315"/>
        <v>0</v>
      </c>
      <c r="O1323" s="19">
        <f t="shared" si="315"/>
        <v>0</v>
      </c>
      <c r="P1323" s="19">
        <f t="shared" si="315"/>
        <v>0</v>
      </c>
      <c r="Q1323" s="19">
        <f t="shared" si="315"/>
        <v>0</v>
      </c>
      <c r="R1323" s="19">
        <f t="shared" si="315"/>
        <v>0</v>
      </c>
      <c r="S1323" s="947"/>
      <c r="T1323" s="914"/>
      <c r="U1323" s="914"/>
      <c r="V1323" s="914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</row>
    <row r="1324" spans="1:116" ht="9.75" customHeight="1" outlineLevel="4" x14ac:dyDescent="0.15">
      <c r="A1324" s="1000" t="s">
        <v>73</v>
      </c>
      <c r="B1324" s="1004" t="s">
        <v>11</v>
      </c>
      <c r="C1324" s="1008" t="s">
        <v>10</v>
      </c>
      <c r="D1324" s="978">
        <v>1</v>
      </c>
      <c r="E1324" s="1023" t="s">
        <v>12</v>
      </c>
      <c r="F1324" s="1050"/>
      <c r="G1324" s="985"/>
      <c r="H1324" s="985"/>
      <c r="I1324" s="985"/>
      <c r="J1324" s="14" t="s">
        <v>156</v>
      </c>
      <c r="K1324" s="20"/>
      <c r="L1324" s="20"/>
      <c r="M1324" s="17"/>
      <c r="N1324" s="17"/>
      <c r="O1324" s="17"/>
      <c r="P1324" s="17"/>
      <c r="Q1324" s="16"/>
      <c r="R1324" s="16"/>
      <c r="S1324" s="945"/>
      <c r="T1324" s="912"/>
      <c r="U1324" s="912"/>
      <c r="V1324" s="912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</row>
    <row r="1325" spans="1:116" ht="9.75" customHeight="1" outlineLevel="4" x14ac:dyDescent="0.15">
      <c r="A1325" s="1001"/>
      <c r="B1325" s="1005"/>
      <c r="C1325" s="1009"/>
      <c r="D1325" s="979"/>
      <c r="E1325" s="1023"/>
      <c r="F1325" s="1050"/>
      <c r="G1325" s="985"/>
      <c r="H1325" s="985"/>
      <c r="I1325" s="985"/>
      <c r="J1325" s="16" t="s">
        <v>157</v>
      </c>
      <c r="K1325" s="20"/>
      <c r="L1325" s="20"/>
      <c r="M1325" s="17"/>
      <c r="N1325" s="17"/>
      <c r="O1325" s="17"/>
      <c r="P1325" s="17"/>
      <c r="Q1325" s="16"/>
      <c r="R1325" s="16"/>
      <c r="S1325" s="946"/>
      <c r="T1325" s="913"/>
      <c r="U1325" s="913"/>
      <c r="V1325" s="9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</row>
    <row r="1326" spans="1:116" ht="9.75" customHeight="1" outlineLevel="4" x14ac:dyDescent="0.15">
      <c r="A1326" s="1001"/>
      <c r="B1326" s="1005"/>
      <c r="C1326" s="1009"/>
      <c r="D1326" s="979"/>
      <c r="E1326" s="1023"/>
      <c r="F1326" s="1050"/>
      <c r="G1326" s="985"/>
      <c r="H1326" s="985"/>
      <c r="I1326" s="985"/>
      <c r="J1326" s="16" t="s">
        <v>158</v>
      </c>
      <c r="K1326" s="20"/>
      <c r="L1326" s="20"/>
      <c r="M1326" s="17"/>
      <c r="N1326" s="17"/>
      <c r="O1326" s="17"/>
      <c r="P1326" s="17"/>
      <c r="Q1326" s="16"/>
      <c r="R1326" s="16"/>
      <c r="S1326" s="946"/>
      <c r="T1326" s="913"/>
      <c r="U1326" s="913"/>
      <c r="V1326" s="9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</row>
    <row r="1327" spans="1:116" ht="9.75" customHeight="1" outlineLevel="4" x14ac:dyDescent="0.15">
      <c r="A1327" s="1002"/>
      <c r="B1327" s="1006"/>
      <c r="C1327" s="1010"/>
      <c r="D1327" s="979"/>
      <c r="E1327" s="1024"/>
      <c r="F1327" s="1051"/>
      <c r="G1327" s="987"/>
      <c r="H1327" s="987"/>
      <c r="I1327" s="987"/>
      <c r="J1327" s="18" t="s">
        <v>159</v>
      </c>
      <c r="K1327" s="21"/>
      <c r="L1327" s="21"/>
      <c r="M1327" s="22"/>
      <c r="N1327" s="22"/>
      <c r="O1327" s="22"/>
      <c r="P1327" s="22"/>
      <c r="Q1327" s="18"/>
      <c r="R1327" s="18"/>
      <c r="S1327" s="946"/>
      <c r="T1327" s="913"/>
      <c r="U1327" s="913"/>
      <c r="V1327" s="9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</row>
    <row r="1328" spans="1:116" ht="9.75" customHeight="1" outlineLevel="4" thickBot="1" x14ac:dyDescent="0.2">
      <c r="A1328" s="1003"/>
      <c r="B1328" s="1007"/>
      <c r="C1328" s="1011"/>
      <c r="D1328" s="980"/>
      <c r="E1328" s="1025"/>
      <c r="F1328" s="1052"/>
      <c r="G1328" s="988"/>
      <c r="H1328" s="988"/>
      <c r="I1328" s="988"/>
      <c r="J1328" s="19" t="s">
        <v>385</v>
      </c>
      <c r="K1328" s="19">
        <f>SUM(K1324:K1327)</f>
        <v>0</v>
      </c>
      <c r="L1328" s="19">
        <f>SUM(L1324:L1327)</f>
        <v>0</v>
      </c>
      <c r="M1328" s="19">
        <f t="shared" ref="M1328:R1328" si="316">SUM(M1324:M1327)</f>
        <v>0</v>
      </c>
      <c r="N1328" s="19">
        <f t="shared" si="316"/>
        <v>0</v>
      </c>
      <c r="O1328" s="19">
        <f t="shared" si="316"/>
        <v>0</v>
      </c>
      <c r="P1328" s="19">
        <f t="shared" si="316"/>
        <v>0</v>
      </c>
      <c r="Q1328" s="19">
        <f t="shared" si="316"/>
        <v>0</v>
      </c>
      <c r="R1328" s="19">
        <f t="shared" si="316"/>
        <v>0</v>
      </c>
      <c r="S1328" s="947"/>
      <c r="T1328" s="914"/>
      <c r="U1328" s="914"/>
      <c r="V1328" s="914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</row>
    <row r="1329" spans="1:116" ht="9.75" customHeight="1" outlineLevel="3" thickBot="1" x14ac:dyDescent="0.2">
      <c r="A1329" s="30" t="s">
        <v>73</v>
      </c>
      <c r="B1329" s="31" t="s">
        <v>11</v>
      </c>
      <c r="C1329" s="10" t="s">
        <v>10</v>
      </c>
      <c r="D1329" s="25">
        <v>1</v>
      </c>
      <c r="E1329" s="915" t="s">
        <v>46</v>
      </c>
      <c r="F1329" s="916"/>
      <c r="G1329" s="916"/>
      <c r="H1329" s="916"/>
      <c r="I1329" s="916"/>
      <c r="J1329" s="917"/>
      <c r="K1329" s="26">
        <f>K1318+K1323+K1328</f>
        <v>0</v>
      </c>
      <c r="L1329" s="26">
        <f>L1318+L1323+L1328</f>
        <v>0</v>
      </c>
      <c r="M1329" s="26">
        <f t="shared" ref="M1329:R1329" si="317">M1318+M1323+M1328</f>
        <v>0</v>
      </c>
      <c r="N1329" s="26">
        <f t="shared" si="317"/>
        <v>0</v>
      </c>
      <c r="O1329" s="26">
        <f t="shared" si="317"/>
        <v>0</v>
      </c>
      <c r="P1329" s="26">
        <f t="shared" si="317"/>
        <v>0</v>
      </c>
      <c r="Q1329" s="26">
        <f t="shared" si="317"/>
        <v>0</v>
      </c>
      <c r="R1329" s="26">
        <f t="shared" si="317"/>
        <v>0</v>
      </c>
      <c r="S1329" s="42" t="s">
        <v>13</v>
      </c>
      <c r="T1329" s="43" t="s">
        <v>13</v>
      </c>
      <c r="U1329" s="44" t="s">
        <v>13</v>
      </c>
      <c r="V1329" s="45" t="s">
        <v>13</v>
      </c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</row>
    <row r="1330" spans="1:116" ht="9.75" customHeight="1" outlineLevel="4" thickBot="1" x14ac:dyDescent="0.2">
      <c r="A1330" s="11" t="s">
        <v>73</v>
      </c>
      <c r="B1330" s="12" t="s">
        <v>11</v>
      </c>
      <c r="C1330" s="117" t="s">
        <v>10</v>
      </c>
      <c r="D1330" s="13">
        <v>2</v>
      </c>
      <c r="E1330" s="1016" t="s">
        <v>229</v>
      </c>
      <c r="F1330" s="1017"/>
      <c r="G1330" s="1017"/>
      <c r="H1330" s="1017"/>
      <c r="I1330" s="1017"/>
      <c r="J1330" s="1017"/>
      <c r="K1330" s="1017"/>
      <c r="L1330" s="1017"/>
      <c r="M1330" s="1017"/>
      <c r="N1330" s="1017"/>
      <c r="O1330" s="1017"/>
      <c r="P1330" s="1017"/>
      <c r="Q1330" s="1017"/>
      <c r="R1330" s="1017"/>
      <c r="S1330" s="1017"/>
      <c r="T1330" s="1017"/>
      <c r="U1330" s="1017"/>
      <c r="V1330" s="1018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</row>
    <row r="1331" spans="1:116" ht="9.75" customHeight="1" outlineLevel="4" x14ac:dyDescent="0.15">
      <c r="A1331" s="1000" t="s">
        <v>73</v>
      </c>
      <c r="B1331" s="1004" t="s">
        <v>11</v>
      </c>
      <c r="C1331" s="1008" t="s">
        <v>10</v>
      </c>
      <c r="D1331" s="978">
        <v>2</v>
      </c>
      <c r="E1331" s="1022" t="s">
        <v>10</v>
      </c>
      <c r="F1331" s="981"/>
      <c r="G1331" s="986"/>
      <c r="H1331" s="986"/>
      <c r="I1331" s="986"/>
      <c r="J1331" s="16" t="s">
        <v>156</v>
      </c>
      <c r="K1331" s="20"/>
      <c r="L1331" s="14"/>
      <c r="M1331" s="15"/>
      <c r="N1331" s="15"/>
      <c r="O1331" s="15"/>
      <c r="P1331" s="15"/>
      <c r="Q1331" s="14"/>
      <c r="R1331" s="14"/>
      <c r="S1331" s="1012"/>
      <c r="T1331" s="912"/>
      <c r="U1331" s="912"/>
      <c r="V1331" s="912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</row>
    <row r="1332" spans="1:116" ht="9.75" customHeight="1" outlineLevel="4" x14ac:dyDescent="0.15">
      <c r="A1332" s="1001"/>
      <c r="B1332" s="1005"/>
      <c r="C1332" s="1009"/>
      <c r="D1332" s="979"/>
      <c r="E1332" s="1023"/>
      <c r="F1332" s="982"/>
      <c r="G1332" s="985"/>
      <c r="H1332" s="985"/>
      <c r="I1332" s="985"/>
      <c r="J1332" s="16" t="s">
        <v>157</v>
      </c>
      <c r="K1332" s="20"/>
      <c r="L1332" s="16"/>
      <c r="M1332" s="17"/>
      <c r="N1332" s="17"/>
      <c r="O1332" s="17"/>
      <c r="P1332" s="17"/>
      <c r="Q1332" s="16"/>
      <c r="R1332" s="16"/>
      <c r="S1332" s="1013"/>
      <c r="T1332" s="913"/>
      <c r="U1332" s="913"/>
      <c r="V1332" s="9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</row>
    <row r="1333" spans="1:116" ht="9.75" customHeight="1" outlineLevel="4" x14ac:dyDescent="0.15">
      <c r="A1333" s="1001"/>
      <c r="B1333" s="1005"/>
      <c r="C1333" s="1009"/>
      <c r="D1333" s="979"/>
      <c r="E1333" s="1023"/>
      <c r="F1333" s="982"/>
      <c r="G1333" s="985"/>
      <c r="H1333" s="985"/>
      <c r="I1333" s="985"/>
      <c r="J1333" s="16" t="s">
        <v>158</v>
      </c>
      <c r="K1333" s="20"/>
      <c r="L1333" s="16"/>
      <c r="M1333" s="17"/>
      <c r="N1333" s="17"/>
      <c r="O1333" s="17"/>
      <c r="P1333" s="17"/>
      <c r="Q1333" s="16"/>
      <c r="R1333" s="16"/>
      <c r="S1333" s="1013"/>
      <c r="T1333" s="913"/>
      <c r="U1333" s="913"/>
      <c r="V1333" s="9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</row>
    <row r="1334" spans="1:116" ht="9.75" customHeight="1" outlineLevel="4" x14ac:dyDescent="0.15">
      <c r="A1334" s="1002"/>
      <c r="B1334" s="1006"/>
      <c r="C1334" s="1010"/>
      <c r="D1334" s="979"/>
      <c r="E1334" s="1024"/>
      <c r="F1334" s="983"/>
      <c r="G1334" s="987"/>
      <c r="H1334" s="987"/>
      <c r="I1334" s="987"/>
      <c r="J1334" s="18" t="s">
        <v>159</v>
      </c>
      <c r="K1334" s="21"/>
      <c r="L1334" s="18"/>
      <c r="M1334" s="18"/>
      <c r="N1334" s="18"/>
      <c r="O1334" s="18"/>
      <c r="P1334" s="18"/>
      <c r="Q1334" s="18"/>
      <c r="R1334" s="18"/>
      <c r="S1334" s="1014"/>
      <c r="T1334" s="913"/>
      <c r="U1334" s="913"/>
      <c r="V1334" s="9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</row>
    <row r="1335" spans="1:116" ht="9.75" customHeight="1" outlineLevel="4" thickBot="1" x14ac:dyDescent="0.2">
      <c r="A1335" s="1003"/>
      <c r="B1335" s="1007"/>
      <c r="C1335" s="1011"/>
      <c r="D1335" s="980"/>
      <c r="E1335" s="1025"/>
      <c r="F1335" s="984"/>
      <c r="G1335" s="988"/>
      <c r="H1335" s="988"/>
      <c r="I1335" s="988"/>
      <c r="J1335" s="19" t="s">
        <v>385</v>
      </c>
      <c r="K1335" s="19">
        <f>SUM(K1331:K1334)</f>
        <v>0</v>
      </c>
      <c r="L1335" s="19">
        <f>SUM(L1331:L1334)</f>
        <v>0</v>
      </c>
      <c r="M1335" s="19">
        <f t="shared" ref="M1335:R1335" si="318">SUM(M1331:M1334)</f>
        <v>0</v>
      </c>
      <c r="N1335" s="19">
        <f t="shared" si="318"/>
        <v>0</v>
      </c>
      <c r="O1335" s="19">
        <f t="shared" si="318"/>
        <v>0</v>
      </c>
      <c r="P1335" s="19">
        <f t="shared" si="318"/>
        <v>0</v>
      </c>
      <c r="Q1335" s="19">
        <f t="shared" si="318"/>
        <v>0</v>
      </c>
      <c r="R1335" s="19">
        <f t="shared" si="318"/>
        <v>0</v>
      </c>
      <c r="S1335" s="1015"/>
      <c r="T1335" s="914"/>
      <c r="U1335" s="914"/>
      <c r="V1335" s="914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</row>
    <row r="1336" spans="1:116" ht="9.75" customHeight="1" outlineLevel="4" x14ac:dyDescent="0.15">
      <c r="A1336" s="1000" t="s">
        <v>73</v>
      </c>
      <c r="B1336" s="1004" t="s">
        <v>11</v>
      </c>
      <c r="C1336" s="1008" t="s">
        <v>10</v>
      </c>
      <c r="D1336" s="978">
        <v>2</v>
      </c>
      <c r="E1336" s="960" t="s">
        <v>11</v>
      </c>
      <c r="F1336" s="981"/>
      <c r="G1336" s="942"/>
      <c r="H1336" s="986"/>
      <c r="I1336" s="986"/>
      <c r="J1336" s="14" t="s">
        <v>156</v>
      </c>
      <c r="K1336" s="20"/>
      <c r="L1336" s="20"/>
      <c r="M1336" s="17"/>
      <c r="N1336" s="17"/>
      <c r="O1336" s="17"/>
      <c r="P1336" s="17"/>
      <c r="Q1336" s="16"/>
      <c r="R1336" s="16"/>
      <c r="S1336" s="945"/>
      <c r="T1336" s="912"/>
      <c r="U1336" s="912"/>
      <c r="V1336" s="912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</row>
    <row r="1337" spans="1:116" ht="9.75" customHeight="1" outlineLevel="4" x14ac:dyDescent="0.15">
      <c r="A1337" s="1001"/>
      <c r="B1337" s="1005"/>
      <c r="C1337" s="1009"/>
      <c r="D1337" s="979"/>
      <c r="E1337" s="961"/>
      <c r="F1337" s="982"/>
      <c r="G1337" s="943"/>
      <c r="H1337" s="985"/>
      <c r="I1337" s="985"/>
      <c r="J1337" s="16" t="s">
        <v>157</v>
      </c>
      <c r="K1337" s="20"/>
      <c r="L1337" s="20"/>
      <c r="M1337" s="17"/>
      <c r="N1337" s="17"/>
      <c r="O1337" s="17"/>
      <c r="P1337" s="17"/>
      <c r="Q1337" s="16"/>
      <c r="R1337" s="16"/>
      <c r="S1337" s="946"/>
      <c r="T1337" s="913"/>
      <c r="U1337" s="913"/>
      <c r="V1337" s="9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</row>
    <row r="1338" spans="1:116" ht="9.75" customHeight="1" outlineLevel="4" x14ac:dyDescent="0.15">
      <c r="A1338" s="1001"/>
      <c r="B1338" s="1005"/>
      <c r="C1338" s="1009"/>
      <c r="D1338" s="979"/>
      <c r="E1338" s="961"/>
      <c r="F1338" s="982"/>
      <c r="G1338" s="943"/>
      <c r="H1338" s="985"/>
      <c r="I1338" s="985"/>
      <c r="J1338" s="16" t="s">
        <v>158</v>
      </c>
      <c r="K1338" s="20"/>
      <c r="L1338" s="20"/>
      <c r="M1338" s="17"/>
      <c r="N1338" s="17"/>
      <c r="O1338" s="17"/>
      <c r="P1338" s="17"/>
      <c r="Q1338" s="16"/>
      <c r="R1338" s="16"/>
      <c r="S1338" s="946"/>
      <c r="T1338" s="913"/>
      <c r="U1338" s="913"/>
      <c r="V1338" s="9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</row>
    <row r="1339" spans="1:116" ht="10.5" customHeight="1" outlineLevel="4" x14ac:dyDescent="0.15">
      <c r="A1339" s="1002"/>
      <c r="B1339" s="1006"/>
      <c r="C1339" s="1010"/>
      <c r="D1339" s="979"/>
      <c r="E1339" s="961"/>
      <c r="F1339" s="983"/>
      <c r="G1339" s="943"/>
      <c r="H1339" s="987"/>
      <c r="I1339" s="987"/>
      <c r="J1339" s="18" t="s">
        <v>159</v>
      </c>
      <c r="K1339" s="21"/>
      <c r="L1339" s="21"/>
      <c r="M1339" s="22"/>
      <c r="N1339" s="22"/>
      <c r="O1339" s="22"/>
      <c r="P1339" s="22"/>
      <c r="Q1339" s="18"/>
      <c r="R1339" s="18"/>
      <c r="S1339" s="946"/>
      <c r="T1339" s="913"/>
      <c r="U1339" s="913"/>
      <c r="V1339" s="9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</row>
    <row r="1340" spans="1:116" ht="10.5" customHeight="1" outlineLevel="4" thickBot="1" x14ac:dyDescent="0.2">
      <c r="A1340" s="1003"/>
      <c r="B1340" s="1007"/>
      <c r="C1340" s="1011"/>
      <c r="D1340" s="980"/>
      <c r="E1340" s="962"/>
      <c r="F1340" s="984"/>
      <c r="G1340" s="944"/>
      <c r="H1340" s="988"/>
      <c r="I1340" s="988"/>
      <c r="J1340" s="19" t="s">
        <v>385</v>
      </c>
      <c r="K1340" s="19">
        <f>SUM(K1336:K1339)</f>
        <v>0</v>
      </c>
      <c r="L1340" s="19">
        <f>SUM(L1336:L1339)</f>
        <v>0</v>
      </c>
      <c r="M1340" s="19">
        <f t="shared" ref="M1340:R1340" si="319">SUM(M1336:M1339)</f>
        <v>0</v>
      </c>
      <c r="N1340" s="19">
        <f t="shared" si="319"/>
        <v>0</v>
      </c>
      <c r="O1340" s="19">
        <f t="shared" si="319"/>
        <v>0</v>
      </c>
      <c r="P1340" s="19">
        <f t="shared" si="319"/>
        <v>0</v>
      </c>
      <c r="Q1340" s="19">
        <f t="shared" si="319"/>
        <v>0</v>
      </c>
      <c r="R1340" s="19">
        <f t="shared" si="319"/>
        <v>0</v>
      </c>
      <c r="S1340" s="947"/>
      <c r="T1340" s="914"/>
      <c r="U1340" s="914"/>
      <c r="V1340" s="914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</row>
    <row r="1341" spans="1:116" ht="9.75" customHeight="1" outlineLevel="4" x14ac:dyDescent="0.15">
      <c r="A1341" s="1000" t="s">
        <v>73</v>
      </c>
      <c r="B1341" s="1004" t="s">
        <v>11</v>
      </c>
      <c r="C1341" s="1008" t="s">
        <v>10</v>
      </c>
      <c r="D1341" s="978">
        <v>2</v>
      </c>
      <c r="E1341" s="1023" t="s">
        <v>12</v>
      </c>
      <c r="F1341" s="1050"/>
      <c r="G1341" s="985"/>
      <c r="H1341" s="985"/>
      <c r="I1341" s="985"/>
      <c r="J1341" s="14" t="s">
        <v>156</v>
      </c>
      <c r="K1341" s="20"/>
      <c r="L1341" s="20"/>
      <c r="M1341" s="17"/>
      <c r="N1341" s="17"/>
      <c r="O1341" s="17"/>
      <c r="P1341" s="17"/>
      <c r="Q1341" s="16"/>
      <c r="R1341" s="16"/>
      <c r="S1341" s="945"/>
      <c r="T1341" s="912"/>
      <c r="U1341" s="912"/>
      <c r="V1341" s="912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</row>
    <row r="1342" spans="1:116" ht="9.75" customHeight="1" outlineLevel="4" x14ac:dyDescent="0.15">
      <c r="A1342" s="1001"/>
      <c r="B1342" s="1005"/>
      <c r="C1342" s="1009"/>
      <c r="D1342" s="979"/>
      <c r="E1342" s="1023"/>
      <c r="F1342" s="1050"/>
      <c r="G1342" s="985"/>
      <c r="H1342" s="985"/>
      <c r="I1342" s="985"/>
      <c r="J1342" s="16" t="s">
        <v>157</v>
      </c>
      <c r="K1342" s="20"/>
      <c r="L1342" s="20"/>
      <c r="M1342" s="17"/>
      <c r="N1342" s="17"/>
      <c r="O1342" s="17"/>
      <c r="P1342" s="17"/>
      <c r="Q1342" s="16"/>
      <c r="R1342" s="16"/>
      <c r="S1342" s="946"/>
      <c r="T1342" s="913"/>
      <c r="U1342" s="913"/>
      <c r="V1342" s="9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</row>
    <row r="1343" spans="1:116" ht="9.75" customHeight="1" outlineLevel="4" x14ac:dyDescent="0.15">
      <c r="A1343" s="1001"/>
      <c r="B1343" s="1005"/>
      <c r="C1343" s="1009"/>
      <c r="D1343" s="979"/>
      <c r="E1343" s="1023"/>
      <c r="F1343" s="1050"/>
      <c r="G1343" s="985"/>
      <c r="H1343" s="985"/>
      <c r="I1343" s="985"/>
      <c r="J1343" s="16" t="s">
        <v>158</v>
      </c>
      <c r="K1343" s="20"/>
      <c r="L1343" s="20"/>
      <c r="M1343" s="17"/>
      <c r="N1343" s="17"/>
      <c r="O1343" s="17"/>
      <c r="P1343" s="17"/>
      <c r="Q1343" s="16"/>
      <c r="R1343" s="16"/>
      <c r="S1343" s="946"/>
      <c r="T1343" s="913"/>
      <c r="U1343" s="913"/>
      <c r="V1343" s="9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</row>
    <row r="1344" spans="1:116" ht="9.75" customHeight="1" outlineLevel="4" x14ac:dyDescent="0.15">
      <c r="A1344" s="1002"/>
      <c r="B1344" s="1006"/>
      <c r="C1344" s="1010"/>
      <c r="D1344" s="979"/>
      <c r="E1344" s="1024"/>
      <c r="F1344" s="1051"/>
      <c r="G1344" s="987"/>
      <c r="H1344" s="987"/>
      <c r="I1344" s="987"/>
      <c r="J1344" s="18" t="s">
        <v>159</v>
      </c>
      <c r="K1344" s="21"/>
      <c r="L1344" s="21"/>
      <c r="M1344" s="22"/>
      <c r="N1344" s="22"/>
      <c r="O1344" s="22"/>
      <c r="P1344" s="22"/>
      <c r="Q1344" s="18"/>
      <c r="R1344" s="18"/>
      <c r="S1344" s="946"/>
      <c r="T1344" s="913"/>
      <c r="U1344" s="913"/>
      <c r="V1344" s="9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</row>
    <row r="1345" spans="1:116" ht="9.75" customHeight="1" outlineLevel="4" thickBot="1" x14ac:dyDescent="0.2">
      <c r="A1345" s="1003"/>
      <c r="B1345" s="1007"/>
      <c r="C1345" s="1011"/>
      <c r="D1345" s="980"/>
      <c r="E1345" s="1025"/>
      <c r="F1345" s="1052"/>
      <c r="G1345" s="988"/>
      <c r="H1345" s="988"/>
      <c r="I1345" s="988"/>
      <c r="J1345" s="19" t="s">
        <v>385</v>
      </c>
      <c r="K1345" s="19">
        <f>SUM(K1341:K1344)</f>
        <v>0</v>
      </c>
      <c r="L1345" s="19">
        <f>SUM(L1341:L1344)</f>
        <v>0</v>
      </c>
      <c r="M1345" s="19">
        <f t="shared" ref="M1345:R1345" si="320">SUM(M1341:M1344)</f>
        <v>0</v>
      </c>
      <c r="N1345" s="19">
        <f t="shared" si="320"/>
        <v>0</v>
      </c>
      <c r="O1345" s="19">
        <f t="shared" si="320"/>
        <v>0</v>
      </c>
      <c r="P1345" s="19">
        <f t="shared" si="320"/>
        <v>0</v>
      </c>
      <c r="Q1345" s="19">
        <f t="shared" si="320"/>
        <v>0</v>
      </c>
      <c r="R1345" s="19">
        <f t="shared" si="320"/>
        <v>0</v>
      </c>
      <c r="S1345" s="947"/>
      <c r="T1345" s="914"/>
      <c r="U1345" s="914"/>
      <c r="V1345" s="914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</row>
    <row r="1346" spans="1:116" ht="9.75" customHeight="1" outlineLevel="3" thickBot="1" x14ac:dyDescent="0.2">
      <c r="A1346" s="30" t="s">
        <v>73</v>
      </c>
      <c r="B1346" s="31" t="s">
        <v>11</v>
      </c>
      <c r="C1346" s="10" t="s">
        <v>10</v>
      </c>
      <c r="D1346" s="25">
        <v>2</v>
      </c>
      <c r="E1346" s="915" t="s">
        <v>46</v>
      </c>
      <c r="F1346" s="916"/>
      <c r="G1346" s="916"/>
      <c r="H1346" s="916"/>
      <c r="I1346" s="916"/>
      <c r="J1346" s="917"/>
      <c r="K1346" s="26">
        <f>K1335+K1340+K1345</f>
        <v>0</v>
      </c>
      <c r="L1346" s="26">
        <f>L1335+L1340+L1345</f>
        <v>0</v>
      </c>
      <c r="M1346" s="26">
        <f t="shared" ref="M1346:R1346" si="321">M1335+M1340+M1345</f>
        <v>0</v>
      </c>
      <c r="N1346" s="26">
        <f t="shared" si="321"/>
        <v>0</v>
      </c>
      <c r="O1346" s="26">
        <f t="shared" si="321"/>
        <v>0</v>
      </c>
      <c r="P1346" s="26">
        <f t="shared" si="321"/>
        <v>0</v>
      </c>
      <c r="Q1346" s="26">
        <f t="shared" si="321"/>
        <v>0</v>
      </c>
      <c r="R1346" s="26">
        <f t="shared" si="321"/>
        <v>0</v>
      </c>
      <c r="S1346" s="42" t="s">
        <v>13</v>
      </c>
      <c r="T1346" s="43" t="s">
        <v>13</v>
      </c>
      <c r="U1346" s="44" t="s">
        <v>13</v>
      </c>
      <c r="V1346" s="45" t="s">
        <v>13</v>
      </c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</row>
    <row r="1347" spans="1:116" ht="9.75" customHeight="1" outlineLevel="4" thickBot="1" x14ac:dyDescent="0.2">
      <c r="A1347" s="11" t="s">
        <v>73</v>
      </c>
      <c r="B1347" s="12" t="s">
        <v>11</v>
      </c>
      <c r="C1347" s="117" t="s">
        <v>10</v>
      </c>
      <c r="D1347" s="13">
        <v>3</v>
      </c>
      <c r="E1347" s="1016" t="s">
        <v>230</v>
      </c>
      <c r="F1347" s="1017"/>
      <c r="G1347" s="1017"/>
      <c r="H1347" s="1017"/>
      <c r="I1347" s="1017"/>
      <c r="J1347" s="1017"/>
      <c r="K1347" s="1017"/>
      <c r="L1347" s="1017"/>
      <c r="M1347" s="1017"/>
      <c r="N1347" s="1017"/>
      <c r="O1347" s="1017"/>
      <c r="P1347" s="1017"/>
      <c r="Q1347" s="1017"/>
      <c r="R1347" s="1017"/>
      <c r="S1347" s="1017"/>
      <c r="T1347" s="1017"/>
      <c r="U1347" s="1017"/>
      <c r="V1347" s="1018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</row>
    <row r="1348" spans="1:116" ht="9.75" customHeight="1" outlineLevel="4" x14ac:dyDescent="0.15">
      <c r="A1348" s="1000" t="s">
        <v>73</v>
      </c>
      <c r="B1348" s="1004" t="s">
        <v>11</v>
      </c>
      <c r="C1348" s="1008" t="s">
        <v>10</v>
      </c>
      <c r="D1348" s="978">
        <v>3</v>
      </c>
      <c r="E1348" s="1022" t="s">
        <v>10</v>
      </c>
      <c r="F1348" s="966" t="s">
        <v>513</v>
      </c>
      <c r="G1348" s="942"/>
      <c r="H1348" s="942" t="s">
        <v>62</v>
      </c>
      <c r="I1348" s="942" t="s">
        <v>341</v>
      </c>
      <c r="J1348" s="16" t="s">
        <v>156</v>
      </c>
      <c r="K1348" s="20"/>
      <c r="L1348" s="14"/>
      <c r="M1348" s="15"/>
      <c r="N1348" s="15"/>
      <c r="O1348" s="15"/>
      <c r="P1348" s="15"/>
      <c r="Q1348" s="14"/>
      <c r="R1348" s="14"/>
      <c r="S1348" s="1012"/>
      <c r="T1348" s="912"/>
      <c r="U1348" s="912"/>
      <c r="V1348" s="912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</row>
    <row r="1349" spans="1:116" ht="9.75" customHeight="1" outlineLevel="4" x14ac:dyDescent="0.15">
      <c r="A1349" s="1001"/>
      <c r="B1349" s="1005"/>
      <c r="C1349" s="1009"/>
      <c r="D1349" s="979"/>
      <c r="E1349" s="1023"/>
      <c r="F1349" s="967"/>
      <c r="G1349" s="943"/>
      <c r="H1349" s="943"/>
      <c r="I1349" s="943"/>
      <c r="J1349" s="16" t="s">
        <v>157</v>
      </c>
      <c r="K1349" s="20"/>
      <c r="L1349" s="16"/>
      <c r="M1349" s="17"/>
      <c r="N1349" s="17"/>
      <c r="O1349" s="17"/>
      <c r="P1349" s="17"/>
      <c r="Q1349" s="16"/>
      <c r="R1349" s="16"/>
      <c r="S1349" s="1013"/>
      <c r="T1349" s="913"/>
      <c r="U1349" s="913"/>
      <c r="V1349" s="9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</row>
    <row r="1350" spans="1:116" ht="9.75" customHeight="1" outlineLevel="4" x14ac:dyDescent="0.15">
      <c r="A1350" s="1001"/>
      <c r="B1350" s="1005"/>
      <c r="C1350" s="1009"/>
      <c r="D1350" s="979"/>
      <c r="E1350" s="1023"/>
      <c r="F1350" s="967"/>
      <c r="G1350" s="943"/>
      <c r="H1350" s="943"/>
      <c r="I1350" s="943"/>
      <c r="J1350" s="16" t="s">
        <v>158</v>
      </c>
      <c r="K1350" s="20"/>
      <c r="L1350" s="16"/>
      <c r="M1350" s="17"/>
      <c r="N1350" s="17"/>
      <c r="O1350" s="17"/>
      <c r="P1350" s="17"/>
      <c r="Q1350" s="16"/>
      <c r="R1350" s="16"/>
      <c r="S1350" s="1013"/>
      <c r="T1350" s="913"/>
      <c r="U1350" s="913"/>
      <c r="V1350" s="9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</row>
    <row r="1351" spans="1:116" ht="9.75" customHeight="1" outlineLevel="4" x14ac:dyDescent="0.15">
      <c r="A1351" s="1002"/>
      <c r="B1351" s="1006"/>
      <c r="C1351" s="1010"/>
      <c r="D1351" s="979"/>
      <c r="E1351" s="1024"/>
      <c r="F1351" s="967"/>
      <c r="G1351" s="943"/>
      <c r="H1351" s="943"/>
      <c r="I1351" s="943"/>
      <c r="J1351" s="18" t="s">
        <v>159</v>
      </c>
      <c r="K1351" s="21"/>
      <c r="L1351" s="18"/>
      <c r="M1351" s="18"/>
      <c r="N1351" s="18"/>
      <c r="O1351" s="18"/>
      <c r="P1351" s="18"/>
      <c r="Q1351" s="18"/>
      <c r="R1351" s="18"/>
      <c r="S1351" s="1014"/>
      <c r="T1351" s="913"/>
      <c r="U1351" s="913"/>
      <c r="V1351" s="9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</row>
    <row r="1352" spans="1:116" ht="9.75" customHeight="1" outlineLevel="4" thickBot="1" x14ac:dyDescent="0.2">
      <c r="A1352" s="1003"/>
      <c r="B1352" s="1007"/>
      <c r="C1352" s="1011"/>
      <c r="D1352" s="980"/>
      <c r="E1352" s="1025"/>
      <c r="F1352" s="968"/>
      <c r="G1352" s="944"/>
      <c r="H1352" s="944"/>
      <c r="I1352" s="944"/>
      <c r="J1352" s="19" t="s">
        <v>385</v>
      </c>
      <c r="K1352" s="19">
        <f>SUM(K1348:K1351)</f>
        <v>0</v>
      </c>
      <c r="L1352" s="19">
        <f>SUM(L1348:L1351)</f>
        <v>0</v>
      </c>
      <c r="M1352" s="19">
        <f t="shared" ref="M1352:R1352" si="322">SUM(M1348:M1351)</f>
        <v>0</v>
      </c>
      <c r="N1352" s="19">
        <f t="shared" si="322"/>
        <v>0</v>
      </c>
      <c r="O1352" s="19">
        <f t="shared" si="322"/>
        <v>0</v>
      </c>
      <c r="P1352" s="19">
        <f t="shared" si="322"/>
        <v>0</v>
      </c>
      <c r="Q1352" s="19">
        <f t="shared" si="322"/>
        <v>0</v>
      </c>
      <c r="R1352" s="19">
        <f t="shared" si="322"/>
        <v>0</v>
      </c>
      <c r="S1352" s="1015"/>
      <c r="T1352" s="914"/>
      <c r="U1352" s="914"/>
      <c r="V1352" s="914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</row>
    <row r="1353" spans="1:116" ht="9.75" customHeight="1" outlineLevel="4" x14ac:dyDescent="0.15">
      <c r="A1353" s="1000" t="s">
        <v>73</v>
      </c>
      <c r="B1353" s="1004" t="s">
        <v>11</v>
      </c>
      <c r="C1353" s="1008" t="s">
        <v>10</v>
      </c>
      <c r="D1353" s="978">
        <v>3</v>
      </c>
      <c r="E1353" s="960" t="s">
        <v>11</v>
      </c>
      <c r="F1353" s="963" t="s">
        <v>514</v>
      </c>
      <c r="G1353" s="942"/>
      <c r="H1353" s="942" t="s">
        <v>62</v>
      </c>
      <c r="I1353" s="942" t="s">
        <v>341</v>
      </c>
      <c r="J1353" s="14" t="s">
        <v>156</v>
      </c>
      <c r="K1353" s="20"/>
      <c r="L1353" s="20"/>
      <c r="M1353" s="17"/>
      <c r="N1353" s="17"/>
      <c r="O1353" s="17"/>
      <c r="P1353" s="17"/>
      <c r="Q1353" s="16"/>
      <c r="R1353" s="16"/>
      <c r="S1353" s="945"/>
      <c r="T1353" s="912"/>
      <c r="U1353" s="912"/>
      <c r="V1353" s="912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</row>
    <row r="1354" spans="1:116" ht="9.75" customHeight="1" outlineLevel="4" x14ac:dyDescent="0.15">
      <c r="A1354" s="1001"/>
      <c r="B1354" s="1005"/>
      <c r="C1354" s="1009"/>
      <c r="D1354" s="979"/>
      <c r="E1354" s="961"/>
      <c r="F1354" s="964"/>
      <c r="G1354" s="943"/>
      <c r="H1354" s="943"/>
      <c r="I1354" s="943"/>
      <c r="J1354" s="16" t="s">
        <v>157</v>
      </c>
      <c r="K1354" s="20"/>
      <c r="L1354" s="20"/>
      <c r="M1354" s="17"/>
      <c r="N1354" s="17"/>
      <c r="O1354" s="17"/>
      <c r="P1354" s="17"/>
      <c r="Q1354" s="16"/>
      <c r="R1354" s="16"/>
      <c r="S1354" s="946"/>
      <c r="T1354" s="913"/>
      <c r="U1354" s="913"/>
      <c r="V1354" s="9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</row>
    <row r="1355" spans="1:116" ht="9.75" customHeight="1" outlineLevel="4" x14ac:dyDescent="0.15">
      <c r="A1355" s="1001"/>
      <c r="B1355" s="1005"/>
      <c r="C1355" s="1009"/>
      <c r="D1355" s="979"/>
      <c r="E1355" s="961"/>
      <c r="F1355" s="964"/>
      <c r="G1355" s="943"/>
      <c r="H1355" s="943"/>
      <c r="I1355" s="943"/>
      <c r="J1355" s="16" t="s">
        <v>158</v>
      </c>
      <c r="K1355" s="20"/>
      <c r="L1355" s="20"/>
      <c r="M1355" s="17"/>
      <c r="N1355" s="17"/>
      <c r="O1355" s="17"/>
      <c r="P1355" s="17"/>
      <c r="Q1355" s="16"/>
      <c r="R1355" s="16"/>
      <c r="S1355" s="946"/>
      <c r="T1355" s="913"/>
      <c r="U1355" s="913"/>
      <c r="V1355" s="9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</row>
    <row r="1356" spans="1:116" ht="10.5" customHeight="1" outlineLevel="4" x14ac:dyDescent="0.15">
      <c r="A1356" s="1002"/>
      <c r="B1356" s="1006"/>
      <c r="C1356" s="1010"/>
      <c r="D1356" s="979"/>
      <c r="E1356" s="961"/>
      <c r="F1356" s="964"/>
      <c r="G1356" s="943"/>
      <c r="H1356" s="943"/>
      <c r="I1356" s="943"/>
      <c r="J1356" s="18" t="s">
        <v>159</v>
      </c>
      <c r="K1356" s="21"/>
      <c r="L1356" s="21"/>
      <c r="M1356" s="22"/>
      <c r="N1356" s="22"/>
      <c r="O1356" s="22"/>
      <c r="P1356" s="22"/>
      <c r="Q1356" s="18"/>
      <c r="R1356" s="18"/>
      <c r="S1356" s="946"/>
      <c r="T1356" s="913"/>
      <c r="U1356" s="913"/>
      <c r="V1356" s="9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</row>
    <row r="1357" spans="1:116" ht="9.75" customHeight="1" outlineLevel="4" thickBot="1" x14ac:dyDescent="0.25">
      <c r="A1357" s="1003"/>
      <c r="B1357" s="1007"/>
      <c r="C1357" s="1011"/>
      <c r="D1357" s="980"/>
      <c r="E1357" s="962"/>
      <c r="F1357" s="965"/>
      <c r="G1357" s="944"/>
      <c r="H1357" s="944"/>
      <c r="I1357" s="944"/>
      <c r="J1357" s="19" t="s">
        <v>385</v>
      </c>
      <c r="K1357" s="19">
        <f>SUM(K1353:K1356)</f>
        <v>0</v>
      </c>
      <c r="L1357" s="19">
        <f>SUM(L1353:L1356)</f>
        <v>0</v>
      </c>
      <c r="M1357" s="19">
        <f t="shared" ref="M1357:R1357" si="323">SUM(M1353:M1356)</f>
        <v>0</v>
      </c>
      <c r="N1357" s="19">
        <f t="shared" si="323"/>
        <v>0</v>
      </c>
      <c r="O1357" s="19">
        <f t="shared" si="323"/>
        <v>0</v>
      </c>
      <c r="P1357" s="19">
        <f t="shared" si="323"/>
        <v>0</v>
      </c>
      <c r="Q1357" s="19">
        <f t="shared" si="323"/>
        <v>0</v>
      </c>
      <c r="R1357" s="19">
        <f t="shared" si="323"/>
        <v>0</v>
      </c>
      <c r="S1357" s="947"/>
      <c r="T1357" s="914"/>
      <c r="U1357" s="914"/>
      <c r="V1357" s="914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</row>
    <row r="1358" spans="1:116" ht="9.75" customHeight="1" outlineLevel="4" x14ac:dyDescent="0.15">
      <c r="A1358" s="1000" t="s">
        <v>73</v>
      </c>
      <c r="B1358" s="1004" t="s">
        <v>11</v>
      </c>
      <c r="C1358" s="1008" t="s">
        <v>10</v>
      </c>
      <c r="D1358" s="978">
        <v>3</v>
      </c>
      <c r="E1358" s="960" t="s">
        <v>12</v>
      </c>
      <c r="F1358" s="963" t="s">
        <v>515</v>
      </c>
      <c r="G1358" s="942"/>
      <c r="H1358" s="942" t="s">
        <v>62</v>
      </c>
      <c r="I1358" s="942" t="s">
        <v>341</v>
      </c>
      <c r="J1358" s="14" t="s">
        <v>156</v>
      </c>
      <c r="K1358" s="20"/>
      <c r="L1358" s="20"/>
      <c r="M1358" s="17"/>
      <c r="N1358" s="17"/>
      <c r="O1358" s="17"/>
      <c r="P1358" s="17"/>
      <c r="Q1358" s="16"/>
      <c r="R1358" s="16"/>
      <c r="S1358" s="945"/>
      <c r="T1358" s="912"/>
      <c r="U1358" s="912"/>
      <c r="V1358" s="912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</row>
    <row r="1359" spans="1:116" ht="11.25" customHeight="1" outlineLevel="4" x14ac:dyDescent="0.15">
      <c r="A1359" s="1001"/>
      <c r="B1359" s="1005"/>
      <c r="C1359" s="1009"/>
      <c r="D1359" s="979"/>
      <c r="E1359" s="961"/>
      <c r="F1359" s="964"/>
      <c r="G1359" s="943"/>
      <c r="H1359" s="943"/>
      <c r="I1359" s="943"/>
      <c r="J1359" s="16" t="s">
        <v>157</v>
      </c>
      <c r="K1359" s="20"/>
      <c r="L1359" s="20"/>
      <c r="M1359" s="17"/>
      <c r="N1359" s="17"/>
      <c r="O1359" s="17"/>
      <c r="P1359" s="17"/>
      <c r="Q1359" s="16"/>
      <c r="R1359" s="16"/>
      <c r="S1359" s="946"/>
      <c r="T1359" s="913"/>
      <c r="U1359" s="913"/>
      <c r="V1359" s="9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</row>
    <row r="1360" spans="1:116" ht="9.75" customHeight="1" outlineLevel="4" x14ac:dyDescent="0.15">
      <c r="A1360" s="1001"/>
      <c r="B1360" s="1005"/>
      <c r="C1360" s="1009"/>
      <c r="D1360" s="979"/>
      <c r="E1360" s="961"/>
      <c r="F1360" s="964"/>
      <c r="G1360" s="943"/>
      <c r="H1360" s="943"/>
      <c r="I1360" s="943"/>
      <c r="J1360" s="16" t="s">
        <v>158</v>
      </c>
      <c r="K1360" s="20"/>
      <c r="L1360" s="20"/>
      <c r="M1360" s="17"/>
      <c r="N1360" s="17"/>
      <c r="O1360" s="17"/>
      <c r="P1360" s="17"/>
      <c r="Q1360" s="16"/>
      <c r="R1360" s="16"/>
      <c r="S1360" s="946"/>
      <c r="T1360" s="913"/>
      <c r="U1360" s="913"/>
      <c r="V1360" s="9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</row>
    <row r="1361" spans="1:44" ht="9.75" customHeight="1" outlineLevel="4" x14ac:dyDescent="0.15">
      <c r="A1361" s="1002"/>
      <c r="B1361" s="1006"/>
      <c r="C1361" s="1010"/>
      <c r="D1361" s="979"/>
      <c r="E1361" s="961"/>
      <c r="F1361" s="964"/>
      <c r="G1361" s="943"/>
      <c r="H1361" s="943"/>
      <c r="I1361" s="943"/>
      <c r="J1361" s="18" t="s">
        <v>159</v>
      </c>
      <c r="K1361" s="21"/>
      <c r="L1361" s="21"/>
      <c r="M1361" s="22"/>
      <c r="N1361" s="22"/>
      <c r="O1361" s="22"/>
      <c r="P1361" s="22"/>
      <c r="Q1361" s="18"/>
      <c r="R1361" s="18"/>
      <c r="S1361" s="946"/>
      <c r="T1361" s="913"/>
      <c r="U1361" s="913"/>
      <c r="V1361" s="9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</row>
    <row r="1362" spans="1:44" ht="9.75" customHeight="1" outlineLevel="4" thickBot="1" x14ac:dyDescent="0.2">
      <c r="A1362" s="1003"/>
      <c r="B1362" s="1007"/>
      <c r="C1362" s="1011"/>
      <c r="D1362" s="980"/>
      <c r="E1362" s="962"/>
      <c r="F1362" s="965"/>
      <c r="G1362" s="944"/>
      <c r="H1362" s="944"/>
      <c r="I1362" s="944"/>
      <c r="J1362" s="19" t="s">
        <v>385</v>
      </c>
      <c r="K1362" s="19">
        <f>SUM(K1358:K1361)</f>
        <v>0</v>
      </c>
      <c r="L1362" s="19">
        <f>SUM(L1358:L1361)</f>
        <v>0</v>
      </c>
      <c r="M1362" s="19">
        <f t="shared" ref="M1362:R1362" si="324">SUM(M1358:M1361)</f>
        <v>0</v>
      </c>
      <c r="N1362" s="19">
        <f t="shared" si="324"/>
        <v>0</v>
      </c>
      <c r="O1362" s="19">
        <f t="shared" si="324"/>
        <v>0</v>
      </c>
      <c r="P1362" s="19">
        <f t="shared" si="324"/>
        <v>0</v>
      </c>
      <c r="Q1362" s="19">
        <f t="shared" si="324"/>
        <v>0</v>
      </c>
      <c r="R1362" s="19">
        <f t="shared" si="324"/>
        <v>0</v>
      </c>
      <c r="S1362" s="947"/>
      <c r="T1362" s="914"/>
      <c r="U1362" s="914"/>
      <c r="V1362" s="914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</row>
    <row r="1363" spans="1:44" ht="9.75" customHeight="1" outlineLevel="4" x14ac:dyDescent="0.15">
      <c r="A1363" s="1000" t="s">
        <v>73</v>
      </c>
      <c r="B1363" s="1004" t="s">
        <v>11</v>
      </c>
      <c r="C1363" s="1008" t="s">
        <v>10</v>
      </c>
      <c r="D1363" s="978">
        <v>3</v>
      </c>
      <c r="E1363" s="960" t="s">
        <v>41</v>
      </c>
      <c r="F1363" s="963"/>
      <c r="G1363" s="942"/>
      <c r="H1363" s="942"/>
      <c r="I1363" s="942"/>
      <c r="J1363" s="14" t="s">
        <v>156</v>
      </c>
      <c r="K1363" s="20"/>
      <c r="L1363" s="20"/>
      <c r="M1363" s="17"/>
      <c r="N1363" s="17"/>
      <c r="O1363" s="17"/>
      <c r="P1363" s="17"/>
      <c r="Q1363" s="16"/>
      <c r="R1363" s="16"/>
      <c r="S1363" s="945"/>
      <c r="T1363" s="912"/>
      <c r="U1363" s="912"/>
      <c r="V1363" s="912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</row>
    <row r="1364" spans="1:44" ht="11.25" customHeight="1" outlineLevel="4" x14ac:dyDescent="0.15">
      <c r="A1364" s="1001"/>
      <c r="B1364" s="1005"/>
      <c r="C1364" s="1009"/>
      <c r="D1364" s="979"/>
      <c r="E1364" s="961"/>
      <c r="F1364" s="964"/>
      <c r="G1364" s="943"/>
      <c r="H1364" s="943"/>
      <c r="I1364" s="943"/>
      <c r="J1364" s="16" t="s">
        <v>157</v>
      </c>
      <c r="K1364" s="20"/>
      <c r="L1364" s="20"/>
      <c r="M1364" s="17"/>
      <c r="N1364" s="17"/>
      <c r="O1364" s="17"/>
      <c r="P1364" s="17"/>
      <c r="Q1364" s="16"/>
      <c r="R1364" s="16"/>
      <c r="S1364" s="946"/>
      <c r="T1364" s="913"/>
      <c r="U1364" s="913"/>
      <c r="V1364" s="9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</row>
    <row r="1365" spans="1:44" ht="9.75" customHeight="1" outlineLevel="4" x14ac:dyDescent="0.15">
      <c r="A1365" s="1001"/>
      <c r="B1365" s="1005"/>
      <c r="C1365" s="1009"/>
      <c r="D1365" s="979"/>
      <c r="E1365" s="961"/>
      <c r="F1365" s="964"/>
      <c r="G1365" s="943"/>
      <c r="H1365" s="943"/>
      <c r="I1365" s="943"/>
      <c r="J1365" s="16" t="s">
        <v>158</v>
      </c>
      <c r="K1365" s="20"/>
      <c r="L1365" s="20"/>
      <c r="M1365" s="17"/>
      <c r="N1365" s="17"/>
      <c r="O1365" s="17"/>
      <c r="P1365" s="17"/>
      <c r="Q1365" s="16"/>
      <c r="R1365" s="16"/>
      <c r="S1365" s="946"/>
      <c r="T1365" s="913"/>
      <c r="U1365" s="913"/>
      <c r="V1365" s="9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</row>
    <row r="1366" spans="1:44" ht="9.75" customHeight="1" outlineLevel="4" x14ac:dyDescent="0.15">
      <c r="A1366" s="1002"/>
      <c r="B1366" s="1006"/>
      <c r="C1366" s="1010"/>
      <c r="D1366" s="979"/>
      <c r="E1366" s="961"/>
      <c r="F1366" s="964"/>
      <c r="G1366" s="943"/>
      <c r="H1366" s="943"/>
      <c r="I1366" s="943"/>
      <c r="J1366" s="18" t="s">
        <v>159</v>
      </c>
      <c r="K1366" s="21"/>
      <c r="L1366" s="21"/>
      <c r="M1366" s="22"/>
      <c r="N1366" s="22"/>
      <c r="O1366" s="22"/>
      <c r="P1366" s="22"/>
      <c r="Q1366" s="18"/>
      <c r="R1366" s="18"/>
      <c r="S1366" s="946"/>
      <c r="T1366" s="913"/>
      <c r="U1366" s="913"/>
      <c r="V1366" s="9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</row>
    <row r="1367" spans="1:44" ht="9.75" customHeight="1" outlineLevel="4" thickBot="1" x14ac:dyDescent="0.2">
      <c r="A1367" s="1003"/>
      <c r="B1367" s="1007"/>
      <c r="C1367" s="1011"/>
      <c r="D1367" s="980"/>
      <c r="E1367" s="962"/>
      <c r="F1367" s="965"/>
      <c r="G1367" s="944"/>
      <c r="H1367" s="944"/>
      <c r="I1367" s="944"/>
      <c r="J1367" s="19" t="s">
        <v>385</v>
      </c>
      <c r="K1367" s="19">
        <f t="shared" ref="K1367" si="325">SUM(K1363:K1366)</f>
        <v>0</v>
      </c>
      <c r="L1367" s="19">
        <f>SUM(L1363:L1366)</f>
        <v>0</v>
      </c>
      <c r="M1367" s="19">
        <f t="shared" ref="M1367:R1367" si="326">SUM(M1363:M1366)</f>
        <v>0</v>
      </c>
      <c r="N1367" s="19">
        <f t="shared" si="326"/>
        <v>0</v>
      </c>
      <c r="O1367" s="19">
        <f t="shared" si="326"/>
        <v>0</v>
      </c>
      <c r="P1367" s="19">
        <f t="shared" si="326"/>
        <v>0</v>
      </c>
      <c r="Q1367" s="19">
        <f t="shared" si="326"/>
        <v>0</v>
      </c>
      <c r="R1367" s="19">
        <f t="shared" si="326"/>
        <v>0</v>
      </c>
      <c r="S1367" s="947"/>
      <c r="T1367" s="914"/>
      <c r="U1367" s="914"/>
      <c r="V1367" s="914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</row>
    <row r="1368" spans="1:44" ht="9.75" customHeight="1" outlineLevel="4" x14ac:dyDescent="0.15">
      <c r="A1368" s="1000" t="s">
        <v>73</v>
      </c>
      <c r="B1368" s="1004" t="s">
        <v>11</v>
      </c>
      <c r="C1368" s="1008" t="s">
        <v>10</v>
      </c>
      <c r="D1368" s="978">
        <v>3</v>
      </c>
      <c r="E1368" s="960" t="s">
        <v>45</v>
      </c>
      <c r="F1368" s="963"/>
      <c r="G1368" s="942"/>
      <c r="H1368" s="942"/>
      <c r="I1368" s="942"/>
      <c r="J1368" s="14" t="s">
        <v>156</v>
      </c>
      <c r="K1368" s="20"/>
      <c r="L1368" s="20"/>
      <c r="M1368" s="17"/>
      <c r="N1368" s="17"/>
      <c r="O1368" s="17"/>
      <c r="P1368" s="17"/>
      <c r="Q1368" s="16"/>
      <c r="R1368" s="16"/>
      <c r="S1368" s="945"/>
      <c r="T1368" s="912"/>
      <c r="U1368" s="912"/>
      <c r="V1368" s="912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</row>
    <row r="1369" spans="1:44" ht="11.25" customHeight="1" outlineLevel="4" x14ac:dyDescent="0.15">
      <c r="A1369" s="1001"/>
      <c r="B1369" s="1005"/>
      <c r="C1369" s="1009"/>
      <c r="D1369" s="979"/>
      <c r="E1369" s="961"/>
      <c r="F1369" s="964"/>
      <c r="G1369" s="943"/>
      <c r="H1369" s="943"/>
      <c r="I1369" s="943"/>
      <c r="J1369" s="16" t="s">
        <v>157</v>
      </c>
      <c r="K1369" s="20"/>
      <c r="L1369" s="20"/>
      <c r="M1369" s="17"/>
      <c r="N1369" s="17"/>
      <c r="O1369" s="17"/>
      <c r="P1369" s="17"/>
      <c r="Q1369" s="16"/>
      <c r="R1369" s="16"/>
      <c r="S1369" s="946"/>
      <c r="T1369" s="913"/>
      <c r="U1369" s="913"/>
      <c r="V1369" s="9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</row>
    <row r="1370" spans="1:44" ht="9.75" customHeight="1" outlineLevel="4" x14ac:dyDescent="0.15">
      <c r="A1370" s="1001"/>
      <c r="B1370" s="1005"/>
      <c r="C1370" s="1009"/>
      <c r="D1370" s="979"/>
      <c r="E1370" s="961"/>
      <c r="F1370" s="964"/>
      <c r="G1370" s="943"/>
      <c r="H1370" s="943"/>
      <c r="I1370" s="943"/>
      <c r="J1370" s="16" t="s">
        <v>158</v>
      </c>
      <c r="K1370" s="20"/>
      <c r="L1370" s="20"/>
      <c r="M1370" s="17"/>
      <c r="N1370" s="17"/>
      <c r="O1370" s="17"/>
      <c r="P1370" s="17"/>
      <c r="Q1370" s="16"/>
      <c r="R1370" s="16"/>
      <c r="S1370" s="946"/>
      <c r="T1370" s="913"/>
      <c r="U1370" s="913"/>
      <c r="V1370" s="9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</row>
    <row r="1371" spans="1:44" ht="9.75" customHeight="1" outlineLevel="4" x14ac:dyDescent="0.15">
      <c r="A1371" s="1002"/>
      <c r="B1371" s="1006"/>
      <c r="C1371" s="1010"/>
      <c r="D1371" s="979"/>
      <c r="E1371" s="961"/>
      <c r="F1371" s="964"/>
      <c r="G1371" s="943"/>
      <c r="H1371" s="943"/>
      <c r="I1371" s="943"/>
      <c r="J1371" s="18" t="s">
        <v>159</v>
      </c>
      <c r="K1371" s="21"/>
      <c r="L1371" s="21"/>
      <c r="M1371" s="22"/>
      <c r="N1371" s="22"/>
      <c r="O1371" s="22"/>
      <c r="P1371" s="22"/>
      <c r="Q1371" s="18"/>
      <c r="R1371" s="18"/>
      <c r="S1371" s="946"/>
      <c r="T1371" s="913"/>
      <c r="U1371" s="913"/>
      <c r="V1371" s="9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</row>
    <row r="1372" spans="1:44" ht="9.75" customHeight="1" outlineLevel="4" thickBot="1" x14ac:dyDescent="0.2">
      <c r="A1372" s="1003"/>
      <c r="B1372" s="1007"/>
      <c r="C1372" s="1011"/>
      <c r="D1372" s="980"/>
      <c r="E1372" s="962"/>
      <c r="F1372" s="965"/>
      <c r="G1372" s="944"/>
      <c r="H1372" s="944"/>
      <c r="I1372" s="944"/>
      <c r="J1372" s="19" t="s">
        <v>385</v>
      </c>
      <c r="K1372" s="19">
        <f t="shared" ref="K1372" si="327">SUM(K1368:K1371)</f>
        <v>0</v>
      </c>
      <c r="L1372" s="19">
        <f>SUM(L1368:L1371)</f>
        <v>0</v>
      </c>
      <c r="M1372" s="19">
        <f t="shared" ref="M1372:R1372" si="328">SUM(M1368:M1371)</f>
        <v>0</v>
      </c>
      <c r="N1372" s="19">
        <f t="shared" si="328"/>
        <v>0</v>
      </c>
      <c r="O1372" s="19">
        <f t="shared" si="328"/>
        <v>0</v>
      </c>
      <c r="P1372" s="19">
        <f t="shared" si="328"/>
        <v>0</v>
      </c>
      <c r="Q1372" s="19">
        <f t="shared" si="328"/>
        <v>0</v>
      </c>
      <c r="R1372" s="19">
        <f t="shared" si="328"/>
        <v>0</v>
      </c>
      <c r="S1372" s="947"/>
      <c r="T1372" s="914"/>
      <c r="U1372" s="914"/>
      <c r="V1372" s="914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</row>
    <row r="1373" spans="1:44" ht="9.75" customHeight="1" outlineLevel="3" thickBot="1" x14ac:dyDescent="0.2">
      <c r="A1373" s="30" t="s">
        <v>73</v>
      </c>
      <c r="B1373" s="31" t="s">
        <v>11</v>
      </c>
      <c r="C1373" s="10" t="s">
        <v>10</v>
      </c>
      <c r="D1373" s="25">
        <v>3</v>
      </c>
      <c r="E1373" s="915" t="s">
        <v>46</v>
      </c>
      <c r="F1373" s="916"/>
      <c r="G1373" s="916"/>
      <c r="H1373" s="916"/>
      <c r="I1373" s="916"/>
      <c r="J1373" s="917"/>
      <c r="K1373" s="26">
        <f>K1352+K1357+K1362+K1367+K1372</f>
        <v>0</v>
      </c>
      <c r="L1373" s="26">
        <f>L1352+L1357+L1362+L1367+L1372</f>
        <v>0</v>
      </c>
      <c r="M1373" s="26">
        <f t="shared" ref="M1373:R1373" si="329">M1352+M1357+M1362+M1367+M1372</f>
        <v>0</v>
      </c>
      <c r="N1373" s="26">
        <f t="shared" si="329"/>
        <v>0</v>
      </c>
      <c r="O1373" s="26">
        <f t="shared" si="329"/>
        <v>0</v>
      </c>
      <c r="P1373" s="26">
        <f t="shared" si="329"/>
        <v>0</v>
      </c>
      <c r="Q1373" s="26">
        <f t="shared" si="329"/>
        <v>0</v>
      </c>
      <c r="R1373" s="26">
        <f t="shared" si="329"/>
        <v>0</v>
      </c>
      <c r="S1373" s="42" t="s">
        <v>13</v>
      </c>
      <c r="T1373" s="43" t="s">
        <v>13</v>
      </c>
      <c r="U1373" s="44" t="s">
        <v>13</v>
      </c>
      <c r="V1373" s="45" t="s">
        <v>13</v>
      </c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</row>
    <row r="1374" spans="1:44" ht="9.75" customHeight="1" outlineLevel="4" thickBot="1" x14ac:dyDescent="0.2">
      <c r="A1374" s="11" t="s">
        <v>73</v>
      </c>
      <c r="B1374" s="12" t="s">
        <v>11</v>
      </c>
      <c r="C1374" s="117" t="s">
        <v>10</v>
      </c>
      <c r="D1374" s="13">
        <v>4</v>
      </c>
      <c r="E1374" s="1016" t="s">
        <v>231</v>
      </c>
      <c r="F1374" s="1017"/>
      <c r="G1374" s="1017"/>
      <c r="H1374" s="1017"/>
      <c r="I1374" s="1017"/>
      <c r="J1374" s="1017"/>
      <c r="K1374" s="1017"/>
      <c r="L1374" s="1017"/>
      <c r="M1374" s="1017"/>
      <c r="N1374" s="1017"/>
      <c r="O1374" s="1017"/>
      <c r="P1374" s="1017"/>
      <c r="Q1374" s="1017"/>
      <c r="R1374" s="1017"/>
      <c r="S1374" s="1017"/>
      <c r="T1374" s="1017"/>
      <c r="U1374" s="1017"/>
      <c r="V1374" s="1018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</row>
    <row r="1375" spans="1:44" ht="9.75" customHeight="1" outlineLevel="4" x14ac:dyDescent="0.15">
      <c r="A1375" s="1000" t="s">
        <v>73</v>
      </c>
      <c r="B1375" s="1004" t="s">
        <v>11</v>
      </c>
      <c r="C1375" s="1008" t="s">
        <v>10</v>
      </c>
      <c r="D1375" s="978">
        <v>4</v>
      </c>
      <c r="E1375" s="1022" t="s">
        <v>10</v>
      </c>
      <c r="F1375" s="981"/>
      <c r="G1375" s="986"/>
      <c r="H1375" s="986"/>
      <c r="I1375" s="986"/>
      <c r="J1375" s="16" t="s">
        <v>156</v>
      </c>
      <c r="K1375" s="20"/>
      <c r="L1375" s="14"/>
      <c r="M1375" s="15"/>
      <c r="N1375" s="15"/>
      <c r="O1375" s="15"/>
      <c r="P1375" s="15"/>
      <c r="Q1375" s="14"/>
      <c r="R1375" s="14"/>
      <c r="S1375" s="1012"/>
      <c r="T1375" s="912"/>
      <c r="U1375" s="912"/>
      <c r="V1375" s="912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</row>
    <row r="1376" spans="1:44" ht="9.75" customHeight="1" outlineLevel="4" x14ac:dyDescent="0.15">
      <c r="A1376" s="1001"/>
      <c r="B1376" s="1005"/>
      <c r="C1376" s="1009"/>
      <c r="D1376" s="979"/>
      <c r="E1376" s="1023"/>
      <c r="F1376" s="982"/>
      <c r="G1376" s="985"/>
      <c r="H1376" s="985"/>
      <c r="I1376" s="985"/>
      <c r="J1376" s="16" t="s">
        <v>157</v>
      </c>
      <c r="K1376" s="20"/>
      <c r="L1376" s="16"/>
      <c r="M1376" s="17"/>
      <c r="N1376" s="17"/>
      <c r="O1376" s="17"/>
      <c r="P1376" s="17"/>
      <c r="Q1376" s="16"/>
      <c r="R1376" s="16"/>
      <c r="S1376" s="1013"/>
      <c r="T1376" s="913"/>
      <c r="U1376" s="913"/>
      <c r="V1376" s="9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</row>
    <row r="1377" spans="1:116" ht="9.75" customHeight="1" outlineLevel="4" x14ac:dyDescent="0.15">
      <c r="A1377" s="1001"/>
      <c r="B1377" s="1005"/>
      <c r="C1377" s="1009"/>
      <c r="D1377" s="979"/>
      <c r="E1377" s="1023"/>
      <c r="F1377" s="982"/>
      <c r="G1377" s="985"/>
      <c r="H1377" s="985"/>
      <c r="I1377" s="985"/>
      <c r="J1377" s="16" t="s">
        <v>158</v>
      </c>
      <c r="K1377" s="20"/>
      <c r="L1377" s="16"/>
      <c r="M1377" s="17"/>
      <c r="N1377" s="17"/>
      <c r="O1377" s="17"/>
      <c r="P1377" s="17"/>
      <c r="Q1377" s="16"/>
      <c r="R1377" s="16"/>
      <c r="S1377" s="1013"/>
      <c r="T1377" s="913"/>
      <c r="U1377" s="913"/>
      <c r="V1377" s="9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</row>
    <row r="1378" spans="1:116" ht="9.75" customHeight="1" outlineLevel="4" x14ac:dyDescent="0.15">
      <c r="A1378" s="1002"/>
      <c r="B1378" s="1006"/>
      <c r="C1378" s="1010"/>
      <c r="D1378" s="979"/>
      <c r="E1378" s="1024"/>
      <c r="F1378" s="983"/>
      <c r="G1378" s="987"/>
      <c r="H1378" s="987"/>
      <c r="I1378" s="987"/>
      <c r="J1378" s="18" t="s">
        <v>159</v>
      </c>
      <c r="K1378" s="21"/>
      <c r="L1378" s="18"/>
      <c r="M1378" s="18"/>
      <c r="N1378" s="18"/>
      <c r="O1378" s="18"/>
      <c r="P1378" s="18"/>
      <c r="Q1378" s="18"/>
      <c r="R1378" s="18"/>
      <c r="S1378" s="1014"/>
      <c r="T1378" s="913"/>
      <c r="U1378" s="913"/>
      <c r="V1378" s="9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</row>
    <row r="1379" spans="1:116" ht="9.75" customHeight="1" outlineLevel="4" thickBot="1" x14ac:dyDescent="0.2">
      <c r="A1379" s="1003"/>
      <c r="B1379" s="1007"/>
      <c r="C1379" s="1011"/>
      <c r="D1379" s="980"/>
      <c r="E1379" s="1025"/>
      <c r="F1379" s="984"/>
      <c r="G1379" s="988"/>
      <c r="H1379" s="988"/>
      <c r="I1379" s="988"/>
      <c r="J1379" s="19" t="s">
        <v>385</v>
      </c>
      <c r="K1379" s="19">
        <f>SUM(K1375:K1378)</f>
        <v>0</v>
      </c>
      <c r="L1379" s="19">
        <f>SUM(L1375:L1378)</f>
        <v>0</v>
      </c>
      <c r="M1379" s="19">
        <f t="shared" ref="M1379:R1379" si="330">SUM(M1375:M1378)</f>
        <v>0</v>
      </c>
      <c r="N1379" s="19">
        <f t="shared" si="330"/>
        <v>0</v>
      </c>
      <c r="O1379" s="19">
        <f t="shared" si="330"/>
        <v>0</v>
      </c>
      <c r="P1379" s="19">
        <f t="shared" si="330"/>
        <v>0</v>
      </c>
      <c r="Q1379" s="19">
        <f t="shared" si="330"/>
        <v>0</v>
      </c>
      <c r="R1379" s="19">
        <f t="shared" si="330"/>
        <v>0</v>
      </c>
      <c r="S1379" s="1015"/>
      <c r="T1379" s="914"/>
      <c r="U1379" s="914"/>
      <c r="V1379" s="914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</row>
    <row r="1380" spans="1:116" ht="9.75" customHeight="1" outlineLevel="4" x14ac:dyDescent="0.15">
      <c r="A1380" s="1000" t="s">
        <v>73</v>
      </c>
      <c r="B1380" s="1004" t="s">
        <v>11</v>
      </c>
      <c r="C1380" s="1008" t="s">
        <v>10</v>
      </c>
      <c r="D1380" s="978">
        <v>4</v>
      </c>
      <c r="E1380" s="960" t="s">
        <v>11</v>
      </c>
      <c r="F1380" s="981"/>
      <c r="G1380" s="942"/>
      <c r="H1380" s="986"/>
      <c r="I1380" s="986"/>
      <c r="J1380" s="14" t="s">
        <v>156</v>
      </c>
      <c r="K1380" s="20"/>
      <c r="L1380" s="20"/>
      <c r="M1380" s="17"/>
      <c r="N1380" s="17"/>
      <c r="O1380" s="17"/>
      <c r="P1380" s="17"/>
      <c r="Q1380" s="16"/>
      <c r="R1380" s="16"/>
      <c r="S1380" s="945"/>
      <c r="T1380" s="912"/>
      <c r="U1380" s="912"/>
      <c r="V1380" s="912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</row>
    <row r="1381" spans="1:116" ht="9.75" customHeight="1" outlineLevel="4" x14ac:dyDescent="0.15">
      <c r="A1381" s="1001"/>
      <c r="B1381" s="1005"/>
      <c r="C1381" s="1009"/>
      <c r="D1381" s="979"/>
      <c r="E1381" s="961"/>
      <c r="F1381" s="982"/>
      <c r="G1381" s="943"/>
      <c r="H1381" s="985"/>
      <c r="I1381" s="985"/>
      <c r="J1381" s="16" t="s">
        <v>157</v>
      </c>
      <c r="K1381" s="20"/>
      <c r="L1381" s="20"/>
      <c r="M1381" s="17"/>
      <c r="N1381" s="17"/>
      <c r="O1381" s="17"/>
      <c r="P1381" s="17"/>
      <c r="Q1381" s="16"/>
      <c r="R1381" s="16"/>
      <c r="S1381" s="946"/>
      <c r="T1381" s="913"/>
      <c r="U1381" s="913"/>
      <c r="V1381" s="9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</row>
    <row r="1382" spans="1:116" ht="9.75" customHeight="1" outlineLevel="4" x14ac:dyDescent="0.15">
      <c r="A1382" s="1001"/>
      <c r="B1382" s="1005"/>
      <c r="C1382" s="1009"/>
      <c r="D1382" s="979"/>
      <c r="E1382" s="961"/>
      <c r="F1382" s="982"/>
      <c r="G1382" s="943"/>
      <c r="H1382" s="985"/>
      <c r="I1382" s="985"/>
      <c r="J1382" s="16" t="s">
        <v>158</v>
      </c>
      <c r="K1382" s="20"/>
      <c r="L1382" s="20"/>
      <c r="M1382" s="17"/>
      <c r="N1382" s="17"/>
      <c r="O1382" s="17"/>
      <c r="P1382" s="17"/>
      <c r="Q1382" s="16"/>
      <c r="R1382" s="16"/>
      <c r="S1382" s="946"/>
      <c r="T1382" s="913"/>
      <c r="U1382" s="913"/>
      <c r="V1382" s="9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</row>
    <row r="1383" spans="1:116" ht="9.75" customHeight="1" outlineLevel="4" x14ac:dyDescent="0.15">
      <c r="A1383" s="1002"/>
      <c r="B1383" s="1006"/>
      <c r="C1383" s="1010"/>
      <c r="D1383" s="979"/>
      <c r="E1383" s="961"/>
      <c r="F1383" s="983"/>
      <c r="G1383" s="943"/>
      <c r="H1383" s="987"/>
      <c r="I1383" s="987"/>
      <c r="J1383" s="18" t="s">
        <v>159</v>
      </c>
      <c r="K1383" s="21"/>
      <c r="L1383" s="21"/>
      <c r="M1383" s="22"/>
      <c r="N1383" s="22"/>
      <c r="O1383" s="22"/>
      <c r="P1383" s="22"/>
      <c r="Q1383" s="18"/>
      <c r="R1383" s="18"/>
      <c r="S1383" s="946"/>
      <c r="T1383" s="913"/>
      <c r="U1383" s="913"/>
      <c r="V1383" s="9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</row>
    <row r="1384" spans="1:116" ht="9.75" customHeight="1" outlineLevel="4" thickBot="1" x14ac:dyDescent="0.2">
      <c r="A1384" s="1003"/>
      <c r="B1384" s="1007"/>
      <c r="C1384" s="1011"/>
      <c r="D1384" s="980"/>
      <c r="E1384" s="962"/>
      <c r="F1384" s="984"/>
      <c r="G1384" s="944"/>
      <c r="H1384" s="988"/>
      <c r="I1384" s="988"/>
      <c r="J1384" s="19" t="s">
        <v>385</v>
      </c>
      <c r="K1384" s="19">
        <f>SUM(K1380:K1383)</f>
        <v>0</v>
      </c>
      <c r="L1384" s="19">
        <f>SUM(L1380:L1383)</f>
        <v>0</v>
      </c>
      <c r="M1384" s="19">
        <f t="shared" ref="M1384:R1384" si="331">SUM(M1380:M1383)</f>
        <v>0</v>
      </c>
      <c r="N1384" s="19">
        <f t="shared" si="331"/>
        <v>0</v>
      </c>
      <c r="O1384" s="19">
        <f t="shared" si="331"/>
        <v>0</v>
      </c>
      <c r="P1384" s="19">
        <f t="shared" si="331"/>
        <v>0</v>
      </c>
      <c r="Q1384" s="19">
        <f t="shared" si="331"/>
        <v>0</v>
      </c>
      <c r="R1384" s="19">
        <f t="shared" si="331"/>
        <v>0</v>
      </c>
      <c r="S1384" s="947"/>
      <c r="T1384" s="914"/>
      <c r="U1384" s="914"/>
      <c r="V1384" s="914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</row>
    <row r="1385" spans="1:116" ht="10.5" customHeight="1" outlineLevel="4" x14ac:dyDescent="0.15">
      <c r="A1385" s="1000" t="s">
        <v>73</v>
      </c>
      <c r="B1385" s="1004" t="s">
        <v>11</v>
      </c>
      <c r="C1385" s="1008" t="s">
        <v>10</v>
      </c>
      <c r="D1385" s="978">
        <v>4</v>
      </c>
      <c r="E1385" s="1023" t="s">
        <v>12</v>
      </c>
      <c r="F1385" s="1050"/>
      <c r="G1385" s="985"/>
      <c r="H1385" s="985"/>
      <c r="I1385" s="985"/>
      <c r="J1385" s="14" t="s">
        <v>156</v>
      </c>
      <c r="K1385" s="20"/>
      <c r="L1385" s="20"/>
      <c r="M1385" s="17"/>
      <c r="N1385" s="17"/>
      <c r="O1385" s="17"/>
      <c r="P1385" s="17"/>
      <c r="Q1385" s="16"/>
      <c r="R1385" s="16"/>
      <c r="S1385" s="945"/>
      <c r="T1385" s="912"/>
      <c r="U1385" s="912"/>
      <c r="V1385" s="912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</row>
    <row r="1386" spans="1:116" ht="10.5" customHeight="1" outlineLevel="4" x14ac:dyDescent="0.15">
      <c r="A1386" s="1001"/>
      <c r="B1386" s="1005"/>
      <c r="C1386" s="1009"/>
      <c r="D1386" s="979"/>
      <c r="E1386" s="1023"/>
      <c r="F1386" s="1050"/>
      <c r="G1386" s="985"/>
      <c r="H1386" s="985"/>
      <c r="I1386" s="985"/>
      <c r="J1386" s="16" t="s">
        <v>157</v>
      </c>
      <c r="K1386" s="20"/>
      <c r="L1386" s="20"/>
      <c r="M1386" s="17"/>
      <c r="N1386" s="17"/>
      <c r="O1386" s="17"/>
      <c r="P1386" s="17"/>
      <c r="Q1386" s="16"/>
      <c r="R1386" s="16"/>
      <c r="S1386" s="946"/>
      <c r="T1386" s="913"/>
      <c r="U1386" s="913"/>
      <c r="V1386" s="9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</row>
    <row r="1387" spans="1:116" ht="9.75" customHeight="1" outlineLevel="4" x14ac:dyDescent="0.15">
      <c r="A1387" s="1001"/>
      <c r="B1387" s="1005"/>
      <c r="C1387" s="1009"/>
      <c r="D1387" s="979"/>
      <c r="E1387" s="1023"/>
      <c r="F1387" s="1050"/>
      <c r="G1387" s="985"/>
      <c r="H1387" s="985"/>
      <c r="I1387" s="985"/>
      <c r="J1387" s="16" t="s">
        <v>158</v>
      </c>
      <c r="K1387" s="20"/>
      <c r="L1387" s="20"/>
      <c r="M1387" s="17"/>
      <c r="N1387" s="17"/>
      <c r="O1387" s="17"/>
      <c r="P1387" s="17"/>
      <c r="Q1387" s="16"/>
      <c r="R1387" s="16"/>
      <c r="S1387" s="946"/>
      <c r="T1387" s="913"/>
      <c r="U1387" s="913"/>
      <c r="V1387" s="9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</row>
    <row r="1388" spans="1:116" ht="9.75" customHeight="1" outlineLevel="4" x14ac:dyDescent="0.15">
      <c r="A1388" s="1002"/>
      <c r="B1388" s="1006"/>
      <c r="C1388" s="1010"/>
      <c r="D1388" s="979"/>
      <c r="E1388" s="1024"/>
      <c r="F1388" s="1051"/>
      <c r="G1388" s="987"/>
      <c r="H1388" s="987"/>
      <c r="I1388" s="987"/>
      <c r="J1388" s="18" t="s">
        <v>159</v>
      </c>
      <c r="K1388" s="21"/>
      <c r="L1388" s="21"/>
      <c r="M1388" s="22"/>
      <c r="N1388" s="22"/>
      <c r="O1388" s="22"/>
      <c r="P1388" s="22"/>
      <c r="Q1388" s="18"/>
      <c r="R1388" s="18"/>
      <c r="S1388" s="946"/>
      <c r="T1388" s="913"/>
      <c r="U1388" s="913"/>
      <c r="V1388" s="9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</row>
    <row r="1389" spans="1:116" ht="9.75" customHeight="1" outlineLevel="4" thickBot="1" x14ac:dyDescent="0.2">
      <c r="A1389" s="1003"/>
      <c r="B1389" s="1007"/>
      <c r="C1389" s="1011"/>
      <c r="D1389" s="980"/>
      <c r="E1389" s="1025"/>
      <c r="F1389" s="1052"/>
      <c r="G1389" s="988"/>
      <c r="H1389" s="988"/>
      <c r="I1389" s="988"/>
      <c r="J1389" s="19" t="s">
        <v>385</v>
      </c>
      <c r="K1389" s="19">
        <f>SUM(K1385:K1388)</f>
        <v>0</v>
      </c>
      <c r="L1389" s="19">
        <f>SUM(L1385:L1388)</f>
        <v>0</v>
      </c>
      <c r="M1389" s="19">
        <f t="shared" ref="M1389:R1389" si="332">SUM(M1385:M1388)</f>
        <v>0</v>
      </c>
      <c r="N1389" s="19">
        <f t="shared" si="332"/>
        <v>0</v>
      </c>
      <c r="O1389" s="19">
        <f t="shared" si="332"/>
        <v>0</v>
      </c>
      <c r="P1389" s="19">
        <f t="shared" si="332"/>
        <v>0</v>
      </c>
      <c r="Q1389" s="19">
        <f t="shared" si="332"/>
        <v>0</v>
      </c>
      <c r="R1389" s="19">
        <f t="shared" si="332"/>
        <v>0</v>
      </c>
      <c r="S1389" s="947"/>
      <c r="T1389" s="914"/>
      <c r="U1389" s="914"/>
      <c r="V1389" s="914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</row>
    <row r="1390" spans="1:116" ht="9.75" customHeight="1" outlineLevel="3" thickBot="1" x14ac:dyDescent="0.2">
      <c r="A1390" s="30" t="s">
        <v>73</v>
      </c>
      <c r="B1390" s="31" t="s">
        <v>11</v>
      </c>
      <c r="C1390" s="10" t="s">
        <v>10</v>
      </c>
      <c r="D1390" s="25">
        <v>4</v>
      </c>
      <c r="E1390" s="915" t="s">
        <v>46</v>
      </c>
      <c r="F1390" s="916"/>
      <c r="G1390" s="916"/>
      <c r="H1390" s="916"/>
      <c r="I1390" s="916"/>
      <c r="J1390" s="917"/>
      <c r="K1390" s="26">
        <f>K1379+K1384+K1389</f>
        <v>0</v>
      </c>
      <c r="L1390" s="26">
        <f>L1379+L1384+L1389</f>
        <v>0</v>
      </c>
      <c r="M1390" s="26">
        <f t="shared" ref="M1390:R1390" si="333">M1379+M1384+M1389</f>
        <v>0</v>
      </c>
      <c r="N1390" s="26">
        <f t="shared" si="333"/>
        <v>0</v>
      </c>
      <c r="O1390" s="26">
        <f t="shared" si="333"/>
        <v>0</v>
      </c>
      <c r="P1390" s="26">
        <f t="shared" si="333"/>
        <v>0</v>
      </c>
      <c r="Q1390" s="26">
        <f t="shared" si="333"/>
        <v>0</v>
      </c>
      <c r="R1390" s="26">
        <f t="shared" si="333"/>
        <v>0</v>
      </c>
      <c r="S1390" s="42" t="s">
        <v>13</v>
      </c>
      <c r="T1390" s="43" t="s">
        <v>13</v>
      </c>
      <c r="U1390" s="44" t="s">
        <v>13</v>
      </c>
      <c r="V1390" s="45" t="s">
        <v>13</v>
      </c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</row>
    <row r="1391" spans="1:116" ht="9.75" customHeight="1" outlineLevel="4" thickBot="1" x14ac:dyDescent="0.2">
      <c r="A1391" s="11" t="s">
        <v>73</v>
      </c>
      <c r="B1391" s="12" t="s">
        <v>11</v>
      </c>
      <c r="C1391" s="117" t="s">
        <v>10</v>
      </c>
      <c r="D1391" s="13">
        <v>5</v>
      </c>
      <c r="E1391" s="1016" t="s">
        <v>232</v>
      </c>
      <c r="F1391" s="1017"/>
      <c r="G1391" s="1017"/>
      <c r="H1391" s="1017"/>
      <c r="I1391" s="1017"/>
      <c r="J1391" s="1017"/>
      <c r="K1391" s="1017"/>
      <c r="L1391" s="1017"/>
      <c r="M1391" s="1017"/>
      <c r="N1391" s="1017"/>
      <c r="O1391" s="1017"/>
      <c r="P1391" s="1017"/>
      <c r="Q1391" s="1017"/>
      <c r="R1391" s="1017"/>
      <c r="S1391" s="1017"/>
      <c r="T1391" s="1017"/>
      <c r="U1391" s="1017"/>
      <c r="V1391" s="1018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</row>
    <row r="1392" spans="1:116" ht="9.75" customHeight="1" outlineLevel="4" x14ac:dyDescent="0.15">
      <c r="A1392" s="1000" t="s">
        <v>73</v>
      </c>
      <c r="B1392" s="1004" t="s">
        <v>11</v>
      </c>
      <c r="C1392" s="1008" t="s">
        <v>10</v>
      </c>
      <c r="D1392" s="978">
        <v>5</v>
      </c>
      <c r="E1392" s="1022" t="s">
        <v>10</v>
      </c>
      <c r="F1392" s="981"/>
      <c r="G1392" s="986"/>
      <c r="H1392" s="986"/>
      <c r="I1392" s="986"/>
      <c r="J1392" s="16" t="s">
        <v>156</v>
      </c>
      <c r="K1392" s="20"/>
      <c r="L1392" s="14"/>
      <c r="M1392" s="15"/>
      <c r="N1392" s="15"/>
      <c r="O1392" s="15"/>
      <c r="P1392" s="15"/>
      <c r="Q1392" s="14"/>
      <c r="R1392" s="14"/>
      <c r="S1392" s="1012"/>
      <c r="T1392" s="912"/>
      <c r="U1392" s="912"/>
      <c r="V1392" s="912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</row>
    <row r="1393" spans="1:116" ht="9.75" customHeight="1" outlineLevel="4" x14ac:dyDescent="0.15">
      <c r="A1393" s="1001"/>
      <c r="B1393" s="1005"/>
      <c r="C1393" s="1009"/>
      <c r="D1393" s="979"/>
      <c r="E1393" s="1023"/>
      <c r="F1393" s="982"/>
      <c r="G1393" s="985"/>
      <c r="H1393" s="985"/>
      <c r="I1393" s="985"/>
      <c r="J1393" s="16" t="s">
        <v>157</v>
      </c>
      <c r="K1393" s="20"/>
      <c r="L1393" s="16"/>
      <c r="M1393" s="17"/>
      <c r="N1393" s="17"/>
      <c r="O1393" s="17"/>
      <c r="P1393" s="17"/>
      <c r="Q1393" s="16"/>
      <c r="R1393" s="16"/>
      <c r="S1393" s="1013"/>
      <c r="T1393" s="913"/>
      <c r="U1393" s="913"/>
      <c r="V1393" s="9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</row>
    <row r="1394" spans="1:116" ht="9.75" customHeight="1" outlineLevel="4" x14ac:dyDescent="0.15">
      <c r="A1394" s="1001"/>
      <c r="B1394" s="1005"/>
      <c r="C1394" s="1009"/>
      <c r="D1394" s="979"/>
      <c r="E1394" s="1023"/>
      <c r="F1394" s="982"/>
      <c r="G1394" s="985"/>
      <c r="H1394" s="985"/>
      <c r="I1394" s="985"/>
      <c r="J1394" s="16" t="s">
        <v>158</v>
      </c>
      <c r="K1394" s="20"/>
      <c r="L1394" s="16"/>
      <c r="M1394" s="17"/>
      <c r="N1394" s="17"/>
      <c r="O1394" s="17"/>
      <c r="P1394" s="17"/>
      <c r="Q1394" s="16"/>
      <c r="R1394" s="16"/>
      <c r="S1394" s="1013"/>
      <c r="T1394" s="913"/>
      <c r="U1394" s="913"/>
      <c r="V1394" s="9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</row>
    <row r="1395" spans="1:116" ht="9.75" customHeight="1" outlineLevel="4" x14ac:dyDescent="0.15">
      <c r="A1395" s="1002"/>
      <c r="B1395" s="1006"/>
      <c r="C1395" s="1010"/>
      <c r="D1395" s="979"/>
      <c r="E1395" s="1024"/>
      <c r="F1395" s="983"/>
      <c r="G1395" s="987"/>
      <c r="H1395" s="987"/>
      <c r="I1395" s="987"/>
      <c r="J1395" s="18" t="s">
        <v>159</v>
      </c>
      <c r="K1395" s="21"/>
      <c r="L1395" s="18"/>
      <c r="M1395" s="18"/>
      <c r="N1395" s="18"/>
      <c r="O1395" s="18"/>
      <c r="P1395" s="18"/>
      <c r="Q1395" s="18"/>
      <c r="R1395" s="18"/>
      <c r="S1395" s="1014"/>
      <c r="T1395" s="913"/>
      <c r="U1395" s="913"/>
      <c r="V1395" s="9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</row>
    <row r="1396" spans="1:116" ht="9.75" customHeight="1" outlineLevel="4" thickBot="1" x14ac:dyDescent="0.2">
      <c r="A1396" s="1003"/>
      <c r="B1396" s="1007"/>
      <c r="C1396" s="1011"/>
      <c r="D1396" s="980"/>
      <c r="E1396" s="1025"/>
      <c r="F1396" s="984"/>
      <c r="G1396" s="988"/>
      <c r="H1396" s="988"/>
      <c r="I1396" s="988"/>
      <c r="J1396" s="19" t="s">
        <v>385</v>
      </c>
      <c r="K1396" s="19">
        <f>SUM(K1392:K1395)</f>
        <v>0</v>
      </c>
      <c r="L1396" s="19">
        <f>SUM(L1392:L1395)</f>
        <v>0</v>
      </c>
      <c r="M1396" s="19">
        <f t="shared" ref="M1396:R1396" si="334">SUM(M1392:M1395)</f>
        <v>0</v>
      </c>
      <c r="N1396" s="19">
        <f t="shared" si="334"/>
        <v>0</v>
      </c>
      <c r="O1396" s="19">
        <f t="shared" si="334"/>
        <v>0</v>
      </c>
      <c r="P1396" s="19">
        <f t="shared" si="334"/>
        <v>0</v>
      </c>
      <c r="Q1396" s="19">
        <f t="shared" si="334"/>
        <v>0</v>
      </c>
      <c r="R1396" s="19">
        <f t="shared" si="334"/>
        <v>0</v>
      </c>
      <c r="S1396" s="1015"/>
      <c r="T1396" s="914"/>
      <c r="U1396" s="914"/>
      <c r="V1396" s="914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</row>
    <row r="1397" spans="1:116" ht="9.75" customHeight="1" outlineLevel="4" x14ac:dyDescent="0.15">
      <c r="A1397" s="1000" t="s">
        <v>73</v>
      </c>
      <c r="B1397" s="1004" t="s">
        <v>11</v>
      </c>
      <c r="C1397" s="1008" t="s">
        <v>10</v>
      </c>
      <c r="D1397" s="978">
        <v>5</v>
      </c>
      <c r="E1397" s="960" t="s">
        <v>11</v>
      </c>
      <c r="F1397" s="981"/>
      <c r="G1397" s="942"/>
      <c r="H1397" s="986"/>
      <c r="I1397" s="986"/>
      <c r="J1397" s="14" t="s">
        <v>156</v>
      </c>
      <c r="K1397" s="20"/>
      <c r="L1397" s="20"/>
      <c r="M1397" s="17"/>
      <c r="N1397" s="17"/>
      <c r="O1397" s="17"/>
      <c r="P1397" s="17"/>
      <c r="Q1397" s="16"/>
      <c r="R1397" s="16"/>
      <c r="S1397" s="945"/>
      <c r="T1397" s="912"/>
      <c r="U1397" s="912"/>
      <c r="V1397" s="912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</row>
    <row r="1398" spans="1:116" ht="9.75" customHeight="1" outlineLevel="4" x14ac:dyDescent="0.15">
      <c r="A1398" s="1001"/>
      <c r="B1398" s="1005"/>
      <c r="C1398" s="1009"/>
      <c r="D1398" s="979"/>
      <c r="E1398" s="961"/>
      <c r="F1398" s="982"/>
      <c r="G1398" s="943"/>
      <c r="H1398" s="985"/>
      <c r="I1398" s="985"/>
      <c r="J1398" s="16" t="s">
        <v>157</v>
      </c>
      <c r="K1398" s="20"/>
      <c r="L1398" s="20"/>
      <c r="M1398" s="17"/>
      <c r="N1398" s="17"/>
      <c r="O1398" s="17"/>
      <c r="P1398" s="17"/>
      <c r="Q1398" s="16"/>
      <c r="R1398" s="16"/>
      <c r="S1398" s="946"/>
      <c r="T1398" s="913"/>
      <c r="U1398" s="913"/>
      <c r="V1398" s="9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</row>
    <row r="1399" spans="1:116" ht="9.75" customHeight="1" outlineLevel="4" x14ac:dyDescent="0.15">
      <c r="A1399" s="1001"/>
      <c r="B1399" s="1005"/>
      <c r="C1399" s="1009"/>
      <c r="D1399" s="979"/>
      <c r="E1399" s="961"/>
      <c r="F1399" s="982"/>
      <c r="G1399" s="943"/>
      <c r="H1399" s="985"/>
      <c r="I1399" s="985"/>
      <c r="J1399" s="16" t="s">
        <v>158</v>
      </c>
      <c r="K1399" s="20"/>
      <c r="L1399" s="20"/>
      <c r="M1399" s="17"/>
      <c r="N1399" s="17"/>
      <c r="O1399" s="17"/>
      <c r="P1399" s="17"/>
      <c r="Q1399" s="16"/>
      <c r="R1399" s="16"/>
      <c r="S1399" s="946"/>
      <c r="T1399" s="913"/>
      <c r="U1399" s="913"/>
      <c r="V1399" s="9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</row>
    <row r="1400" spans="1:116" ht="9.75" customHeight="1" outlineLevel="4" x14ac:dyDescent="0.15">
      <c r="A1400" s="1002"/>
      <c r="B1400" s="1006"/>
      <c r="C1400" s="1010"/>
      <c r="D1400" s="979"/>
      <c r="E1400" s="961"/>
      <c r="F1400" s="983"/>
      <c r="G1400" s="943"/>
      <c r="H1400" s="987"/>
      <c r="I1400" s="987"/>
      <c r="J1400" s="18" t="s">
        <v>159</v>
      </c>
      <c r="K1400" s="21"/>
      <c r="L1400" s="21"/>
      <c r="M1400" s="22"/>
      <c r="N1400" s="22"/>
      <c r="O1400" s="22"/>
      <c r="P1400" s="22"/>
      <c r="Q1400" s="18"/>
      <c r="R1400" s="18"/>
      <c r="S1400" s="946"/>
      <c r="T1400" s="913"/>
      <c r="U1400" s="913"/>
      <c r="V1400" s="9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</row>
    <row r="1401" spans="1:116" ht="9.75" customHeight="1" outlineLevel="4" thickBot="1" x14ac:dyDescent="0.2">
      <c r="A1401" s="1003"/>
      <c r="B1401" s="1007"/>
      <c r="C1401" s="1011"/>
      <c r="D1401" s="980"/>
      <c r="E1401" s="962"/>
      <c r="F1401" s="984"/>
      <c r="G1401" s="944"/>
      <c r="H1401" s="988"/>
      <c r="I1401" s="988"/>
      <c r="J1401" s="19" t="s">
        <v>385</v>
      </c>
      <c r="K1401" s="19">
        <f>SUM(K1397:K1400)</f>
        <v>0</v>
      </c>
      <c r="L1401" s="19">
        <f>SUM(L1397:L1400)</f>
        <v>0</v>
      </c>
      <c r="M1401" s="19">
        <f t="shared" ref="M1401:R1401" si="335">SUM(M1397:M1400)</f>
        <v>0</v>
      </c>
      <c r="N1401" s="19">
        <f t="shared" si="335"/>
        <v>0</v>
      </c>
      <c r="O1401" s="19">
        <f t="shared" si="335"/>
        <v>0</v>
      </c>
      <c r="P1401" s="19">
        <f t="shared" si="335"/>
        <v>0</v>
      </c>
      <c r="Q1401" s="19">
        <f t="shared" si="335"/>
        <v>0</v>
      </c>
      <c r="R1401" s="19">
        <f t="shared" si="335"/>
        <v>0</v>
      </c>
      <c r="S1401" s="947"/>
      <c r="T1401" s="914"/>
      <c r="U1401" s="914"/>
      <c r="V1401" s="914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</row>
    <row r="1402" spans="1:116" ht="10.5" customHeight="1" outlineLevel="4" x14ac:dyDescent="0.15">
      <c r="A1402" s="1000" t="s">
        <v>73</v>
      </c>
      <c r="B1402" s="1004" t="s">
        <v>11</v>
      </c>
      <c r="C1402" s="1008" t="s">
        <v>10</v>
      </c>
      <c r="D1402" s="978">
        <v>5</v>
      </c>
      <c r="E1402" s="1023" t="s">
        <v>12</v>
      </c>
      <c r="F1402" s="1050"/>
      <c r="G1402" s="985"/>
      <c r="H1402" s="985"/>
      <c r="I1402" s="985"/>
      <c r="J1402" s="14" t="s">
        <v>156</v>
      </c>
      <c r="K1402" s="20"/>
      <c r="L1402" s="20"/>
      <c r="M1402" s="17"/>
      <c r="N1402" s="17"/>
      <c r="O1402" s="17"/>
      <c r="P1402" s="17"/>
      <c r="Q1402" s="16"/>
      <c r="R1402" s="16"/>
      <c r="S1402" s="945"/>
      <c r="T1402" s="912"/>
      <c r="U1402" s="912"/>
      <c r="V1402" s="912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</row>
    <row r="1403" spans="1:116" ht="10.5" customHeight="1" outlineLevel="4" x14ac:dyDescent="0.15">
      <c r="A1403" s="1001"/>
      <c r="B1403" s="1005"/>
      <c r="C1403" s="1009"/>
      <c r="D1403" s="979"/>
      <c r="E1403" s="1023"/>
      <c r="F1403" s="1050"/>
      <c r="G1403" s="985"/>
      <c r="H1403" s="985"/>
      <c r="I1403" s="985"/>
      <c r="J1403" s="16" t="s">
        <v>157</v>
      </c>
      <c r="K1403" s="20"/>
      <c r="L1403" s="20"/>
      <c r="M1403" s="17"/>
      <c r="N1403" s="17"/>
      <c r="O1403" s="17"/>
      <c r="P1403" s="17"/>
      <c r="Q1403" s="16"/>
      <c r="R1403" s="16"/>
      <c r="S1403" s="946"/>
      <c r="T1403" s="913"/>
      <c r="U1403" s="913"/>
      <c r="V1403" s="9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</row>
    <row r="1404" spans="1:116" ht="9.75" customHeight="1" outlineLevel="4" x14ac:dyDescent="0.15">
      <c r="A1404" s="1001"/>
      <c r="B1404" s="1005"/>
      <c r="C1404" s="1009"/>
      <c r="D1404" s="979"/>
      <c r="E1404" s="1023"/>
      <c r="F1404" s="1050"/>
      <c r="G1404" s="985"/>
      <c r="H1404" s="985"/>
      <c r="I1404" s="985"/>
      <c r="J1404" s="16" t="s">
        <v>158</v>
      </c>
      <c r="K1404" s="20"/>
      <c r="L1404" s="20"/>
      <c r="M1404" s="17"/>
      <c r="N1404" s="17"/>
      <c r="O1404" s="17"/>
      <c r="P1404" s="17"/>
      <c r="Q1404" s="16"/>
      <c r="R1404" s="16"/>
      <c r="S1404" s="946"/>
      <c r="T1404" s="913"/>
      <c r="U1404" s="913"/>
      <c r="V1404" s="9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</row>
    <row r="1405" spans="1:116" ht="9.75" customHeight="1" outlineLevel="4" x14ac:dyDescent="0.15">
      <c r="A1405" s="1002"/>
      <c r="B1405" s="1006"/>
      <c r="C1405" s="1010"/>
      <c r="D1405" s="979"/>
      <c r="E1405" s="1024"/>
      <c r="F1405" s="1051"/>
      <c r="G1405" s="987"/>
      <c r="H1405" s="987"/>
      <c r="I1405" s="987"/>
      <c r="J1405" s="18" t="s">
        <v>159</v>
      </c>
      <c r="K1405" s="21"/>
      <c r="L1405" s="21"/>
      <c r="M1405" s="22"/>
      <c r="N1405" s="22"/>
      <c r="O1405" s="22"/>
      <c r="P1405" s="22"/>
      <c r="Q1405" s="18"/>
      <c r="R1405" s="18"/>
      <c r="S1405" s="946"/>
      <c r="T1405" s="913"/>
      <c r="U1405" s="913"/>
      <c r="V1405" s="9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</row>
    <row r="1406" spans="1:116" ht="9.75" customHeight="1" outlineLevel="4" thickBot="1" x14ac:dyDescent="0.2">
      <c r="A1406" s="1003"/>
      <c r="B1406" s="1007"/>
      <c r="C1406" s="1011"/>
      <c r="D1406" s="980"/>
      <c r="E1406" s="1025"/>
      <c r="F1406" s="1052"/>
      <c r="G1406" s="988"/>
      <c r="H1406" s="988"/>
      <c r="I1406" s="988"/>
      <c r="J1406" s="19" t="s">
        <v>385</v>
      </c>
      <c r="K1406" s="19">
        <f>SUM(K1402:K1405)</f>
        <v>0</v>
      </c>
      <c r="L1406" s="19">
        <f>SUM(L1402:L1405)</f>
        <v>0</v>
      </c>
      <c r="M1406" s="19">
        <f t="shared" ref="M1406:R1406" si="336">SUM(M1402:M1405)</f>
        <v>0</v>
      </c>
      <c r="N1406" s="19">
        <f t="shared" si="336"/>
        <v>0</v>
      </c>
      <c r="O1406" s="19">
        <f t="shared" si="336"/>
        <v>0</v>
      </c>
      <c r="P1406" s="19">
        <f t="shared" si="336"/>
        <v>0</v>
      </c>
      <c r="Q1406" s="19">
        <f t="shared" si="336"/>
        <v>0</v>
      </c>
      <c r="R1406" s="19">
        <f t="shared" si="336"/>
        <v>0</v>
      </c>
      <c r="S1406" s="947"/>
      <c r="T1406" s="914"/>
      <c r="U1406" s="914"/>
      <c r="V1406" s="914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</row>
    <row r="1407" spans="1:116" ht="9.75" customHeight="1" outlineLevel="3" thickBot="1" x14ac:dyDescent="0.2">
      <c r="A1407" s="30" t="s">
        <v>73</v>
      </c>
      <c r="B1407" s="31" t="s">
        <v>11</v>
      </c>
      <c r="C1407" s="10" t="s">
        <v>10</v>
      </c>
      <c r="D1407" s="25">
        <v>5</v>
      </c>
      <c r="E1407" s="915" t="s">
        <v>46</v>
      </c>
      <c r="F1407" s="916"/>
      <c r="G1407" s="916"/>
      <c r="H1407" s="916"/>
      <c r="I1407" s="916"/>
      <c r="J1407" s="917"/>
      <c r="K1407" s="26">
        <f>K1396+K1401+K1406</f>
        <v>0</v>
      </c>
      <c r="L1407" s="26">
        <f>L1396+L1401+L1406</f>
        <v>0</v>
      </c>
      <c r="M1407" s="26">
        <f t="shared" ref="M1407:R1407" si="337">M1396+M1401+M1406</f>
        <v>0</v>
      </c>
      <c r="N1407" s="26">
        <f t="shared" si="337"/>
        <v>0</v>
      </c>
      <c r="O1407" s="26">
        <f t="shared" si="337"/>
        <v>0</v>
      </c>
      <c r="P1407" s="26">
        <f t="shared" si="337"/>
        <v>0</v>
      </c>
      <c r="Q1407" s="26">
        <f t="shared" si="337"/>
        <v>0</v>
      </c>
      <c r="R1407" s="26">
        <f t="shared" si="337"/>
        <v>0</v>
      </c>
      <c r="S1407" s="42" t="s">
        <v>13</v>
      </c>
      <c r="T1407" s="43" t="s">
        <v>13</v>
      </c>
      <c r="U1407" s="44" t="s">
        <v>13</v>
      </c>
      <c r="V1407" s="45" t="s">
        <v>13</v>
      </c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</row>
    <row r="1408" spans="1:116" ht="9.75" customHeight="1" outlineLevel="4" thickBot="1" x14ac:dyDescent="0.2">
      <c r="A1408" s="11" t="s">
        <v>73</v>
      </c>
      <c r="B1408" s="12" t="s">
        <v>11</v>
      </c>
      <c r="C1408" s="117" t="s">
        <v>10</v>
      </c>
      <c r="D1408" s="13">
        <v>6</v>
      </c>
      <c r="E1408" s="1016" t="s">
        <v>233</v>
      </c>
      <c r="F1408" s="1017"/>
      <c r="G1408" s="1017"/>
      <c r="H1408" s="1017"/>
      <c r="I1408" s="1017"/>
      <c r="J1408" s="1017"/>
      <c r="K1408" s="1017"/>
      <c r="L1408" s="1017"/>
      <c r="M1408" s="1017"/>
      <c r="N1408" s="1017"/>
      <c r="O1408" s="1017"/>
      <c r="P1408" s="1017"/>
      <c r="Q1408" s="1017"/>
      <c r="R1408" s="1017"/>
      <c r="S1408" s="1017"/>
      <c r="T1408" s="1017"/>
      <c r="U1408" s="1017"/>
      <c r="V1408" s="1018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</row>
    <row r="1409" spans="1:116" ht="9.75" customHeight="1" outlineLevel="4" x14ac:dyDescent="0.15">
      <c r="A1409" s="1000" t="s">
        <v>73</v>
      </c>
      <c r="B1409" s="1004" t="s">
        <v>11</v>
      </c>
      <c r="C1409" s="1008" t="s">
        <v>10</v>
      </c>
      <c r="D1409" s="978">
        <v>6</v>
      </c>
      <c r="E1409" s="1022" t="s">
        <v>10</v>
      </c>
      <c r="F1409" s="981"/>
      <c r="G1409" s="986"/>
      <c r="H1409" s="986"/>
      <c r="I1409" s="986"/>
      <c r="J1409" s="16" t="s">
        <v>156</v>
      </c>
      <c r="K1409" s="20"/>
      <c r="L1409" s="14"/>
      <c r="M1409" s="15"/>
      <c r="N1409" s="15"/>
      <c r="O1409" s="15"/>
      <c r="P1409" s="15"/>
      <c r="Q1409" s="14"/>
      <c r="R1409" s="14"/>
      <c r="S1409" s="1012"/>
      <c r="T1409" s="912"/>
      <c r="U1409" s="912"/>
      <c r="V1409" s="912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</row>
    <row r="1410" spans="1:116" ht="9.75" customHeight="1" outlineLevel="4" x14ac:dyDescent="0.15">
      <c r="A1410" s="1001"/>
      <c r="B1410" s="1005"/>
      <c r="C1410" s="1009"/>
      <c r="D1410" s="979"/>
      <c r="E1410" s="1023"/>
      <c r="F1410" s="982"/>
      <c r="G1410" s="985"/>
      <c r="H1410" s="985"/>
      <c r="I1410" s="985"/>
      <c r="J1410" s="16" t="s">
        <v>157</v>
      </c>
      <c r="K1410" s="20"/>
      <c r="L1410" s="16"/>
      <c r="M1410" s="17"/>
      <c r="N1410" s="17"/>
      <c r="O1410" s="17"/>
      <c r="P1410" s="17"/>
      <c r="Q1410" s="16"/>
      <c r="R1410" s="16"/>
      <c r="S1410" s="1013"/>
      <c r="T1410" s="913"/>
      <c r="U1410" s="913"/>
      <c r="V1410" s="9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</row>
    <row r="1411" spans="1:116" ht="9.75" customHeight="1" outlineLevel="4" x14ac:dyDescent="0.15">
      <c r="A1411" s="1001"/>
      <c r="B1411" s="1005"/>
      <c r="C1411" s="1009"/>
      <c r="D1411" s="979"/>
      <c r="E1411" s="1023"/>
      <c r="F1411" s="982"/>
      <c r="G1411" s="985"/>
      <c r="H1411" s="985"/>
      <c r="I1411" s="985"/>
      <c r="J1411" s="16" t="s">
        <v>158</v>
      </c>
      <c r="K1411" s="20"/>
      <c r="L1411" s="16"/>
      <c r="M1411" s="17"/>
      <c r="N1411" s="17"/>
      <c r="O1411" s="17"/>
      <c r="P1411" s="17"/>
      <c r="Q1411" s="16"/>
      <c r="R1411" s="16"/>
      <c r="S1411" s="1013"/>
      <c r="T1411" s="913"/>
      <c r="U1411" s="913"/>
      <c r="V1411" s="9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</row>
    <row r="1412" spans="1:116" ht="9.75" customHeight="1" outlineLevel="4" x14ac:dyDescent="0.15">
      <c r="A1412" s="1002"/>
      <c r="B1412" s="1006"/>
      <c r="C1412" s="1010"/>
      <c r="D1412" s="979"/>
      <c r="E1412" s="1024"/>
      <c r="F1412" s="983"/>
      <c r="G1412" s="987"/>
      <c r="H1412" s="987"/>
      <c r="I1412" s="987"/>
      <c r="J1412" s="18" t="s">
        <v>159</v>
      </c>
      <c r="K1412" s="21"/>
      <c r="L1412" s="18"/>
      <c r="M1412" s="18"/>
      <c r="N1412" s="18"/>
      <c r="O1412" s="18"/>
      <c r="P1412" s="18"/>
      <c r="Q1412" s="18"/>
      <c r="R1412" s="18"/>
      <c r="S1412" s="1014"/>
      <c r="T1412" s="913"/>
      <c r="U1412" s="913"/>
      <c r="V1412" s="9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</row>
    <row r="1413" spans="1:116" ht="9.75" customHeight="1" outlineLevel="4" thickBot="1" x14ac:dyDescent="0.2">
      <c r="A1413" s="1003"/>
      <c r="B1413" s="1007"/>
      <c r="C1413" s="1011"/>
      <c r="D1413" s="980"/>
      <c r="E1413" s="1025"/>
      <c r="F1413" s="984"/>
      <c r="G1413" s="988"/>
      <c r="H1413" s="988"/>
      <c r="I1413" s="988"/>
      <c r="J1413" s="19" t="s">
        <v>385</v>
      </c>
      <c r="K1413" s="19">
        <f>SUM(K1409:K1412)</f>
        <v>0</v>
      </c>
      <c r="L1413" s="19">
        <f>SUM(L1409:L1412)</f>
        <v>0</v>
      </c>
      <c r="M1413" s="19">
        <f t="shared" ref="M1413:R1413" si="338">SUM(M1409:M1412)</f>
        <v>0</v>
      </c>
      <c r="N1413" s="19">
        <f t="shared" si="338"/>
        <v>0</v>
      </c>
      <c r="O1413" s="19">
        <f t="shared" si="338"/>
        <v>0</v>
      </c>
      <c r="P1413" s="19">
        <f t="shared" si="338"/>
        <v>0</v>
      </c>
      <c r="Q1413" s="19">
        <f t="shared" si="338"/>
        <v>0</v>
      </c>
      <c r="R1413" s="19">
        <f t="shared" si="338"/>
        <v>0</v>
      </c>
      <c r="S1413" s="1015"/>
      <c r="T1413" s="914"/>
      <c r="U1413" s="914"/>
      <c r="V1413" s="914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</row>
    <row r="1414" spans="1:116" ht="9.75" customHeight="1" outlineLevel="4" x14ac:dyDescent="0.15">
      <c r="A1414" s="1000" t="s">
        <v>73</v>
      </c>
      <c r="B1414" s="1004" t="s">
        <v>11</v>
      </c>
      <c r="C1414" s="1008" t="s">
        <v>10</v>
      </c>
      <c r="D1414" s="978">
        <v>6</v>
      </c>
      <c r="E1414" s="960" t="s">
        <v>11</v>
      </c>
      <c r="F1414" s="981"/>
      <c r="G1414" s="942"/>
      <c r="H1414" s="986"/>
      <c r="I1414" s="986"/>
      <c r="J1414" s="14" t="s">
        <v>156</v>
      </c>
      <c r="K1414" s="20"/>
      <c r="L1414" s="20"/>
      <c r="M1414" s="17"/>
      <c r="N1414" s="17"/>
      <c r="O1414" s="17"/>
      <c r="P1414" s="17"/>
      <c r="Q1414" s="16"/>
      <c r="R1414" s="16"/>
      <c r="S1414" s="945"/>
      <c r="T1414" s="912"/>
      <c r="U1414" s="912"/>
      <c r="V1414" s="912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</row>
    <row r="1415" spans="1:116" ht="9.75" customHeight="1" outlineLevel="4" x14ac:dyDescent="0.15">
      <c r="A1415" s="1001"/>
      <c r="B1415" s="1005"/>
      <c r="C1415" s="1009"/>
      <c r="D1415" s="979"/>
      <c r="E1415" s="961"/>
      <c r="F1415" s="982"/>
      <c r="G1415" s="943"/>
      <c r="H1415" s="985"/>
      <c r="I1415" s="985"/>
      <c r="J1415" s="16" t="s">
        <v>157</v>
      </c>
      <c r="K1415" s="20"/>
      <c r="L1415" s="20"/>
      <c r="M1415" s="17"/>
      <c r="N1415" s="17"/>
      <c r="O1415" s="17"/>
      <c r="P1415" s="17"/>
      <c r="Q1415" s="16"/>
      <c r="R1415" s="16"/>
      <c r="S1415" s="946"/>
      <c r="T1415" s="913"/>
      <c r="U1415" s="913"/>
      <c r="V1415" s="9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</row>
    <row r="1416" spans="1:116" ht="9.75" customHeight="1" outlineLevel="4" x14ac:dyDescent="0.15">
      <c r="A1416" s="1001"/>
      <c r="B1416" s="1005"/>
      <c r="C1416" s="1009"/>
      <c r="D1416" s="979"/>
      <c r="E1416" s="961"/>
      <c r="F1416" s="982"/>
      <c r="G1416" s="943"/>
      <c r="H1416" s="985"/>
      <c r="I1416" s="985"/>
      <c r="J1416" s="16" t="s">
        <v>158</v>
      </c>
      <c r="K1416" s="20"/>
      <c r="L1416" s="20"/>
      <c r="M1416" s="17"/>
      <c r="N1416" s="17"/>
      <c r="O1416" s="17"/>
      <c r="P1416" s="17"/>
      <c r="Q1416" s="16"/>
      <c r="R1416" s="16"/>
      <c r="S1416" s="946"/>
      <c r="T1416" s="913"/>
      <c r="U1416" s="913"/>
      <c r="V1416" s="9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</row>
    <row r="1417" spans="1:116" ht="9.75" customHeight="1" outlineLevel="4" x14ac:dyDescent="0.15">
      <c r="A1417" s="1002"/>
      <c r="B1417" s="1006"/>
      <c r="C1417" s="1010"/>
      <c r="D1417" s="979"/>
      <c r="E1417" s="961"/>
      <c r="F1417" s="983"/>
      <c r="G1417" s="943"/>
      <c r="H1417" s="987"/>
      <c r="I1417" s="987"/>
      <c r="J1417" s="18" t="s">
        <v>159</v>
      </c>
      <c r="K1417" s="21"/>
      <c r="L1417" s="21"/>
      <c r="M1417" s="22"/>
      <c r="N1417" s="22"/>
      <c r="O1417" s="22"/>
      <c r="P1417" s="22"/>
      <c r="Q1417" s="18"/>
      <c r="R1417" s="18"/>
      <c r="S1417" s="946"/>
      <c r="T1417" s="913"/>
      <c r="U1417" s="913"/>
      <c r="V1417" s="9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</row>
    <row r="1418" spans="1:116" ht="9.75" customHeight="1" outlineLevel="4" thickBot="1" x14ac:dyDescent="0.2">
      <c r="A1418" s="1003"/>
      <c r="B1418" s="1007"/>
      <c r="C1418" s="1011"/>
      <c r="D1418" s="980"/>
      <c r="E1418" s="962"/>
      <c r="F1418" s="984"/>
      <c r="G1418" s="944"/>
      <c r="H1418" s="988"/>
      <c r="I1418" s="988"/>
      <c r="J1418" s="19" t="s">
        <v>385</v>
      </c>
      <c r="K1418" s="19">
        <f>SUM(K1414:K1417)</f>
        <v>0</v>
      </c>
      <c r="L1418" s="19">
        <f>SUM(L1414:L1417)</f>
        <v>0</v>
      </c>
      <c r="M1418" s="19">
        <f t="shared" ref="M1418:R1418" si="339">SUM(M1414:M1417)</f>
        <v>0</v>
      </c>
      <c r="N1418" s="19">
        <f t="shared" si="339"/>
        <v>0</v>
      </c>
      <c r="O1418" s="19">
        <f t="shared" si="339"/>
        <v>0</v>
      </c>
      <c r="P1418" s="19">
        <f t="shared" si="339"/>
        <v>0</v>
      </c>
      <c r="Q1418" s="19">
        <f t="shared" si="339"/>
        <v>0</v>
      </c>
      <c r="R1418" s="19">
        <f t="shared" si="339"/>
        <v>0</v>
      </c>
      <c r="S1418" s="947"/>
      <c r="T1418" s="914"/>
      <c r="U1418" s="914"/>
      <c r="V1418" s="914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</row>
    <row r="1419" spans="1:116" ht="10.5" customHeight="1" outlineLevel="4" x14ac:dyDescent="0.15">
      <c r="A1419" s="1000" t="s">
        <v>73</v>
      </c>
      <c r="B1419" s="1004" t="s">
        <v>11</v>
      </c>
      <c r="C1419" s="1008" t="s">
        <v>10</v>
      </c>
      <c r="D1419" s="978">
        <v>6</v>
      </c>
      <c r="E1419" s="1023" t="s">
        <v>12</v>
      </c>
      <c r="F1419" s="1050"/>
      <c r="G1419" s="985"/>
      <c r="H1419" s="985"/>
      <c r="I1419" s="985"/>
      <c r="J1419" s="14" t="s">
        <v>156</v>
      </c>
      <c r="K1419" s="20"/>
      <c r="L1419" s="20"/>
      <c r="M1419" s="17"/>
      <c r="N1419" s="17"/>
      <c r="O1419" s="17"/>
      <c r="P1419" s="17"/>
      <c r="Q1419" s="16"/>
      <c r="R1419" s="16"/>
      <c r="S1419" s="945"/>
      <c r="T1419" s="912"/>
      <c r="U1419" s="912"/>
      <c r="V1419" s="912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</row>
    <row r="1420" spans="1:116" ht="11.25" customHeight="1" outlineLevel="4" x14ac:dyDescent="0.15">
      <c r="A1420" s="1001"/>
      <c r="B1420" s="1005"/>
      <c r="C1420" s="1009"/>
      <c r="D1420" s="979"/>
      <c r="E1420" s="1023"/>
      <c r="F1420" s="1050"/>
      <c r="G1420" s="985"/>
      <c r="H1420" s="985"/>
      <c r="I1420" s="985"/>
      <c r="J1420" s="16" t="s">
        <v>157</v>
      </c>
      <c r="K1420" s="20"/>
      <c r="L1420" s="20"/>
      <c r="M1420" s="17"/>
      <c r="N1420" s="17"/>
      <c r="O1420" s="17"/>
      <c r="P1420" s="17"/>
      <c r="Q1420" s="16"/>
      <c r="R1420" s="16"/>
      <c r="S1420" s="946"/>
      <c r="T1420" s="913"/>
      <c r="U1420" s="913"/>
      <c r="V1420" s="9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</row>
    <row r="1421" spans="1:116" ht="9.75" customHeight="1" outlineLevel="4" x14ac:dyDescent="0.15">
      <c r="A1421" s="1001"/>
      <c r="B1421" s="1005"/>
      <c r="C1421" s="1009"/>
      <c r="D1421" s="979"/>
      <c r="E1421" s="1023"/>
      <c r="F1421" s="1050"/>
      <c r="G1421" s="985"/>
      <c r="H1421" s="985"/>
      <c r="I1421" s="985"/>
      <c r="J1421" s="16" t="s">
        <v>158</v>
      </c>
      <c r="K1421" s="20"/>
      <c r="L1421" s="20"/>
      <c r="M1421" s="17"/>
      <c r="N1421" s="17"/>
      <c r="O1421" s="17"/>
      <c r="P1421" s="17"/>
      <c r="Q1421" s="16"/>
      <c r="R1421" s="16"/>
      <c r="S1421" s="946"/>
      <c r="T1421" s="913"/>
      <c r="U1421" s="913"/>
      <c r="V1421" s="9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</row>
    <row r="1422" spans="1:116" ht="9.75" customHeight="1" outlineLevel="4" x14ac:dyDescent="0.15">
      <c r="A1422" s="1002"/>
      <c r="B1422" s="1006"/>
      <c r="C1422" s="1010"/>
      <c r="D1422" s="979"/>
      <c r="E1422" s="1024"/>
      <c r="F1422" s="1051"/>
      <c r="G1422" s="987"/>
      <c r="H1422" s="987"/>
      <c r="I1422" s="987"/>
      <c r="J1422" s="18" t="s">
        <v>159</v>
      </c>
      <c r="K1422" s="21"/>
      <c r="L1422" s="21"/>
      <c r="M1422" s="22"/>
      <c r="N1422" s="22"/>
      <c r="O1422" s="22"/>
      <c r="P1422" s="22"/>
      <c r="Q1422" s="18"/>
      <c r="R1422" s="18"/>
      <c r="S1422" s="946"/>
      <c r="T1422" s="913"/>
      <c r="U1422" s="913"/>
      <c r="V1422" s="9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</row>
    <row r="1423" spans="1:116" ht="9.75" customHeight="1" outlineLevel="4" thickBot="1" x14ac:dyDescent="0.2">
      <c r="A1423" s="1003"/>
      <c r="B1423" s="1007"/>
      <c r="C1423" s="1011"/>
      <c r="D1423" s="980"/>
      <c r="E1423" s="1025"/>
      <c r="F1423" s="1052"/>
      <c r="G1423" s="988"/>
      <c r="H1423" s="988"/>
      <c r="I1423" s="988"/>
      <c r="J1423" s="19" t="s">
        <v>385</v>
      </c>
      <c r="K1423" s="19">
        <f>SUM(K1419:K1422)</f>
        <v>0</v>
      </c>
      <c r="L1423" s="19">
        <f>SUM(L1419:L1422)</f>
        <v>0</v>
      </c>
      <c r="M1423" s="19">
        <f t="shared" ref="M1423:R1423" si="340">SUM(M1419:M1422)</f>
        <v>0</v>
      </c>
      <c r="N1423" s="19">
        <f t="shared" si="340"/>
        <v>0</v>
      </c>
      <c r="O1423" s="19">
        <f t="shared" si="340"/>
        <v>0</v>
      </c>
      <c r="P1423" s="19">
        <f t="shared" si="340"/>
        <v>0</v>
      </c>
      <c r="Q1423" s="19">
        <f t="shared" si="340"/>
        <v>0</v>
      </c>
      <c r="R1423" s="19">
        <f t="shared" si="340"/>
        <v>0</v>
      </c>
      <c r="S1423" s="947"/>
      <c r="T1423" s="914"/>
      <c r="U1423" s="914"/>
      <c r="V1423" s="914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</row>
    <row r="1424" spans="1:116" ht="9.75" customHeight="1" outlineLevel="3" thickBot="1" x14ac:dyDescent="0.2">
      <c r="A1424" s="30" t="s">
        <v>73</v>
      </c>
      <c r="B1424" s="31" t="s">
        <v>11</v>
      </c>
      <c r="C1424" s="10" t="s">
        <v>10</v>
      </c>
      <c r="D1424" s="25">
        <v>6</v>
      </c>
      <c r="E1424" s="915" t="s">
        <v>46</v>
      </c>
      <c r="F1424" s="916"/>
      <c r="G1424" s="916"/>
      <c r="H1424" s="916"/>
      <c r="I1424" s="916"/>
      <c r="J1424" s="917"/>
      <c r="K1424" s="26">
        <f>K1413+K1418+K1423</f>
        <v>0</v>
      </c>
      <c r="L1424" s="26">
        <f>L1413+L1418+L1423</f>
        <v>0</v>
      </c>
      <c r="M1424" s="26">
        <f t="shared" ref="M1424:R1424" si="341">M1413+M1418+M1423</f>
        <v>0</v>
      </c>
      <c r="N1424" s="26">
        <f t="shared" si="341"/>
        <v>0</v>
      </c>
      <c r="O1424" s="26">
        <f t="shared" si="341"/>
        <v>0</v>
      </c>
      <c r="P1424" s="26">
        <f t="shared" si="341"/>
        <v>0</v>
      </c>
      <c r="Q1424" s="26">
        <f t="shared" si="341"/>
        <v>0</v>
      </c>
      <c r="R1424" s="26">
        <f t="shared" si="341"/>
        <v>0</v>
      </c>
      <c r="S1424" s="42" t="s">
        <v>13</v>
      </c>
      <c r="T1424" s="43" t="s">
        <v>13</v>
      </c>
      <c r="U1424" s="44" t="s">
        <v>13</v>
      </c>
      <c r="V1424" s="45" t="s">
        <v>13</v>
      </c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</row>
    <row r="1425" spans="1:116" ht="9.75" customHeight="1" outlineLevel="4" thickBot="1" x14ac:dyDescent="0.2">
      <c r="A1425" s="11" t="s">
        <v>73</v>
      </c>
      <c r="B1425" s="12" t="s">
        <v>11</v>
      </c>
      <c r="C1425" s="117" t="s">
        <v>10</v>
      </c>
      <c r="D1425" s="13">
        <v>7</v>
      </c>
      <c r="E1425" s="1016" t="s">
        <v>234</v>
      </c>
      <c r="F1425" s="1017"/>
      <c r="G1425" s="1017"/>
      <c r="H1425" s="1017"/>
      <c r="I1425" s="1017"/>
      <c r="J1425" s="1017"/>
      <c r="K1425" s="1017"/>
      <c r="L1425" s="1017"/>
      <c r="M1425" s="1017"/>
      <c r="N1425" s="1017"/>
      <c r="O1425" s="1017"/>
      <c r="P1425" s="1017"/>
      <c r="Q1425" s="1017"/>
      <c r="R1425" s="1017"/>
      <c r="S1425" s="1017"/>
      <c r="T1425" s="1017"/>
      <c r="U1425" s="1017"/>
      <c r="V1425" s="1018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</row>
    <row r="1426" spans="1:116" ht="9.75" customHeight="1" outlineLevel="4" x14ac:dyDescent="0.15">
      <c r="A1426" s="1000" t="s">
        <v>73</v>
      </c>
      <c r="B1426" s="1004" t="s">
        <v>11</v>
      </c>
      <c r="C1426" s="1008" t="s">
        <v>10</v>
      </c>
      <c r="D1426" s="978">
        <v>7</v>
      </c>
      <c r="E1426" s="1022" t="s">
        <v>10</v>
      </c>
      <c r="F1426" s="981"/>
      <c r="G1426" s="986"/>
      <c r="H1426" s="986"/>
      <c r="I1426" s="986"/>
      <c r="J1426" s="16" t="s">
        <v>156</v>
      </c>
      <c r="K1426" s="20"/>
      <c r="L1426" s="14"/>
      <c r="M1426" s="15"/>
      <c r="N1426" s="15"/>
      <c r="O1426" s="15"/>
      <c r="P1426" s="15"/>
      <c r="Q1426" s="14"/>
      <c r="R1426" s="14"/>
      <c r="S1426" s="1012"/>
      <c r="T1426" s="912"/>
      <c r="U1426" s="912"/>
      <c r="V1426" s="912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</row>
    <row r="1427" spans="1:116" ht="9.75" customHeight="1" outlineLevel="4" x14ac:dyDescent="0.15">
      <c r="A1427" s="1001"/>
      <c r="B1427" s="1005"/>
      <c r="C1427" s="1009"/>
      <c r="D1427" s="979"/>
      <c r="E1427" s="1023"/>
      <c r="F1427" s="982"/>
      <c r="G1427" s="985"/>
      <c r="H1427" s="985"/>
      <c r="I1427" s="985"/>
      <c r="J1427" s="16" t="s">
        <v>157</v>
      </c>
      <c r="K1427" s="20"/>
      <c r="L1427" s="16"/>
      <c r="M1427" s="17"/>
      <c r="N1427" s="17"/>
      <c r="O1427" s="17"/>
      <c r="P1427" s="17"/>
      <c r="Q1427" s="16"/>
      <c r="R1427" s="16"/>
      <c r="S1427" s="1013"/>
      <c r="T1427" s="913"/>
      <c r="U1427" s="913"/>
      <c r="V1427" s="9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</row>
    <row r="1428" spans="1:116" ht="9.75" customHeight="1" outlineLevel="4" x14ac:dyDescent="0.15">
      <c r="A1428" s="1001"/>
      <c r="B1428" s="1005"/>
      <c r="C1428" s="1009"/>
      <c r="D1428" s="979"/>
      <c r="E1428" s="1023"/>
      <c r="F1428" s="982"/>
      <c r="G1428" s="985"/>
      <c r="H1428" s="985"/>
      <c r="I1428" s="985"/>
      <c r="J1428" s="16" t="s">
        <v>158</v>
      </c>
      <c r="K1428" s="20"/>
      <c r="L1428" s="16"/>
      <c r="M1428" s="17"/>
      <c r="N1428" s="17"/>
      <c r="O1428" s="17"/>
      <c r="P1428" s="17"/>
      <c r="Q1428" s="16"/>
      <c r="R1428" s="16"/>
      <c r="S1428" s="1013"/>
      <c r="T1428" s="913"/>
      <c r="U1428" s="913"/>
      <c r="V1428" s="9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</row>
    <row r="1429" spans="1:116" ht="9.75" customHeight="1" outlineLevel="4" x14ac:dyDescent="0.15">
      <c r="A1429" s="1002"/>
      <c r="B1429" s="1006"/>
      <c r="C1429" s="1010"/>
      <c r="D1429" s="979"/>
      <c r="E1429" s="1024"/>
      <c r="F1429" s="983"/>
      <c r="G1429" s="987"/>
      <c r="H1429" s="987"/>
      <c r="I1429" s="987"/>
      <c r="J1429" s="18" t="s">
        <v>159</v>
      </c>
      <c r="K1429" s="21"/>
      <c r="L1429" s="18"/>
      <c r="M1429" s="18"/>
      <c r="N1429" s="18"/>
      <c r="O1429" s="18"/>
      <c r="P1429" s="18"/>
      <c r="Q1429" s="18"/>
      <c r="R1429" s="18"/>
      <c r="S1429" s="1014"/>
      <c r="T1429" s="913"/>
      <c r="U1429" s="913"/>
      <c r="V1429" s="9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</row>
    <row r="1430" spans="1:116" ht="9.75" customHeight="1" outlineLevel="4" thickBot="1" x14ac:dyDescent="0.2">
      <c r="A1430" s="1003"/>
      <c r="B1430" s="1007"/>
      <c r="C1430" s="1011"/>
      <c r="D1430" s="980"/>
      <c r="E1430" s="1025"/>
      <c r="F1430" s="984"/>
      <c r="G1430" s="988"/>
      <c r="H1430" s="988"/>
      <c r="I1430" s="988"/>
      <c r="J1430" s="19" t="s">
        <v>385</v>
      </c>
      <c r="K1430" s="19">
        <f>SUM(K1426:K1429)</f>
        <v>0</v>
      </c>
      <c r="L1430" s="19">
        <f>SUM(L1426:L1429)</f>
        <v>0</v>
      </c>
      <c r="M1430" s="19">
        <f t="shared" ref="M1430:R1430" si="342">SUM(M1426:M1429)</f>
        <v>0</v>
      </c>
      <c r="N1430" s="19">
        <f t="shared" si="342"/>
        <v>0</v>
      </c>
      <c r="O1430" s="19">
        <f t="shared" si="342"/>
        <v>0</v>
      </c>
      <c r="P1430" s="19">
        <f t="shared" si="342"/>
        <v>0</v>
      </c>
      <c r="Q1430" s="19">
        <f t="shared" si="342"/>
        <v>0</v>
      </c>
      <c r="R1430" s="19">
        <f t="shared" si="342"/>
        <v>0</v>
      </c>
      <c r="S1430" s="1015"/>
      <c r="T1430" s="914"/>
      <c r="U1430" s="914"/>
      <c r="V1430" s="914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</row>
    <row r="1431" spans="1:116" ht="9.75" customHeight="1" outlineLevel="4" x14ac:dyDescent="0.15">
      <c r="A1431" s="1000" t="s">
        <v>73</v>
      </c>
      <c r="B1431" s="1004" t="s">
        <v>11</v>
      </c>
      <c r="C1431" s="1008" t="s">
        <v>10</v>
      </c>
      <c r="D1431" s="978">
        <v>7</v>
      </c>
      <c r="E1431" s="960" t="s">
        <v>11</v>
      </c>
      <c r="F1431" s="981"/>
      <c r="G1431" s="942"/>
      <c r="H1431" s="986"/>
      <c r="I1431" s="986"/>
      <c r="J1431" s="14" t="s">
        <v>156</v>
      </c>
      <c r="K1431" s="20"/>
      <c r="L1431" s="20"/>
      <c r="M1431" s="17"/>
      <c r="N1431" s="17"/>
      <c r="O1431" s="17"/>
      <c r="P1431" s="17"/>
      <c r="Q1431" s="16"/>
      <c r="R1431" s="16"/>
      <c r="S1431" s="945"/>
      <c r="T1431" s="912"/>
      <c r="U1431" s="912"/>
      <c r="V1431" s="912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</row>
    <row r="1432" spans="1:116" ht="9.75" customHeight="1" outlineLevel="4" x14ac:dyDescent="0.15">
      <c r="A1432" s="1001"/>
      <c r="B1432" s="1005"/>
      <c r="C1432" s="1009"/>
      <c r="D1432" s="979"/>
      <c r="E1432" s="961"/>
      <c r="F1432" s="982"/>
      <c r="G1432" s="943"/>
      <c r="H1432" s="985"/>
      <c r="I1432" s="985"/>
      <c r="J1432" s="16" t="s">
        <v>157</v>
      </c>
      <c r="K1432" s="20"/>
      <c r="L1432" s="20"/>
      <c r="M1432" s="17"/>
      <c r="N1432" s="17"/>
      <c r="O1432" s="17"/>
      <c r="P1432" s="17"/>
      <c r="Q1432" s="16"/>
      <c r="R1432" s="16"/>
      <c r="S1432" s="946"/>
      <c r="T1432" s="913"/>
      <c r="U1432" s="913"/>
      <c r="V1432" s="9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</row>
    <row r="1433" spans="1:116" ht="9.75" customHeight="1" outlineLevel="4" x14ac:dyDescent="0.15">
      <c r="A1433" s="1001"/>
      <c r="B1433" s="1005"/>
      <c r="C1433" s="1009"/>
      <c r="D1433" s="979"/>
      <c r="E1433" s="961"/>
      <c r="F1433" s="982"/>
      <c r="G1433" s="943"/>
      <c r="H1433" s="985"/>
      <c r="I1433" s="985"/>
      <c r="J1433" s="16" t="s">
        <v>158</v>
      </c>
      <c r="K1433" s="20"/>
      <c r="L1433" s="20"/>
      <c r="M1433" s="17"/>
      <c r="N1433" s="17"/>
      <c r="O1433" s="17"/>
      <c r="P1433" s="17"/>
      <c r="Q1433" s="16"/>
      <c r="R1433" s="16"/>
      <c r="S1433" s="946"/>
      <c r="T1433" s="913"/>
      <c r="U1433" s="913"/>
      <c r="V1433" s="9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</row>
    <row r="1434" spans="1:116" ht="9.75" customHeight="1" outlineLevel="4" x14ac:dyDescent="0.15">
      <c r="A1434" s="1002"/>
      <c r="B1434" s="1006"/>
      <c r="C1434" s="1010"/>
      <c r="D1434" s="979"/>
      <c r="E1434" s="961"/>
      <c r="F1434" s="983"/>
      <c r="G1434" s="943"/>
      <c r="H1434" s="987"/>
      <c r="I1434" s="987"/>
      <c r="J1434" s="18" t="s">
        <v>159</v>
      </c>
      <c r="K1434" s="21"/>
      <c r="L1434" s="21"/>
      <c r="M1434" s="22"/>
      <c r="N1434" s="22"/>
      <c r="O1434" s="22"/>
      <c r="P1434" s="22"/>
      <c r="Q1434" s="18"/>
      <c r="R1434" s="18"/>
      <c r="S1434" s="946"/>
      <c r="T1434" s="913"/>
      <c r="U1434" s="913"/>
      <c r="V1434" s="9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</row>
    <row r="1435" spans="1:116" ht="9.75" customHeight="1" outlineLevel="4" thickBot="1" x14ac:dyDescent="0.2">
      <c r="A1435" s="1003"/>
      <c r="B1435" s="1007"/>
      <c r="C1435" s="1011"/>
      <c r="D1435" s="980"/>
      <c r="E1435" s="962"/>
      <c r="F1435" s="984"/>
      <c r="G1435" s="944"/>
      <c r="H1435" s="988"/>
      <c r="I1435" s="988"/>
      <c r="J1435" s="19" t="s">
        <v>385</v>
      </c>
      <c r="K1435" s="19">
        <f>SUM(K1431:K1434)</f>
        <v>0</v>
      </c>
      <c r="L1435" s="19">
        <f>SUM(L1431:L1434)</f>
        <v>0</v>
      </c>
      <c r="M1435" s="19">
        <f t="shared" ref="M1435:R1435" si="343">SUM(M1431:M1434)</f>
        <v>0</v>
      </c>
      <c r="N1435" s="19">
        <f t="shared" si="343"/>
        <v>0</v>
      </c>
      <c r="O1435" s="19">
        <f t="shared" si="343"/>
        <v>0</v>
      </c>
      <c r="P1435" s="19">
        <f t="shared" si="343"/>
        <v>0</v>
      </c>
      <c r="Q1435" s="19">
        <f t="shared" si="343"/>
        <v>0</v>
      </c>
      <c r="R1435" s="19">
        <f t="shared" si="343"/>
        <v>0</v>
      </c>
      <c r="S1435" s="947"/>
      <c r="T1435" s="914"/>
      <c r="U1435" s="914"/>
      <c r="V1435" s="914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</row>
    <row r="1436" spans="1:116" ht="10.5" customHeight="1" outlineLevel="4" x14ac:dyDescent="0.15">
      <c r="A1436" s="1000" t="s">
        <v>73</v>
      </c>
      <c r="B1436" s="1004" t="s">
        <v>11</v>
      </c>
      <c r="C1436" s="1008" t="s">
        <v>10</v>
      </c>
      <c r="D1436" s="978">
        <v>7</v>
      </c>
      <c r="E1436" s="1023" t="s">
        <v>12</v>
      </c>
      <c r="F1436" s="1050"/>
      <c r="G1436" s="985"/>
      <c r="H1436" s="985"/>
      <c r="I1436" s="985"/>
      <c r="J1436" s="14" t="s">
        <v>156</v>
      </c>
      <c r="K1436" s="20"/>
      <c r="L1436" s="20"/>
      <c r="M1436" s="17"/>
      <c r="N1436" s="17"/>
      <c r="O1436" s="17"/>
      <c r="P1436" s="17"/>
      <c r="Q1436" s="16"/>
      <c r="R1436" s="16"/>
      <c r="S1436" s="945"/>
      <c r="T1436" s="912"/>
      <c r="U1436" s="912"/>
      <c r="V1436" s="912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</row>
    <row r="1437" spans="1:116" ht="9.75" customHeight="1" outlineLevel="4" x14ac:dyDescent="0.2">
      <c r="A1437" s="1001"/>
      <c r="B1437" s="1005"/>
      <c r="C1437" s="1009"/>
      <c r="D1437" s="979"/>
      <c r="E1437" s="1023"/>
      <c r="F1437" s="1050"/>
      <c r="G1437" s="985"/>
      <c r="H1437" s="985"/>
      <c r="I1437" s="985"/>
      <c r="J1437" s="16" t="s">
        <v>157</v>
      </c>
      <c r="K1437" s="20"/>
      <c r="L1437" s="20"/>
      <c r="M1437" s="17"/>
      <c r="N1437" s="17"/>
      <c r="O1437" s="17"/>
      <c r="P1437" s="17"/>
      <c r="Q1437" s="16"/>
      <c r="R1437" s="16"/>
      <c r="S1437" s="946"/>
      <c r="T1437" s="913"/>
      <c r="U1437" s="913"/>
      <c r="V1437" s="9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</row>
    <row r="1438" spans="1:116" ht="9.75" customHeight="1" outlineLevel="4" x14ac:dyDescent="0.15">
      <c r="A1438" s="1001"/>
      <c r="B1438" s="1005"/>
      <c r="C1438" s="1009"/>
      <c r="D1438" s="979"/>
      <c r="E1438" s="1023"/>
      <c r="F1438" s="1050"/>
      <c r="G1438" s="985"/>
      <c r="H1438" s="985"/>
      <c r="I1438" s="985"/>
      <c r="J1438" s="16" t="s">
        <v>158</v>
      </c>
      <c r="K1438" s="20"/>
      <c r="L1438" s="20"/>
      <c r="M1438" s="17"/>
      <c r="N1438" s="17"/>
      <c r="O1438" s="17"/>
      <c r="P1438" s="17"/>
      <c r="Q1438" s="16"/>
      <c r="R1438" s="16"/>
      <c r="S1438" s="946"/>
      <c r="T1438" s="913"/>
      <c r="U1438" s="913"/>
      <c r="V1438" s="9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</row>
    <row r="1439" spans="1:116" ht="11.25" customHeight="1" outlineLevel="4" x14ac:dyDescent="0.15">
      <c r="A1439" s="1002"/>
      <c r="B1439" s="1006"/>
      <c r="C1439" s="1010"/>
      <c r="D1439" s="979"/>
      <c r="E1439" s="1024"/>
      <c r="F1439" s="1051"/>
      <c r="G1439" s="987"/>
      <c r="H1439" s="987"/>
      <c r="I1439" s="987"/>
      <c r="J1439" s="18" t="s">
        <v>159</v>
      </c>
      <c r="K1439" s="21"/>
      <c r="L1439" s="21"/>
      <c r="M1439" s="22"/>
      <c r="N1439" s="22"/>
      <c r="O1439" s="22"/>
      <c r="P1439" s="22"/>
      <c r="Q1439" s="18"/>
      <c r="R1439" s="18"/>
      <c r="S1439" s="946"/>
      <c r="T1439" s="913"/>
      <c r="U1439" s="913"/>
      <c r="V1439" s="9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</row>
    <row r="1440" spans="1:116" ht="9.75" customHeight="1" outlineLevel="4" thickBot="1" x14ac:dyDescent="0.2">
      <c r="A1440" s="1003"/>
      <c r="B1440" s="1007"/>
      <c r="C1440" s="1011"/>
      <c r="D1440" s="980"/>
      <c r="E1440" s="1025"/>
      <c r="F1440" s="1052"/>
      <c r="G1440" s="988"/>
      <c r="H1440" s="988"/>
      <c r="I1440" s="988"/>
      <c r="J1440" s="19" t="s">
        <v>385</v>
      </c>
      <c r="K1440" s="19">
        <f>SUM(K1436:K1439)</f>
        <v>0</v>
      </c>
      <c r="L1440" s="19">
        <f>SUM(L1436:L1439)</f>
        <v>0</v>
      </c>
      <c r="M1440" s="19">
        <f t="shared" ref="M1440:R1440" si="344">SUM(M1436:M1439)</f>
        <v>0</v>
      </c>
      <c r="N1440" s="19">
        <f t="shared" si="344"/>
        <v>0</v>
      </c>
      <c r="O1440" s="19">
        <f t="shared" si="344"/>
        <v>0</v>
      </c>
      <c r="P1440" s="19">
        <f t="shared" si="344"/>
        <v>0</v>
      </c>
      <c r="Q1440" s="19">
        <f t="shared" si="344"/>
        <v>0</v>
      </c>
      <c r="R1440" s="19">
        <f t="shared" si="344"/>
        <v>0</v>
      </c>
      <c r="S1440" s="947"/>
      <c r="T1440" s="914"/>
      <c r="U1440" s="914"/>
      <c r="V1440" s="914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</row>
    <row r="1441" spans="1:116" ht="9.75" customHeight="1" outlineLevel="3" thickBot="1" x14ac:dyDescent="0.2">
      <c r="A1441" s="30" t="s">
        <v>73</v>
      </c>
      <c r="B1441" s="31" t="s">
        <v>11</v>
      </c>
      <c r="C1441" s="10" t="s">
        <v>10</v>
      </c>
      <c r="D1441" s="25">
        <v>7</v>
      </c>
      <c r="E1441" s="915" t="s">
        <v>46</v>
      </c>
      <c r="F1441" s="916"/>
      <c r="G1441" s="916"/>
      <c r="H1441" s="916"/>
      <c r="I1441" s="916"/>
      <c r="J1441" s="917"/>
      <c r="K1441" s="26">
        <f>K1430+K1435+K1440</f>
        <v>0</v>
      </c>
      <c r="L1441" s="26">
        <f>L1430+L1435+L1440</f>
        <v>0</v>
      </c>
      <c r="M1441" s="26">
        <f t="shared" ref="M1441:R1441" si="345">M1430+M1435+M1440</f>
        <v>0</v>
      </c>
      <c r="N1441" s="26">
        <f t="shared" si="345"/>
        <v>0</v>
      </c>
      <c r="O1441" s="26">
        <f t="shared" si="345"/>
        <v>0</v>
      </c>
      <c r="P1441" s="26">
        <f t="shared" si="345"/>
        <v>0</v>
      </c>
      <c r="Q1441" s="26">
        <f t="shared" si="345"/>
        <v>0</v>
      </c>
      <c r="R1441" s="26">
        <f t="shared" si="345"/>
        <v>0</v>
      </c>
      <c r="S1441" s="42" t="s">
        <v>13</v>
      </c>
      <c r="T1441" s="43" t="s">
        <v>13</v>
      </c>
      <c r="U1441" s="44" t="s">
        <v>13</v>
      </c>
      <c r="V1441" s="45" t="s">
        <v>13</v>
      </c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</row>
    <row r="1442" spans="1:116" ht="9.75" customHeight="1" outlineLevel="2" thickBot="1" x14ac:dyDescent="0.2">
      <c r="A1442" s="30" t="s">
        <v>73</v>
      </c>
      <c r="B1442" s="31" t="s">
        <v>11</v>
      </c>
      <c r="C1442" s="10" t="s">
        <v>10</v>
      </c>
      <c r="D1442" s="918" t="s">
        <v>21</v>
      </c>
      <c r="E1442" s="919"/>
      <c r="F1442" s="919"/>
      <c r="G1442" s="919"/>
      <c r="H1442" s="919"/>
      <c r="I1442" s="919"/>
      <c r="J1442" s="919"/>
      <c r="K1442" s="32">
        <f>K1441+K1424+K1407+K1390+K1373+K1346+K1329</f>
        <v>0</v>
      </c>
      <c r="L1442" s="32">
        <f>L1441+L1424+L1407+L1390+L1373+L1346+L1329</f>
        <v>0</v>
      </c>
      <c r="M1442" s="32">
        <f t="shared" ref="M1442:R1442" si="346">M1441+M1424+M1407+M1390+M1373+M1346+M1329</f>
        <v>0</v>
      </c>
      <c r="N1442" s="32">
        <f t="shared" si="346"/>
        <v>0</v>
      </c>
      <c r="O1442" s="32">
        <f t="shared" si="346"/>
        <v>0</v>
      </c>
      <c r="P1442" s="32">
        <f t="shared" si="346"/>
        <v>0</v>
      </c>
      <c r="Q1442" s="32">
        <f t="shared" si="346"/>
        <v>0</v>
      </c>
      <c r="R1442" s="32">
        <f t="shared" si="346"/>
        <v>0</v>
      </c>
      <c r="S1442" s="33" t="s">
        <v>13</v>
      </c>
      <c r="T1442" s="34" t="s">
        <v>13</v>
      </c>
      <c r="U1442" s="35" t="s">
        <v>13</v>
      </c>
      <c r="V1442" s="36" t="s">
        <v>13</v>
      </c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</row>
    <row r="1443" spans="1:116" ht="9.75" customHeight="1" outlineLevel="3" thickBot="1" x14ac:dyDescent="0.2">
      <c r="A1443" s="7" t="s">
        <v>73</v>
      </c>
      <c r="B1443" s="9" t="s">
        <v>11</v>
      </c>
      <c r="C1443" s="10" t="s">
        <v>11</v>
      </c>
      <c r="D1443" s="972" t="s">
        <v>237</v>
      </c>
      <c r="E1443" s="973"/>
      <c r="F1443" s="973"/>
      <c r="G1443" s="973"/>
      <c r="H1443" s="973"/>
      <c r="I1443" s="973"/>
      <c r="J1443" s="973"/>
      <c r="K1443" s="973"/>
      <c r="L1443" s="973"/>
      <c r="M1443" s="973"/>
      <c r="N1443" s="973"/>
      <c r="O1443" s="973"/>
      <c r="P1443" s="973"/>
      <c r="Q1443" s="973"/>
      <c r="R1443" s="973"/>
      <c r="S1443" s="973"/>
      <c r="T1443" s="973"/>
      <c r="U1443" s="973"/>
      <c r="V1443" s="974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</row>
    <row r="1444" spans="1:116" ht="9.75" customHeight="1" outlineLevel="4" thickBot="1" x14ac:dyDescent="0.2">
      <c r="A1444" s="11" t="s">
        <v>73</v>
      </c>
      <c r="B1444" s="12" t="s">
        <v>11</v>
      </c>
      <c r="C1444" s="117" t="s">
        <v>11</v>
      </c>
      <c r="D1444" s="13">
        <v>1</v>
      </c>
      <c r="E1444" s="1049" t="s">
        <v>236</v>
      </c>
      <c r="F1444" s="970"/>
      <c r="G1444" s="970"/>
      <c r="H1444" s="970"/>
      <c r="I1444" s="970"/>
      <c r="J1444" s="970"/>
      <c r="K1444" s="970"/>
      <c r="L1444" s="970"/>
      <c r="M1444" s="970"/>
      <c r="N1444" s="970"/>
      <c r="O1444" s="970"/>
      <c r="P1444" s="970"/>
      <c r="Q1444" s="970"/>
      <c r="R1444" s="970"/>
      <c r="S1444" s="970"/>
      <c r="T1444" s="970"/>
      <c r="U1444" s="970"/>
      <c r="V1444" s="971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</row>
    <row r="1445" spans="1:116" ht="9.75" customHeight="1" outlineLevel="4" x14ac:dyDescent="0.15">
      <c r="A1445" s="1000" t="s">
        <v>73</v>
      </c>
      <c r="B1445" s="1004" t="s">
        <v>11</v>
      </c>
      <c r="C1445" s="1008" t="s">
        <v>11</v>
      </c>
      <c r="D1445" s="978">
        <v>1</v>
      </c>
      <c r="E1445" s="1023" t="s">
        <v>10</v>
      </c>
      <c r="F1445" s="982" t="s">
        <v>550</v>
      </c>
      <c r="G1445" s="985"/>
      <c r="H1445" s="110" t="s">
        <v>388</v>
      </c>
      <c r="I1445" s="943" t="s">
        <v>101</v>
      </c>
      <c r="J1445" s="16" t="s">
        <v>156</v>
      </c>
      <c r="K1445" s="20"/>
      <c r="L1445" s="16"/>
      <c r="M1445" s="17"/>
      <c r="N1445" s="17"/>
      <c r="O1445" s="17"/>
      <c r="P1445" s="17"/>
      <c r="Q1445" s="16"/>
      <c r="R1445" s="16"/>
      <c r="S1445" s="1013"/>
      <c r="T1445" s="913"/>
      <c r="U1445" s="913"/>
      <c r="V1445" s="9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</row>
    <row r="1446" spans="1:116" ht="9.75" customHeight="1" outlineLevel="4" x14ac:dyDescent="0.15">
      <c r="A1446" s="1001"/>
      <c r="B1446" s="1005"/>
      <c r="C1446" s="1009"/>
      <c r="D1446" s="979"/>
      <c r="E1446" s="1023"/>
      <c r="F1446" s="982"/>
      <c r="G1446" s="985"/>
      <c r="H1446" s="110" t="s">
        <v>62</v>
      </c>
      <c r="I1446" s="943"/>
      <c r="J1446" s="16" t="s">
        <v>157</v>
      </c>
      <c r="K1446" s="20"/>
      <c r="L1446" s="16"/>
      <c r="M1446" s="17"/>
      <c r="N1446" s="17"/>
      <c r="O1446" s="17"/>
      <c r="P1446" s="17"/>
      <c r="Q1446" s="16"/>
      <c r="R1446" s="16"/>
      <c r="S1446" s="1013"/>
      <c r="T1446" s="913"/>
      <c r="U1446" s="913"/>
      <c r="V1446" s="9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</row>
    <row r="1447" spans="1:116" ht="9.75" customHeight="1" outlineLevel="4" x14ac:dyDescent="0.15">
      <c r="A1447" s="1001"/>
      <c r="B1447" s="1005"/>
      <c r="C1447" s="1009"/>
      <c r="D1447" s="979"/>
      <c r="E1447" s="1023"/>
      <c r="F1447" s="982"/>
      <c r="G1447" s="985"/>
      <c r="H1447" s="110" t="s">
        <v>413</v>
      </c>
      <c r="I1447" s="943"/>
      <c r="J1447" s="16" t="s">
        <v>158</v>
      </c>
      <c r="K1447" s="20"/>
      <c r="L1447" s="16"/>
      <c r="M1447" s="17"/>
      <c r="N1447" s="17"/>
      <c r="O1447" s="17"/>
      <c r="P1447" s="17"/>
      <c r="Q1447" s="16"/>
      <c r="R1447" s="16"/>
      <c r="S1447" s="1013"/>
      <c r="T1447" s="913"/>
      <c r="U1447" s="913"/>
      <c r="V1447" s="9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</row>
    <row r="1448" spans="1:116" ht="9.75" customHeight="1" outlineLevel="4" x14ac:dyDescent="0.15">
      <c r="A1448" s="1002"/>
      <c r="B1448" s="1006"/>
      <c r="C1448" s="1010"/>
      <c r="D1448" s="979"/>
      <c r="E1448" s="1024"/>
      <c r="F1448" s="983"/>
      <c r="G1448" s="987"/>
      <c r="H1448" s="989" t="s">
        <v>339</v>
      </c>
      <c r="I1448" s="943"/>
      <c r="J1448" s="18" t="s">
        <v>159</v>
      </c>
      <c r="K1448" s="21"/>
      <c r="L1448" s="18"/>
      <c r="M1448" s="18"/>
      <c r="N1448" s="18"/>
      <c r="O1448" s="18"/>
      <c r="P1448" s="18"/>
      <c r="Q1448" s="18"/>
      <c r="R1448" s="18"/>
      <c r="S1448" s="1014"/>
      <c r="T1448" s="913"/>
      <c r="U1448" s="913"/>
      <c r="V1448" s="9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</row>
    <row r="1449" spans="1:116" ht="9.75" customHeight="1" outlineLevel="4" thickBot="1" x14ac:dyDescent="0.2">
      <c r="A1449" s="1003"/>
      <c r="B1449" s="1007"/>
      <c r="C1449" s="1011"/>
      <c r="D1449" s="980"/>
      <c r="E1449" s="1025"/>
      <c r="F1449" s="984"/>
      <c r="G1449" s="988"/>
      <c r="H1449" s="944"/>
      <c r="I1449" s="944"/>
      <c r="J1449" s="19" t="s">
        <v>385</v>
      </c>
      <c r="K1449" s="19">
        <f>SUM(K1445:K1448)</f>
        <v>0</v>
      </c>
      <c r="L1449" s="19">
        <f>SUM(L1445:L1448)</f>
        <v>0</v>
      </c>
      <c r="M1449" s="19">
        <f t="shared" ref="M1449:R1449" si="347">SUM(M1445:M1448)</f>
        <v>0</v>
      </c>
      <c r="N1449" s="19">
        <f t="shared" si="347"/>
        <v>0</v>
      </c>
      <c r="O1449" s="19">
        <f t="shared" si="347"/>
        <v>0</v>
      </c>
      <c r="P1449" s="19">
        <f t="shared" si="347"/>
        <v>0</v>
      </c>
      <c r="Q1449" s="19">
        <f t="shared" si="347"/>
        <v>0</v>
      </c>
      <c r="R1449" s="19">
        <f t="shared" si="347"/>
        <v>0</v>
      </c>
      <c r="S1449" s="1015"/>
      <c r="T1449" s="914"/>
      <c r="U1449" s="914"/>
      <c r="V1449" s="914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</row>
    <row r="1450" spans="1:116" ht="9.75" customHeight="1" outlineLevel="4" x14ac:dyDescent="0.15">
      <c r="A1450" s="1000" t="s">
        <v>73</v>
      </c>
      <c r="B1450" s="1004" t="s">
        <v>11</v>
      </c>
      <c r="C1450" s="1008" t="s">
        <v>11</v>
      </c>
      <c r="D1450" s="978">
        <v>1</v>
      </c>
      <c r="E1450" s="960" t="s">
        <v>11</v>
      </c>
      <c r="F1450" s="963" t="s">
        <v>551</v>
      </c>
      <c r="G1450" s="942"/>
      <c r="H1450" s="110" t="s">
        <v>388</v>
      </c>
      <c r="I1450" s="942" t="s">
        <v>101</v>
      </c>
      <c r="J1450" s="14" t="s">
        <v>156</v>
      </c>
      <c r="K1450" s="20"/>
      <c r="L1450" s="20"/>
      <c r="M1450" s="17"/>
      <c r="N1450" s="17"/>
      <c r="O1450" s="17"/>
      <c r="P1450" s="17"/>
      <c r="Q1450" s="16"/>
      <c r="R1450" s="16"/>
      <c r="S1450" s="945"/>
      <c r="T1450" s="912"/>
      <c r="U1450" s="912"/>
      <c r="V1450" s="912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</row>
    <row r="1451" spans="1:116" ht="9.75" customHeight="1" outlineLevel="4" x14ac:dyDescent="0.15">
      <c r="A1451" s="1001"/>
      <c r="B1451" s="1005"/>
      <c r="C1451" s="1009"/>
      <c r="D1451" s="979"/>
      <c r="E1451" s="961"/>
      <c r="F1451" s="964"/>
      <c r="G1451" s="943"/>
      <c r="H1451" s="110" t="s">
        <v>62</v>
      </c>
      <c r="I1451" s="943"/>
      <c r="J1451" s="16" t="s">
        <v>157</v>
      </c>
      <c r="K1451" s="20"/>
      <c r="L1451" s="20"/>
      <c r="M1451" s="17"/>
      <c r="N1451" s="17"/>
      <c r="O1451" s="17"/>
      <c r="P1451" s="17"/>
      <c r="Q1451" s="16"/>
      <c r="R1451" s="16"/>
      <c r="S1451" s="946"/>
      <c r="T1451" s="913"/>
      <c r="U1451" s="913"/>
      <c r="V1451" s="9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</row>
    <row r="1452" spans="1:116" ht="9.75" customHeight="1" outlineLevel="4" x14ac:dyDescent="0.15">
      <c r="A1452" s="1001"/>
      <c r="B1452" s="1005"/>
      <c r="C1452" s="1009"/>
      <c r="D1452" s="979"/>
      <c r="E1452" s="961"/>
      <c r="F1452" s="964"/>
      <c r="G1452" s="943"/>
      <c r="H1452" s="110" t="s">
        <v>413</v>
      </c>
      <c r="I1452" s="943"/>
      <c r="J1452" s="16" t="s">
        <v>158</v>
      </c>
      <c r="K1452" s="20"/>
      <c r="L1452" s="20"/>
      <c r="M1452" s="17"/>
      <c r="N1452" s="17"/>
      <c r="O1452" s="17"/>
      <c r="P1452" s="17"/>
      <c r="Q1452" s="16"/>
      <c r="R1452" s="16"/>
      <c r="S1452" s="946"/>
      <c r="T1452" s="913"/>
      <c r="U1452" s="913"/>
      <c r="V1452" s="9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</row>
    <row r="1453" spans="1:116" ht="9.75" customHeight="1" outlineLevel="4" x14ac:dyDescent="0.15">
      <c r="A1453" s="1002"/>
      <c r="B1453" s="1006"/>
      <c r="C1453" s="1010"/>
      <c r="D1453" s="979"/>
      <c r="E1453" s="961"/>
      <c r="F1453" s="964"/>
      <c r="G1453" s="943"/>
      <c r="H1453" s="989" t="s">
        <v>339</v>
      </c>
      <c r="I1453" s="943"/>
      <c r="J1453" s="18" t="s">
        <v>159</v>
      </c>
      <c r="K1453" s="21"/>
      <c r="L1453" s="21"/>
      <c r="M1453" s="22"/>
      <c r="N1453" s="22"/>
      <c r="O1453" s="22"/>
      <c r="P1453" s="22"/>
      <c r="Q1453" s="18"/>
      <c r="R1453" s="18"/>
      <c r="S1453" s="946"/>
      <c r="T1453" s="913"/>
      <c r="U1453" s="913"/>
      <c r="V1453" s="9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</row>
    <row r="1454" spans="1:116" ht="9.75" customHeight="1" outlineLevel="4" thickBot="1" x14ac:dyDescent="0.2">
      <c r="A1454" s="1003"/>
      <c r="B1454" s="1007"/>
      <c r="C1454" s="1011"/>
      <c r="D1454" s="980"/>
      <c r="E1454" s="962"/>
      <c r="F1454" s="965"/>
      <c r="G1454" s="944"/>
      <c r="H1454" s="944"/>
      <c r="I1454" s="944"/>
      <c r="J1454" s="19" t="s">
        <v>385</v>
      </c>
      <c r="K1454" s="19">
        <f>SUM(K1450:K1453)</f>
        <v>0</v>
      </c>
      <c r="L1454" s="19">
        <f>SUM(L1450:L1453)</f>
        <v>0</v>
      </c>
      <c r="M1454" s="19">
        <f t="shared" ref="M1454:R1454" si="348">SUM(M1450:M1453)</f>
        <v>0</v>
      </c>
      <c r="N1454" s="19">
        <f t="shared" si="348"/>
        <v>0</v>
      </c>
      <c r="O1454" s="19">
        <f t="shared" si="348"/>
        <v>0</v>
      </c>
      <c r="P1454" s="19">
        <f t="shared" si="348"/>
        <v>0</v>
      </c>
      <c r="Q1454" s="19">
        <f t="shared" si="348"/>
        <v>0</v>
      </c>
      <c r="R1454" s="19">
        <f t="shared" si="348"/>
        <v>0</v>
      </c>
      <c r="S1454" s="947"/>
      <c r="T1454" s="914"/>
      <c r="U1454" s="914"/>
      <c r="V1454" s="914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</row>
    <row r="1455" spans="1:116" ht="10.5" customHeight="1" outlineLevel="4" x14ac:dyDescent="0.15">
      <c r="A1455" s="1000" t="s">
        <v>73</v>
      </c>
      <c r="B1455" s="1004" t="s">
        <v>11</v>
      </c>
      <c r="C1455" s="1008" t="s">
        <v>11</v>
      </c>
      <c r="D1455" s="978">
        <v>1</v>
      </c>
      <c r="E1455" s="960" t="s">
        <v>12</v>
      </c>
      <c r="F1455" s="963"/>
      <c r="G1455" s="942"/>
      <c r="H1455" s="942"/>
      <c r="I1455" s="942"/>
      <c r="J1455" s="14" t="s">
        <v>156</v>
      </c>
      <c r="K1455" s="20"/>
      <c r="L1455" s="20"/>
      <c r="M1455" s="17"/>
      <c r="N1455" s="17"/>
      <c r="O1455" s="17"/>
      <c r="P1455" s="17"/>
      <c r="Q1455" s="16"/>
      <c r="R1455" s="16"/>
      <c r="S1455" s="945"/>
      <c r="T1455" s="912"/>
      <c r="U1455" s="912"/>
      <c r="V1455" s="912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</row>
    <row r="1456" spans="1:116" ht="10.5" customHeight="1" outlineLevel="4" x14ac:dyDescent="0.15">
      <c r="A1456" s="1001"/>
      <c r="B1456" s="1005"/>
      <c r="C1456" s="1009"/>
      <c r="D1456" s="979"/>
      <c r="E1456" s="961"/>
      <c r="F1456" s="964"/>
      <c r="G1456" s="943"/>
      <c r="H1456" s="943"/>
      <c r="I1456" s="943"/>
      <c r="J1456" s="16" t="s">
        <v>157</v>
      </c>
      <c r="K1456" s="20"/>
      <c r="L1456" s="20"/>
      <c r="M1456" s="17"/>
      <c r="N1456" s="17"/>
      <c r="O1456" s="17"/>
      <c r="P1456" s="17"/>
      <c r="Q1456" s="16"/>
      <c r="R1456" s="16"/>
      <c r="S1456" s="946"/>
      <c r="T1456" s="913"/>
      <c r="U1456" s="913"/>
      <c r="V1456" s="9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</row>
    <row r="1457" spans="1:116" ht="9.75" customHeight="1" outlineLevel="4" x14ac:dyDescent="0.15">
      <c r="A1457" s="1001"/>
      <c r="B1457" s="1005"/>
      <c r="C1457" s="1009"/>
      <c r="D1457" s="979"/>
      <c r="E1457" s="961"/>
      <c r="F1457" s="964"/>
      <c r="G1457" s="943"/>
      <c r="H1457" s="943"/>
      <c r="I1457" s="943"/>
      <c r="J1457" s="16" t="s">
        <v>158</v>
      </c>
      <c r="K1457" s="20"/>
      <c r="L1457" s="20"/>
      <c r="M1457" s="17"/>
      <c r="N1457" s="17"/>
      <c r="O1457" s="17"/>
      <c r="P1457" s="17"/>
      <c r="Q1457" s="16"/>
      <c r="R1457" s="16"/>
      <c r="S1457" s="946"/>
      <c r="T1457" s="913"/>
      <c r="U1457" s="913"/>
      <c r="V1457" s="9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</row>
    <row r="1458" spans="1:116" ht="9.75" customHeight="1" outlineLevel="4" x14ac:dyDescent="0.15">
      <c r="A1458" s="1002"/>
      <c r="B1458" s="1006"/>
      <c r="C1458" s="1010"/>
      <c r="D1458" s="979"/>
      <c r="E1458" s="961"/>
      <c r="F1458" s="964"/>
      <c r="G1458" s="943"/>
      <c r="H1458" s="943"/>
      <c r="I1458" s="943"/>
      <c r="J1458" s="18" t="s">
        <v>159</v>
      </c>
      <c r="K1458" s="21"/>
      <c r="L1458" s="21"/>
      <c r="M1458" s="22"/>
      <c r="N1458" s="22"/>
      <c r="O1458" s="22"/>
      <c r="P1458" s="22"/>
      <c r="Q1458" s="18"/>
      <c r="R1458" s="18"/>
      <c r="S1458" s="946"/>
      <c r="T1458" s="913"/>
      <c r="U1458" s="913"/>
      <c r="V1458" s="9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</row>
    <row r="1459" spans="1:116" ht="9.75" customHeight="1" outlineLevel="4" thickBot="1" x14ac:dyDescent="0.2">
      <c r="A1459" s="1003"/>
      <c r="B1459" s="1007"/>
      <c r="C1459" s="1011"/>
      <c r="D1459" s="980"/>
      <c r="E1459" s="962"/>
      <c r="F1459" s="965"/>
      <c r="G1459" s="944"/>
      <c r="H1459" s="944"/>
      <c r="I1459" s="944"/>
      <c r="J1459" s="19" t="s">
        <v>385</v>
      </c>
      <c r="K1459" s="19">
        <f>SUM(K1455:K1458)</f>
        <v>0</v>
      </c>
      <c r="L1459" s="19">
        <f>SUM(L1455:L1458)</f>
        <v>0</v>
      </c>
      <c r="M1459" s="19">
        <f t="shared" ref="M1459:R1459" si="349">SUM(M1455:M1458)</f>
        <v>0</v>
      </c>
      <c r="N1459" s="19">
        <f t="shared" si="349"/>
        <v>0</v>
      </c>
      <c r="O1459" s="19">
        <f t="shared" si="349"/>
        <v>0</v>
      </c>
      <c r="P1459" s="19">
        <f t="shared" si="349"/>
        <v>0</v>
      </c>
      <c r="Q1459" s="19">
        <f t="shared" si="349"/>
        <v>0</v>
      </c>
      <c r="R1459" s="19">
        <f t="shared" si="349"/>
        <v>0</v>
      </c>
      <c r="S1459" s="947"/>
      <c r="T1459" s="914"/>
      <c r="U1459" s="914"/>
      <c r="V1459" s="914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</row>
    <row r="1460" spans="1:116" ht="9.75" customHeight="1" outlineLevel="3" thickBot="1" x14ac:dyDescent="0.2">
      <c r="A1460" s="30" t="s">
        <v>73</v>
      </c>
      <c r="B1460" s="31" t="s">
        <v>11</v>
      </c>
      <c r="C1460" s="10" t="s">
        <v>11</v>
      </c>
      <c r="D1460" s="25">
        <v>1</v>
      </c>
      <c r="E1460" s="915" t="s">
        <v>46</v>
      </c>
      <c r="F1460" s="916"/>
      <c r="G1460" s="916"/>
      <c r="H1460" s="916"/>
      <c r="I1460" s="916"/>
      <c r="J1460" s="916"/>
      <c r="K1460" s="26">
        <f>K1449+K1454+K1459</f>
        <v>0</v>
      </c>
      <c r="L1460" s="26">
        <f>L1449+L1454+L1459</f>
        <v>0</v>
      </c>
      <c r="M1460" s="26">
        <f t="shared" ref="M1460:R1460" si="350">M1449+M1454+M1459</f>
        <v>0</v>
      </c>
      <c r="N1460" s="26">
        <f t="shared" si="350"/>
        <v>0</v>
      </c>
      <c r="O1460" s="26">
        <f t="shared" si="350"/>
        <v>0</v>
      </c>
      <c r="P1460" s="26">
        <f t="shared" si="350"/>
        <v>0</v>
      </c>
      <c r="Q1460" s="26">
        <f t="shared" si="350"/>
        <v>0</v>
      </c>
      <c r="R1460" s="26">
        <f t="shared" si="350"/>
        <v>0</v>
      </c>
      <c r="S1460" s="42" t="s">
        <v>13</v>
      </c>
      <c r="T1460" s="43" t="s">
        <v>13</v>
      </c>
      <c r="U1460" s="44" t="s">
        <v>13</v>
      </c>
      <c r="V1460" s="45" t="s">
        <v>13</v>
      </c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</row>
    <row r="1461" spans="1:116" ht="9.75" customHeight="1" outlineLevel="4" thickBot="1" x14ac:dyDescent="0.2">
      <c r="A1461" s="11" t="s">
        <v>73</v>
      </c>
      <c r="B1461" s="12" t="s">
        <v>11</v>
      </c>
      <c r="C1461" s="117" t="s">
        <v>11</v>
      </c>
      <c r="D1461" s="13">
        <v>2</v>
      </c>
      <c r="E1461" s="1049" t="s">
        <v>238</v>
      </c>
      <c r="F1461" s="970"/>
      <c r="G1461" s="970"/>
      <c r="H1461" s="970"/>
      <c r="I1461" s="970"/>
      <c r="J1461" s="970"/>
      <c r="K1461" s="970"/>
      <c r="L1461" s="970"/>
      <c r="M1461" s="970"/>
      <c r="N1461" s="970"/>
      <c r="O1461" s="970"/>
      <c r="P1461" s="970"/>
      <c r="Q1461" s="970"/>
      <c r="R1461" s="970"/>
      <c r="S1461" s="970"/>
      <c r="T1461" s="970"/>
      <c r="U1461" s="970"/>
      <c r="V1461" s="971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</row>
    <row r="1462" spans="1:116" ht="9.75" customHeight="1" outlineLevel="4" x14ac:dyDescent="0.15">
      <c r="A1462" s="1000" t="s">
        <v>73</v>
      </c>
      <c r="B1462" s="1004" t="s">
        <v>11</v>
      </c>
      <c r="C1462" s="1008" t="s">
        <v>11</v>
      </c>
      <c r="D1462" s="978">
        <v>2</v>
      </c>
      <c r="E1462" s="1023" t="s">
        <v>10</v>
      </c>
      <c r="F1462" s="967" t="s">
        <v>516</v>
      </c>
      <c r="G1462" s="943"/>
      <c r="H1462" s="943" t="s">
        <v>62</v>
      </c>
      <c r="I1462" s="943" t="s">
        <v>339</v>
      </c>
      <c r="J1462" s="16" t="s">
        <v>156</v>
      </c>
      <c r="K1462" s="20"/>
      <c r="L1462" s="16"/>
      <c r="M1462" s="17"/>
      <c r="N1462" s="17"/>
      <c r="O1462" s="17"/>
      <c r="P1462" s="17"/>
      <c r="Q1462" s="16"/>
      <c r="R1462" s="16"/>
      <c r="S1462" s="1013"/>
      <c r="T1462" s="913"/>
      <c r="U1462" s="913"/>
      <c r="V1462" s="9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</row>
    <row r="1463" spans="1:116" ht="9.75" customHeight="1" outlineLevel="4" x14ac:dyDescent="0.15">
      <c r="A1463" s="1001"/>
      <c r="B1463" s="1005"/>
      <c r="C1463" s="1009"/>
      <c r="D1463" s="979"/>
      <c r="E1463" s="1023"/>
      <c r="F1463" s="967"/>
      <c r="G1463" s="943"/>
      <c r="H1463" s="943"/>
      <c r="I1463" s="943"/>
      <c r="J1463" s="16" t="s">
        <v>157</v>
      </c>
      <c r="K1463" s="20"/>
      <c r="L1463" s="16"/>
      <c r="M1463" s="17"/>
      <c r="N1463" s="17"/>
      <c r="O1463" s="17"/>
      <c r="P1463" s="17"/>
      <c r="Q1463" s="16"/>
      <c r="R1463" s="16"/>
      <c r="S1463" s="1013"/>
      <c r="T1463" s="913"/>
      <c r="U1463" s="913"/>
      <c r="V1463" s="9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</row>
    <row r="1464" spans="1:116" ht="9.75" customHeight="1" outlineLevel="4" x14ac:dyDescent="0.15">
      <c r="A1464" s="1001"/>
      <c r="B1464" s="1005"/>
      <c r="C1464" s="1009"/>
      <c r="D1464" s="979"/>
      <c r="E1464" s="1023"/>
      <c r="F1464" s="967"/>
      <c r="G1464" s="943"/>
      <c r="H1464" s="943"/>
      <c r="I1464" s="943"/>
      <c r="J1464" s="16" t="s">
        <v>158</v>
      </c>
      <c r="K1464" s="20"/>
      <c r="L1464" s="16"/>
      <c r="M1464" s="17"/>
      <c r="N1464" s="17"/>
      <c r="O1464" s="17"/>
      <c r="P1464" s="17"/>
      <c r="Q1464" s="16"/>
      <c r="R1464" s="16"/>
      <c r="S1464" s="1013"/>
      <c r="T1464" s="913"/>
      <c r="U1464" s="913"/>
      <c r="V1464" s="9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</row>
    <row r="1465" spans="1:116" ht="9.75" customHeight="1" outlineLevel="4" x14ac:dyDescent="0.15">
      <c r="A1465" s="1002"/>
      <c r="B1465" s="1006"/>
      <c r="C1465" s="1010"/>
      <c r="D1465" s="979"/>
      <c r="E1465" s="1024"/>
      <c r="F1465" s="967"/>
      <c r="G1465" s="943"/>
      <c r="H1465" s="943"/>
      <c r="I1465" s="943"/>
      <c r="J1465" s="18" t="s">
        <v>159</v>
      </c>
      <c r="K1465" s="21"/>
      <c r="L1465" s="18"/>
      <c r="M1465" s="18"/>
      <c r="N1465" s="18"/>
      <c r="O1465" s="18"/>
      <c r="P1465" s="18"/>
      <c r="Q1465" s="18"/>
      <c r="R1465" s="18"/>
      <c r="S1465" s="1014"/>
      <c r="T1465" s="913"/>
      <c r="U1465" s="913"/>
      <c r="V1465" s="9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</row>
    <row r="1466" spans="1:116" ht="9.75" customHeight="1" outlineLevel="4" thickBot="1" x14ac:dyDescent="0.2">
      <c r="A1466" s="1003"/>
      <c r="B1466" s="1007"/>
      <c r="C1466" s="1011"/>
      <c r="D1466" s="980"/>
      <c r="E1466" s="1025"/>
      <c r="F1466" s="968"/>
      <c r="G1466" s="944"/>
      <c r="H1466" s="944"/>
      <c r="I1466" s="944"/>
      <c r="J1466" s="19" t="s">
        <v>385</v>
      </c>
      <c r="K1466" s="19">
        <f>SUM(K1462:K1465)</f>
        <v>0</v>
      </c>
      <c r="L1466" s="19">
        <f>SUM(L1462:L1465)</f>
        <v>0</v>
      </c>
      <c r="M1466" s="19">
        <f t="shared" ref="M1466:R1466" si="351">SUM(M1462:M1465)</f>
        <v>0</v>
      </c>
      <c r="N1466" s="19">
        <f t="shared" si="351"/>
        <v>0</v>
      </c>
      <c r="O1466" s="19">
        <f t="shared" si="351"/>
        <v>0</v>
      </c>
      <c r="P1466" s="19">
        <f t="shared" si="351"/>
        <v>0</v>
      </c>
      <c r="Q1466" s="19">
        <f t="shared" si="351"/>
        <v>0</v>
      </c>
      <c r="R1466" s="19">
        <f t="shared" si="351"/>
        <v>0</v>
      </c>
      <c r="S1466" s="1015"/>
      <c r="T1466" s="914"/>
      <c r="U1466" s="914"/>
      <c r="V1466" s="914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</row>
    <row r="1467" spans="1:116" ht="9.75" customHeight="1" outlineLevel="4" x14ac:dyDescent="0.15">
      <c r="A1467" s="1000" t="s">
        <v>73</v>
      </c>
      <c r="B1467" s="1004" t="s">
        <v>11</v>
      </c>
      <c r="C1467" s="1008" t="s">
        <v>11</v>
      </c>
      <c r="D1467" s="978">
        <v>2</v>
      </c>
      <c r="E1467" s="960" t="s">
        <v>11</v>
      </c>
      <c r="F1467" s="963"/>
      <c r="G1467" s="942"/>
      <c r="H1467" s="942"/>
      <c r="I1467" s="942"/>
      <c r="J1467" s="14" t="s">
        <v>156</v>
      </c>
      <c r="K1467" s="20"/>
      <c r="L1467" s="20"/>
      <c r="M1467" s="17"/>
      <c r="N1467" s="17"/>
      <c r="O1467" s="17"/>
      <c r="P1467" s="17"/>
      <c r="Q1467" s="16"/>
      <c r="R1467" s="16"/>
      <c r="S1467" s="945"/>
      <c r="T1467" s="912"/>
      <c r="U1467" s="912"/>
      <c r="V1467" s="912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</row>
    <row r="1468" spans="1:116" ht="9.75" customHeight="1" outlineLevel="4" x14ac:dyDescent="0.15">
      <c r="A1468" s="1001"/>
      <c r="B1468" s="1005"/>
      <c r="C1468" s="1009"/>
      <c r="D1468" s="979"/>
      <c r="E1468" s="961"/>
      <c r="F1468" s="964"/>
      <c r="G1468" s="943"/>
      <c r="H1468" s="943"/>
      <c r="I1468" s="943"/>
      <c r="J1468" s="16" t="s">
        <v>157</v>
      </c>
      <c r="K1468" s="20"/>
      <c r="L1468" s="20"/>
      <c r="M1468" s="17"/>
      <c r="N1468" s="17"/>
      <c r="O1468" s="17"/>
      <c r="P1468" s="17"/>
      <c r="Q1468" s="16"/>
      <c r="R1468" s="16"/>
      <c r="S1468" s="946"/>
      <c r="T1468" s="913"/>
      <c r="U1468" s="913"/>
      <c r="V1468" s="9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</row>
    <row r="1469" spans="1:116" ht="9.75" customHeight="1" outlineLevel="4" x14ac:dyDescent="0.15">
      <c r="A1469" s="1001"/>
      <c r="B1469" s="1005"/>
      <c r="C1469" s="1009"/>
      <c r="D1469" s="979"/>
      <c r="E1469" s="961"/>
      <c r="F1469" s="964"/>
      <c r="G1469" s="943"/>
      <c r="H1469" s="943"/>
      <c r="I1469" s="943"/>
      <c r="J1469" s="16" t="s">
        <v>158</v>
      </c>
      <c r="K1469" s="20"/>
      <c r="L1469" s="20"/>
      <c r="M1469" s="17"/>
      <c r="N1469" s="17"/>
      <c r="O1469" s="17"/>
      <c r="P1469" s="17"/>
      <c r="Q1469" s="16"/>
      <c r="R1469" s="16"/>
      <c r="S1469" s="946"/>
      <c r="T1469" s="913"/>
      <c r="U1469" s="913"/>
      <c r="V1469" s="9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</row>
    <row r="1470" spans="1:116" ht="9.75" customHeight="1" outlineLevel="4" x14ac:dyDescent="0.15">
      <c r="A1470" s="1002"/>
      <c r="B1470" s="1006"/>
      <c r="C1470" s="1010"/>
      <c r="D1470" s="979"/>
      <c r="E1470" s="961"/>
      <c r="F1470" s="964"/>
      <c r="G1470" s="943"/>
      <c r="H1470" s="943"/>
      <c r="I1470" s="943"/>
      <c r="J1470" s="18" t="s">
        <v>159</v>
      </c>
      <c r="K1470" s="21"/>
      <c r="L1470" s="21"/>
      <c r="M1470" s="22"/>
      <c r="N1470" s="22"/>
      <c r="O1470" s="22"/>
      <c r="P1470" s="22"/>
      <c r="Q1470" s="18"/>
      <c r="R1470" s="18"/>
      <c r="S1470" s="946"/>
      <c r="T1470" s="913"/>
      <c r="U1470" s="913"/>
      <c r="V1470" s="9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</row>
    <row r="1471" spans="1:116" ht="9.75" customHeight="1" outlineLevel="4" thickBot="1" x14ac:dyDescent="0.2">
      <c r="A1471" s="1003"/>
      <c r="B1471" s="1007"/>
      <c r="C1471" s="1011"/>
      <c r="D1471" s="980"/>
      <c r="E1471" s="962"/>
      <c r="F1471" s="965"/>
      <c r="G1471" s="944"/>
      <c r="H1471" s="944"/>
      <c r="I1471" s="944"/>
      <c r="J1471" s="19" t="s">
        <v>385</v>
      </c>
      <c r="K1471" s="19">
        <f>SUM(K1467:K1470)</f>
        <v>0</v>
      </c>
      <c r="L1471" s="19">
        <f>SUM(L1467:L1470)</f>
        <v>0</v>
      </c>
      <c r="M1471" s="19">
        <f t="shared" ref="M1471:R1471" si="352">SUM(M1467:M1470)</f>
        <v>0</v>
      </c>
      <c r="N1471" s="19">
        <f t="shared" si="352"/>
        <v>0</v>
      </c>
      <c r="O1471" s="19">
        <f t="shared" si="352"/>
        <v>0</v>
      </c>
      <c r="P1471" s="19">
        <f t="shared" si="352"/>
        <v>0</v>
      </c>
      <c r="Q1471" s="19">
        <f t="shared" si="352"/>
        <v>0</v>
      </c>
      <c r="R1471" s="19">
        <f t="shared" si="352"/>
        <v>0</v>
      </c>
      <c r="S1471" s="947"/>
      <c r="T1471" s="914"/>
      <c r="U1471" s="914"/>
      <c r="V1471" s="914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</row>
    <row r="1472" spans="1:116" ht="10.5" customHeight="1" outlineLevel="4" x14ac:dyDescent="0.15">
      <c r="A1472" s="1000" t="s">
        <v>73</v>
      </c>
      <c r="B1472" s="1004" t="s">
        <v>11</v>
      </c>
      <c r="C1472" s="1008" t="s">
        <v>11</v>
      </c>
      <c r="D1472" s="978">
        <v>2</v>
      </c>
      <c r="E1472" s="960" t="s">
        <v>12</v>
      </c>
      <c r="F1472" s="963"/>
      <c r="G1472" s="942"/>
      <c r="H1472" s="942"/>
      <c r="I1472" s="942"/>
      <c r="J1472" s="14" t="s">
        <v>156</v>
      </c>
      <c r="K1472" s="20"/>
      <c r="L1472" s="20"/>
      <c r="M1472" s="17"/>
      <c r="N1472" s="17"/>
      <c r="O1472" s="17"/>
      <c r="P1472" s="17"/>
      <c r="Q1472" s="16"/>
      <c r="R1472" s="16"/>
      <c r="S1472" s="945"/>
      <c r="T1472" s="912"/>
      <c r="U1472" s="912"/>
      <c r="V1472" s="912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</row>
    <row r="1473" spans="1:44" ht="10.5" customHeight="1" outlineLevel="4" x14ac:dyDescent="0.15">
      <c r="A1473" s="1001"/>
      <c r="B1473" s="1005"/>
      <c r="C1473" s="1009"/>
      <c r="D1473" s="979"/>
      <c r="E1473" s="961"/>
      <c r="F1473" s="964"/>
      <c r="G1473" s="943"/>
      <c r="H1473" s="943"/>
      <c r="I1473" s="943"/>
      <c r="J1473" s="16" t="s">
        <v>157</v>
      </c>
      <c r="K1473" s="20"/>
      <c r="L1473" s="20"/>
      <c r="M1473" s="17"/>
      <c r="N1473" s="17"/>
      <c r="O1473" s="17"/>
      <c r="P1473" s="17"/>
      <c r="Q1473" s="16"/>
      <c r="R1473" s="16"/>
      <c r="S1473" s="946"/>
      <c r="T1473" s="913"/>
      <c r="U1473" s="913"/>
      <c r="V1473" s="9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</row>
    <row r="1474" spans="1:44" ht="9.75" customHeight="1" outlineLevel="4" x14ac:dyDescent="0.15">
      <c r="A1474" s="1001"/>
      <c r="B1474" s="1005"/>
      <c r="C1474" s="1009"/>
      <c r="D1474" s="979"/>
      <c r="E1474" s="961"/>
      <c r="F1474" s="964"/>
      <c r="G1474" s="943"/>
      <c r="H1474" s="943"/>
      <c r="I1474" s="943"/>
      <c r="J1474" s="16" t="s">
        <v>158</v>
      </c>
      <c r="K1474" s="20"/>
      <c r="L1474" s="20"/>
      <c r="M1474" s="17"/>
      <c r="N1474" s="17"/>
      <c r="O1474" s="17"/>
      <c r="P1474" s="17"/>
      <c r="Q1474" s="16"/>
      <c r="R1474" s="16"/>
      <c r="S1474" s="946"/>
      <c r="T1474" s="913"/>
      <c r="U1474" s="913"/>
      <c r="V1474" s="9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</row>
    <row r="1475" spans="1:44" ht="9.75" customHeight="1" outlineLevel="4" x14ac:dyDescent="0.15">
      <c r="A1475" s="1002"/>
      <c r="B1475" s="1006"/>
      <c r="C1475" s="1010"/>
      <c r="D1475" s="979"/>
      <c r="E1475" s="961"/>
      <c r="F1475" s="964"/>
      <c r="G1475" s="943"/>
      <c r="H1475" s="943"/>
      <c r="I1475" s="943"/>
      <c r="J1475" s="18" t="s">
        <v>159</v>
      </c>
      <c r="K1475" s="21"/>
      <c r="L1475" s="21"/>
      <c r="M1475" s="22"/>
      <c r="N1475" s="22"/>
      <c r="O1475" s="22"/>
      <c r="P1475" s="22"/>
      <c r="Q1475" s="18"/>
      <c r="R1475" s="18"/>
      <c r="S1475" s="946"/>
      <c r="T1475" s="913"/>
      <c r="U1475" s="913"/>
      <c r="V1475" s="9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</row>
    <row r="1476" spans="1:44" ht="9.75" customHeight="1" outlineLevel="4" thickBot="1" x14ac:dyDescent="0.2">
      <c r="A1476" s="1003"/>
      <c r="B1476" s="1007"/>
      <c r="C1476" s="1011"/>
      <c r="D1476" s="980"/>
      <c r="E1476" s="962"/>
      <c r="F1476" s="965"/>
      <c r="G1476" s="944"/>
      <c r="H1476" s="944"/>
      <c r="I1476" s="944"/>
      <c r="J1476" s="19" t="s">
        <v>385</v>
      </c>
      <c r="K1476" s="19">
        <f>SUM(K1472:K1475)</f>
        <v>0</v>
      </c>
      <c r="L1476" s="19">
        <f>SUM(L1472:L1475)</f>
        <v>0</v>
      </c>
      <c r="M1476" s="19">
        <f t="shared" ref="M1476:R1476" si="353">SUM(M1472:M1475)</f>
        <v>0</v>
      </c>
      <c r="N1476" s="19">
        <f t="shared" si="353"/>
        <v>0</v>
      </c>
      <c r="O1476" s="19">
        <f t="shared" si="353"/>
        <v>0</v>
      </c>
      <c r="P1476" s="19">
        <f t="shared" si="353"/>
        <v>0</v>
      </c>
      <c r="Q1476" s="19">
        <f t="shared" si="353"/>
        <v>0</v>
      </c>
      <c r="R1476" s="19">
        <f t="shared" si="353"/>
        <v>0</v>
      </c>
      <c r="S1476" s="947"/>
      <c r="T1476" s="914"/>
      <c r="U1476" s="914"/>
      <c r="V1476" s="914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</row>
    <row r="1477" spans="1:44" ht="9.75" customHeight="1" outlineLevel="3" thickBot="1" x14ac:dyDescent="0.2">
      <c r="A1477" s="30" t="s">
        <v>73</v>
      </c>
      <c r="B1477" s="31" t="s">
        <v>11</v>
      </c>
      <c r="C1477" s="10" t="s">
        <v>11</v>
      </c>
      <c r="D1477" s="25">
        <v>2</v>
      </c>
      <c r="E1477" s="915" t="s">
        <v>46</v>
      </c>
      <c r="F1477" s="916"/>
      <c r="G1477" s="916"/>
      <c r="H1477" s="916"/>
      <c r="I1477" s="916"/>
      <c r="J1477" s="917"/>
      <c r="K1477" s="26">
        <f>K1466+K1471+K1476</f>
        <v>0</v>
      </c>
      <c r="L1477" s="26">
        <f>L1466+L1471+L1476</f>
        <v>0</v>
      </c>
      <c r="M1477" s="26">
        <f t="shared" ref="M1477:R1477" si="354">M1466+M1471+M1476</f>
        <v>0</v>
      </c>
      <c r="N1477" s="26">
        <f t="shared" si="354"/>
        <v>0</v>
      </c>
      <c r="O1477" s="26">
        <f t="shared" si="354"/>
        <v>0</v>
      </c>
      <c r="P1477" s="26">
        <f t="shared" si="354"/>
        <v>0</v>
      </c>
      <c r="Q1477" s="26">
        <f t="shared" si="354"/>
        <v>0</v>
      </c>
      <c r="R1477" s="26">
        <f t="shared" si="354"/>
        <v>0</v>
      </c>
      <c r="S1477" s="42" t="s">
        <v>13</v>
      </c>
      <c r="T1477" s="43" t="s">
        <v>13</v>
      </c>
      <c r="U1477" s="44" t="s">
        <v>13</v>
      </c>
      <c r="V1477" s="45" t="s">
        <v>13</v>
      </c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</row>
    <row r="1478" spans="1:44" ht="9.75" customHeight="1" outlineLevel="4" thickBot="1" x14ac:dyDescent="0.2">
      <c r="A1478" s="11" t="s">
        <v>73</v>
      </c>
      <c r="B1478" s="12" t="s">
        <v>11</v>
      </c>
      <c r="C1478" s="117" t="s">
        <v>11</v>
      </c>
      <c r="D1478" s="13">
        <v>3</v>
      </c>
      <c r="E1478" s="1016" t="s">
        <v>239</v>
      </c>
      <c r="F1478" s="1017"/>
      <c r="G1478" s="1017"/>
      <c r="H1478" s="1017"/>
      <c r="I1478" s="1017"/>
      <c r="J1478" s="1017"/>
      <c r="K1478" s="1017"/>
      <c r="L1478" s="1017"/>
      <c r="M1478" s="1017"/>
      <c r="N1478" s="1017"/>
      <c r="O1478" s="1017"/>
      <c r="P1478" s="1017"/>
      <c r="Q1478" s="1017"/>
      <c r="R1478" s="1017"/>
      <c r="S1478" s="1017"/>
      <c r="T1478" s="1017"/>
      <c r="U1478" s="1017"/>
      <c r="V1478" s="1018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</row>
    <row r="1479" spans="1:44" ht="9.75" customHeight="1" outlineLevel="4" x14ac:dyDescent="0.15">
      <c r="A1479" s="1000" t="s">
        <v>73</v>
      </c>
      <c r="B1479" s="1004" t="s">
        <v>11</v>
      </c>
      <c r="C1479" s="1008" t="s">
        <v>11</v>
      </c>
      <c r="D1479" s="978">
        <v>3</v>
      </c>
      <c r="E1479" s="1022" t="s">
        <v>10</v>
      </c>
      <c r="F1479" s="981"/>
      <c r="G1479" s="986"/>
      <c r="H1479" s="986"/>
      <c r="I1479" s="986"/>
      <c r="J1479" s="16" t="s">
        <v>156</v>
      </c>
      <c r="K1479" s="20"/>
      <c r="L1479" s="14"/>
      <c r="M1479" s="15"/>
      <c r="N1479" s="15"/>
      <c r="O1479" s="15"/>
      <c r="P1479" s="15"/>
      <c r="Q1479" s="14"/>
      <c r="R1479" s="14"/>
      <c r="S1479" s="1012"/>
      <c r="T1479" s="912"/>
      <c r="U1479" s="912"/>
      <c r="V1479" s="912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</row>
    <row r="1480" spans="1:44" ht="9.75" customHeight="1" outlineLevel="4" x14ac:dyDescent="0.15">
      <c r="A1480" s="1001"/>
      <c r="B1480" s="1005"/>
      <c r="C1480" s="1009"/>
      <c r="D1480" s="979"/>
      <c r="E1480" s="1023"/>
      <c r="F1480" s="982"/>
      <c r="G1480" s="985"/>
      <c r="H1480" s="985"/>
      <c r="I1480" s="985"/>
      <c r="J1480" s="16" t="s">
        <v>157</v>
      </c>
      <c r="K1480" s="20"/>
      <c r="L1480" s="16"/>
      <c r="M1480" s="17"/>
      <c r="N1480" s="17"/>
      <c r="O1480" s="17"/>
      <c r="P1480" s="17"/>
      <c r="Q1480" s="16"/>
      <c r="R1480" s="16"/>
      <c r="S1480" s="1013"/>
      <c r="T1480" s="913"/>
      <c r="U1480" s="913"/>
      <c r="V1480" s="9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</row>
    <row r="1481" spans="1:44" ht="9.75" customHeight="1" outlineLevel="4" x14ac:dyDescent="0.15">
      <c r="A1481" s="1001"/>
      <c r="B1481" s="1005"/>
      <c r="C1481" s="1009"/>
      <c r="D1481" s="979"/>
      <c r="E1481" s="1023"/>
      <c r="F1481" s="982"/>
      <c r="G1481" s="985"/>
      <c r="H1481" s="985"/>
      <c r="I1481" s="985"/>
      <c r="J1481" s="16" t="s">
        <v>158</v>
      </c>
      <c r="K1481" s="20"/>
      <c r="L1481" s="16"/>
      <c r="M1481" s="17"/>
      <c r="N1481" s="17"/>
      <c r="O1481" s="17"/>
      <c r="P1481" s="17"/>
      <c r="Q1481" s="16"/>
      <c r="R1481" s="16"/>
      <c r="S1481" s="1013"/>
      <c r="T1481" s="913"/>
      <c r="U1481" s="913"/>
      <c r="V1481" s="9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</row>
    <row r="1482" spans="1:44" ht="9.75" customHeight="1" outlineLevel="4" x14ac:dyDescent="0.15">
      <c r="A1482" s="1002"/>
      <c r="B1482" s="1006"/>
      <c r="C1482" s="1010"/>
      <c r="D1482" s="979"/>
      <c r="E1482" s="1024"/>
      <c r="F1482" s="983"/>
      <c r="G1482" s="987"/>
      <c r="H1482" s="987"/>
      <c r="I1482" s="987"/>
      <c r="J1482" s="18" t="s">
        <v>159</v>
      </c>
      <c r="K1482" s="21"/>
      <c r="L1482" s="18"/>
      <c r="M1482" s="18"/>
      <c r="N1482" s="18"/>
      <c r="O1482" s="18"/>
      <c r="P1482" s="18"/>
      <c r="Q1482" s="18"/>
      <c r="R1482" s="18"/>
      <c r="S1482" s="1014"/>
      <c r="T1482" s="913"/>
      <c r="U1482" s="913"/>
      <c r="V1482" s="9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</row>
    <row r="1483" spans="1:44" ht="9.75" customHeight="1" outlineLevel="4" thickBot="1" x14ac:dyDescent="0.2">
      <c r="A1483" s="1003"/>
      <c r="B1483" s="1007"/>
      <c r="C1483" s="1011"/>
      <c r="D1483" s="980"/>
      <c r="E1483" s="1025"/>
      <c r="F1483" s="984"/>
      <c r="G1483" s="988"/>
      <c r="H1483" s="988"/>
      <c r="I1483" s="988"/>
      <c r="J1483" s="19" t="s">
        <v>385</v>
      </c>
      <c r="K1483" s="19">
        <f>SUM(K1479:K1482)</f>
        <v>0</v>
      </c>
      <c r="L1483" s="19">
        <f>SUM(L1479:L1482)</f>
        <v>0</v>
      </c>
      <c r="M1483" s="19">
        <f t="shared" ref="M1483:R1483" si="355">SUM(M1479:M1482)</f>
        <v>0</v>
      </c>
      <c r="N1483" s="19">
        <f t="shared" si="355"/>
        <v>0</v>
      </c>
      <c r="O1483" s="19">
        <f t="shared" si="355"/>
        <v>0</v>
      </c>
      <c r="P1483" s="19">
        <f t="shared" si="355"/>
        <v>0</v>
      </c>
      <c r="Q1483" s="19">
        <f t="shared" si="355"/>
        <v>0</v>
      </c>
      <c r="R1483" s="19">
        <f t="shared" si="355"/>
        <v>0</v>
      </c>
      <c r="S1483" s="1015"/>
      <c r="T1483" s="914"/>
      <c r="U1483" s="914"/>
      <c r="V1483" s="914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</row>
    <row r="1484" spans="1:44" ht="9.75" customHeight="1" outlineLevel="4" x14ac:dyDescent="0.15">
      <c r="A1484" s="1000" t="s">
        <v>73</v>
      </c>
      <c r="B1484" s="1004" t="s">
        <v>11</v>
      </c>
      <c r="C1484" s="1008" t="s">
        <v>11</v>
      </c>
      <c r="D1484" s="978">
        <v>3</v>
      </c>
      <c r="E1484" s="960" t="s">
        <v>11</v>
      </c>
      <c r="F1484" s="981"/>
      <c r="G1484" s="942"/>
      <c r="H1484" s="986"/>
      <c r="I1484" s="986"/>
      <c r="J1484" s="14" t="s">
        <v>156</v>
      </c>
      <c r="K1484" s="20"/>
      <c r="L1484" s="20"/>
      <c r="M1484" s="17"/>
      <c r="N1484" s="17"/>
      <c r="O1484" s="17"/>
      <c r="P1484" s="17"/>
      <c r="Q1484" s="16"/>
      <c r="R1484" s="16"/>
      <c r="S1484" s="945"/>
      <c r="T1484" s="912"/>
      <c r="U1484" s="912"/>
      <c r="V1484" s="912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</row>
    <row r="1485" spans="1:44" ht="9.75" customHeight="1" outlineLevel="4" x14ac:dyDescent="0.15">
      <c r="A1485" s="1001"/>
      <c r="B1485" s="1005"/>
      <c r="C1485" s="1009"/>
      <c r="D1485" s="979"/>
      <c r="E1485" s="961"/>
      <c r="F1485" s="982"/>
      <c r="G1485" s="943"/>
      <c r="H1485" s="985"/>
      <c r="I1485" s="985"/>
      <c r="J1485" s="16" t="s">
        <v>157</v>
      </c>
      <c r="K1485" s="20"/>
      <c r="L1485" s="20"/>
      <c r="M1485" s="17"/>
      <c r="N1485" s="17"/>
      <c r="O1485" s="17"/>
      <c r="P1485" s="17"/>
      <c r="Q1485" s="16"/>
      <c r="R1485" s="16"/>
      <c r="S1485" s="946"/>
      <c r="T1485" s="913"/>
      <c r="U1485" s="913"/>
      <c r="V1485" s="9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</row>
    <row r="1486" spans="1:44" ht="9.75" customHeight="1" outlineLevel="4" x14ac:dyDescent="0.15">
      <c r="A1486" s="1001"/>
      <c r="B1486" s="1005"/>
      <c r="C1486" s="1009"/>
      <c r="D1486" s="979"/>
      <c r="E1486" s="961"/>
      <c r="F1486" s="982"/>
      <c r="G1486" s="943"/>
      <c r="H1486" s="985"/>
      <c r="I1486" s="985"/>
      <c r="J1486" s="16" t="s">
        <v>158</v>
      </c>
      <c r="K1486" s="20"/>
      <c r="L1486" s="20"/>
      <c r="M1486" s="17"/>
      <c r="N1486" s="17"/>
      <c r="O1486" s="17"/>
      <c r="P1486" s="17"/>
      <c r="Q1486" s="16"/>
      <c r="R1486" s="16"/>
      <c r="S1486" s="946"/>
      <c r="T1486" s="913"/>
      <c r="U1486" s="913"/>
      <c r="V1486" s="9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</row>
    <row r="1487" spans="1:44" ht="9.75" customHeight="1" outlineLevel="4" x14ac:dyDescent="0.15">
      <c r="A1487" s="1002"/>
      <c r="B1487" s="1006"/>
      <c r="C1487" s="1010"/>
      <c r="D1487" s="979"/>
      <c r="E1487" s="961"/>
      <c r="F1487" s="983"/>
      <c r="G1487" s="943"/>
      <c r="H1487" s="987"/>
      <c r="I1487" s="987"/>
      <c r="J1487" s="18" t="s">
        <v>159</v>
      </c>
      <c r="K1487" s="21"/>
      <c r="L1487" s="21"/>
      <c r="M1487" s="22"/>
      <c r="N1487" s="22"/>
      <c r="O1487" s="22"/>
      <c r="P1487" s="22"/>
      <c r="Q1487" s="18"/>
      <c r="R1487" s="18"/>
      <c r="S1487" s="946"/>
      <c r="T1487" s="913"/>
      <c r="U1487" s="913"/>
      <c r="V1487" s="9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</row>
    <row r="1488" spans="1:44" ht="9.75" customHeight="1" outlineLevel="4" thickBot="1" x14ac:dyDescent="0.2">
      <c r="A1488" s="1003"/>
      <c r="B1488" s="1007"/>
      <c r="C1488" s="1011"/>
      <c r="D1488" s="980"/>
      <c r="E1488" s="962"/>
      <c r="F1488" s="984"/>
      <c r="G1488" s="944"/>
      <c r="H1488" s="988"/>
      <c r="I1488" s="988"/>
      <c r="J1488" s="19" t="s">
        <v>385</v>
      </c>
      <c r="K1488" s="19">
        <f>SUM(K1484:K1487)</f>
        <v>0</v>
      </c>
      <c r="L1488" s="19">
        <f>SUM(L1484:L1487)</f>
        <v>0</v>
      </c>
      <c r="M1488" s="19">
        <f t="shared" ref="M1488:R1488" si="356">SUM(M1484:M1487)</f>
        <v>0</v>
      </c>
      <c r="N1488" s="19">
        <f t="shared" si="356"/>
        <v>0</v>
      </c>
      <c r="O1488" s="19">
        <f t="shared" si="356"/>
        <v>0</v>
      </c>
      <c r="P1488" s="19">
        <f t="shared" si="356"/>
        <v>0</v>
      </c>
      <c r="Q1488" s="19">
        <f t="shared" si="356"/>
        <v>0</v>
      </c>
      <c r="R1488" s="19">
        <f t="shared" si="356"/>
        <v>0</v>
      </c>
      <c r="S1488" s="947"/>
      <c r="T1488" s="914"/>
      <c r="U1488" s="914"/>
      <c r="V1488" s="914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</row>
    <row r="1489" spans="1:116" ht="10.5" customHeight="1" outlineLevel="4" x14ac:dyDescent="0.15">
      <c r="A1489" s="1000" t="s">
        <v>73</v>
      </c>
      <c r="B1489" s="1004" t="s">
        <v>11</v>
      </c>
      <c r="C1489" s="1008" t="s">
        <v>11</v>
      </c>
      <c r="D1489" s="978">
        <v>3</v>
      </c>
      <c r="E1489" s="1023" t="s">
        <v>12</v>
      </c>
      <c r="F1489" s="1050"/>
      <c r="G1489" s="985"/>
      <c r="H1489" s="985"/>
      <c r="I1489" s="985"/>
      <c r="J1489" s="14" t="s">
        <v>156</v>
      </c>
      <c r="K1489" s="20"/>
      <c r="L1489" s="20"/>
      <c r="M1489" s="17"/>
      <c r="N1489" s="17"/>
      <c r="O1489" s="17"/>
      <c r="P1489" s="17"/>
      <c r="Q1489" s="16"/>
      <c r="R1489" s="16"/>
      <c r="S1489" s="945"/>
      <c r="T1489" s="912"/>
      <c r="U1489" s="912"/>
      <c r="V1489" s="912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</row>
    <row r="1490" spans="1:116" ht="11.25" customHeight="1" outlineLevel="4" x14ac:dyDescent="0.15">
      <c r="A1490" s="1001"/>
      <c r="B1490" s="1005"/>
      <c r="C1490" s="1009"/>
      <c r="D1490" s="979"/>
      <c r="E1490" s="1023"/>
      <c r="F1490" s="1050"/>
      <c r="G1490" s="985"/>
      <c r="H1490" s="985"/>
      <c r="I1490" s="985"/>
      <c r="J1490" s="16" t="s">
        <v>157</v>
      </c>
      <c r="K1490" s="20"/>
      <c r="L1490" s="20"/>
      <c r="M1490" s="17"/>
      <c r="N1490" s="17"/>
      <c r="O1490" s="17"/>
      <c r="P1490" s="17"/>
      <c r="Q1490" s="16"/>
      <c r="R1490" s="16"/>
      <c r="S1490" s="946"/>
      <c r="T1490" s="913"/>
      <c r="U1490" s="913"/>
      <c r="V1490" s="9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</row>
    <row r="1491" spans="1:116" ht="9.75" customHeight="1" outlineLevel="4" x14ac:dyDescent="0.15">
      <c r="A1491" s="1001"/>
      <c r="B1491" s="1005"/>
      <c r="C1491" s="1009"/>
      <c r="D1491" s="979"/>
      <c r="E1491" s="1023"/>
      <c r="F1491" s="1050"/>
      <c r="G1491" s="985"/>
      <c r="H1491" s="985"/>
      <c r="I1491" s="985"/>
      <c r="J1491" s="16" t="s">
        <v>158</v>
      </c>
      <c r="K1491" s="20"/>
      <c r="L1491" s="20"/>
      <c r="M1491" s="17"/>
      <c r="N1491" s="17"/>
      <c r="O1491" s="17"/>
      <c r="P1491" s="17"/>
      <c r="Q1491" s="16"/>
      <c r="R1491" s="16"/>
      <c r="S1491" s="946"/>
      <c r="T1491" s="913"/>
      <c r="U1491" s="913"/>
      <c r="V1491" s="9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</row>
    <row r="1492" spans="1:116" ht="9.75" customHeight="1" outlineLevel="4" x14ac:dyDescent="0.15">
      <c r="A1492" s="1002"/>
      <c r="B1492" s="1006"/>
      <c r="C1492" s="1010"/>
      <c r="D1492" s="979"/>
      <c r="E1492" s="1024"/>
      <c r="F1492" s="1051"/>
      <c r="G1492" s="987"/>
      <c r="H1492" s="987"/>
      <c r="I1492" s="987"/>
      <c r="J1492" s="18" t="s">
        <v>159</v>
      </c>
      <c r="K1492" s="21"/>
      <c r="L1492" s="21"/>
      <c r="M1492" s="22"/>
      <c r="N1492" s="22"/>
      <c r="O1492" s="22"/>
      <c r="P1492" s="22"/>
      <c r="Q1492" s="18"/>
      <c r="R1492" s="18"/>
      <c r="S1492" s="946"/>
      <c r="T1492" s="913"/>
      <c r="U1492" s="913"/>
      <c r="V1492" s="9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</row>
    <row r="1493" spans="1:116" ht="9.75" customHeight="1" outlineLevel="4" thickBot="1" x14ac:dyDescent="0.2">
      <c r="A1493" s="1003"/>
      <c r="B1493" s="1007"/>
      <c r="C1493" s="1011"/>
      <c r="D1493" s="980"/>
      <c r="E1493" s="1025"/>
      <c r="F1493" s="1052"/>
      <c r="G1493" s="988"/>
      <c r="H1493" s="988"/>
      <c r="I1493" s="988"/>
      <c r="J1493" s="19" t="s">
        <v>385</v>
      </c>
      <c r="K1493" s="19">
        <f>SUM(K1489:K1492)</f>
        <v>0</v>
      </c>
      <c r="L1493" s="19">
        <f>SUM(L1489:L1492)</f>
        <v>0</v>
      </c>
      <c r="M1493" s="19">
        <f t="shared" ref="M1493:R1493" si="357">SUM(M1489:M1492)</f>
        <v>0</v>
      </c>
      <c r="N1493" s="19">
        <f t="shared" si="357"/>
        <v>0</v>
      </c>
      <c r="O1493" s="19">
        <f t="shared" si="357"/>
        <v>0</v>
      </c>
      <c r="P1493" s="19">
        <f t="shared" si="357"/>
        <v>0</v>
      </c>
      <c r="Q1493" s="19">
        <f t="shared" si="357"/>
        <v>0</v>
      </c>
      <c r="R1493" s="19">
        <f t="shared" si="357"/>
        <v>0</v>
      </c>
      <c r="S1493" s="947"/>
      <c r="T1493" s="914"/>
      <c r="U1493" s="914"/>
      <c r="V1493" s="914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</row>
    <row r="1494" spans="1:116" ht="9.75" customHeight="1" outlineLevel="3" thickBot="1" x14ac:dyDescent="0.2">
      <c r="A1494" s="30" t="s">
        <v>73</v>
      </c>
      <c r="B1494" s="31" t="s">
        <v>11</v>
      </c>
      <c r="C1494" s="10" t="s">
        <v>11</v>
      </c>
      <c r="D1494" s="25">
        <v>3</v>
      </c>
      <c r="E1494" s="915" t="s">
        <v>46</v>
      </c>
      <c r="F1494" s="916"/>
      <c r="G1494" s="916"/>
      <c r="H1494" s="916"/>
      <c r="I1494" s="916"/>
      <c r="J1494" s="917"/>
      <c r="K1494" s="26">
        <f>K1483+K1488+K1493</f>
        <v>0</v>
      </c>
      <c r="L1494" s="26">
        <f>L1483+L1488+L1493</f>
        <v>0</v>
      </c>
      <c r="M1494" s="26">
        <f t="shared" ref="M1494:R1494" si="358">M1483+M1488+M1493</f>
        <v>0</v>
      </c>
      <c r="N1494" s="26">
        <f t="shared" si="358"/>
        <v>0</v>
      </c>
      <c r="O1494" s="26">
        <f t="shared" si="358"/>
        <v>0</v>
      </c>
      <c r="P1494" s="26">
        <f t="shared" si="358"/>
        <v>0</v>
      </c>
      <c r="Q1494" s="26">
        <f t="shared" si="358"/>
        <v>0</v>
      </c>
      <c r="R1494" s="26">
        <f t="shared" si="358"/>
        <v>0</v>
      </c>
      <c r="S1494" s="42" t="s">
        <v>13</v>
      </c>
      <c r="T1494" s="43" t="s">
        <v>13</v>
      </c>
      <c r="U1494" s="44" t="s">
        <v>13</v>
      </c>
      <c r="V1494" s="45" t="s">
        <v>13</v>
      </c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</row>
    <row r="1495" spans="1:116" ht="9.75" customHeight="1" outlineLevel="4" thickBot="1" x14ac:dyDescent="0.2">
      <c r="A1495" s="11" t="s">
        <v>73</v>
      </c>
      <c r="B1495" s="12" t="s">
        <v>11</v>
      </c>
      <c r="C1495" s="117" t="s">
        <v>11</v>
      </c>
      <c r="D1495" s="13">
        <v>4</v>
      </c>
      <c r="E1495" s="1016" t="s">
        <v>240</v>
      </c>
      <c r="F1495" s="1017"/>
      <c r="G1495" s="1017"/>
      <c r="H1495" s="1017"/>
      <c r="I1495" s="1017"/>
      <c r="J1495" s="1017"/>
      <c r="K1495" s="1017"/>
      <c r="L1495" s="1017"/>
      <c r="M1495" s="1017"/>
      <c r="N1495" s="1017"/>
      <c r="O1495" s="1017"/>
      <c r="P1495" s="1017"/>
      <c r="Q1495" s="1017"/>
      <c r="R1495" s="1017"/>
      <c r="S1495" s="1017"/>
      <c r="T1495" s="1017"/>
      <c r="U1495" s="1017"/>
      <c r="V1495" s="1018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</row>
    <row r="1496" spans="1:116" ht="9.75" customHeight="1" outlineLevel="4" x14ac:dyDescent="0.15">
      <c r="A1496" s="1000" t="s">
        <v>73</v>
      </c>
      <c r="B1496" s="1004" t="s">
        <v>11</v>
      </c>
      <c r="C1496" s="1008" t="s">
        <v>11</v>
      </c>
      <c r="D1496" s="978">
        <v>4</v>
      </c>
      <c r="E1496" s="1022" t="s">
        <v>10</v>
      </c>
      <c r="F1496" s="981"/>
      <c r="G1496" s="986"/>
      <c r="H1496" s="986"/>
      <c r="I1496" s="986"/>
      <c r="J1496" s="16" t="s">
        <v>156</v>
      </c>
      <c r="K1496" s="20"/>
      <c r="L1496" s="14"/>
      <c r="M1496" s="15"/>
      <c r="N1496" s="15"/>
      <c r="O1496" s="15"/>
      <c r="P1496" s="15"/>
      <c r="Q1496" s="14"/>
      <c r="R1496" s="14"/>
      <c r="S1496" s="1012"/>
      <c r="T1496" s="912"/>
      <c r="U1496" s="912"/>
      <c r="V1496" s="912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</row>
    <row r="1497" spans="1:116" ht="9.75" customHeight="1" outlineLevel="4" x14ac:dyDescent="0.15">
      <c r="A1497" s="1001"/>
      <c r="B1497" s="1005"/>
      <c r="C1497" s="1009"/>
      <c r="D1497" s="979"/>
      <c r="E1497" s="1023"/>
      <c r="F1497" s="982"/>
      <c r="G1497" s="985"/>
      <c r="H1497" s="985"/>
      <c r="I1497" s="985"/>
      <c r="J1497" s="16" t="s">
        <v>157</v>
      </c>
      <c r="K1497" s="20"/>
      <c r="L1497" s="16"/>
      <c r="M1497" s="17"/>
      <c r="N1497" s="17"/>
      <c r="O1497" s="17"/>
      <c r="P1497" s="17"/>
      <c r="Q1497" s="16"/>
      <c r="R1497" s="16"/>
      <c r="S1497" s="1013"/>
      <c r="T1497" s="913"/>
      <c r="U1497" s="913"/>
      <c r="V1497" s="9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</row>
    <row r="1498" spans="1:116" ht="9.75" customHeight="1" outlineLevel="4" x14ac:dyDescent="0.15">
      <c r="A1498" s="1001"/>
      <c r="B1498" s="1005"/>
      <c r="C1498" s="1009"/>
      <c r="D1498" s="979"/>
      <c r="E1498" s="1023"/>
      <c r="F1498" s="982"/>
      <c r="G1498" s="985"/>
      <c r="H1498" s="985"/>
      <c r="I1498" s="985"/>
      <c r="J1498" s="16" t="s">
        <v>158</v>
      </c>
      <c r="K1498" s="20"/>
      <c r="L1498" s="16"/>
      <c r="M1498" s="17"/>
      <c r="N1498" s="17"/>
      <c r="O1498" s="17"/>
      <c r="P1498" s="17"/>
      <c r="Q1498" s="16"/>
      <c r="R1498" s="16"/>
      <c r="S1498" s="1013"/>
      <c r="T1498" s="913"/>
      <c r="U1498" s="913"/>
      <c r="V1498" s="9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</row>
    <row r="1499" spans="1:116" ht="9.75" customHeight="1" outlineLevel="4" x14ac:dyDescent="0.15">
      <c r="A1499" s="1002"/>
      <c r="B1499" s="1006"/>
      <c r="C1499" s="1010"/>
      <c r="D1499" s="979"/>
      <c r="E1499" s="1024"/>
      <c r="F1499" s="983"/>
      <c r="G1499" s="987"/>
      <c r="H1499" s="987"/>
      <c r="I1499" s="987"/>
      <c r="J1499" s="18" t="s">
        <v>159</v>
      </c>
      <c r="K1499" s="21"/>
      <c r="L1499" s="18"/>
      <c r="M1499" s="18"/>
      <c r="N1499" s="18"/>
      <c r="O1499" s="18"/>
      <c r="P1499" s="18"/>
      <c r="Q1499" s="18"/>
      <c r="R1499" s="18"/>
      <c r="S1499" s="1014"/>
      <c r="T1499" s="913"/>
      <c r="U1499" s="913"/>
      <c r="V1499" s="9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</row>
    <row r="1500" spans="1:116" ht="9.75" customHeight="1" outlineLevel="4" thickBot="1" x14ac:dyDescent="0.2">
      <c r="A1500" s="1003"/>
      <c r="B1500" s="1007"/>
      <c r="C1500" s="1011"/>
      <c r="D1500" s="980"/>
      <c r="E1500" s="1025"/>
      <c r="F1500" s="984"/>
      <c r="G1500" s="988"/>
      <c r="H1500" s="988"/>
      <c r="I1500" s="988"/>
      <c r="J1500" s="19" t="s">
        <v>385</v>
      </c>
      <c r="K1500" s="19">
        <f>SUM(K1496:K1499)</f>
        <v>0</v>
      </c>
      <c r="L1500" s="19">
        <f>SUM(L1496:L1499)</f>
        <v>0</v>
      </c>
      <c r="M1500" s="19">
        <f t="shared" ref="M1500:R1500" si="359">SUM(M1496:M1499)</f>
        <v>0</v>
      </c>
      <c r="N1500" s="19">
        <f t="shared" si="359"/>
        <v>0</v>
      </c>
      <c r="O1500" s="19">
        <f t="shared" si="359"/>
        <v>0</v>
      </c>
      <c r="P1500" s="19">
        <f t="shared" si="359"/>
        <v>0</v>
      </c>
      <c r="Q1500" s="19">
        <f t="shared" si="359"/>
        <v>0</v>
      </c>
      <c r="R1500" s="19">
        <f t="shared" si="359"/>
        <v>0</v>
      </c>
      <c r="S1500" s="1015"/>
      <c r="T1500" s="914"/>
      <c r="U1500" s="914"/>
      <c r="V1500" s="914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</row>
    <row r="1501" spans="1:116" ht="9.75" customHeight="1" outlineLevel="4" x14ac:dyDescent="0.15">
      <c r="A1501" s="1000" t="s">
        <v>73</v>
      </c>
      <c r="B1501" s="1004" t="s">
        <v>11</v>
      </c>
      <c r="C1501" s="1008" t="s">
        <v>11</v>
      </c>
      <c r="D1501" s="978">
        <v>4</v>
      </c>
      <c r="E1501" s="960" t="s">
        <v>11</v>
      </c>
      <c r="F1501" s="981"/>
      <c r="G1501" s="942"/>
      <c r="H1501" s="986"/>
      <c r="I1501" s="986"/>
      <c r="J1501" s="14" t="s">
        <v>156</v>
      </c>
      <c r="K1501" s="20"/>
      <c r="L1501" s="20"/>
      <c r="M1501" s="17"/>
      <c r="N1501" s="17"/>
      <c r="O1501" s="17"/>
      <c r="P1501" s="17"/>
      <c r="Q1501" s="16"/>
      <c r="R1501" s="16"/>
      <c r="S1501" s="945"/>
      <c r="T1501" s="912"/>
      <c r="U1501" s="912"/>
      <c r="V1501" s="912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</row>
    <row r="1502" spans="1:116" ht="9.75" customHeight="1" outlineLevel="4" x14ac:dyDescent="0.15">
      <c r="A1502" s="1001"/>
      <c r="B1502" s="1005"/>
      <c r="C1502" s="1009"/>
      <c r="D1502" s="979"/>
      <c r="E1502" s="961"/>
      <c r="F1502" s="982"/>
      <c r="G1502" s="943"/>
      <c r="H1502" s="985"/>
      <c r="I1502" s="985"/>
      <c r="J1502" s="16" t="s">
        <v>157</v>
      </c>
      <c r="K1502" s="20"/>
      <c r="L1502" s="20"/>
      <c r="M1502" s="17"/>
      <c r="N1502" s="17"/>
      <c r="O1502" s="17"/>
      <c r="P1502" s="17"/>
      <c r="Q1502" s="16"/>
      <c r="R1502" s="16"/>
      <c r="S1502" s="946"/>
      <c r="T1502" s="913"/>
      <c r="U1502" s="913"/>
      <c r="V1502" s="9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</row>
    <row r="1503" spans="1:116" ht="9.75" customHeight="1" outlineLevel="4" x14ac:dyDescent="0.15">
      <c r="A1503" s="1001"/>
      <c r="B1503" s="1005"/>
      <c r="C1503" s="1009"/>
      <c r="D1503" s="979"/>
      <c r="E1503" s="961"/>
      <c r="F1503" s="982"/>
      <c r="G1503" s="943"/>
      <c r="H1503" s="985"/>
      <c r="I1503" s="985"/>
      <c r="J1503" s="16" t="s">
        <v>158</v>
      </c>
      <c r="K1503" s="20"/>
      <c r="L1503" s="20"/>
      <c r="M1503" s="17"/>
      <c r="N1503" s="17"/>
      <c r="O1503" s="17"/>
      <c r="P1503" s="17"/>
      <c r="Q1503" s="16"/>
      <c r="R1503" s="16"/>
      <c r="S1503" s="946"/>
      <c r="T1503" s="913"/>
      <c r="U1503" s="913"/>
      <c r="V1503" s="9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</row>
    <row r="1504" spans="1:116" ht="9.75" customHeight="1" outlineLevel="4" x14ac:dyDescent="0.15">
      <c r="A1504" s="1002"/>
      <c r="B1504" s="1006"/>
      <c r="C1504" s="1010"/>
      <c r="D1504" s="979"/>
      <c r="E1504" s="961"/>
      <c r="F1504" s="983"/>
      <c r="G1504" s="943"/>
      <c r="H1504" s="987"/>
      <c r="I1504" s="987"/>
      <c r="J1504" s="18" t="s">
        <v>159</v>
      </c>
      <c r="K1504" s="21"/>
      <c r="L1504" s="21"/>
      <c r="M1504" s="22"/>
      <c r="N1504" s="22"/>
      <c r="O1504" s="22"/>
      <c r="P1504" s="22"/>
      <c r="Q1504" s="18"/>
      <c r="R1504" s="18"/>
      <c r="S1504" s="946"/>
      <c r="T1504" s="913"/>
      <c r="U1504" s="913"/>
      <c r="V1504" s="9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</row>
    <row r="1505" spans="1:116" ht="9.75" customHeight="1" outlineLevel="4" thickBot="1" x14ac:dyDescent="0.2">
      <c r="A1505" s="1003"/>
      <c r="B1505" s="1007"/>
      <c r="C1505" s="1011"/>
      <c r="D1505" s="980"/>
      <c r="E1505" s="962"/>
      <c r="F1505" s="984"/>
      <c r="G1505" s="944"/>
      <c r="H1505" s="988"/>
      <c r="I1505" s="988"/>
      <c r="J1505" s="19" t="s">
        <v>385</v>
      </c>
      <c r="K1505" s="19">
        <f>SUM(K1501:K1504)</f>
        <v>0</v>
      </c>
      <c r="L1505" s="19">
        <f>SUM(L1501:L1504)</f>
        <v>0</v>
      </c>
      <c r="M1505" s="19">
        <f t="shared" ref="M1505:R1505" si="360">SUM(M1501:M1504)</f>
        <v>0</v>
      </c>
      <c r="N1505" s="19">
        <f t="shared" si="360"/>
        <v>0</v>
      </c>
      <c r="O1505" s="19">
        <f t="shared" si="360"/>
        <v>0</v>
      </c>
      <c r="P1505" s="19">
        <f t="shared" si="360"/>
        <v>0</v>
      </c>
      <c r="Q1505" s="19">
        <f t="shared" si="360"/>
        <v>0</v>
      </c>
      <c r="R1505" s="19">
        <f t="shared" si="360"/>
        <v>0</v>
      </c>
      <c r="S1505" s="947"/>
      <c r="T1505" s="914"/>
      <c r="U1505" s="914"/>
      <c r="V1505" s="914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</row>
    <row r="1506" spans="1:116" ht="10.5" customHeight="1" outlineLevel="4" x14ac:dyDescent="0.15">
      <c r="A1506" s="1000" t="s">
        <v>73</v>
      </c>
      <c r="B1506" s="1004" t="s">
        <v>11</v>
      </c>
      <c r="C1506" s="1008" t="s">
        <v>11</v>
      </c>
      <c r="D1506" s="978">
        <v>4</v>
      </c>
      <c r="E1506" s="1023" t="s">
        <v>12</v>
      </c>
      <c r="F1506" s="1050"/>
      <c r="G1506" s="985"/>
      <c r="H1506" s="985"/>
      <c r="I1506" s="985"/>
      <c r="J1506" s="14" t="s">
        <v>156</v>
      </c>
      <c r="K1506" s="20"/>
      <c r="L1506" s="20"/>
      <c r="M1506" s="17"/>
      <c r="N1506" s="17"/>
      <c r="O1506" s="17"/>
      <c r="P1506" s="17"/>
      <c r="Q1506" s="16"/>
      <c r="R1506" s="16"/>
      <c r="S1506" s="945"/>
      <c r="T1506" s="912"/>
      <c r="U1506" s="912"/>
      <c r="V1506" s="912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</row>
    <row r="1507" spans="1:116" ht="10.5" customHeight="1" outlineLevel="4" x14ac:dyDescent="0.15">
      <c r="A1507" s="1001"/>
      <c r="B1507" s="1005"/>
      <c r="C1507" s="1009"/>
      <c r="D1507" s="979"/>
      <c r="E1507" s="1023"/>
      <c r="F1507" s="1050"/>
      <c r="G1507" s="985"/>
      <c r="H1507" s="985"/>
      <c r="I1507" s="985"/>
      <c r="J1507" s="16" t="s">
        <v>157</v>
      </c>
      <c r="K1507" s="20"/>
      <c r="L1507" s="20"/>
      <c r="M1507" s="17"/>
      <c r="N1507" s="17"/>
      <c r="O1507" s="17"/>
      <c r="P1507" s="17"/>
      <c r="Q1507" s="16"/>
      <c r="R1507" s="16"/>
      <c r="S1507" s="946"/>
      <c r="T1507" s="913"/>
      <c r="U1507" s="913"/>
      <c r="V1507" s="9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</row>
    <row r="1508" spans="1:116" ht="9.75" customHeight="1" outlineLevel="4" x14ac:dyDescent="0.15">
      <c r="A1508" s="1001"/>
      <c r="B1508" s="1005"/>
      <c r="C1508" s="1009"/>
      <c r="D1508" s="979"/>
      <c r="E1508" s="1023"/>
      <c r="F1508" s="1050"/>
      <c r="G1508" s="985"/>
      <c r="H1508" s="985"/>
      <c r="I1508" s="985"/>
      <c r="J1508" s="16" t="s">
        <v>158</v>
      </c>
      <c r="K1508" s="20"/>
      <c r="L1508" s="20"/>
      <c r="M1508" s="17"/>
      <c r="N1508" s="17"/>
      <c r="O1508" s="17"/>
      <c r="P1508" s="17"/>
      <c r="Q1508" s="16"/>
      <c r="R1508" s="16"/>
      <c r="S1508" s="946"/>
      <c r="T1508" s="913"/>
      <c r="U1508" s="913"/>
      <c r="V1508" s="9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</row>
    <row r="1509" spans="1:116" ht="9.75" customHeight="1" outlineLevel="4" x14ac:dyDescent="0.15">
      <c r="A1509" s="1002"/>
      <c r="B1509" s="1006"/>
      <c r="C1509" s="1010"/>
      <c r="D1509" s="979"/>
      <c r="E1509" s="1024"/>
      <c r="F1509" s="1051"/>
      <c r="G1509" s="987"/>
      <c r="H1509" s="987"/>
      <c r="I1509" s="987"/>
      <c r="J1509" s="18" t="s">
        <v>159</v>
      </c>
      <c r="K1509" s="21"/>
      <c r="L1509" s="21"/>
      <c r="M1509" s="22"/>
      <c r="N1509" s="22"/>
      <c r="O1509" s="22"/>
      <c r="P1509" s="22"/>
      <c r="Q1509" s="18"/>
      <c r="R1509" s="18"/>
      <c r="S1509" s="946"/>
      <c r="T1509" s="913"/>
      <c r="U1509" s="913"/>
      <c r="V1509" s="9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</row>
    <row r="1510" spans="1:116" ht="9.75" customHeight="1" outlineLevel="4" thickBot="1" x14ac:dyDescent="0.2">
      <c r="A1510" s="1003"/>
      <c r="B1510" s="1007"/>
      <c r="C1510" s="1011"/>
      <c r="D1510" s="980"/>
      <c r="E1510" s="1025"/>
      <c r="F1510" s="1052"/>
      <c r="G1510" s="988"/>
      <c r="H1510" s="988"/>
      <c r="I1510" s="988"/>
      <c r="J1510" s="19" t="s">
        <v>385</v>
      </c>
      <c r="K1510" s="19">
        <f>SUM(K1506:K1509)</f>
        <v>0</v>
      </c>
      <c r="L1510" s="19">
        <f>SUM(L1506:L1509)</f>
        <v>0</v>
      </c>
      <c r="M1510" s="19">
        <f t="shared" ref="M1510:R1510" si="361">SUM(M1506:M1509)</f>
        <v>0</v>
      </c>
      <c r="N1510" s="19">
        <f t="shared" si="361"/>
        <v>0</v>
      </c>
      <c r="O1510" s="19">
        <f t="shared" si="361"/>
        <v>0</v>
      </c>
      <c r="P1510" s="19">
        <f t="shared" si="361"/>
        <v>0</v>
      </c>
      <c r="Q1510" s="19">
        <f t="shared" si="361"/>
        <v>0</v>
      </c>
      <c r="R1510" s="19">
        <f t="shared" si="361"/>
        <v>0</v>
      </c>
      <c r="S1510" s="947"/>
      <c r="T1510" s="914"/>
      <c r="U1510" s="914"/>
      <c r="V1510" s="914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</row>
    <row r="1511" spans="1:116" ht="9.75" customHeight="1" outlineLevel="3" thickBot="1" x14ac:dyDescent="0.2">
      <c r="A1511" s="30" t="s">
        <v>73</v>
      </c>
      <c r="B1511" s="31" t="s">
        <v>11</v>
      </c>
      <c r="C1511" s="10" t="s">
        <v>11</v>
      </c>
      <c r="D1511" s="25">
        <v>4</v>
      </c>
      <c r="E1511" s="915" t="s">
        <v>46</v>
      </c>
      <c r="F1511" s="916"/>
      <c r="G1511" s="916"/>
      <c r="H1511" s="916"/>
      <c r="I1511" s="916"/>
      <c r="J1511" s="917"/>
      <c r="K1511" s="26">
        <f>K1500+K1505+K1510</f>
        <v>0</v>
      </c>
      <c r="L1511" s="26">
        <f>L1500+L1505+L1510</f>
        <v>0</v>
      </c>
      <c r="M1511" s="26">
        <f t="shared" ref="M1511:R1511" si="362">M1500+M1505+M1510</f>
        <v>0</v>
      </c>
      <c r="N1511" s="26">
        <f t="shared" si="362"/>
        <v>0</v>
      </c>
      <c r="O1511" s="26">
        <f t="shared" si="362"/>
        <v>0</v>
      </c>
      <c r="P1511" s="26">
        <f t="shared" si="362"/>
        <v>0</v>
      </c>
      <c r="Q1511" s="26">
        <f t="shared" si="362"/>
        <v>0</v>
      </c>
      <c r="R1511" s="26">
        <f t="shared" si="362"/>
        <v>0</v>
      </c>
      <c r="S1511" s="42" t="s">
        <v>13</v>
      </c>
      <c r="T1511" s="43" t="s">
        <v>13</v>
      </c>
      <c r="U1511" s="44" t="s">
        <v>13</v>
      </c>
      <c r="V1511" s="45" t="s">
        <v>13</v>
      </c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</row>
    <row r="1512" spans="1:116" ht="9.75" customHeight="1" outlineLevel="2" thickBot="1" x14ac:dyDescent="0.2">
      <c r="A1512" s="30" t="s">
        <v>73</v>
      </c>
      <c r="B1512" s="31" t="s">
        <v>11</v>
      </c>
      <c r="C1512" s="10" t="s">
        <v>11</v>
      </c>
      <c r="D1512" s="918" t="s">
        <v>21</v>
      </c>
      <c r="E1512" s="919"/>
      <c r="F1512" s="919"/>
      <c r="G1512" s="919"/>
      <c r="H1512" s="919"/>
      <c r="I1512" s="919"/>
      <c r="J1512" s="919"/>
      <c r="K1512" s="32">
        <f>K1511+K1494+K1477+K1460</f>
        <v>0</v>
      </c>
      <c r="L1512" s="32">
        <f>L1511+L1494+L1477+L1460</f>
        <v>0</v>
      </c>
      <c r="M1512" s="32">
        <f t="shared" ref="M1512:R1512" si="363">M1511+M1494+M1477+M1460</f>
        <v>0</v>
      </c>
      <c r="N1512" s="32">
        <f t="shared" si="363"/>
        <v>0</v>
      </c>
      <c r="O1512" s="32">
        <f t="shared" si="363"/>
        <v>0</v>
      </c>
      <c r="P1512" s="32">
        <f t="shared" si="363"/>
        <v>0</v>
      </c>
      <c r="Q1512" s="32">
        <f t="shared" si="363"/>
        <v>0</v>
      </c>
      <c r="R1512" s="32">
        <f t="shared" si="363"/>
        <v>0</v>
      </c>
      <c r="S1512" s="33" t="s">
        <v>13</v>
      </c>
      <c r="T1512" s="34" t="s">
        <v>13</v>
      </c>
      <c r="U1512" s="35" t="s">
        <v>13</v>
      </c>
      <c r="V1512" s="36" t="s">
        <v>13</v>
      </c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</row>
    <row r="1513" spans="1:116" ht="9.75" customHeight="1" outlineLevel="3" thickBot="1" x14ac:dyDescent="0.2">
      <c r="A1513" s="7" t="s">
        <v>73</v>
      </c>
      <c r="B1513" s="9" t="s">
        <v>11</v>
      </c>
      <c r="C1513" s="10" t="s">
        <v>12</v>
      </c>
      <c r="D1513" s="972" t="s">
        <v>112</v>
      </c>
      <c r="E1513" s="973"/>
      <c r="F1513" s="973"/>
      <c r="G1513" s="973"/>
      <c r="H1513" s="973"/>
      <c r="I1513" s="973"/>
      <c r="J1513" s="973"/>
      <c r="K1513" s="973"/>
      <c r="L1513" s="973"/>
      <c r="M1513" s="973"/>
      <c r="N1513" s="973"/>
      <c r="O1513" s="973"/>
      <c r="P1513" s="973"/>
      <c r="Q1513" s="973"/>
      <c r="R1513" s="973"/>
      <c r="S1513" s="973"/>
      <c r="T1513" s="973"/>
      <c r="U1513" s="973"/>
      <c r="V1513" s="974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</row>
    <row r="1514" spans="1:116" ht="9.75" customHeight="1" outlineLevel="4" thickBot="1" x14ac:dyDescent="0.2">
      <c r="A1514" s="11" t="s">
        <v>73</v>
      </c>
      <c r="B1514" s="12" t="s">
        <v>11</v>
      </c>
      <c r="C1514" s="117" t="s">
        <v>12</v>
      </c>
      <c r="D1514" s="13">
        <v>1</v>
      </c>
      <c r="E1514" s="1016" t="s">
        <v>241</v>
      </c>
      <c r="F1514" s="1017"/>
      <c r="G1514" s="1017"/>
      <c r="H1514" s="1017"/>
      <c r="I1514" s="1017"/>
      <c r="J1514" s="1017"/>
      <c r="K1514" s="1017"/>
      <c r="L1514" s="1017"/>
      <c r="M1514" s="1017"/>
      <c r="N1514" s="1017"/>
      <c r="O1514" s="1017"/>
      <c r="P1514" s="1017"/>
      <c r="Q1514" s="1017"/>
      <c r="R1514" s="1017"/>
      <c r="S1514" s="1017"/>
      <c r="T1514" s="1017"/>
      <c r="U1514" s="1017"/>
      <c r="V1514" s="1018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</row>
    <row r="1515" spans="1:116" ht="9.75" customHeight="1" outlineLevel="4" x14ac:dyDescent="0.15">
      <c r="A1515" s="1000" t="s">
        <v>73</v>
      </c>
      <c r="B1515" s="1004" t="s">
        <v>11</v>
      </c>
      <c r="C1515" s="1008" t="s">
        <v>12</v>
      </c>
      <c r="D1515" s="978">
        <v>1</v>
      </c>
      <c r="E1515" s="1022" t="s">
        <v>10</v>
      </c>
      <c r="F1515" s="981"/>
      <c r="G1515" s="986"/>
      <c r="H1515" s="986"/>
      <c r="I1515" s="986"/>
      <c r="J1515" s="16" t="s">
        <v>156</v>
      </c>
      <c r="K1515" s="20"/>
      <c r="L1515" s="14"/>
      <c r="M1515" s="15"/>
      <c r="N1515" s="15"/>
      <c r="O1515" s="15"/>
      <c r="P1515" s="15"/>
      <c r="Q1515" s="14"/>
      <c r="R1515" s="14"/>
      <c r="S1515" s="1012"/>
      <c r="T1515" s="912"/>
      <c r="U1515" s="912"/>
      <c r="V1515" s="912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</row>
    <row r="1516" spans="1:116" ht="9.75" customHeight="1" outlineLevel="4" x14ac:dyDescent="0.15">
      <c r="A1516" s="1001"/>
      <c r="B1516" s="1005"/>
      <c r="C1516" s="1009"/>
      <c r="D1516" s="979"/>
      <c r="E1516" s="1023"/>
      <c r="F1516" s="982"/>
      <c r="G1516" s="985"/>
      <c r="H1516" s="985"/>
      <c r="I1516" s="985"/>
      <c r="J1516" s="16" t="s">
        <v>157</v>
      </c>
      <c r="K1516" s="20"/>
      <c r="L1516" s="16"/>
      <c r="M1516" s="17"/>
      <c r="N1516" s="17"/>
      <c r="O1516" s="17"/>
      <c r="P1516" s="17"/>
      <c r="Q1516" s="16"/>
      <c r="R1516" s="16"/>
      <c r="S1516" s="1013"/>
      <c r="T1516" s="913"/>
      <c r="U1516" s="913"/>
      <c r="V1516" s="9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</row>
    <row r="1517" spans="1:116" ht="9.75" customHeight="1" outlineLevel="4" x14ac:dyDescent="0.15">
      <c r="A1517" s="1001"/>
      <c r="B1517" s="1005"/>
      <c r="C1517" s="1009"/>
      <c r="D1517" s="979"/>
      <c r="E1517" s="1023"/>
      <c r="F1517" s="982"/>
      <c r="G1517" s="985"/>
      <c r="H1517" s="985"/>
      <c r="I1517" s="985"/>
      <c r="J1517" s="16" t="s">
        <v>158</v>
      </c>
      <c r="K1517" s="20"/>
      <c r="L1517" s="16"/>
      <c r="M1517" s="17"/>
      <c r="N1517" s="17"/>
      <c r="O1517" s="17"/>
      <c r="P1517" s="17"/>
      <c r="Q1517" s="16"/>
      <c r="R1517" s="16"/>
      <c r="S1517" s="1013"/>
      <c r="T1517" s="913"/>
      <c r="U1517" s="913"/>
      <c r="V1517" s="9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</row>
    <row r="1518" spans="1:116" ht="9.75" customHeight="1" outlineLevel="4" x14ac:dyDescent="0.15">
      <c r="A1518" s="1002"/>
      <c r="B1518" s="1006"/>
      <c r="C1518" s="1010"/>
      <c r="D1518" s="979"/>
      <c r="E1518" s="1024"/>
      <c r="F1518" s="983"/>
      <c r="G1518" s="987"/>
      <c r="H1518" s="987"/>
      <c r="I1518" s="987"/>
      <c r="J1518" s="18" t="s">
        <v>159</v>
      </c>
      <c r="K1518" s="21"/>
      <c r="L1518" s="18"/>
      <c r="M1518" s="18"/>
      <c r="N1518" s="18"/>
      <c r="O1518" s="18"/>
      <c r="P1518" s="18"/>
      <c r="Q1518" s="18"/>
      <c r="R1518" s="18"/>
      <c r="S1518" s="1014"/>
      <c r="T1518" s="913"/>
      <c r="U1518" s="913"/>
      <c r="V1518" s="9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</row>
    <row r="1519" spans="1:116" ht="9.75" customHeight="1" outlineLevel="4" thickBot="1" x14ac:dyDescent="0.2">
      <c r="A1519" s="1003"/>
      <c r="B1519" s="1007"/>
      <c r="C1519" s="1011"/>
      <c r="D1519" s="980"/>
      <c r="E1519" s="1025"/>
      <c r="F1519" s="984"/>
      <c r="G1519" s="988"/>
      <c r="H1519" s="988"/>
      <c r="I1519" s="988"/>
      <c r="J1519" s="19" t="s">
        <v>385</v>
      </c>
      <c r="K1519" s="19">
        <f>SUM(K1515:K1518)</f>
        <v>0</v>
      </c>
      <c r="L1519" s="19">
        <f>SUM(L1515:L1518)</f>
        <v>0</v>
      </c>
      <c r="M1519" s="19">
        <f t="shared" ref="M1519:R1519" si="364">SUM(M1515:M1518)</f>
        <v>0</v>
      </c>
      <c r="N1519" s="19">
        <f t="shared" si="364"/>
        <v>0</v>
      </c>
      <c r="O1519" s="19">
        <f t="shared" si="364"/>
        <v>0</v>
      </c>
      <c r="P1519" s="19">
        <f t="shared" si="364"/>
        <v>0</v>
      </c>
      <c r="Q1519" s="19">
        <f t="shared" si="364"/>
        <v>0</v>
      </c>
      <c r="R1519" s="19">
        <f t="shared" si="364"/>
        <v>0</v>
      </c>
      <c r="S1519" s="1015"/>
      <c r="T1519" s="914"/>
      <c r="U1519" s="914"/>
      <c r="V1519" s="914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</row>
    <row r="1520" spans="1:116" ht="9.75" customHeight="1" outlineLevel="4" x14ac:dyDescent="0.15">
      <c r="A1520" s="1000" t="s">
        <v>73</v>
      </c>
      <c r="B1520" s="1004" t="s">
        <v>11</v>
      </c>
      <c r="C1520" s="1008" t="s">
        <v>12</v>
      </c>
      <c r="D1520" s="978">
        <v>1</v>
      </c>
      <c r="E1520" s="960" t="s">
        <v>11</v>
      </c>
      <c r="F1520" s="981"/>
      <c r="G1520" s="942"/>
      <c r="H1520" s="986"/>
      <c r="I1520" s="986"/>
      <c r="J1520" s="14" t="s">
        <v>156</v>
      </c>
      <c r="K1520" s="20"/>
      <c r="L1520" s="20"/>
      <c r="M1520" s="17"/>
      <c r="N1520" s="17"/>
      <c r="O1520" s="17"/>
      <c r="P1520" s="17"/>
      <c r="Q1520" s="16"/>
      <c r="R1520" s="16"/>
      <c r="S1520" s="945"/>
      <c r="T1520" s="912"/>
      <c r="U1520" s="912"/>
      <c r="V1520" s="912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</row>
    <row r="1521" spans="1:116" ht="9.75" customHeight="1" outlineLevel="4" x14ac:dyDescent="0.15">
      <c r="A1521" s="1001"/>
      <c r="B1521" s="1005"/>
      <c r="C1521" s="1009"/>
      <c r="D1521" s="979"/>
      <c r="E1521" s="961"/>
      <c r="F1521" s="982"/>
      <c r="G1521" s="943"/>
      <c r="H1521" s="985"/>
      <c r="I1521" s="985"/>
      <c r="J1521" s="16" t="s">
        <v>157</v>
      </c>
      <c r="K1521" s="20"/>
      <c r="L1521" s="20"/>
      <c r="M1521" s="17"/>
      <c r="N1521" s="17"/>
      <c r="O1521" s="17"/>
      <c r="P1521" s="17"/>
      <c r="Q1521" s="16"/>
      <c r="R1521" s="16"/>
      <c r="S1521" s="946"/>
      <c r="T1521" s="913"/>
      <c r="U1521" s="913"/>
      <c r="V1521" s="9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</row>
    <row r="1522" spans="1:116" ht="9.75" customHeight="1" outlineLevel="4" x14ac:dyDescent="0.15">
      <c r="A1522" s="1001"/>
      <c r="B1522" s="1005"/>
      <c r="C1522" s="1009"/>
      <c r="D1522" s="979"/>
      <c r="E1522" s="961"/>
      <c r="F1522" s="982"/>
      <c r="G1522" s="943"/>
      <c r="H1522" s="985"/>
      <c r="I1522" s="985"/>
      <c r="J1522" s="16" t="s">
        <v>158</v>
      </c>
      <c r="K1522" s="20"/>
      <c r="L1522" s="20"/>
      <c r="M1522" s="17"/>
      <c r="N1522" s="17"/>
      <c r="O1522" s="17"/>
      <c r="P1522" s="17"/>
      <c r="Q1522" s="16"/>
      <c r="R1522" s="16"/>
      <c r="S1522" s="946"/>
      <c r="T1522" s="913"/>
      <c r="U1522" s="913"/>
      <c r="V1522" s="9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</row>
    <row r="1523" spans="1:116" ht="10.5" customHeight="1" outlineLevel="4" x14ac:dyDescent="0.15">
      <c r="A1523" s="1002"/>
      <c r="B1523" s="1006"/>
      <c r="C1523" s="1010"/>
      <c r="D1523" s="979"/>
      <c r="E1523" s="961"/>
      <c r="F1523" s="983"/>
      <c r="G1523" s="943"/>
      <c r="H1523" s="987"/>
      <c r="I1523" s="987"/>
      <c r="J1523" s="18" t="s">
        <v>159</v>
      </c>
      <c r="K1523" s="21"/>
      <c r="L1523" s="21"/>
      <c r="M1523" s="22"/>
      <c r="N1523" s="22"/>
      <c r="O1523" s="22"/>
      <c r="P1523" s="22"/>
      <c r="Q1523" s="18"/>
      <c r="R1523" s="18"/>
      <c r="S1523" s="946"/>
      <c r="T1523" s="913"/>
      <c r="U1523" s="913"/>
      <c r="V1523" s="9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</row>
    <row r="1524" spans="1:116" ht="11.25" customHeight="1" outlineLevel="4" thickBot="1" x14ac:dyDescent="0.2">
      <c r="A1524" s="1003"/>
      <c r="B1524" s="1007"/>
      <c r="C1524" s="1011"/>
      <c r="D1524" s="980"/>
      <c r="E1524" s="962"/>
      <c r="F1524" s="984"/>
      <c r="G1524" s="944"/>
      <c r="H1524" s="988"/>
      <c r="I1524" s="988"/>
      <c r="J1524" s="19" t="s">
        <v>385</v>
      </c>
      <c r="K1524" s="19">
        <f>SUM(K1520:K1523)</f>
        <v>0</v>
      </c>
      <c r="L1524" s="19">
        <f>SUM(L1520:L1523)</f>
        <v>0</v>
      </c>
      <c r="M1524" s="19">
        <f t="shared" ref="M1524:R1524" si="365">SUM(M1520:M1523)</f>
        <v>0</v>
      </c>
      <c r="N1524" s="19">
        <f t="shared" si="365"/>
        <v>0</v>
      </c>
      <c r="O1524" s="19">
        <f t="shared" si="365"/>
        <v>0</v>
      </c>
      <c r="P1524" s="19">
        <f t="shared" si="365"/>
        <v>0</v>
      </c>
      <c r="Q1524" s="19">
        <f t="shared" si="365"/>
        <v>0</v>
      </c>
      <c r="R1524" s="19">
        <f t="shared" si="365"/>
        <v>0</v>
      </c>
      <c r="S1524" s="947"/>
      <c r="T1524" s="914"/>
      <c r="U1524" s="914"/>
      <c r="V1524" s="914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</row>
    <row r="1525" spans="1:116" ht="10.5" outlineLevel="4" x14ac:dyDescent="0.15">
      <c r="A1525" s="1000" t="s">
        <v>73</v>
      </c>
      <c r="B1525" s="1004" t="s">
        <v>11</v>
      </c>
      <c r="C1525" s="1008" t="s">
        <v>12</v>
      </c>
      <c r="D1525" s="978">
        <v>1</v>
      </c>
      <c r="E1525" s="1023" t="s">
        <v>12</v>
      </c>
      <c r="F1525" s="1050"/>
      <c r="G1525" s="985"/>
      <c r="H1525" s="985"/>
      <c r="I1525" s="985"/>
      <c r="J1525" s="14" t="s">
        <v>156</v>
      </c>
      <c r="K1525" s="20"/>
      <c r="L1525" s="20"/>
      <c r="M1525" s="17"/>
      <c r="N1525" s="17"/>
      <c r="O1525" s="17"/>
      <c r="P1525" s="17"/>
      <c r="Q1525" s="16"/>
      <c r="R1525" s="16"/>
      <c r="S1525" s="945"/>
      <c r="T1525" s="912"/>
      <c r="U1525" s="912"/>
      <c r="V1525" s="912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</row>
    <row r="1526" spans="1:116" ht="10.5" outlineLevel="4" x14ac:dyDescent="0.15">
      <c r="A1526" s="1001"/>
      <c r="B1526" s="1005"/>
      <c r="C1526" s="1009"/>
      <c r="D1526" s="979"/>
      <c r="E1526" s="1023"/>
      <c r="F1526" s="1050"/>
      <c r="G1526" s="985"/>
      <c r="H1526" s="985"/>
      <c r="I1526" s="985"/>
      <c r="J1526" s="16" t="s">
        <v>157</v>
      </c>
      <c r="K1526" s="20"/>
      <c r="L1526" s="20"/>
      <c r="M1526" s="17"/>
      <c r="N1526" s="17"/>
      <c r="O1526" s="17"/>
      <c r="P1526" s="17"/>
      <c r="Q1526" s="16"/>
      <c r="R1526" s="16"/>
      <c r="S1526" s="946"/>
      <c r="T1526" s="913"/>
      <c r="U1526" s="913"/>
      <c r="V1526" s="9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</row>
    <row r="1527" spans="1:116" ht="10.5" outlineLevel="4" x14ac:dyDescent="0.15">
      <c r="A1527" s="1001"/>
      <c r="B1527" s="1005"/>
      <c r="C1527" s="1009"/>
      <c r="D1527" s="979"/>
      <c r="E1527" s="1023"/>
      <c r="F1527" s="1050"/>
      <c r="G1527" s="985"/>
      <c r="H1527" s="985"/>
      <c r="I1527" s="985"/>
      <c r="J1527" s="16" t="s">
        <v>158</v>
      </c>
      <c r="K1527" s="20"/>
      <c r="L1527" s="20"/>
      <c r="M1527" s="17"/>
      <c r="N1527" s="17"/>
      <c r="O1527" s="17"/>
      <c r="P1527" s="17"/>
      <c r="Q1527" s="16"/>
      <c r="R1527" s="16"/>
      <c r="S1527" s="946"/>
      <c r="T1527" s="913"/>
      <c r="U1527" s="913"/>
      <c r="V1527" s="9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</row>
    <row r="1528" spans="1:116" ht="10.5" outlineLevel="4" x14ac:dyDescent="0.15">
      <c r="A1528" s="1002"/>
      <c r="B1528" s="1006"/>
      <c r="C1528" s="1010"/>
      <c r="D1528" s="979"/>
      <c r="E1528" s="1024"/>
      <c r="F1528" s="1051"/>
      <c r="G1528" s="987"/>
      <c r="H1528" s="987"/>
      <c r="I1528" s="987"/>
      <c r="J1528" s="18" t="s">
        <v>159</v>
      </c>
      <c r="K1528" s="21"/>
      <c r="L1528" s="21"/>
      <c r="M1528" s="22"/>
      <c r="N1528" s="22"/>
      <c r="O1528" s="22"/>
      <c r="P1528" s="22"/>
      <c r="Q1528" s="18"/>
      <c r="R1528" s="18"/>
      <c r="S1528" s="946"/>
      <c r="T1528" s="913"/>
      <c r="U1528" s="913"/>
      <c r="V1528" s="9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</row>
    <row r="1529" spans="1:116" ht="11.25" outlineLevel="4" thickBot="1" x14ac:dyDescent="0.2">
      <c r="A1529" s="1003"/>
      <c r="B1529" s="1007"/>
      <c r="C1529" s="1011"/>
      <c r="D1529" s="980"/>
      <c r="E1529" s="1025"/>
      <c r="F1529" s="1052"/>
      <c r="G1529" s="988"/>
      <c r="H1529" s="988"/>
      <c r="I1529" s="988"/>
      <c r="J1529" s="19" t="s">
        <v>385</v>
      </c>
      <c r="K1529" s="19">
        <f>SUM(K1525:K1528)</f>
        <v>0</v>
      </c>
      <c r="L1529" s="19">
        <f>SUM(L1525:L1528)</f>
        <v>0</v>
      </c>
      <c r="M1529" s="19">
        <f t="shared" ref="M1529:R1529" si="366">SUM(M1525:M1528)</f>
        <v>0</v>
      </c>
      <c r="N1529" s="19">
        <f t="shared" si="366"/>
        <v>0</v>
      </c>
      <c r="O1529" s="19">
        <f t="shared" si="366"/>
        <v>0</v>
      </c>
      <c r="P1529" s="19">
        <f t="shared" si="366"/>
        <v>0</v>
      </c>
      <c r="Q1529" s="19">
        <f t="shared" si="366"/>
        <v>0</v>
      </c>
      <c r="R1529" s="19">
        <f t="shared" si="366"/>
        <v>0</v>
      </c>
      <c r="S1529" s="947"/>
      <c r="T1529" s="914"/>
      <c r="U1529" s="914"/>
      <c r="V1529" s="914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</row>
    <row r="1530" spans="1:116" ht="11.25" outlineLevel="3" thickBot="1" x14ac:dyDescent="0.2">
      <c r="A1530" s="30" t="s">
        <v>73</v>
      </c>
      <c r="B1530" s="31" t="s">
        <v>11</v>
      </c>
      <c r="C1530" s="10" t="s">
        <v>12</v>
      </c>
      <c r="D1530" s="25">
        <v>1</v>
      </c>
      <c r="E1530" s="915" t="s">
        <v>46</v>
      </c>
      <c r="F1530" s="916"/>
      <c r="G1530" s="916"/>
      <c r="H1530" s="916"/>
      <c r="I1530" s="916"/>
      <c r="J1530" s="917"/>
      <c r="K1530" s="26">
        <f>K1519+K1524+K1529</f>
        <v>0</v>
      </c>
      <c r="L1530" s="26">
        <f>L1519+L1524+L1529</f>
        <v>0</v>
      </c>
      <c r="M1530" s="26">
        <f t="shared" ref="M1530:R1530" si="367">M1519+M1524+M1529</f>
        <v>0</v>
      </c>
      <c r="N1530" s="26">
        <f t="shared" si="367"/>
        <v>0</v>
      </c>
      <c r="O1530" s="26">
        <f t="shared" si="367"/>
        <v>0</v>
      </c>
      <c r="P1530" s="26">
        <f t="shared" si="367"/>
        <v>0</v>
      </c>
      <c r="Q1530" s="26">
        <f t="shared" si="367"/>
        <v>0</v>
      </c>
      <c r="R1530" s="26">
        <f t="shared" si="367"/>
        <v>0</v>
      </c>
      <c r="S1530" s="42" t="s">
        <v>13</v>
      </c>
      <c r="T1530" s="43" t="s">
        <v>13</v>
      </c>
      <c r="U1530" s="44" t="s">
        <v>13</v>
      </c>
      <c r="V1530" s="45" t="s">
        <v>13</v>
      </c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</row>
    <row r="1531" spans="1:116" ht="11.25" outlineLevel="4" thickBot="1" x14ac:dyDescent="0.2">
      <c r="A1531" s="11" t="s">
        <v>73</v>
      </c>
      <c r="B1531" s="12" t="s">
        <v>11</v>
      </c>
      <c r="C1531" s="117" t="s">
        <v>12</v>
      </c>
      <c r="D1531" s="13">
        <v>2</v>
      </c>
      <c r="E1531" s="1016" t="s">
        <v>242</v>
      </c>
      <c r="F1531" s="1017"/>
      <c r="G1531" s="1017"/>
      <c r="H1531" s="1017"/>
      <c r="I1531" s="1017"/>
      <c r="J1531" s="1017"/>
      <c r="K1531" s="1017"/>
      <c r="L1531" s="1017"/>
      <c r="M1531" s="1017"/>
      <c r="N1531" s="1017"/>
      <c r="O1531" s="1017"/>
      <c r="P1531" s="1017"/>
      <c r="Q1531" s="1017"/>
      <c r="R1531" s="1017"/>
      <c r="S1531" s="1017"/>
      <c r="T1531" s="1017"/>
      <c r="U1531" s="1017"/>
      <c r="V1531" s="1018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</row>
    <row r="1532" spans="1:116" ht="10.5" outlineLevel="4" x14ac:dyDescent="0.15">
      <c r="A1532" s="1000" t="s">
        <v>73</v>
      </c>
      <c r="B1532" s="1004" t="s">
        <v>11</v>
      </c>
      <c r="C1532" s="1008" t="s">
        <v>12</v>
      </c>
      <c r="D1532" s="978">
        <v>2</v>
      </c>
      <c r="E1532" s="1022" t="s">
        <v>10</v>
      </c>
      <c r="F1532" s="981"/>
      <c r="G1532" s="986"/>
      <c r="H1532" s="986"/>
      <c r="I1532" s="986"/>
      <c r="J1532" s="16" t="s">
        <v>156</v>
      </c>
      <c r="K1532" s="20"/>
      <c r="L1532" s="14"/>
      <c r="M1532" s="15"/>
      <c r="N1532" s="15"/>
      <c r="O1532" s="15"/>
      <c r="P1532" s="15"/>
      <c r="Q1532" s="14"/>
      <c r="R1532" s="14"/>
      <c r="S1532" s="1012"/>
      <c r="T1532" s="912"/>
      <c r="U1532" s="912"/>
      <c r="V1532" s="912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</row>
    <row r="1533" spans="1:116" ht="10.5" outlineLevel="4" x14ac:dyDescent="0.15">
      <c r="A1533" s="1001"/>
      <c r="B1533" s="1005"/>
      <c r="C1533" s="1009"/>
      <c r="D1533" s="979"/>
      <c r="E1533" s="1023"/>
      <c r="F1533" s="982"/>
      <c r="G1533" s="985"/>
      <c r="H1533" s="985"/>
      <c r="I1533" s="985"/>
      <c r="J1533" s="16" t="s">
        <v>157</v>
      </c>
      <c r="K1533" s="20"/>
      <c r="L1533" s="16"/>
      <c r="M1533" s="17"/>
      <c r="N1533" s="17"/>
      <c r="O1533" s="17"/>
      <c r="P1533" s="17"/>
      <c r="Q1533" s="16"/>
      <c r="R1533" s="16"/>
      <c r="S1533" s="1013"/>
      <c r="T1533" s="913"/>
      <c r="U1533" s="913"/>
      <c r="V1533" s="9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</row>
    <row r="1534" spans="1:116" ht="10.5" outlineLevel="4" x14ac:dyDescent="0.15">
      <c r="A1534" s="1001"/>
      <c r="B1534" s="1005"/>
      <c r="C1534" s="1009"/>
      <c r="D1534" s="979"/>
      <c r="E1534" s="1023"/>
      <c r="F1534" s="982"/>
      <c r="G1534" s="985"/>
      <c r="H1534" s="985"/>
      <c r="I1534" s="985"/>
      <c r="J1534" s="16" t="s">
        <v>158</v>
      </c>
      <c r="K1534" s="20"/>
      <c r="L1534" s="16"/>
      <c r="M1534" s="17"/>
      <c r="N1534" s="17"/>
      <c r="O1534" s="17"/>
      <c r="P1534" s="17"/>
      <c r="Q1534" s="16"/>
      <c r="R1534" s="16"/>
      <c r="S1534" s="1013"/>
      <c r="T1534" s="913"/>
      <c r="U1534" s="913"/>
      <c r="V1534" s="9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</row>
    <row r="1535" spans="1:116" ht="10.5" outlineLevel="4" x14ac:dyDescent="0.15">
      <c r="A1535" s="1002"/>
      <c r="B1535" s="1006"/>
      <c r="C1535" s="1010"/>
      <c r="D1535" s="979"/>
      <c r="E1535" s="1024"/>
      <c r="F1535" s="983"/>
      <c r="G1535" s="987"/>
      <c r="H1535" s="987"/>
      <c r="I1535" s="987"/>
      <c r="J1535" s="18" t="s">
        <v>159</v>
      </c>
      <c r="K1535" s="21"/>
      <c r="L1535" s="18"/>
      <c r="M1535" s="18"/>
      <c r="N1535" s="18"/>
      <c r="O1535" s="18"/>
      <c r="P1535" s="18"/>
      <c r="Q1535" s="18"/>
      <c r="R1535" s="18"/>
      <c r="S1535" s="1014"/>
      <c r="T1535" s="913"/>
      <c r="U1535" s="913"/>
      <c r="V1535" s="9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</row>
    <row r="1536" spans="1:116" ht="11.25" outlineLevel="4" thickBot="1" x14ac:dyDescent="0.2">
      <c r="A1536" s="1003"/>
      <c r="B1536" s="1007"/>
      <c r="C1536" s="1011"/>
      <c r="D1536" s="980"/>
      <c r="E1536" s="1025"/>
      <c r="F1536" s="984"/>
      <c r="G1536" s="988"/>
      <c r="H1536" s="988"/>
      <c r="I1536" s="988"/>
      <c r="J1536" s="19" t="s">
        <v>385</v>
      </c>
      <c r="K1536" s="19">
        <f>SUM(K1532:K1535)</f>
        <v>0</v>
      </c>
      <c r="L1536" s="19">
        <f>SUM(L1532:L1535)</f>
        <v>0</v>
      </c>
      <c r="M1536" s="19">
        <f t="shared" ref="M1536:R1536" si="368">SUM(M1532:M1535)</f>
        <v>0</v>
      </c>
      <c r="N1536" s="19">
        <f t="shared" si="368"/>
        <v>0</v>
      </c>
      <c r="O1536" s="19">
        <f t="shared" si="368"/>
        <v>0</v>
      </c>
      <c r="P1536" s="19">
        <f t="shared" si="368"/>
        <v>0</v>
      </c>
      <c r="Q1536" s="19">
        <f t="shared" si="368"/>
        <v>0</v>
      </c>
      <c r="R1536" s="19">
        <f t="shared" si="368"/>
        <v>0</v>
      </c>
      <c r="S1536" s="1015"/>
      <c r="T1536" s="914"/>
      <c r="U1536" s="914"/>
      <c r="V1536" s="914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</row>
    <row r="1537" spans="1:116" ht="10.5" outlineLevel="4" x14ac:dyDescent="0.15">
      <c r="A1537" s="1000" t="s">
        <v>73</v>
      </c>
      <c r="B1537" s="1004" t="s">
        <v>11</v>
      </c>
      <c r="C1537" s="1008" t="s">
        <v>12</v>
      </c>
      <c r="D1537" s="978">
        <v>2</v>
      </c>
      <c r="E1537" s="960" t="s">
        <v>11</v>
      </c>
      <c r="F1537" s="981"/>
      <c r="G1537" s="942"/>
      <c r="H1537" s="986"/>
      <c r="I1537" s="986"/>
      <c r="J1537" s="14" t="s">
        <v>156</v>
      </c>
      <c r="K1537" s="20"/>
      <c r="L1537" s="20"/>
      <c r="M1537" s="17"/>
      <c r="N1537" s="17"/>
      <c r="O1537" s="17"/>
      <c r="P1537" s="17"/>
      <c r="Q1537" s="16"/>
      <c r="R1537" s="16"/>
      <c r="S1537" s="945"/>
      <c r="T1537" s="912"/>
      <c r="U1537" s="912"/>
      <c r="V1537" s="912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</row>
    <row r="1538" spans="1:116" ht="10.5" outlineLevel="4" x14ac:dyDescent="0.15">
      <c r="A1538" s="1001"/>
      <c r="B1538" s="1005"/>
      <c r="C1538" s="1009"/>
      <c r="D1538" s="979"/>
      <c r="E1538" s="961"/>
      <c r="F1538" s="982"/>
      <c r="G1538" s="943"/>
      <c r="H1538" s="985"/>
      <c r="I1538" s="985"/>
      <c r="J1538" s="16" t="s">
        <v>157</v>
      </c>
      <c r="K1538" s="20"/>
      <c r="L1538" s="20"/>
      <c r="M1538" s="17"/>
      <c r="N1538" s="17"/>
      <c r="O1538" s="17"/>
      <c r="P1538" s="17"/>
      <c r="Q1538" s="16"/>
      <c r="R1538" s="16"/>
      <c r="S1538" s="946"/>
      <c r="T1538" s="913"/>
      <c r="U1538" s="913"/>
      <c r="V1538" s="9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</row>
    <row r="1539" spans="1:116" ht="10.5" outlineLevel="4" x14ac:dyDescent="0.15">
      <c r="A1539" s="1001"/>
      <c r="B1539" s="1005"/>
      <c r="C1539" s="1009"/>
      <c r="D1539" s="979"/>
      <c r="E1539" s="961"/>
      <c r="F1539" s="982"/>
      <c r="G1539" s="943"/>
      <c r="H1539" s="985"/>
      <c r="I1539" s="985"/>
      <c r="J1539" s="16" t="s">
        <v>158</v>
      </c>
      <c r="K1539" s="20"/>
      <c r="L1539" s="20"/>
      <c r="M1539" s="17"/>
      <c r="N1539" s="17"/>
      <c r="O1539" s="17"/>
      <c r="P1539" s="17"/>
      <c r="Q1539" s="16"/>
      <c r="R1539" s="16"/>
      <c r="S1539" s="946"/>
      <c r="T1539" s="913"/>
      <c r="U1539" s="913"/>
      <c r="V1539" s="9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</row>
    <row r="1540" spans="1:116" ht="10.5" customHeight="1" outlineLevel="4" x14ac:dyDescent="0.15">
      <c r="A1540" s="1002"/>
      <c r="B1540" s="1006"/>
      <c r="C1540" s="1010"/>
      <c r="D1540" s="979"/>
      <c r="E1540" s="961"/>
      <c r="F1540" s="983"/>
      <c r="G1540" s="943"/>
      <c r="H1540" s="987"/>
      <c r="I1540" s="987"/>
      <c r="J1540" s="18" t="s">
        <v>159</v>
      </c>
      <c r="K1540" s="21"/>
      <c r="L1540" s="21"/>
      <c r="M1540" s="22"/>
      <c r="N1540" s="22"/>
      <c r="O1540" s="22"/>
      <c r="P1540" s="22"/>
      <c r="Q1540" s="18"/>
      <c r="R1540" s="18"/>
      <c r="S1540" s="946"/>
      <c r="T1540" s="913"/>
      <c r="U1540" s="913"/>
      <c r="V1540" s="9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</row>
    <row r="1541" spans="1:116" ht="11.25" customHeight="1" outlineLevel="4" thickBot="1" x14ac:dyDescent="0.2">
      <c r="A1541" s="1003"/>
      <c r="B1541" s="1007"/>
      <c r="C1541" s="1011"/>
      <c r="D1541" s="980"/>
      <c r="E1541" s="962"/>
      <c r="F1541" s="984"/>
      <c r="G1541" s="944"/>
      <c r="H1541" s="988"/>
      <c r="I1541" s="988"/>
      <c r="J1541" s="19" t="s">
        <v>385</v>
      </c>
      <c r="K1541" s="19">
        <f>SUM(K1537:K1540)</f>
        <v>0</v>
      </c>
      <c r="L1541" s="19">
        <f>SUM(L1537:L1540)</f>
        <v>0</v>
      </c>
      <c r="M1541" s="19">
        <f t="shared" ref="M1541:R1541" si="369">SUM(M1537:M1540)</f>
        <v>0</v>
      </c>
      <c r="N1541" s="19">
        <f t="shared" si="369"/>
        <v>0</v>
      </c>
      <c r="O1541" s="19">
        <f t="shared" si="369"/>
        <v>0</v>
      </c>
      <c r="P1541" s="19">
        <f t="shared" si="369"/>
        <v>0</v>
      </c>
      <c r="Q1541" s="19">
        <f t="shared" si="369"/>
        <v>0</v>
      </c>
      <c r="R1541" s="19">
        <f t="shared" si="369"/>
        <v>0</v>
      </c>
      <c r="S1541" s="947"/>
      <c r="T1541" s="914"/>
      <c r="U1541" s="914"/>
      <c r="V1541" s="914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</row>
    <row r="1542" spans="1:116" ht="9.75" customHeight="1" outlineLevel="4" x14ac:dyDescent="0.15">
      <c r="A1542" s="1000" t="s">
        <v>73</v>
      </c>
      <c r="B1542" s="1004" t="s">
        <v>11</v>
      </c>
      <c r="C1542" s="1008" t="s">
        <v>12</v>
      </c>
      <c r="D1542" s="978">
        <v>2</v>
      </c>
      <c r="E1542" s="1023" t="s">
        <v>12</v>
      </c>
      <c r="F1542" s="1050"/>
      <c r="G1542" s="985"/>
      <c r="H1542" s="985"/>
      <c r="I1542" s="985"/>
      <c r="J1542" s="14" t="s">
        <v>156</v>
      </c>
      <c r="K1542" s="20"/>
      <c r="L1542" s="20"/>
      <c r="M1542" s="17"/>
      <c r="N1542" s="17"/>
      <c r="O1542" s="17"/>
      <c r="P1542" s="17"/>
      <c r="Q1542" s="16"/>
      <c r="R1542" s="16"/>
      <c r="S1542" s="945"/>
      <c r="T1542" s="912"/>
      <c r="U1542" s="912"/>
      <c r="V1542" s="912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</row>
    <row r="1543" spans="1:116" ht="9.75" customHeight="1" outlineLevel="4" x14ac:dyDescent="0.15">
      <c r="A1543" s="1001"/>
      <c r="B1543" s="1005"/>
      <c r="C1543" s="1009"/>
      <c r="D1543" s="979"/>
      <c r="E1543" s="1023"/>
      <c r="F1543" s="1050"/>
      <c r="G1543" s="985"/>
      <c r="H1543" s="985"/>
      <c r="I1543" s="985"/>
      <c r="J1543" s="16" t="s">
        <v>157</v>
      </c>
      <c r="K1543" s="20"/>
      <c r="L1543" s="20"/>
      <c r="M1543" s="17"/>
      <c r="N1543" s="17"/>
      <c r="O1543" s="17"/>
      <c r="P1543" s="17"/>
      <c r="Q1543" s="16"/>
      <c r="R1543" s="16"/>
      <c r="S1543" s="946"/>
      <c r="T1543" s="913"/>
      <c r="U1543" s="913"/>
      <c r="V1543" s="9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</row>
    <row r="1544" spans="1:116" ht="9.75" customHeight="1" outlineLevel="4" x14ac:dyDescent="0.15">
      <c r="A1544" s="1001"/>
      <c r="B1544" s="1005"/>
      <c r="C1544" s="1009"/>
      <c r="D1544" s="979"/>
      <c r="E1544" s="1023"/>
      <c r="F1544" s="1050"/>
      <c r="G1544" s="985"/>
      <c r="H1544" s="985"/>
      <c r="I1544" s="985"/>
      <c r="J1544" s="16" t="s">
        <v>158</v>
      </c>
      <c r="K1544" s="20"/>
      <c r="L1544" s="20"/>
      <c r="M1544" s="17"/>
      <c r="N1544" s="17"/>
      <c r="O1544" s="17"/>
      <c r="P1544" s="17"/>
      <c r="Q1544" s="16"/>
      <c r="R1544" s="16"/>
      <c r="S1544" s="946"/>
      <c r="T1544" s="913"/>
      <c r="U1544" s="913"/>
      <c r="V1544" s="9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</row>
    <row r="1545" spans="1:116" ht="9.75" customHeight="1" outlineLevel="4" x14ac:dyDescent="0.15">
      <c r="A1545" s="1002"/>
      <c r="B1545" s="1006"/>
      <c r="C1545" s="1010"/>
      <c r="D1545" s="979"/>
      <c r="E1545" s="1024"/>
      <c r="F1545" s="1051"/>
      <c r="G1545" s="987"/>
      <c r="H1545" s="987"/>
      <c r="I1545" s="987"/>
      <c r="J1545" s="18" t="s">
        <v>159</v>
      </c>
      <c r="K1545" s="21"/>
      <c r="L1545" s="21"/>
      <c r="M1545" s="22"/>
      <c r="N1545" s="22"/>
      <c r="O1545" s="22"/>
      <c r="P1545" s="22"/>
      <c r="Q1545" s="18"/>
      <c r="R1545" s="18"/>
      <c r="S1545" s="946"/>
      <c r="T1545" s="913"/>
      <c r="U1545" s="913"/>
      <c r="V1545" s="9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</row>
    <row r="1546" spans="1:116" ht="9.75" customHeight="1" outlineLevel="4" thickBot="1" x14ac:dyDescent="0.2">
      <c r="A1546" s="1003"/>
      <c r="B1546" s="1007"/>
      <c r="C1546" s="1011"/>
      <c r="D1546" s="980"/>
      <c r="E1546" s="1025"/>
      <c r="F1546" s="1052"/>
      <c r="G1546" s="988"/>
      <c r="H1546" s="988"/>
      <c r="I1546" s="988"/>
      <c r="J1546" s="19" t="s">
        <v>385</v>
      </c>
      <c r="K1546" s="19">
        <f>SUM(K1542:K1545)</f>
        <v>0</v>
      </c>
      <c r="L1546" s="19">
        <f>SUM(L1542:L1545)</f>
        <v>0</v>
      </c>
      <c r="M1546" s="19">
        <f t="shared" ref="M1546:R1546" si="370">SUM(M1542:M1545)</f>
        <v>0</v>
      </c>
      <c r="N1546" s="19">
        <f t="shared" si="370"/>
        <v>0</v>
      </c>
      <c r="O1546" s="19">
        <f t="shared" si="370"/>
        <v>0</v>
      </c>
      <c r="P1546" s="19">
        <f t="shared" si="370"/>
        <v>0</v>
      </c>
      <c r="Q1546" s="19">
        <f t="shared" si="370"/>
        <v>0</v>
      </c>
      <c r="R1546" s="19">
        <f t="shared" si="370"/>
        <v>0</v>
      </c>
      <c r="S1546" s="947"/>
      <c r="T1546" s="914"/>
      <c r="U1546" s="914"/>
      <c r="V1546" s="914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</row>
    <row r="1547" spans="1:116" ht="9.75" customHeight="1" outlineLevel="3" thickBot="1" x14ac:dyDescent="0.2">
      <c r="A1547" s="30" t="s">
        <v>73</v>
      </c>
      <c r="B1547" s="31" t="s">
        <v>11</v>
      </c>
      <c r="C1547" s="10" t="s">
        <v>12</v>
      </c>
      <c r="D1547" s="25">
        <v>2</v>
      </c>
      <c r="E1547" s="915" t="s">
        <v>46</v>
      </c>
      <c r="F1547" s="916"/>
      <c r="G1547" s="916"/>
      <c r="H1547" s="916"/>
      <c r="I1547" s="916"/>
      <c r="J1547" s="917"/>
      <c r="K1547" s="26">
        <f>K1536+K1541+K1546</f>
        <v>0</v>
      </c>
      <c r="L1547" s="26">
        <f>L1536+L1541+L1546</f>
        <v>0</v>
      </c>
      <c r="M1547" s="26">
        <f t="shared" ref="M1547:R1547" si="371">M1536+M1541+M1546</f>
        <v>0</v>
      </c>
      <c r="N1547" s="26">
        <f t="shared" si="371"/>
        <v>0</v>
      </c>
      <c r="O1547" s="26">
        <f t="shared" si="371"/>
        <v>0</v>
      </c>
      <c r="P1547" s="26">
        <f t="shared" si="371"/>
        <v>0</v>
      </c>
      <c r="Q1547" s="26">
        <f t="shared" si="371"/>
        <v>0</v>
      </c>
      <c r="R1547" s="26">
        <f t="shared" si="371"/>
        <v>0</v>
      </c>
      <c r="S1547" s="42" t="s">
        <v>13</v>
      </c>
      <c r="T1547" s="43" t="s">
        <v>13</v>
      </c>
      <c r="U1547" s="44" t="s">
        <v>13</v>
      </c>
      <c r="V1547" s="45" t="s">
        <v>13</v>
      </c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</row>
    <row r="1548" spans="1:116" ht="9.75" customHeight="1" outlineLevel="4" thickBot="1" x14ac:dyDescent="0.2">
      <c r="A1548" s="11" t="s">
        <v>73</v>
      </c>
      <c r="B1548" s="12" t="s">
        <v>11</v>
      </c>
      <c r="C1548" s="117" t="s">
        <v>12</v>
      </c>
      <c r="D1548" s="13">
        <v>3</v>
      </c>
      <c r="E1548" s="1016" t="s">
        <v>243</v>
      </c>
      <c r="F1548" s="1017"/>
      <c r="G1548" s="1017"/>
      <c r="H1548" s="1017"/>
      <c r="I1548" s="1017"/>
      <c r="J1548" s="1017"/>
      <c r="K1548" s="1017"/>
      <c r="L1548" s="1017"/>
      <c r="M1548" s="1017"/>
      <c r="N1548" s="1017"/>
      <c r="O1548" s="1017"/>
      <c r="P1548" s="1017"/>
      <c r="Q1548" s="1017"/>
      <c r="R1548" s="1017"/>
      <c r="S1548" s="1017"/>
      <c r="T1548" s="1017"/>
      <c r="U1548" s="1017"/>
      <c r="V1548" s="1018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</row>
    <row r="1549" spans="1:116" ht="9.75" customHeight="1" outlineLevel="4" x14ac:dyDescent="0.15">
      <c r="A1549" s="1000" t="s">
        <v>73</v>
      </c>
      <c r="B1549" s="1004" t="s">
        <v>11</v>
      </c>
      <c r="C1549" s="1008" t="s">
        <v>12</v>
      </c>
      <c r="D1549" s="978">
        <v>3</v>
      </c>
      <c r="E1549" s="1022" t="s">
        <v>10</v>
      </c>
      <c r="F1549" s="981"/>
      <c r="G1549" s="986"/>
      <c r="H1549" s="986"/>
      <c r="I1549" s="986"/>
      <c r="J1549" s="16" t="s">
        <v>156</v>
      </c>
      <c r="K1549" s="20"/>
      <c r="L1549" s="14"/>
      <c r="M1549" s="15"/>
      <c r="N1549" s="15"/>
      <c r="O1549" s="15"/>
      <c r="P1549" s="15"/>
      <c r="Q1549" s="14"/>
      <c r="R1549" s="14"/>
      <c r="S1549" s="1012"/>
      <c r="T1549" s="912"/>
      <c r="U1549" s="912"/>
      <c r="V1549" s="912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</row>
    <row r="1550" spans="1:116" ht="9.75" customHeight="1" outlineLevel="4" x14ac:dyDescent="0.15">
      <c r="A1550" s="1001"/>
      <c r="B1550" s="1005"/>
      <c r="C1550" s="1009"/>
      <c r="D1550" s="979"/>
      <c r="E1550" s="1023"/>
      <c r="F1550" s="982"/>
      <c r="G1550" s="985"/>
      <c r="H1550" s="985"/>
      <c r="I1550" s="985"/>
      <c r="J1550" s="16" t="s">
        <v>157</v>
      </c>
      <c r="K1550" s="20"/>
      <c r="L1550" s="16"/>
      <c r="M1550" s="17"/>
      <c r="N1550" s="17"/>
      <c r="O1550" s="17"/>
      <c r="P1550" s="17"/>
      <c r="Q1550" s="16"/>
      <c r="R1550" s="16"/>
      <c r="S1550" s="1013"/>
      <c r="T1550" s="913"/>
      <c r="U1550" s="913"/>
      <c r="V1550" s="9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</row>
    <row r="1551" spans="1:116" ht="9.75" customHeight="1" outlineLevel="4" x14ac:dyDescent="0.15">
      <c r="A1551" s="1001"/>
      <c r="B1551" s="1005"/>
      <c r="C1551" s="1009"/>
      <c r="D1551" s="979"/>
      <c r="E1551" s="1023"/>
      <c r="F1551" s="982"/>
      <c r="G1551" s="985"/>
      <c r="H1551" s="985"/>
      <c r="I1551" s="985"/>
      <c r="J1551" s="16" t="s">
        <v>158</v>
      </c>
      <c r="K1551" s="20"/>
      <c r="L1551" s="16"/>
      <c r="M1551" s="17"/>
      <c r="N1551" s="17"/>
      <c r="O1551" s="17"/>
      <c r="P1551" s="17"/>
      <c r="Q1551" s="16"/>
      <c r="R1551" s="16"/>
      <c r="S1551" s="1013"/>
      <c r="T1551" s="913"/>
      <c r="U1551" s="913"/>
      <c r="V1551" s="9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</row>
    <row r="1552" spans="1:116" ht="9.75" customHeight="1" outlineLevel="4" x14ac:dyDescent="0.15">
      <c r="A1552" s="1002"/>
      <c r="B1552" s="1006"/>
      <c r="C1552" s="1010"/>
      <c r="D1552" s="979"/>
      <c r="E1552" s="1024"/>
      <c r="F1552" s="983"/>
      <c r="G1552" s="987"/>
      <c r="H1552" s="987"/>
      <c r="I1552" s="987"/>
      <c r="J1552" s="18" t="s">
        <v>159</v>
      </c>
      <c r="K1552" s="21"/>
      <c r="L1552" s="18"/>
      <c r="M1552" s="18"/>
      <c r="N1552" s="18"/>
      <c r="O1552" s="18"/>
      <c r="P1552" s="18"/>
      <c r="Q1552" s="18"/>
      <c r="R1552" s="18"/>
      <c r="S1552" s="1014"/>
      <c r="T1552" s="913"/>
      <c r="U1552" s="913"/>
      <c r="V1552" s="9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</row>
    <row r="1553" spans="1:116" ht="9.75" customHeight="1" outlineLevel="4" thickBot="1" x14ac:dyDescent="0.2">
      <c r="A1553" s="1003"/>
      <c r="B1553" s="1007"/>
      <c r="C1553" s="1011"/>
      <c r="D1553" s="980"/>
      <c r="E1553" s="1025"/>
      <c r="F1553" s="984"/>
      <c r="G1553" s="988"/>
      <c r="H1553" s="988"/>
      <c r="I1553" s="988"/>
      <c r="J1553" s="19" t="s">
        <v>385</v>
      </c>
      <c r="K1553" s="19">
        <f>SUM(K1549:K1552)</f>
        <v>0</v>
      </c>
      <c r="L1553" s="19">
        <f>SUM(L1549:L1552)</f>
        <v>0</v>
      </c>
      <c r="M1553" s="19">
        <f t="shared" ref="M1553:R1553" si="372">SUM(M1549:M1552)</f>
        <v>0</v>
      </c>
      <c r="N1553" s="19">
        <f t="shared" si="372"/>
        <v>0</v>
      </c>
      <c r="O1553" s="19">
        <f t="shared" si="372"/>
        <v>0</v>
      </c>
      <c r="P1553" s="19">
        <f t="shared" si="372"/>
        <v>0</v>
      </c>
      <c r="Q1553" s="19">
        <f t="shared" si="372"/>
        <v>0</v>
      </c>
      <c r="R1553" s="19">
        <f t="shared" si="372"/>
        <v>0</v>
      </c>
      <c r="S1553" s="1015"/>
      <c r="T1553" s="914"/>
      <c r="U1553" s="914"/>
      <c r="V1553" s="914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</row>
    <row r="1554" spans="1:116" ht="9.75" customHeight="1" outlineLevel="4" x14ac:dyDescent="0.15">
      <c r="A1554" s="1000" t="s">
        <v>73</v>
      </c>
      <c r="B1554" s="1004" t="s">
        <v>11</v>
      </c>
      <c r="C1554" s="1008" t="s">
        <v>12</v>
      </c>
      <c r="D1554" s="978">
        <v>3</v>
      </c>
      <c r="E1554" s="960" t="s">
        <v>11</v>
      </c>
      <c r="F1554" s="981"/>
      <c r="G1554" s="942"/>
      <c r="H1554" s="986"/>
      <c r="I1554" s="986"/>
      <c r="J1554" s="14" t="s">
        <v>156</v>
      </c>
      <c r="K1554" s="20"/>
      <c r="L1554" s="20"/>
      <c r="M1554" s="17"/>
      <c r="N1554" s="17"/>
      <c r="O1554" s="17"/>
      <c r="P1554" s="17"/>
      <c r="Q1554" s="16"/>
      <c r="R1554" s="16"/>
      <c r="S1554" s="945"/>
      <c r="T1554" s="912"/>
      <c r="U1554" s="912"/>
      <c r="V1554" s="912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</row>
    <row r="1555" spans="1:116" ht="9.75" customHeight="1" outlineLevel="4" x14ac:dyDescent="0.15">
      <c r="A1555" s="1001"/>
      <c r="B1555" s="1005"/>
      <c r="C1555" s="1009"/>
      <c r="D1555" s="979"/>
      <c r="E1555" s="961"/>
      <c r="F1555" s="982"/>
      <c r="G1555" s="943"/>
      <c r="H1555" s="985"/>
      <c r="I1555" s="985"/>
      <c r="J1555" s="16" t="s">
        <v>157</v>
      </c>
      <c r="K1555" s="20"/>
      <c r="L1555" s="20"/>
      <c r="M1555" s="17"/>
      <c r="N1555" s="17"/>
      <c r="O1555" s="17"/>
      <c r="P1555" s="17"/>
      <c r="Q1555" s="16"/>
      <c r="R1555" s="16"/>
      <c r="S1555" s="946"/>
      <c r="T1555" s="913"/>
      <c r="U1555" s="913"/>
      <c r="V1555" s="9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</row>
    <row r="1556" spans="1:116" ht="9.75" customHeight="1" outlineLevel="4" x14ac:dyDescent="0.15">
      <c r="A1556" s="1001"/>
      <c r="B1556" s="1005"/>
      <c r="C1556" s="1009"/>
      <c r="D1556" s="979"/>
      <c r="E1556" s="961"/>
      <c r="F1556" s="982"/>
      <c r="G1556" s="943"/>
      <c r="H1556" s="985"/>
      <c r="I1556" s="985"/>
      <c r="J1556" s="16" t="s">
        <v>158</v>
      </c>
      <c r="K1556" s="20"/>
      <c r="L1556" s="20"/>
      <c r="M1556" s="17"/>
      <c r="N1556" s="17"/>
      <c r="O1556" s="17"/>
      <c r="P1556" s="17"/>
      <c r="Q1556" s="16"/>
      <c r="R1556" s="16"/>
      <c r="S1556" s="946"/>
      <c r="T1556" s="913"/>
      <c r="U1556" s="913"/>
      <c r="V1556" s="9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</row>
    <row r="1557" spans="1:116" ht="10.5" customHeight="1" outlineLevel="4" x14ac:dyDescent="0.15">
      <c r="A1557" s="1002"/>
      <c r="B1557" s="1006"/>
      <c r="C1557" s="1010"/>
      <c r="D1557" s="979"/>
      <c r="E1557" s="961"/>
      <c r="F1557" s="983"/>
      <c r="G1557" s="943"/>
      <c r="H1557" s="987"/>
      <c r="I1557" s="987"/>
      <c r="J1557" s="18" t="s">
        <v>159</v>
      </c>
      <c r="K1557" s="21"/>
      <c r="L1557" s="21"/>
      <c r="M1557" s="22"/>
      <c r="N1557" s="22"/>
      <c r="O1557" s="22"/>
      <c r="P1557" s="22"/>
      <c r="Q1557" s="18"/>
      <c r="R1557" s="18"/>
      <c r="S1557" s="946"/>
      <c r="T1557" s="913"/>
      <c r="U1557" s="913"/>
      <c r="V1557" s="9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</row>
    <row r="1558" spans="1:116" ht="10.5" customHeight="1" outlineLevel="4" thickBot="1" x14ac:dyDescent="0.2">
      <c r="A1558" s="1003"/>
      <c r="B1558" s="1007"/>
      <c r="C1558" s="1011"/>
      <c r="D1558" s="980"/>
      <c r="E1558" s="962"/>
      <c r="F1558" s="984"/>
      <c r="G1558" s="944"/>
      <c r="H1558" s="988"/>
      <c r="I1558" s="988"/>
      <c r="J1558" s="19" t="s">
        <v>385</v>
      </c>
      <c r="K1558" s="19">
        <f>SUM(K1554:K1557)</f>
        <v>0</v>
      </c>
      <c r="L1558" s="19">
        <f>SUM(L1554:L1557)</f>
        <v>0</v>
      </c>
      <c r="M1558" s="19">
        <f t="shared" ref="M1558:R1558" si="373">SUM(M1554:M1557)</f>
        <v>0</v>
      </c>
      <c r="N1558" s="19">
        <f t="shared" si="373"/>
        <v>0</v>
      </c>
      <c r="O1558" s="19">
        <f t="shared" si="373"/>
        <v>0</v>
      </c>
      <c r="P1558" s="19">
        <f t="shared" si="373"/>
        <v>0</v>
      </c>
      <c r="Q1558" s="19">
        <f t="shared" si="373"/>
        <v>0</v>
      </c>
      <c r="R1558" s="19">
        <f t="shared" si="373"/>
        <v>0</v>
      </c>
      <c r="S1558" s="947"/>
      <c r="T1558" s="914"/>
      <c r="U1558" s="914"/>
      <c r="V1558" s="914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</row>
    <row r="1559" spans="1:116" ht="9.75" customHeight="1" outlineLevel="4" x14ac:dyDescent="0.15">
      <c r="A1559" s="1000" t="s">
        <v>73</v>
      </c>
      <c r="B1559" s="1004" t="s">
        <v>11</v>
      </c>
      <c r="C1559" s="1008" t="s">
        <v>12</v>
      </c>
      <c r="D1559" s="978">
        <v>3</v>
      </c>
      <c r="E1559" s="1023" t="s">
        <v>12</v>
      </c>
      <c r="F1559" s="1050"/>
      <c r="G1559" s="985"/>
      <c r="H1559" s="985"/>
      <c r="I1559" s="985"/>
      <c r="J1559" s="14" t="s">
        <v>156</v>
      </c>
      <c r="K1559" s="20"/>
      <c r="L1559" s="20"/>
      <c r="M1559" s="17"/>
      <c r="N1559" s="17"/>
      <c r="O1559" s="17"/>
      <c r="P1559" s="17"/>
      <c r="Q1559" s="16"/>
      <c r="R1559" s="16"/>
      <c r="S1559" s="945"/>
      <c r="T1559" s="912"/>
      <c r="U1559" s="912"/>
      <c r="V1559" s="912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</row>
    <row r="1560" spans="1:116" ht="9.75" customHeight="1" outlineLevel="4" x14ac:dyDescent="0.15">
      <c r="A1560" s="1001"/>
      <c r="B1560" s="1005"/>
      <c r="C1560" s="1009"/>
      <c r="D1560" s="979"/>
      <c r="E1560" s="1023"/>
      <c r="F1560" s="1050"/>
      <c r="G1560" s="985"/>
      <c r="H1560" s="985"/>
      <c r="I1560" s="985"/>
      <c r="J1560" s="16" t="s">
        <v>157</v>
      </c>
      <c r="K1560" s="20"/>
      <c r="L1560" s="20"/>
      <c r="M1560" s="17"/>
      <c r="N1560" s="17"/>
      <c r="O1560" s="17"/>
      <c r="P1560" s="17"/>
      <c r="Q1560" s="16"/>
      <c r="R1560" s="16"/>
      <c r="S1560" s="946"/>
      <c r="T1560" s="913"/>
      <c r="U1560" s="913"/>
      <c r="V1560" s="9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</row>
    <row r="1561" spans="1:116" ht="9.75" customHeight="1" outlineLevel="4" x14ac:dyDescent="0.15">
      <c r="A1561" s="1001"/>
      <c r="B1561" s="1005"/>
      <c r="C1561" s="1009"/>
      <c r="D1561" s="979"/>
      <c r="E1561" s="1023"/>
      <c r="F1561" s="1050"/>
      <c r="G1561" s="985"/>
      <c r="H1561" s="985"/>
      <c r="I1561" s="985"/>
      <c r="J1561" s="16" t="s">
        <v>158</v>
      </c>
      <c r="K1561" s="20"/>
      <c r="L1561" s="20"/>
      <c r="M1561" s="17"/>
      <c r="N1561" s="17"/>
      <c r="O1561" s="17"/>
      <c r="P1561" s="17"/>
      <c r="Q1561" s="16"/>
      <c r="R1561" s="16"/>
      <c r="S1561" s="946"/>
      <c r="T1561" s="913"/>
      <c r="U1561" s="913"/>
      <c r="V1561" s="9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</row>
    <row r="1562" spans="1:116" ht="9.75" customHeight="1" outlineLevel="4" x14ac:dyDescent="0.15">
      <c r="A1562" s="1002"/>
      <c r="B1562" s="1006"/>
      <c r="C1562" s="1010"/>
      <c r="D1562" s="979"/>
      <c r="E1562" s="1024"/>
      <c r="F1562" s="1051"/>
      <c r="G1562" s="987"/>
      <c r="H1562" s="987"/>
      <c r="I1562" s="987"/>
      <c r="J1562" s="18" t="s">
        <v>159</v>
      </c>
      <c r="K1562" s="21"/>
      <c r="L1562" s="21"/>
      <c r="M1562" s="22"/>
      <c r="N1562" s="22"/>
      <c r="O1562" s="22"/>
      <c r="P1562" s="22"/>
      <c r="Q1562" s="18"/>
      <c r="R1562" s="18"/>
      <c r="S1562" s="946"/>
      <c r="T1562" s="913"/>
      <c r="U1562" s="913"/>
      <c r="V1562" s="9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</row>
    <row r="1563" spans="1:116" ht="9.75" customHeight="1" outlineLevel="4" thickBot="1" x14ac:dyDescent="0.2">
      <c r="A1563" s="1003"/>
      <c r="B1563" s="1007"/>
      <c r="C1563" s="1011"/>
      <c r="D1563" s="980"/>
      <c r="E1563" s="1025"/>
      <c r="F1563" s="1052"/>
      <c r="G1563" s="988"/>
      <c r="H1563" s="988"/>
      <c r="I1563" s="988"/>
      <c r="J1563" s="19" t="s">
        <v>385</v>
      </c>
      <c r="K1563" s="19">
        <f>SUM(K1559:K1562)</f>
        <v>0</v>
      </c>
      <c r="L1563" s="19">
        <f>SUM(L1559:L1562)</f>
        <v>0</v>
      </c>
      <c r="M1563" s="19">
        <f t="shared" ref="M1563:R1563" si="374">SUM(M1559:M1562)</f>
        <v>0</v>
      </c>
      <c r="N1563" s="19">
        <f t="shared" si="374"/>
        <v>0</v>
      </c>
      <c r="O1563" s="19">
        <f t="shared" si="374"/>
        <v>0</v>
      </c>
      <c r="P1563" s="19">
        <f t="shared" si="374"/>
        <v>0</v>
      </c>
      <c r="Q1563" s="19">
        <f t="shared" si="374"/>
        <v>0</v>
      </c>
      <c r="R1563" s="19">
        <f t="shared" si="374"/>
        <v>0</v>
      </c>
      <c r="S1563" s="947"/>
      <c r="T1563" s="914"/>
      <c r="U1563" s="914"/>
      <c r="V1563" s="914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</row>
    <row r="1564" spans="1:116" ht="9.75" customHeight="1" outlineLevel="3" thickBot="1" x14ac:dyDescent="0.2">
      <c r="A1564" s="30" t="s">
        <v>73</v>
      </c>
      <c r="B1564" s="31" t="s">
        <v>11</v>
      </c>
      <c r="C1564" s="10" t="s">
        <v>12</v>
      </c>
      <c r="D1564" s="25">
        <v>3</v>
      </c>
      <c r="E1564" s="915" t="s">
        <v>46</v>
      </c>
      <c r="F1564" s="916"/>
      <c r="G1564" s="916"/>
      <c r="H1564" s="916"/>
      <c r="I1564" s="916"/>
      <c r="J1564" s="917"/>
      <c r="K1564" s="26">
        <f>K1553+K1558+K1563</f>
        <v>0</v>
      </c>
      <c r="L1564" s="26">
        <f>L1553+L1558+L1563</f>
        <v>0</v>
      </c>
      <c r="M1564" s="26">
        <f t="shared" ref="M1564:R1564" si="375">M1553+M1558+M1563</f>
        <v>0</v>
      </c>
      <c r="N1564" s="26">
        <f t="shared" si="375"/>
        <v>0</v>
      </c>
      <c r="O1564" s="26">
        <f t="shared" si="375"/>
        <v>0</v>
      </c>
      <c r="P1564" s="26">
        <f t="shared" si="375"/>
        <v>0</v>
      </c>
      <c r="Q1564" s="26">
        <f t="shared" si="375"/>
        <v>0</v>
      </c>
      <c r="R1564" s="26">
        <f t="shared" si="375"/>
        <v>0</v>
      </c>
      <c r="S1564" s="42" t="s">
        <v>13</v>
      </c>
      <c r="T1564" s="43" t="s">
        <v>13</v>
      </c>
      <c r="U1564" s="44" t="s">
        <v>13</v>
      </c>
      <c r="V1564" s="45" t="s">
        <v>13</v>
      </c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</row>
    <row r="1565" spans="1:116" ht="9.75" customHeight="1" outlineLevel="4" thickBot="1" x14ac:dyDescent="0.2">
      <c r="A1565" s="11" t="s">
        <v>73</v>
      </c>
      <c r="B1565" s="12" t="s">
        <v>11</v>
      </c>
      <c r="C1565" s="117" t="s">
        <v>12</v>
      </c>
      <c r="D1565" s="13">
        <v>4</v>
      </c>
      <c r="E1565" s="1016" t="s">
        <v>244</v>
      </c>
      <c r="F1565" s="1017"/>
      <c r="G1565" s="1017"/>
      <c r="H1565" s="1017"/>
      <c r="I1565" s="1017"/>
      <c r="J1565" s="1017"/>
      <c r="K1565" s="1017"/>
      <c r="L1565" s="1017"/>
      <c r="M1565" s="1017"/>
      <c r="N1565" s="1017"/>
      <c r="O1565" s="1017"/>
      <c r="P1565" s="1017"/>
      <c r="Q1565" s="1017"/>
      <c r="R1565" s="1017"/>
      <c r="S1565" s="1017"/>
      <c r="T1565" s="1017"/>
      <c r="U1565" s="1017"/>
      <c r="V1565" s="1018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</row>
    <row r="1566" spans="1:116" ht="9.75" customHeight="1" outlineLevel="4" x14ac:dyDescent="0.15">
      <c r="A1566" s="1000" t="s">
        <v>73</v>
      </c>
      <c r="B1566" s="1004" t="s">
        <v>11</v>
      </c>
      <c r="C1566" s="1008" t="s">
        <v>12</v>
      </c>
      <c r="D1566" s="978">
        <v>4</v>
      </c>
      <c r="E1566" s="1022" t="s">
        <v>10</v>
      </c>
      <c r="F1566" s="981"/>
      <c r="G1566" s="986"/>
      <c r="H1566" s="986"/>
      <c r="I1566" s="986"/>
      <c r="J1566" s="16" t="s">
        <v>156</v>
      </c>
      <c r="K1566" s="20"/>
      <c r="L1566" s="14"/>
      <c r="M1566" s="15"/>
      <c r="N1566" s="15"/>
      <c r="O1566" s="15"/>
      <c r="P1566" s="15"/>
      <c r="Q1566" s="14"/>
      <c r="R1566" s="14"/>
      <c r="S1566" s="1012"/>
      <c r="T1566" s="912"/>
      <c r="U1566" s="912"/>
      <c r="V1566" s="912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</row>
    <row r="1567" spans="1:116" ht="9.75" customHeight="1" outlineLevel="4" x14ac:dyDescent="0.15">
      <c r="A1567" s="1001"/>
      <c r="B1567" s="1005"/>
      <c r="C1567" s="1009"/>
      <c r="D1567" s="979"/>
      <c r="E1567" s="1023"/>
      <c r="F1567" s="982"/>
      <c r="G1567" s="985"/>
      <c r="H1567" s="985"/>
      <c r="I1567" s="985"/>
      <c r="J1567" s="16" t="s">
        <v>157</v>
      </c>
      <c r="K1567" s="20"/>
      <c r="L1567" s="16"/>
      <c r="M1567" s="17"/>
      <c r="N1567" s="17"/>
      <c r="O1567" s="17"/>
      <c r="P1567" s="17"/>
      <c r="Q1567" s="16"/>
      <c r="R1567" s="16"/>
      <c r="S1567" s="1013"/>
      <c r="T1567" s="913"/>
      <c r="U1567" s="913"/>
      <c r="V1567" s="9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</row>
    <row r="1568" spans="1:116" ht="9.75" customHeight="1" outlineLevel="4" x14ac:dyDescent="0.15">
      <c r="A1568" s="1001"/>
      <c r="B1568" s="1005"/>
      <c r="C1568" s="1009"/>
      <c r="D1568" s="979"/>
      <c r="E1568" s="1023"/>
      <c r="F1568" s="982"/>
      <c r="G1568" s="985"/>
      <c r="H1568" s="985"/>
      <c r="I1568" s="985"/>
      <c r="J1568" s="16" t="s">
        <v>158</v>
      </c>
      <c r="K1568" s="20"/>
      <c r="L1568" s="16"/>
      <c r="M1568" s="17"/>
      <c r="N1568" s="17"/>
      <c r="O1568" s="17"/>
      <c r="P1568" s="17"/>
      <c r="Q1568" s="16"/>
      <c r="R1568" s="16"/>
      <c r="S1568" s="1013"/>
      <c r="T1568" s="913"/>
      <c r="U1568" s="913"/>
      <c r="V1568" s="9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</row>
    <row r="1569" spans="1:116" ht="9.75" customHeight="1" outlineLevel="4" x14ac:dyDescent="0.15">
      <c r="A1569" s="1002"/>
      <c r="B1569" s="1006"/>
      <c r="C1569" s="1010"/>
      <c r="D1569" s="979"/>
      <c r="E1569" s="1024"/>
      <c r="F1569" s="983"/>
      <c r="G1569" s="987"/>
      <c r="H1569" s="987"/>
      <c r="I1569" s="987"/>
      <c r="J1569" s="18" t="s">
        <v>159</v>
      </c>
      <c r="K1569" s="21"/>
      <c r="L1569" s="18"/>
      <c r="M1569" s="18"/>
      <c r="N1569" s="18"/>
      <c r="O1569" s="18"/>
      <c r="P1569" s="18"/>
      <c r="Q1569" s="18"/>
      <c r="R1569" s="18"/>
      <c r="S1569" s="1014"/>
      <c r="T1569" s="913"/>
      <c r="U1569" s="913"/>
      <c r="V1569" s="9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</row>
    <row r="1570" spans="1:116" ht="9.75" customHeight="1" outlineLevel="4" thickBot="1" x14ac:dyDescent="0.2">
      <c r="A1570" s="1003"/>
      <c r="B1570" s="1007"/>
      <c r="C1570" s="1011"/>
      <c r="D1570" s="980"/>
      <c r="E1570" s="1025"/>
      <c r="F1570" s="984"/>
      <c r="G1570" s="988"/>
      <c r="H1570" s="988"/>
      <c r="I1570" s="988"/>
      <c r="J1570" s="19" t="s">
        <v>385</v>
      </c>
      <c r="K1570" s="19">
        <f>SUM(K1566:K1569)</f>
        <v>0</v>
      </c>
      <c r="L1570" s="19">
        <f>SUM(L1566:L1569)</f>
        <v>0</v>
      </c>
      <c r="M1570" s="19">
        <f t="shared" ref="M1570:R1570" si="376">SUM(M1566:M1569)</f>
        <v>0</v>
      </c>
      <c r="N1570" s="19">
        <f t="shared" si="376"/>
        <v>0</v>
      </c>
      <c r="O1570" s="19">
        <f t="shared" si="376"/>
        <v>0</v>
      </c>
      <c r="P1570" s="19">
        <f t="shared" si="376"/>
        <v>0</v>
      </c>
      <c r="Q1570" s="19">
        <f t="shared" si="376"/>
        <v>0</v>
      </c>
      <c r="R1570" s="19">
        <f t="shared" si="376"/>
        <v>0</v>
      </c>
      <c r="S1570" s="1015"/>
      <c r="T1570" s="914"/>
      <c r="U1570" s="914"/>
      <c r="V1570" s="914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</row>
    <row r="1571" spans="1:116" ht="9.75" customHeight="1" outlineLevel="4" x14ac:dyDescent="0.15">
      <c r="A1571" s="1000" t="s">
        <v>73</v>
      </c>
      <c r="B1571" s="1004" t="s">
        <v>11</v>
      </c>
      <c r="C1571" s="1008" t="s">
        <v>12</v>
      </c>
      <c r="D1571" s="978">
        <v>4</v>
      </c>
      <c r="E1571" s="960" t="s">
        <v>11</v>
      </c>
      <c r="F1571" s="981"/>
      <c r="G1571" s="942"/>
      <c r="H1571" s="986"/>
      <c r="I1571" s="986"/>
      <c r="J1571" s="14" t="s">
        <v>156</v>
      </c>
      <c r="K1571" s="20"/>
      <c r="L1571" s="20"/>
      <c r="M1571" s="17"/>
      <c r="N1571" s="17"/>
      <c r="O1571" s="17"/>
      <c r="P1571" s="17"/>
      <c r="Q1571" s="16"/>
      <c r="R1571" s="16"/>
      <c r="S1571" s="945"/>
      <c r="T1571" s="912"/>
      <c r="U1571" s="912"/>
      <c r="V1571" s="912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</row>
    <row r="1572" spans="1:116" ht="9.75" customHeight="1" outlineLevel="4" x14ac:dyDescent="0.15">
      <c r="A1572" s="1001"/>
      <c r="B1572" s="1005"/>
      <c r="C1572" s="1009"/>
      <c r="D1572" s="979"/>
      <c r="E1572" s="961"/>
      <c r="F1572" s="982"/>
      <c r="G1572" s="943"/>
      <c r="H1572" s="985"/>
      <c r="I1572" s="985"/>
      <c r="J1572" s="16" t="s">
        <v>157</v>
      </c>
      <c r="K1572" s="20"/>
      <c r="L1572" s="20"/>
      <c r="M1572" s="17"/>
      <c r="N1572" s="17"/>
      <c r="O1572" s="17"/>
      <c r="P1572" s="17"/>
      <c r="Q1572" s="16"/>
      <c r="R1572" s="16"/>
      <c r="S1572" s="946"/>
      <c r="T1572" s="913"/>
      <c r="U1572" s="913"/>
      <c r="V1572" s="9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</row>
    <row r="1573" spans="1:116" ht="9.75" customHeight="1" outlineLevel="4" x14ac:dyDescent="0.15">
      <c r="A1573" s="1001"/>
      <c r="B1573" s="1005"/>
      <c r="C1573" s="1009"/>
      <c r="D1573" s="979"/>
      <c r="E1573" s="961"/>
      <c r="F1573" s="982"/>
      <c r="G1573" s="943"/>
      <c r="H1573" s="985"/>
      <c r="I1573" s="985"/>
      <c r="J1573" s="16" t="s">
        <v>158</v>
      </c>
      <c r="K1573" s="20"/>
      <c r="L1573" s="20"/>
      <c r="M1573" s="17"/>
      <c r="N1573" s="17"/>
      <c r="O1573" s="17"/>
      <c r="P1573" s="17"/>
      <c r="Q1573" s="16"/>
      <c r="R1573" s="16"/>
      <c r="S1573" s="946"/>
      <c r="T1573" s="913"/>
      <c r="U1573" s="913"/>
      <c r="V1573" s="9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</row>
    <row r="1574" spans="1:116" ht="10.5" customHeight="1" outlineLevel="4" x14ac:dyDescent="0.15">
      <c r="A1574" s="1002"/>
      <c r="B1574" s="1006"/>
      <c r="C1574" s="1010"/>
      <c r="D1574" s="979"/>
      <c r="E1574" s="961"/>
      <c r="F1574" s="983"/>
      <c r="G1574" s="943"/>
      <c r="H1574" s="987"/>
      <c r="I1574" s="987"/>
      <c r="J1574" s="18" t="s">
        <v>159</v>
      </c>
      <c r="K1574" s="21"/>
      <c r="L1574" s="21"/>
      <c r="M1574" s="22"/>
      <c r="N1574" s="22"/>
      <c r="O1574" s="22"/>
      <c r="P1574" s="22"/>
      <c r="Q1574" s="18"/>
      <c r="R1574" s="18"/>
      <c r="S1574" s="946"/>
      <c r="T1574" s="913"/>
      <c r="U1574" s="913"/>
      <c r="V1574" s="9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</row>
    <row r="1575" spans="1:116" ht="10.5" customHeight="1" outlineLevel="4" thickBot="1" x14ac:dyDescent="0.2">
      <c r="A1575" s="1003"/>
      <c r="B1575" s="1007"/>
      <c r="C1575" s="1011"/>
      <c r="D1575" s="980"/>
      <c r="E1575" s="962"/>
      <c r="F1575" s="984"/>
      <c r="G1575" s="944"/>
      <c r="H1575" s="988"/>
      <c r="I1575" s="988"/>
      <c r="J1575" s="19" t="s">
        <v>385</v>
      </c>
      <c r="K1575" s="19">
        <f>SUM(K1571:K1574)</f>
        <v>0</v>
      </c>
      <c r="L1575" s="19">
        <f>SUM(L1571:L1574)</f>
        <v>0</v>
      </c>
      <c r="M1575" s="19">
        <f t="shared" ref="M1575:R1575" si="377">SUM(M1571:M1574)</f>
        <v>0</v>
      </c>
      <c r="N1575" s="19">
        <f t="shared" si="377"/>
        <v>0</v>
      </c>
      <c r="O1575" s="19">
        <f t="shared" si="377"/>
        <v>0</v>
      </c>
      <c r="P1575" s="19">
        <f t="shared" si="377"/>
        <v>0</v>
      </c>
      <c r="Q1575" s="19">
        <f t="shared" si="377"/>
        <v>0</v>
      </c>
      <c r="R1575" s="19">
        <f t="shared" si="377"/>
        <v>0</v>
      </c>
      <c r="S1575" s="947"/>
      <c r="T1575" s="914"/>
      <c r="U1575" s="914"/>
      <c r="V1575" s="914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</row>
    <row r="1576" spans="1:116" ht="9.75" customHeight="1" outlineLevel="4" x14ac:dyDescent="0.15">
      <c r="A1576" s="1000" t="s">
        <v>73</v>
      </c>
      <c r="B1576" s="1004" t="s">
        <v>11</v>
      </c>
      <c r="C1576" s="1008" t="s">
        <v>12</v>
      </c>
      <c r="D1576" s="978">
        <v>4</v>
      </c>
      <c r="E1576" s="1023" t="s">
        <v>12</v>
      </c>
      <c r="F1576" s="1050"/>
      <c r="G1576" s="985"/>
      <c r="H1576" s="985"/>
      <c r="I1576" s="985"/>
      <c r="J1576" s="14" t="s">
        <v>156</v>
      </c>
      <c r="K1576" s="20"/>
      <c r="L1576" s="20"/>
      <c r="M1576" s="17"/>
      <c r="N1576" s="17"/>
      <c r="O1576" s="17"/>
      <c r="P1576" s="17"/>
      <c r="Q1576" s="16"/>
      <c r="R1576" s="16"/>
      <c r="S1576" s="945"/>
      <c r="T1576" s="912"/>
      <c r="U1576" s="912"/>
      <c r="V1576" s="912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</row>
    <row r="1577" spans="1:116" ht="9.75" customHeight="1" outlineLevel="4" x14ac:dyDescent="0.15">
      <c r="A1577" s="1001"/>
      <c r="B1577" s="1005"/>
      <c r="C1577" s="1009"/>
      <c r="D1577" s="979"/>
      <c r="E1577" s="1023"/>
      <c r="F1577" s="1050"/>
      <c r="G1577" s="985"/>
      <c r="H1577" s="985"/>
      <c r="I1577" s="985"/>
      <c r="J1577" s="16" t="s">
        <v>157</v>
      </c>
      <c r="K1577" s="20"/>
      <c r="L1577" s="20"/>
      <c r="M1577" s="17"/>
      <c r="N1577" s="17"/>
      <c r="O1577" s="17"/>
      <c r="P1577" s="17"/>
      <c r="Q1577" s="16"/>
      <c r="R1577" s="16"/>
      <c r="S1577" s="946"/>
      <c r="T1577" s="913"/>
      <c r="U1577" s="913"/>
      <c r="V1577" s="9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</row>
    <row r="1578" spans="1:116" ht="9.75" customHeight="1" outlineLevel="4" x14ac:dyDescent="0.15">
      <c r="A1578" s="1001"/>
      <c r="B1578" s="1005"/>
      <c r="C1578" s="1009"/>
      <c r="D1578" s="979"/>
      <c r="E1578" s="1023"/>
      <c r="F1578" s="1050"/>
      <c r="G1578" s="985"/>
      <c r="H1578" s="985"/>
      <c r="I1578" s="985"/>
      <c r="J1578" s="16" t="s">
        <v>158</v>
      </c>
      <c r="K1578" s="20"/>
      <c r="L1578" s="20"/>
      <c r="M1578" s="17"/>
      <c r="N1578" s="17"/>
      <c r="O1578" s="17"/>
      <c r="P1578" s="17"/>
      <c r="Q1578" s="16"/>
      <c r="R1578" s="16"/>
      <c r="S1578" s="946"/>
      <c r="T1578" s="913"/>
      <c r="U1578" s="913"/>
      <c r="V1578" s="9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</row>
    <row r="1579" spans="1:116" ht="9.75" customHeight="1" outlineLevel="4" x14ac:dyDescent="0.15">
      <c r="A1579" s="1002"/>
      <c r="B1579" s="1006"/>
      <c r="C1579" s="1010"/>
      <c r="D1579" s="979"/>
      <c r="E1579" s="1024"/>
      <c r="F1579" s="1051"/>
      <c r="G1579" s="987"/>
      <c r="H1579" s="987"/>
      <c r="I1579" s="987"/>
      <c r="J1579" s="18" t="s">
        <v>159</v>
      </c>
      <c r="K1579" s="21"/>
      <c r="L1579" s="21"/>
      <c r="M1579" s="22"/>
      <c r="N1579" s="22"/>
      <c r="O1579" s="22"/>
      <c r="P1579" s="22"/>
      <c r="Q1579" s="18"/>
      <c r="R1579" s="18"/>
      <c r="S1579" s="946"/>
      <c r="T1579" s="913"/>
      <c r="U1579" s="913"/>
      <c r="V1579" s="9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</row>
    <row r="1580" spans="1:116" ht="9.75" customHeight="1" outlineLevel="4" thickBot="1" x14ac:dyDescent="0.2">
      <c r="A1580" s="1003"/>
      <c r="B1580" s="1007"/>
      <c r="C1580" s="1011"/>
      <c r="D1580" s="980"/>
      <c r="E1580" s="1025"/>
      <c r="F1580" s="1052"/>
      <c r="G1580" s="988"/>
      <c r="H1580" s="988"/>
      <c r="I1580" s="988"/>
      <c r="J1580" s="19" t="s">
        <v>385</v>
      </c>
      <c r="K1580" s="19">
        <f>SUM(K1576:K1579)</f>
        <v>0</v>
      </c>
      <c r="L1580" s="19">
        <f>SUM(L1576:L1579)</f>
        <v>0</v>
      </c>
      <c r="M1580" s="19">
        <f t="shared" ref="M1580:R1580" si="378">SUM(M1576:M1579)</f>
        <v>0</v>
      </c>
      <c r="N1580" s="19">
        <f t="shared" si="378"/>
        <v>0</v>
      </c>
      <c r="O1580" s="19">
        <f t="shared" si="378"/>
        <v>0</v>
      </c>
      <c r="P1580" s="19">
        <f t="shared" si="378"/>
        <v>0</v>
      </c>
      <c r="Q1580" s="19">
        <f t="shared" si="378"/>
        <v>0</v>
      </c>
      <c r="R1580" s="19">
        <f t="shared" si="378"/>
        <v>0</v>
      </c>
      <c r="S1580" s="947"/>
      <c r="T1580" s="914"/>
      <c r="U1580" s="914"/>
      <c r="V1580" s="914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</row>
    <row r="1581" spans="1:116" ht="9.75" customHeight="1" outlineLevel="3" thickBot="1" x14ac:dyDescent="0.2">
      <c r="A1581" s="30" t="s">
        <v>73</v>
      </c>
      <c r="B1581" s="31" t="s">
        <v>11</v>
      </c>
      <c r="C1581" s="10" t="s">
        <v>12</v>
      </c>
      <c r="D1581" s="25">
        <v>4</v>
      </c>
      <c r="E1581" s="915" t="s">
        <v>46</v>
      </c>
      <c r="F1581" s="916"/>
      <c r="G1581" s="916"/>
      <c r="H1581" s="916"/>
      <c r="I1581" s="916"/>
      <c r="J1581" s="917"/>
      <c r="K1581" s="26">
        <f>K1570+K1575+K1580</f>
        <v>0</v>
      </c>
      <c r="L1581" s="26">
        <f>L1570+L1575+L1580</f>
        <v>0</v>
      </c>
      <c r="M1581" s="26">
        <f t="shared" ref="M1581:R1581" si="379">M1570+M1575+M1580</f>
        <v>0</v>
      </c>
      <c r="N1581" s="26">
        <f t="shared" si="379"/>
        <v>0</v>
      </c>
      <c r="O1581" s="26">
        <f t="shared" si="379"/>
        <v>0</v>
      </c>
      <c r="P1581" s="26">
        <f t="shared" si="379"/>
        <v>0</v>
      </c>
      <c r="Q1581" s="26">
        <f t="shared" si="379"/>
        <v>0</v>
      </c>
      <c r="R1581" s="26">
        <f t="shared" si="379"/>
        <v>0</v>
      </c>
      <c r="S1581" s="42" t="s">
        <v>13</v>
      </c>
      <c r="T1581" s="43" t="s">
        <v>13</v>
      </c>
      <c r="U1581" s="44" t="s">
        <v>13</v>
      </c>
      <c r="V1581" s="45" t="s">
        <v>13</v>
      </c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</row>
    <row r="1582" spans="1:116" ht="9.75" customHeight="1" outlineLevel="4" thickBot="1" x14ac:dyDescent="0.2">
      <c r="A1582" s="11" t="s">
        <v>73</v>
      </c>
      <c r="B1582" s="12" t="s">
        <v>11</v>
      </c>
      <c r="C1582" s="117" t="s">
        <v>12</v>
      </c>
      <c r="D1582" s="13">
        <v>5</v>
      </c>
      <c r="E1582" s="1016" t="s">
        <v>245</v>
      </c>
      <c r="F1582" s="1017"/>
      <c r="G1582" s="1017"/>
      <c r="H1582" s="1017"/>
      <c r="I1582" s="1017"/>
      <c r="J1582" s="1017"/>
      <c r="K1582" s="1017"/>
      <c r="L1582" s="1017"/>
      <c r="M1582" s="1017"/>
      <c r="N1582" s="1017"/>
      <c r="O1582" s="1017"/>
      <c r="P1582" s="1017"/>
      <c r="Q1582" s="1017"/>
      <c r="R1582" s="1017"/>
      <c r="S1582" s="1017"/>
      <c r="T1582" s="1017"/>
      <c r="U1582" s="1017"/>
      <c r="V1582" s="1018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</row>
    <row r="1583" spans="1:116" ht="9.75" customHeight="1" outlineLevel="4" x14ac:dyDescent="0.15">
      <c r="A1583" s="1000" t="s">
        <v>73</v>
      </c>
      <c r="B1583" s="1004" t="s">
        <v>11</v>
      </c>
      <c r="C1583" s="1008" t="s">
        <v>12</v>
      </c>
      <c r="D1583" s="978">
        <v>5</v>
      </c>
      <c r="E1583" s="1022" t="s">
        <v>10</v>
      </c>
      <c r="F1583" s="966" t="s">
        <v>517</v>
      </c>
      <c r="G1583" s="942"/>
      <c r="H1583" s="942" t="s">
        <v>62</v>
      </c>
      <c r="I1583" s="942" t="s">
        <v>339</v>
      </c>
      <c r="J1583" s="16" t="s">
        <v>156</v>
      </c>
      <c r="K1583" s="20"/>
      <c r="L1583" s="14"/>
      <c r="M1583" s="15"/>
      <c r="N1583" s="15"/>
      <c r="O1583" s="15"/>
      <c r="P1583" s="15"/>
      <c r="Q1583" s="14"/>
      <c r="R1583" s="14"/>
      <c r="S1583" s="1012"/>
      <c r="T1583" s="912"/>
      <c r="U1583" s="912"/>
      <c r="V1583" s="912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</row>
    <row r="1584" spans="1:116" ht="9.75" customHeight="1" outlineLevel="4" x14ac:dyDescent="0.15">
      <c r="A1584" s="1001"/>
      <c r="B1584" s="1005"/>
      <c r="C1584" s="1009"/>
      <c r="D1584" s="979"/>
      <c r="E1584" s="1023"/>
      <c r="F1584" s="967"/>
      <c r="G1584" s="943"/>
      <c r="H1584" s="943"/>
      <c r="I1584" s="943"/>
      <c r="J1584" s="16" t="s">
        <v>157</v>
      </c>
      <c r="K1584" s="20"/>
      <c r="L1584" s="16"/>
      <c r="M1584" s="17"/>
      <c r="N1584" s="17"/>
      <c r="O1584" s="17"/>
      <c r="P1584" s="17"/>
      <c r="Q1584" s="16"/>
      <c r="R1584" s="16"/>
      <c r="S1584" s="1013"/>
      <c r="T1584" s="913"/>
      <c r="U1584" s="913"/>
      <c r="V1584" s="9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</row>
    <row r="1585" spans="1:116" ht="9.75" customHeight="1" outlineLevel="4" x14ac:dyDescent="0.15">
      <c r="A1585" s="1001"/>
      <c r="B1585" s="1005"/>
      <c r="C1585" s="1009"/>
      <c r="D1585" s="979"/>
      <c r="E1585" s="1023"/>
      <c r="F1585" s="967"/>
      <c r="G1585" s="943"/>
      <c r="H1585" s="943"/>
      <c r="I1585" s="943"/>
      <c r="J1585" s="16" t="s">
        <v>158</v>
      </c>
      <c r="K1585" s="20"/>
      <c r="L1585" s="16"/>
      <c r="M1585" s="17"/>
      <c r="N1585" s="17"/>
      <c r="O1585" s="17"/>
      <c r="P1585" s="17"/>
      <c r="Q1585" s="16"/>
      <c r="R1585" s="16"/>
      <c r="S1585" s="1013"/>
      <c r="T1585" s="913"/>
      <c r="U1585" s="913"/>
      <c r="V1585" s="9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</row>
    <row r="1586" spans="1:116" ht="9.75" customHeight="1" outlineLevel="4" x14ac:dyDescent="0.15">
      <c r="A1586" s="1002"/>
      <c r="B1586" s="1006"/>
      <c r="C1586" s="1010"/>
      <c r="D1586" s="979"/>
      <c r="E1586" s="1024"/>
      <c r="F1586" s="967"/>
      <c r="G1586" s="943"/>
      <c r="H1586" s="943"/>
      <c r="I1586" s="943"/>
      <c r="J1586" s="18" t="s">
        <v>159</v>
      </c>
      <c r="K1586" s="21"/>
      <c r="L1586" s="18"/>
      <c r="M1586" s="18"/>
      <c r="N1586" s="18"/>
      <c r="O1586" s="18"/>
      <c r="P1586" s="18"/>
      <c r="Q1586" s="18"/>
      <c r="R1586" s="18"/>
      <c r="S1586" s="1014"/>
      <c r="T1586" s="913"/>
      <c r="U1586" s="913"/>
      <c r="V1586" s="9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</row>
    <row r="1587" spans="1:116" ht="9.75" customHeight="1" outlineLevel="4" thickBot="1" x14ac:dyDescent="0.2">
      <c r="A1587" s="1003"/>
      <c r="B1587" s="1007"/>
      <c r="C1587" s="1011"/>
      <c r="D1587" s="980"/>
      <c r="E1587" s="1025"/>
      <c r="F1587" s="968"/>
      <c r="G1587" s="944"/>
      <c r="H1587" s="944"/>
      <c r="I1587" s="944"/>
      <c r="J1587" s="19" t="s">
        <v>385</v>
      </c>
      <c r="K1587" s="19">
        <f>SUM(K1583:K1586)</f>
        <v>0</v>
      </c>
      <c r="L1587" s="19">
        <f>SUM(L1583:L1586)</f>
        <v>0</v>
      </c>
      <c r="M1587" s="19">
        <f t="shared" ref="M1587:R1587" si="380">SUM(M1583:M1586)</f>
        <v>0</v>
      </c>
      <c r="N1587" s="19">
        <f t="shared" si="380"/>
        <v>0</v>
      </c>
      <c r="O1587" s="19">
        <f t="shared" si="380"/>
        <v>0</v>
      </c>
      <c r="P1587" s="19">
        <f t="shared" si="380"/>
        <v>0</v>
      </c>
      <c r="Q1587" s="19">
        <f t="shared" si="380"/>
        <v>0</v>
      </c>
      <c r="R1587" s="19">
        <f t="shared" si="380"/>
        <v>0</v>
      </c>
      <c r="S1587" s="1015"/>
      <c r="T1587" s="914"/>
      <c r="U1587" s="914"/>
      <c r="V1587" s="914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</row>
    <row r="1588" spans="1:116" ht="9.75" customHeight="1" outlineLevel="4" x14ac:dyDescent="0.15">
      <c r="A1588" s="1000" t="s">
        <v>73</v>
      </c>
      <c r="B1588" s="1004" t="s">
        <v>11</v>
      </c>
      <c r="C1588" s="1008" t="s">
        <v>12</v>
      </c>
      <c r="D1588" s="978">
        <v>5</v>
      </c>
      <c r="E1588" s="960" t="s">
        <v>11</v>
      </c>
      <c r="F1588" s="966" t="s">
        <v>517</v>
      </c>
      <c r="G1588" s="942"/>
      <c r="H1588" s="942" t="s">
        <v>62</v>
      </c>
      <c r="I1588" s="942" t="s">
        <v>339</v>
      </c>
      <c r="J1588" s="14" t="s">
        <v>156</v>
      </c>
      <c r="K1588" s="20"/>
      <c r="L1588" s="20"/>
      <c r="M1588" s="17"/>
      <c r="N1588" s="17"/>
      <c r="O1588" s="17"/>
      <c r="P1588" s="17"/>
      <c r="Q1588" s="16"/>
      <c r="R1588" s="16"/>
      <c r="S1588" s="945"/>
      <c r="T1588" s="912"/>
      <c r="U1588" s="912"/>
      <c r="V1588" s="912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</row>
    <row r="1589" spans="1:116" ht="9.75" customHeight="1" outlineLevel="4" x14ac:dyDescent="0.15">
      <c r="A1589" s="1001"/>
      <c r="B1589" s="1005"/>
      <c r="C1589" s="1009"/>
      <c r="D1589" s="979"/>
      <c r="E1589" s="961"/>
      <c r="F1589" s="967"/>
      <c r="G1589" s="943"/>
      <c r="H1589" s="943"/>
      <c r="I1589" s="943"/>
      <c r="J1589" s="16" t="s">
        <v>157</v>
      </c>
      <c r="K1589" s="20"/>
      <c r="L1589" s="20"/>
      <c r="M1589" s="17"/>
      <c r="N1589" s="17"/>
      <c r="O1589" s="17"/>
      <c r="P1589" s="17"/>
      <c r="Q1589" s="16"/>
      <c r="R1589" s="16"/>
      <c r="S1589" s="946"/>
      <c r="T1589" s="913"/>
      <c r="U1589" s="913"/>
      <c r="V1589" s="9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</row>
    <row r="1590" spans="1:116" ht="9.75" customHeight="1" outlineLevel="4" x14ac:dyDescent="0.15">
      <c r="A1590" s="1001"/>
      <c r="B1590" s="1005"/>
      <c r="C1590" s="1009"/>
      <c r="D1590" s="979"/>
      <c r="E1590" s="961"/>
      <c r="F1590" s="967"/>
      <c r="G1590" s="943"/>
      <c r="H1590" s="943"/>
      <c r="I1590" s="943"/>
      <c r="J1590" s="16" t="s">
        <v>158</v>
      </c>
      <c r="K1590" s="20"/>
      <c r="L1590" s="20"/>
      <c r="M1590" s="17"/>
      <c r="N1590" s="17"/>
      <c r="O1590" s="17"/>
      <c r="P1590" s="17"/>
      <c r="Q1590" s="16"/>
      <c r="R1590" s="16"/>
      <c r="S1590" s="946"/>
      <c r="T1590" s="913"/>
      <c r="U1590" s="913"/>
      <c r="V1590" s="9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</row>
    <row r="1591" spans="1:116" ht="10.5" customHeight="1" outlineLevel="4" x14ac:dyDescent="0.15">
      <c r="A1591" s="1002"/>
      <c r="B1591" s="1006"/>
      <c r="C1591" s="1010"/>
      <c r="D1591" s="979"/>
      <c r="E1591" s="961"/>
      <c r="F1591" s="967"/>
      <c r="G1591" s="943"/>
      <c r="H1591" s="943"/>
      <c r="I1591" s="943"/>
      <c r="J1591" s="18" t="s">
        <v>159</v>
      </c>
      <c r="K1591" s="21"/>
      <c r="L1591" s="21"/>
      <c r="M1591" s="22"/>
      <c r="N1591" s="22"/>
      <c r="O1591" s="22"/>
      <c r="P1591" s="22"/>
      <c r="Q1591" s="18"/>
      <c r="R1591" s="18"/>
      <c r="S1591" s="946"/>
      <c r="T1591" s="913"/>
      <c r="U1591" s="913"/>
      <c r="V1591" s="9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</row>
    <row r="1592" spans="1:116" ht="10.5" customHeight="1" outlineLevel="4" thickBot="1" x14ac:dyDescent="0.2">
      <c r="A1592" s="1003"/>
      <c r="B1592" s="1007"/>
      <c r="C1592" s="1011"/>
      <c r="D1592" s="980"/>
      <c r="E1592" s="962"/>
      <c r="F1592" s="968"/>
      <c r="G1592" s="944"/>
      <c r="H1592" s="944"/>
      <c r="I1592" s="944"/>
      <c r="J1592" s="19" t="s">
        <v>385</v>
      </c>
      <c r="K1592" s="19">
        <f>SUM(K1588:K1591)</f>
        <v>0</v>
      </c>
      <c r="L1592" s="19">
        <f>SUM(L1588:L1591)</f>
        <v>0</v>
      </c>
      <c r="M1592" s="19">
        <f t="shared" ref="M1592:R1592" si="381">SUM(M1588:M1591)</f>
        <v>0</v>
      </c>
      <c r="N1592" s="19">
        <f t="shared" si="381"/>
        <v>0</v>
      </c>
      <c r="O1592" s="19">
        <f t="shared" si="381"/>
        <v>0</v>
      </c>
      <c r="P1592" s="19">
        <f t="shared" si="381"/>
        <v>0</v>
      </c>
      <c r="Q1592" s="19">
        <f t="shared" si="381"/>
        <v>0</v>
      </c>
      <c r="R1592" s="19">
        <f t="shared" si="381"/>
        <v>0</v>
      </c>
      <c r="S1592" s="947"/>
      <c r="T1592" s="914"/>
      <c r="U1592" s="914"/>
      <c r="V1592" s="914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</row>
    <row r="1593" spans="1:116" ht="9.75" customHeight="1" outlineLevel="4" x14ac:dyDescent="0.15">
      <c r="A1593" s="1000" t="s">
        <v>73</v>
      </c>
      <c r="B1593" s="1004" t="s">
        <v>11</v>
      </c>
      <c r="C1593" s="1008" t="s">
        <v>12</v>
      </c>
      <c r="D1593" s="978">
        <v>5</v>
      </c>
      <c r="E1593" s="960" t="s">
        <v>12</v>
      </c>
      <c r="F1593" s="966" t="s">
        <v>518</v>
      </c>
      <c r="G1593" s="942"/>
      <c r="H1593" s="942" t="s">
        <v>62</v>
      </c>
      <c r="I1593" s="942" t="s">
        <v>339</v>
      </c>
      <c r="J1593" s="14" t="s">
        <v>156</v>
      </c>
      <c r="K1593" s="20"/>
      <c r="L1593" s="20"/>
      <c r="M1593" s="17"/>
      <c r="N1593" s="17"/>
      <c r="O1593" s="17"/>
      <c r="P1593" s="17"/>
      <c r="Q1593" s="16"/>
      <c r="R1593" s="16"/>
      <c r="S1593" s="945"/>
      <c r="T1593" s="912"/>
      <c r="U1593" s="912"/>
      <c r="V1593" s="912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</row>
    <row r="1594" spans="1:116" ht="9.75" customHeight="1" outlineLevel="4" x14ac:dyDescent="0.15">
      <c r="A1594" s="1001"/>
      <c r="B1594" s="1005"/>
      <c r="C1594" s="1009"/>
      <c r="D1594" s="979"/>
      <c r="E1594" s="961"/>
      <c r="F1594" s="967"/>
      <c r="G1594" s="943"/>
      <c r="H1594" s="943"/>
      <c r="I1594" s="943"/>
      <c r="J1594" s="16" t="s">
        <v>157</v>
      </c>
      <c r="K1594" s="20"/>
      <c r="L1594" s="20"/>
      <c r="M1594" s="17"/>
      <c r="N1594" s="17"/>
      <c r="O1594" s="17"/>
      <c r="P1594" s="17"/>
      <c r="Q1594" s="16"/>
      <c r="R1594" s="16"/>
      <c r="S1594" s="946"/>
      <c r="T1594" s="913"/>
      <c r="U1594" s="913"/>
      <c r="V1594" s="9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</row>
    <row r="1595" spans="1:116" ht="9.75" customHeight="1" outlineLevel="4" x14ac:dyDescent="0.15">
      <c r="A1595" s="1001"/>
      <c r="B1595" s="1005"/>
      <c r="C1595" s="1009"/>
      <c r="D1595" s="979"/>
      <c r="E1595" s="961"/>
      <c r="F1595" s="967"/>
      <c r="G1595" s="943"/>
      <c r="H1595" s="943"/>
      <c r="I1595" s="943"/>
      <c r="J1595" s="16" t="s">
        <v>158</v>
      </c>
      <c r="K1595" s="20"/>
      <c r="L1595" s="20"/>
      <c r="M1595" s="17"/>
      <c r="N1595" s="17"/>
      <c r="O1595" s="17"/>
      <c r="P1595" s="17"/>
      <c r="Q1595" s="16"/>
      <c r="R1595" s="16"/>
      <c r="S1595" s="946"/>
      <c r="T1595" s="913"/>
      <c r="U1595" s="913"/>
      <c r="V1595" s="9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</row>
    <row r="1596" spans="1:116" ht="9.75" customHeight="1" outlineLevel="4" x14ac:dyDescent="0.15">
      <c r="A1596" s="1002"/>
      <c r="B1596" s="1006"/>
      <c r="C1596" s="1010"/>
      <c r="D1596" s="979"/>
      <c r="E1596" s="961"/>
      <c r="F1596" s="967"/>
      <c r="G1596" s="943"/>
      <c r="H1596" s="943"/>
      <c r="I1596" s="943"/>
      <c r="J1596" s="18" t="s">
        <v>159</v>
      </c>
      <c r="K1596" s="21"/>
      <c r="L1596" s="21"/>
      <c r="M1596" s="22"/>
      <c r="N1596" s="22"/>
      <c r="O1596" s="22"/>
      <c r="P1596" s="22"/>
      <c r="Q1596" s="18"/>
      <c r="R1596" s="18"/>
      <c r="S1596" s="946"/>
      <c r="T1596" s="913"/>
      <c r="U1596" s="913"/>
      <c r="V1596" s="9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</row>
    <row r="1597" spans="1:116" ht="9.75" customHeight="1" outlineLevel="4" thickBot="1" x14ac:dyDescent="0.2">
      <c r="A1597" s="1003"/>
      <c r="B1597" s="1007"/>
      <c r="C1597" s="1011"/>
      <c r="D1597" s="980"/>
      <c r="E1597" s="962"/>
      <c r="F1597" s="968"/>
      <c r="G1597" s="944"/>
      <c r="H1597" s="944"/>
      <c r="I1597" s="944"/>
      <c r="J1597" s="19" t="s">
        <v>385</v>
      </c>
      <c r="K1597" s="19">
        <f>SUM(K1593:K1596)</f>
        <v>0</v>
      </c>
      <c r="L1597" s="19">
        <f>SUM(L1593:L1596)</f>
        <v>0</v>
      </c>
      <c r="M1597" s="19">
        <f t="shared" ref="M1597:R1597" si="382">SUM(M1593:M1596)</f>
        <v>0</v>
      </c>
      <c r="N1597" s="19">
        <f t="shared" si="382"/>
        <v>0</v>
      </c>
      <c r="O1597" s="19">
        <f t="shared" si="382"/>
        <v>0</v>
      </c>
      <c r="P1597" s="19">
        <f t="shared" si="382"/>
        <v>0</v>
      </c>
      <c r="Q1597" s="19">
        <f t="shared" si="382"/>
        <v>0</v>
      </c>
      <c r="R1597" s="19">
        <f t="shared" si="382"/>
        <v>0</v>
      </c>
      <c r="S1597" s="947"/>
      <c r="T1597" s="914"/>
      <c r="U1597" s="914"/>
      <c r="V1597" s="914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</row>
    <row r="1598" spans="1:116" ht="9.75" customHeight="1" outlineLevel="4" x14ac:dyDescent="0.15">
      <c r="A1598" s="1000" t="s">
        <v>73</v>
      </c>
      <c r="B1598" s="1004" t="s">
        <v>11</v>
      </c>
      <c r="C1598" s="1008" t="s">
        <v>12</v>
      </c>
      <c r="D1598" s="978">
        <v>5</v>
      </c>
      <c r="E1598" s="1022" t="s">
        <v>41</v>
      </c>
      <c r="F1598" s="966" t="s">
        <v>519</v>
      </c>
      <c r="G1598" s="942"/>
      <c r="H1598" s="942" t="s">
        <v>62</v>
      </c>
      <c r="I1598" s="942" t="s">
        <v>339</v>
      </c>
      <c r="J1598" s="16" t="s">
        <v>156</v>
      </c>
      <c r="K1598" s="20"/>
      <c r="L1598" s="14"/>
      <c r="M1598" s="15"/>
      <c r="N1598" s="15"/>
      <c r="O1598" s="15"/>
      <c r="P1598" s="15"/>
      <c r="Q1598" s="14"/>
      <c r="R1598" s="14"/>
      <c r="S1598" s="1012"/>
      <c r="T1598" s="912"/>
      <c r="U1598" s="912"/>
      <c r="V1598" s="912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</row>
    <row r="1599" spans="1:116" ht="9.75" customHeight="1" outlineLevel="4" x14ac:dyDescent="0.15">
      <c r="A1599" s="1001"/>
      <c r="B1599" s="1005"/>
      <c r="C1599" s="1009"/>
      <c r="D1599" s="979"/>
      <c r="E1599" s="1023"/>
      <c r="F1599" s="967"/>
      <c r="G1599" s="943"/>
      <c r="H1599" s="943"/>
      <c r="I1599" s="943"/>
      <c r="J1599" s="16" t="s">
        <v>157</v>
      </c>
      <c r="K1599" s="20"/>
      <c r="L1599" s="16"/>
      <c r="M1599" s="17"/>
      <c r="N1599" s="17"/>
      <c r="O1599" s="17"/>
      <c r="P1599" s="17"/>
      <c r="Q1599" s="16"/>
      <c r="R1599" s="16"/>
      <c r="S1599" s="1013"/>
      <c r="T1599" s="913"/>
      <c r="U1599" s="913"/>
      <c r="V1599" s="9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</row>
    <row r="1600" spans="1:116" ht="9.75" customHeight="1" outlineLevel="4" x14ac:dyDescent="0.15">
      <c r="A1600" s="1001"/>
      <c r="B1600" s="1005"/>
      <c r="C1600" s="1009"/>
      <c r="D1600" s="979"/>
      <c r="E1600" s="1023"/>
      <c r="F1600" s="967"/>
      <c r="G1600" s="943"/>
      <c r="H1600" s="943"/>
      <c r="I1600" s="943"/>
      <c r="J1600" s="16" t="s">
        <v>158</v>
      </c>
      <c r="K1600" s="20"/>
      <c r="L1600" s="16"/>
      <c r="M1600" s="17"/>
      <c r="N1600" s="17"/>
      <c r="O1600" s="17"/>
      <c r="P1600" s="17"/>
      <c r="Q1600" s="16"/>
      <c r="R1600" s="16"/>
      <c r="S1600" s="1013"/>
      <c r="T1600" s="913"/>
      <c r="U1600" s="913"/>
      <c r="V1600" s="9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</row>
    <row r="1601" spans="1:116" ht="9.75" customHeight="1" outlineLevel="4" x14ac:dyDescent="0.15">
      <c r="A1601" s="1002"/>
      <c r="B1601" s="1006"/>
      <c r="C1601" s="1010"/>
      <c r="D1601" s="979"/>
      <c r="E1601" s="1024"/>
      <c r="F1601" s="967"/>
      <c r="G1601" s="943"/>
      <c r="H1601" s="943"/>
      <c r="I1601" s="943"/>
      <c r="J1601" s="18" t="s">
        <v>159</v>
      </c>
      <c r="K1601" s="21"/>
      <c r="L1601" s="18"/>
      <c r="M1601" s="18"/>
      <c r="N1601" s="18"/>
      <c r="O1601" s="18"/>
      <c r="P1601" s="18"/>
      <c r="Q1601" s="18"/>
      <c r="R1601" s="18"/>
      <c r="S1601" s="1014"/>
      <c r="T1601" s="913"/>
      <c r="U1601" s="913"/>
      <c r="V1601" s="9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</row>
    <row r="1602" spans="1:116" ht="9.75" customHeight="1" outlineLevel="4" thickBot="1" x14ac:dyDescent="0.2">
      <c r="A1602" s="1003"/>
      <c r="B1602" s="1007"/>
      <c r="C1602" s="1011"/>
      <c r="D1602" s="980"/>
      <c r="E1602" s="1025"/>
      <c r="F1602" s="968"/>
      <c r="G1602" s="944"/>
      <c r="H1602" s="944"/>
      <c r="I1602" s="944"/>
      <c r="J1602" s="19" t="s">
        <v>385</v>
      </c>
      <c r="K1602" s="19">
        <f>SUM(K1598:K1601)</f>
        <v>0</v>
      </c>
      <c r="L1602" s="19">
        <f>SUM(L1598:L1601)</f>
        <v>0</v>
      </c>
      <c r="M1602" s="19">
        <f t="shared" ref="M1602:R1602" si="383">SUM(M1598:M1601)</f>
        <v>0</v>
      </c>
      <c r="N1602" s="19">
        <f t="shared" si="383"/>
        <v>0</v>
      </c>
      <c r="O1602" s="19">
        <f t="shared" si="383"/>
        <v>0</v>
      </c>
      <c r="P1602" s="19">
        <f t="shared" si="383"/>
        <v>0</v>
      </c>
      <c r="Q1602" s="19">
        <f t="shared" si="383"/>
        <v>0</v>
      </c>
      <c r="R1602" s="19">
        <f t="shared" si="383"/>
        <v>0</v>
      </c>
      <c r="S1602" s="1015"/>
      <c r="T1602" s="914"/>
      <c r="U1602" s="914"/>
      <c r="V1602" s="914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</row>
    <row r="1603" spans="1:116" ht="9.75" customHeight="1" outlineLevel="4" x14ac:dyDescent="0.15">
      <c r="A1603" s="1000" t="s">
        <v>73</v>
      </c>
      <c r="B1603" s="1004" t="s">
        <v>11</v>
      </c>
      <c r="C1603" s="1008" t="s">
        <v>12</v>
      </c>
      <c r="D1603" s="978">
        <v>5</v>
      </c>
      <c r="E1603" s="960" t="s">
        <v>45</v>
      </c>
      <c r="F1603" s="963" t="s">
        <v>520</v>
      </c>
      <c r="G1603" s="942"/>
      <c r="H1603" s="942" t="s">
        <v>62</v>
      </c>
      <c r="I1603" s="942" t="s">
        <v>339</v>
      </c>
      <c r="J1603" s="14" t="s">
        <v>156</v>
      </c>
      <c r="K1603" s="20"/>
      <c r="L1603" s="20"/>
      <c r="M1603" s="17"/>
      <c r="N1603" s="17"/>
      <c r="O1603" s="17"/>
      <c r="P1603" s="17"/>
      <c r="Q1603" s="16"/>
      <c r="R1603" s="16"/>
      <c r="S1603" s="945"/>
      <c r="T1603" s="912"/>
      <c r="U1603" s="912"/>
      <c r="V1603" s="912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</row>
    <row r="1604" spans="1:116" ht="9.75" customHeight="1" outlineLevel="4" x14ac:dyDescent="0.15">
      <c r="A1604" s="1001"/>
      <c r="B1604" s="1005"/>
      <c r="C1604" s="1009"/>
      <c r="D1604" s="979"/>
      <c r="E1604" s="961"/>
      <c r="F1604" s="964"/>
      <c r="G1604" s="943"/>
      <c r="H1604" s="943"/>
      <c r="I1604" s="943"/>
      <c r="J1604" s="16" t="s">
        <v>157</v>
      </c>
      <c r="K1604" s="20"/>
      <c r="L1604" s="20"/>
      <c r="M1604" s="17"/>
      <c r="N1604" s="17"/>
      <c r="O1604" s="17"/>
      <c r="P1604" s="17"/>
      <c r="Q1604" s="16"/>
      <c r="R1604" s="16"/>
      <c r="S1604" s="946"/>
      <c r="T1604" s="913"/>
      <c r="U1604" s="913"/>
      <c r="V1604" s="9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</row>
    <row r="1605" spans="1:116" ht="9.75" customHeight="1" outlineLevel="4" x14ac:dyDescent="0.15">
      <c r="A1605" s="1001"/>
      <c r="B1605" s="1005"/>
      <c r="C1605" s="1009"/>
      <c r="D1605" s="979"/>
      <c r="E1605" s="961"/>
      <c r="F1605" s="964"/>
      <c r="G1605" s="943"/>
      <c r="H1605" s="943"/>
      <c r="I1605" s="943"/>
      <c r="J1605" s="16" t="s">
        <v>158</v>
      </c>
      <c r="K1605" s="20"/>
      <c r="L1605" s="20"/>
      <c r="M1605" s="17"/>
      <c r="N1605" s="17"/>
      <c r="O1605" s="17"/>
      <c r="P1605" s="17"/>
      <c r="Q1605" s="16"/>
      <c r="R1605" s="16"/>
      <c r="S1605" s="946"/>
      <c r="T1605" s="913"/>
      <c r="U1605" s="913"/>
      <c r="V1605" s="9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</row>
    <row r="1606" spans="1:116" ht="10.5" customHeight="1" outlineLevel="4" x14ac:dyDescent="0.15">
      <c r="A1606" s="1002"/>
      <c r="B1606" s="1006"/>
      <c r="C1606" s="1010"/>
      <c r="D1606" s="979"/>
      <c r="E1606" s="961"/>
      <c r="F1606" s="964"/>
      <c r="G1606" s="943"/>
      <c r="H1606" s="943"/>
      <c r="I1606" s="943"/>
      <c r="J1606" s="18" t="s">
        <v>159</v>
      </c>
      <c r="K1606" s="21"/>
      <c r="L1606" s="21"/>
      <c r="M1606" s="22"/>
      <c r="N1606" s="22"/>
      <c r="O1606" s="22"/>
      <c r="P1606" s="22"/>
      <c r="Q1606" s="18"/>
      <c r="R1606" s="18"/>
      <c r="S1606" s="946"/>
      <c r="T1606" s="913"/>
      <c r="U1606" s="913"/>
      <c r="V1606" s="9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</row>
    <row r="1607" spans="1:116" ht="10.5" customHeight="1" outlineLevel="4" thickBot="1" x14ac:dyDescent="0.2">
      <c r="A1607" s="1003"/>
      <c r="B1607" s="1007"/>
      <c r="C1607" s="1011"/>
      <c r="D1607" s="980"/>
      <c r="E1607" s="962"/>
      <c r="F1607" s="965"/>
      <c r="G1607" s="944"/>
      <c r="H1607" s="944"/>
      <c r="I1607" s="944"/>
      <c r="J1607" s="19" t="s">
        <v>385</v>
      </c>
      <c r="K1607" s="19">
        <f>SUM(K1603:K1606)</f>
        <v>0</v>
      </c>
      <c r="L1607" s="19">
        <f>SUM(L1603:L1606)</f>
        <v>0</v>
      </c>
      <c r="M1607" s="19">
        <f t="shared" ref="M1607:R1607" si="384">SUM(M1603:M1606)</f>
        <v>0</v>
      </c>
      <c r="N1607" s="19">
        <f t="shared" si="384"/>
        <v>0</v>
      </c>
      <c r="O1607" s="19">
        <f t="shared" si="384"/>
        <v>0</v>
      </c>
      <c r="P1607" s="19">
        <f t="shared" si="384"/>
        <v>0</v>
      </c>
      <c r="Q1607" s="19">
        <f t="shared" si="384"/>
        <v>0</v>
      </c>
      <c r="R1607" s="19">
        <f t="shared" si="384"/>
        <v>0</v>
      </c>
      <c r="S1607" s="947"/>
      <c r="T1607" s="914"/>
      <c r="U1607" s="914"/>
      <c r="V1607" s="914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</row>
    <row r="1608" spans="1:116" ht="9.75" customHeight="1" outlineLevel="4" x14ac:dyDescent="0.15">
      <c r="A1608" s="1000" t="s">
        <v>73</v>
      </c>
      <c r="B1608" s="1004" t="s">
        <v>11</v>
      </c>
      <c r="C1608" s="1008" t="s">
        <v>12</v>
      </c>
      <c r="D1608" s="978">
        <v>5</v>
      </c>
      <c r="E1608" s="960" t="s">
        <v>48</v>
      </c>
      <c r="F1608" s="963" t="s">
        <v>521</v>
      </c>
      <c r="G1608" s="942"/>
      <c r="H1608" s="942" t="s">
        <v>62</v>
      </c>
      <c r="I1608" s="942" t="s">
        <v>339</v>
      </c>
      <c r="J1608" s="14" t="s">
        <v>156</v>
      </c>
      <c r="K1608" s="20"/>
      <c r="L1608" s="20"/>
      <c r="M1608" s="17"/>
      <c r="N1608" s="17"/>
      <c r="O1608" s="17"/>
      <c r="P1608" s="17"/>
      <c r="Q1608" s="16"/>
      <c r="R1608" s="16"/>
      <c r="S1608" s="945"/>
      <c r="T1608" s="912"/>
      <c r="U1608" s="912"/>
      <c r="V1608" s="912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</row>
    <row r="1609" spans="1:116" ht="9.75" customHeight="1" outlineLevel="4" x14ac:dyDescent="0.15">
      <c r="A1609" s="1001"/>
      <c r="B1609" s="1005"/>
      <c r="C1609" s="1009"/>
      <c r="D1609" s="979"/>
      <c r="E1609" s="961"/>
      <c r="F1609" s="964"/>
      <c r="G1609" s="943"/>
      <c r="H1609" s="943"/>
      <c r="I1609" s="943"/>
      <c r="J1609" s="16" t="s">
        <v>157</v>
      </c>
      <c r="K1609" s="20"/>
      <c r="L1609" s="20"/>
      <c r="M1609" s="17"/>
      <c r="N1609" s="17"/>
      <c r="O1609" s="17"/>
      <c r="P1609" s="17"/>
      <c r="Q1609" s="16"/>
      <c r="R1609" s="16"/>
      <c r="S1609" s="946"/>
      <c r="T1609" s="913"/>
      <c r="U1609" s="913"/>
      <c r="V1609" s="9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</row>
    <row r="1610" spans="1:116" ht="9.75" customHeight="1" outlineLevel="4" x14ac:dyDescent="0.15">
      <c r="A1610" s="1001"/>
      <c r="B1610" s="1005"/>
      <c r="C1610" s="1009"/>
      <c r="D1610" s="979"/>
      <c r="E1610" s="961"/>
      <c r="F1610" s="964"/>
      <c r="G1610" s="943"/>
      <c r="H1610" s="943"/>
      <c r="I1610" s="943"/>
      <c r="J1610" s="16" t="s">
        <v>158</v>
      </c>
      <c r="K1610" s="20"/>
      <c r="L1610" s="20"/>
      <c r="M1610" s="17"/>
      <c r="N1610" s="17"/>
      <c r="O1610" s="17"/>
      <c r="P1610" s="17"/>
      <c r="Q1610" s="16"/>
      <c r="R1610" s="16"/>
      <c r="S1610" s="946"/>
      <c r="T1610" s="913"/>
      <c r="U1610" s="913"/>
      <c r="V1610" s="9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</row>
    <row r="1611" spans="1:116" ht="9.75" customHeight="1" outlineLevel="4" x14ac:dyDescent="0.15">
      <c r="A1611" s="1002"/>
      <c r="B1611" s="1006"/>
      <c r="C1611" s="1010"/>
      <c r="D1611" s="979"/>
      <c r="E1611" s="961"/>
      <c r="F1611" s="964"/>
      <c r="G1611" s="943"/>
      <c r="H1611" s="943"/>
      <c r="I1611" s="943"/>
      <c r="J1611" s="18" t="s">
        <v>159</v>
      </c>
      <c r="K1611" s="21"/>
      <c r="L1611" s="21"/>
      <c r="M1611" s="22"/>
      <c r="N1611" s="22"/>
      <c r="O1611" s="22"/>
      <c r="P1611" s="22"/>
      <c r="Q1611" s="18"/>
      <c r="R1611" s="18"/>
      <c r="S1611" s="946"/>
      <c r="T1611" s="913"/>
      <c r="U1611" s="913"/>
      <c r="V1611" s="9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</row>
    <row r="1612" spans="1:116" ht="9.75" customHeight="1" outlineLevel="4" thickBot="1" x14ac:dyDescent="0.2">
      <c r="A1612" s="1003"/>
      <c r="B1612" s="1007"/>
      <c r="C1612" s="1011"/>
      <c r="D1612" s="980"/>
      <c r="E1612" s="962"/>
      <c r="F1612" s="965"/>
      <c r="G1612" s="944"/>
      <c r="H1612" s="944"/>
      <c r="I1612" s="944"/>
      <c r="J1612" s="19" t="s">
        <v>385</v>
      </c>
      <c r="K1612" s="19">
        <f>SUM(K1608:K1611)</f>
        <v>0</v>
      </c>
      <c r="L1612" s="19">
        <f>SUM(L1608:L1611)</f>
        <v>0</v>
      </c>
      <c r="M1612" s="19">
        <f t="shared" ref="M1612:R1612" si="385">SUM(M1608:M1611)</f>
        <v>0</v>
      </c>
      <c r="N1612" s="19">
        <f t="shared" si="385"/>
        <v>0</v>
      </c>
      <c r="O1612" s="19">
        <f t="shared" si="385"/>
        <v>0</v>
      </c>
      <c r="P1612" s="19">
        <f t="shared" si="385"/>
        <v>0</v>
      </c>
      <c r="Q1612" s="19">
        <f t="shared" si="385"/>
        <v>0</v>
      </c>
      <c r="R1612" s="19">
        <f t="shared" si="385"/>
        <v>0</v>
      </c>
      <c r="S1612" s="947"/>
      <c r="T1612" s="914"/>
      <c r="U1612" s="914"/>
      <c r="V1612" s="914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</row>
    <row r="1613" spans="1:116" ht="9.75" customHeight="1" outlineLevel="4" x14ac:dyDescent="0.15">
      <c r="A1613" s="1000" t="s">
        <v>73</v>
      </c>
      <c r="B1613" s="1004" t="s">
        <v>11</v>
      </c>
      <c r="C1613" s="1008" t="s">
        <v>12</v>
      </c>
      <c r="D1613" s="978">
        <v>5</v>
      </c>
      <c r="E1613" s="1022" t="s">
        <v>49</v>
      </c>
      <c r="F1613" s="966" t="s">
        <v>522</v>
      </c>
      <c r="G1613" s="942"/>
      <c r="H1613" s="942" t="s">
        <v>62</v>
      </c>
      <c r="I1613" s="942" t="s">
        <v>339</v>
      </c>
      <c r="J1613" s="16" t="s">
        <v>156</v>
      </c>
      <c r="K1613" s="20"/>
      <c r="L1613" s="14"/>
      <c r="M1613" s="15"/>
      <c r="N1613" s="15"/>
      <c r="O1613" s="15"/>
      <c r="P1613" s="15"/>
      <c r="Q1613" s="14"/>
      <c r="R1613" s="14"/>
      <c r="S1613" s="1012"/>
      <c r="T1613" s="912"/>
      <c r="U1613" s="912"/>
      <c r="V1613" s="912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</row>
    <row r="1614" spans="1:116" ht="9.75" customHeight="1" outlineLevel="4" x14ac:dyDescent="0.15">
      <c r="A1614" s="1001"/>
      <c r="B1614" s="1005"/>
      <c r="C1614" s="1009"/>
      <c r="D1614" s="979"/>
      <c r="E1614" s="1023"/>
      <c r="F1614" s="967"/>
      <c r="G1614" s="943"/>
      <c r="H1614" s="943"/>
      <c r="I1614" s="943"/>
      <c r="J1614" s="16" t="s">
        <v>157</v>
      </c>
      <c r="K1614" s="20"/>
      <c r="L1614" s="16"/>
      <c r="M1614" s="17"/>
      <c r="N1614" s="17"/>
      <c r="O1614" s="17"/>
      <c r="P1614" s="17"/>
      <c r="Q1614" s="16"/>
      <c r="R1614" s="16"/>
      <c r="S1614" s="1013"/>
      <c r="T1614" s="913"/>
      <c r="U1614" s="913"/>
      <c r="V1614" s="9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</row>
    <row r="1615" spans="1:116" ht="9.75" customHeight="1" outlineLevel="4" x14ac:dyDescent="0.15">
      <c r="A1615" s="1001"/>
      <c r="B1615" s="1005"/>
      <c r="C1615" s="1009"/>
      <c r="D1615" s="979"/>
      <c r="E1615" s="1023"/>
      <c r="F1615" s="967"/>
      <c r="G1615" s="943"/>
      <c r="H1615" s="943"/>
      <c r="I1615" s="943"/>
      <c r="J1615" s="16" t="s">
        <v>158</v>
      </c>
      <c r="K1615" s="20"/>
      <c r="L1615" s="16"/>
      <c r="M1615" s="17"/>
      <c r="N1615" s="17"/>
      <c r="O1615" s="17"/>
      <c r="P1615" s="17"/>
      <c r="Q1615" s="16"/>
      <c r="R1615" s="16"/>
      <c r="S1615" s="1013"/>
      <c r="T1615" s="913"/>
      <c r="U1615" s="913"/>
      <c r="V1615" s="9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</row>
    <row r="1616" spans="1:116" ht="9.75" customHeight="1" outlineLevel="4" x14ac:dyDescent="0.15">
      <c r="A1616" s="1002"/>
      <c r="B1616" s="1006"/>
      <c r="C1616" s="1010"/>
      <c r="D1616" s="979"/>
      <c r="E1616" s="1024"/>
      <c r="F1616" s="967"/>
      <c r="G1616" s="943"/>
      <c r="H1616" s="943"/>
      <c r="I1616" s="943"/>
      <c r="J1616" s="18" t="s">
        <v>159</v>
      </c>
      <c r="K1616" s="21"/>
      <c r="L1616" s="18"/>
      <c r="M1616" s="18"/>
      <c r="N1616" s="18"/>
      <c r="O1616" s="18"/>
      <c r="P1616" s="18"/>
      <c r="Q1616" s="18"/>
      <c r="R1616" s="18"/>
      <c r="S1616" s="1014"/>
      <c r="T1616" s="913"/>
      <c r="U1616" s="913"/>
      <c r="V1616" s="9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</row>
    <row r="1617" spans="1:116" ht="9.75" customHeight="1" outlineLevel="4" thickBot="1" x14ac:dyDescent="0.2">
      <c r="A1617" s="1003"/>
      <c r="B1617" s="1007"/>
      <c r="C1617" s="1011"/>
      <c r="D1617" s="980"/>
      <c r="E1617" s="1025"/>
      <c r="F1617" s="968"/>
      <c r="G1617" s="944"/>
      <c r="H1617" s="944"/>
      <c r="I1617" s="944"/>
      <c r="J1617" s="19" t="s">
        <v>385</v>
      </c>
      <c r="K1617" s="19">
        <f>SUM(K1613:K1616)</f>
        <v>0</v>
      </c>
      <c r="L1617" s="19">
        <f>SUM(L1613:L1616)</f>
        <v>0</v>
      </c>
      <c r="M1617" s="19">
        <f t="shared" ref="M1617:R1617" si="386">SUM(M1613:M1616)</f>
        <v>0</v>
      </c>
      <c r="N1617" s="19">
        <f t="shared" si="386"/>
        <v>0</v>
      </c>
      <c r="O1617" s="19">
        <f t="shared" si="386"/>
        <v>0</v>
      </c>
      <c r="P1617" s="19">
        <f t="shared" si="386"/>
        <v>0</v>
      </c>
      <c r="Q1617" s="19">
        <f t="shared" si="386"/>
        <v>0</v>
      </c>
      <c r="R1617" s="19">
        <f t="shared" si="386"/>
        <v>0</v>
      </c>
      <c r="S1617" s="1015"/>
      <c r="T1617" s="914"/>
      <c r="U1617" s="914"/>
      <c r="V1617" s="914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</row>
    <row r="1618" spans="1:116" ht="9.75" customHeight="1" outlineLevel="4" x14ac:dyDescent="0.15">
      <c r="A1618" s="1000" t="s">
        <v>73</v>
      </c>
      <c r="B1618" s="1004" t="s">
        <v>11</v>
      </c>
      <c r="C1618" s="1008" t="s">
        <v>12</v>
      </c>
      <c r="D1618" s="978">
        <v>5</v>
      </c>
      <c r="E1618" s="960" t="s">
        <v>58</v>
      </c>
      <c r="F1618" s="963" t="s">
        <v>523</v>
      </c>
      <c r="G1618" s="942"/>
      <c r="H1618" s="942" t="s">
        <v>62</v>
      </c>
      <c r="I1618" s="942" t="s">
        <v>339</v>
      </c>
      <c r="J1618" s="14" t="s">
        <v>156</v>
      </c>
      <c r="K1618" s="20"/>
      <c r="L1618" s="20"/>
      <c r="M1618" s="17"/>
      <c r="N1618" s="17"/>
      <c r="O1618" s="17"/>
      <c r="P1618" s="17"/>
      <c r="Q1618" s="16"/>
      <c r="R1618" s="16"/>
      <c r="S1618" s="945"/>
      <c r="T1618" s="912"/>
      <c r="U1618" s="912"/>
      <c r="V1618" s="912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</row>
    <row r="1619" spans="1:116" ht="9.75" customHeight="1" outlineLevel="4" x14ac:dyDescent="0.15">
      <c r="A1619" s="1001"/>
      <c r="B1619" s="1005"/>
      <c r="C1619" s="1009"/>
      <c r="D1619" s="979"/>
      <c r="E1619" s="961"/>
      <c r="F1619" s="964"/>
      <c r="G1619" s="943"/>
      <c r="H1619" s="943"/>
      <c r="I1619" s="943"/>
      <c r="J1619" s="16" t="s">
        <v>157</v>
      </c>
      <c r="K1619" s="20"/>
      <c r="L1619" s="20"/>
      <c r="M1619" s="17"/>
      <c r="N1619" s="17"/>
      <c r="O1619" s="17"/>
      <c r="P1619" s="17"/>
      <c r="Q1619" s="16"/>
      <c r="R1619" s="16"/>
      <c r="S1619" s="946"/>
      <c r="T1619" s="913"/>
      <c r="U1619" s="913"/>
      <c r="V1619" s="9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</row>
    <row r="1620" spans="1:116" ht="9.75" customHeight="1" outlineLevel="4" x14ac:dyDescent="0.15">
      <c r="A1620" s="1001"/>
      <c r="B1620" s="1005"/>
      <c r="C1620" s="1009"/>
      <c r="D1620" s="979"/>
      <c r="E1620" s="961"/>
      <c r="F1620" s="964"/>
      <c r="G1620" s="943"/>
      <c r="H1620" s="943"/>
      <c r="I1620" s="943"/>
      <c r="J1620" s="16" t="s">
        <v>158</v>
      </c>
      <c r="K1620" s="20"/>
      <c r="L1620" s="20"/>
      <c r="M1620" s="17"/>
      <c r="N1620" s="17"/>
      <c r="O1620" s="17"/>
      <c r="P1620" s="17"/>
      <c r="Q1620" s="16"/>
      <c r="R1620" s="16"/>
      <c r="S1620" s="946"/>
      <c r="T1620" s="913"/>
      <c r="U1620" s="913"/>
      <c r="V1620" s="9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</row>
    <row r="1621" spans="1:116" ht="10.5" customHeight="1" outlineLevel="4" x14ac:dyDescent="0.15">
      <c r="A1621" s="1002"/>
      <c r="B1621" s="1006"/>
      <c r="C1621" s="1010"/>
      <c r="D1621" s="979"/>
      <c r="E1621" s="961"/>
      <c r="F1621" s="964"/>
      <c r="G1621" s="943"/>
      <c r="H1621" s="943"/>
      <c r="I1621" s="943"/>
      <c r="J1621" s="18" t="s">
        <v>159</v>
      </c>
      <c r="K1621" s="21"/>
      <c r="L1621" s="21"/>
      <c r="M1621" s="22"/>
      <c r="N1621" s="22"/>
      <c r="O1621" s="22"/>
      <c r="P1621" s="22"/>
      <c r="Q1621" s="18"/>
      <c r="R1621" s="18"/>
      <c r="S1621" s="946"/>
      <c r="T1621" s="913"/>
      <c r="U1621" s="913"/>
      <c r="V1621" s="9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</row>
    <row r="1622" spans="1:116" ht="10.5" customHeight="1" outlineLevel="4" thickBot="1" x14ac:dyDescent="0.2">
      <c r="A1622" s="1003"/>
      <c r="B1622" s="1007"/>
      <c r="C1622" s="1011"/>
      <c r="D1622" s="980"/>
      <c r="E1622" s="962"/>
      <c r="F1622" s="965"/>
      <c r="G1622" s="944"/>
      <c r="H1622" s="944"/>
      <c r="I1622" s="944"/>
      <c r="J1622" s="19" t="s">
        <v>385</v>
      </c>
      <c r="K1622" s="19">
        <f>SUM(K1618:K1621)</f>
        <v>0</v>
      </c>
      <c r="L1622" s="19">
        <f>SUM(L1618:L1621)</f>
        <v>0</v>
      </c>
      <c r="M1622" s="19">
        <f t="shared" ref="M1622:R1622" si="387">SUM(M1618:M1621)</f>
        <v>0</v>
      </c>
      <c r="N1622" s="19">
        <f t="shared" si="387"/>
        <v>0</v>
      </c>
      <c r="O1622" s="19">
        <f t="shared" si="387"/>
        <v>0</v>
      </c>
      <c r="P1622" s="19">
        <f t="shared" si="387"/>
        <v>0</v>
      </c>
      <c r="Q1622" s="19">
        <f t="shared" si="387"/>
        <v>0</v>
      </c>
      <c r="R1622" s="19">
        <f t="shared" si="387"/>
        <v>0</v>
      </c>
      <c r="S1622" s="947"/>
      <c r="T1622" s="914"/>
      <c r="U1622" s="914"/>
      <c r="V1622" s="914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</row>
    <row r="1623" spans="1:116" ht="9.75" customHeight="1" outlineLevel="4" x14ac:dyDescent="0.15">
      <c r="A1623" s="1000" t="s">
        <v>73</v>
      </c>
      <c r="B1623" s="1004" t="s">
        <v>11</v>
      </c>
      <c r="C1623" s="1008" t="s">
        <v>12</v>
      </c>
      <c r="D1623" s="978">
        <v>5</v>
      </c>
      <c r="E1623" s="960" t="s">
        <v>59</v>
      </c>
      <c r="F1623" s="963" t="s">
        <v>524</v>
      </c>
      <c r="G1623" s="942"/>
      <c r="H1623" s="942" t="s">
        <v>62</v>
      </c>
      <c r="I1623" s="942" t="s">
        <v>339</v>
      </c>
      <c r="J1623" s="14" t="s">
        <v>156</v>
      </c>
      <c r="K1623" s="20"/>
      <c r="L1623" s="20"/>
      <c r="M1623" s="17"/>
      <c r="N1623" s="17"/>
      <c r="O1623" s="17"/>
      <c r="P1623" s="17"/>
      <c r="Q1623" s="16"/>
      <c r="R1623" s="16"/>
      <c r="S1623" s="945"/>
      <c r="T1623" s="912"/>
      <c r="U1623" s="912"/>
      <c r="V1623" s="912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</row>
    <row r="1624" spans="1:116" ht="9.75" customHeight="1" outlineLevel="4" x14ac:dyDescent="0.15">
      <c r="A1624" s="1001"/>
      <c r="B1624" s="1005"/>
      <c r="C1624" s="1009"/>
      <c r="D1624" s="979"/>
      <c r="E1624" s="961"/>
      <c r="F1624" s="964"/>
      <c r="G1624" s="943"/>
      <c r="H1624" s="943"/>
      <c r="I1624" s="943"/>
      <c r="J1624" s="16" t="s">
        <v>157</v>
      </c>
      <c r="K1624" s="20"/>
      <c r="L1624" s="20"/>
      <c r="M1624" s="17"/>
      <c r="N1624" s="17"/>
      <c r="O1624" s="17"/>
      <c r="P1624" s="17"/>
      <c r="Q1624" s="16"/>
      <c r="R1624" s="16"/>
      <c r="S1624" s="946"/>
      <c r="T1624" s="913"/>
      <c r="U1624" s="913"/>
      <c r="V1624" s="9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</row>
    <row r="1625" spans="1:116" ht="9.75" customHeight="1" outlineLevel="4" x14ac:dyDescent="0.15">
      <c r="A1625" s="1001"/>
      <c r="B1625" s="1005"/>
      <c r="C1625" s="1009"/>
      <c r="D1625" s="979"/>
      <c r="E1625" s="961"/>
      <c r="F1625" s="964"/>
      <c r="G1625" s="943"/>
      <c r="H1625" s="943"/>
      <c r="I1625" s="943"/>
      <c r="J1625" s="16" t="s">
        <v>158</v>
      </c>
      <c r="K1625" s="20"/>
      <c r="L1625" s="20"/>
      <c r="M1625" s="17"/>
      <c r="N1625" s="17"/>
      <c r="O1625" s="17"/>
      <c r="P1625" s="17"/>
      <c r="Q1625" s="16"/>
      <c r="R1625" s="16"/>
      <c r="S1625" s="946"/>
      <c r="T1625" s="913"/>
      <c r="U1625" s="913"/>
      <c r="V1625" s="9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</row>
    <row r="1626" spans="1:116" ht="9.75" customHeight="1" outlineLevel="4" x14ac:dyDescent="0.15">
      <c r="A1626" s="1002"/>
      <c r="B1626" s="1006"/>
      <c r="C1626" s="1010"/>
      <c r="D1626" s="979"/>
      <c r="E1626" s="961"/>
      <c r="F1626" s="964"/>
      <c r="G1626" s="943"/>
      <c r="H1626" s="943"/>
      <c r="I1626" s="943"/>
      <c r="J1626" s="18" t="s">
        <v>159</v>
      </c>
      <c r="K1626" s="21"/>
      <c r="L1626" s="21"/>
      <c r="M1626" s="22"/>
      <c r="N1626" s="22"/>
      <c r="O1626" s="22"/>
      <c r="P1626" s="22"/>
      <c r="Q1626" s="18"/>
      <c r="R1626" s="18"/>
      <c r="S1626" s="946"/>
      <c r="T1626" s="913"/>
      <c r="U1626" s="913"/>
      <c r="V1626" s="9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</row>
    <row r="1627" spans="1:116" ht="9.75" customHeight="1" outlineLevel="4" thickBot="1" x14ac:dyDescent="0.2">
      <c r="A1627" s="1003"/>
      <c r="B1627" s="1007"/>
      <c r="C1627" s="1011"/>
      <c r="D1627" s="980"/>
      <c r="E1627" s="962"/>
      <c r="F1627" s="965"/>
      <c r="G1627" s="944"/>
      <c r="H1627" s="944"/>
      <c r="I1627" s="944"/>
      <c r="J1627" s="19" t="s">
        <v>385</v>
      </c>
      <c r="K1627" s="19">
        <f>SUM(K1623:K1626)</f>
        <v>0</v>
      </c>
      <c r="L1627" s="19">
        <f>SUM(L1623:L1626)</f>
        <v>0</v>
      </c>
      <c r="M1627" s="19">
        <f t="shared" ref="M1627:R1627" si="388">SUM(M1623:M1626)</f>
        <v>0</v>
      </c>
      <c r="N1627" s="19">
        <f t="shared" si="388"/>
        <v>0</v>
      </c>
      <c r="O1627" s="19">
        <f t="shared" si="388"/>
        <v>0</v>
      </c>
      <c r="P1627" s="19">
        <f t="shared" si="388"/>
        <v>0</v>
      </c>
      <c r="Q1627" s="19">
        <f t="shared" si="388"/>
        <v>0</v>
      </c>
      <c r="R1627" s="19">
        <f t="shared" si="388"/>
        <v>0</v>
      </c>
      <c r="S1627" s="947"/>
      <c r="T1627" s="914"/>
      <c r="U1627" s="914"/>
      <c r="V1627" s="914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</row>
    <row r="1628" spans="1:116" ht="9.75" customHeight="1" outlineLevel="4" x14ac:dyDescent="0.15">
      <c r="A1628" s="1000" t="s">
        <v>73</v>
      </c>
      <c r="B1628" s="1004" t="s">
        <v>11</v>
      </c>
      <c r="C1628" s="1008" t="s">
        <v>12</v>
      </c>
      <c r="D1628" s="978">
        <v>5</v>
      </c>
      <c r="E1628" s="1022" t="s">
        <v>60</v>
      </c>
      <c r="F1628" s="966" t="s">
        <v>525</v>
      </c>
      <c r="G1628" s="942"/>
      <c r="H1628" s="942" t="s">
        <v>62</v>
      </c>
      <c r="I1628" s="942" t="s">
        <v>339</v>
      </c>
      <c r="J1628" s="16" t="s">
        <v>156</v>
      </c>
      <c r="K1628" s="20"/>
      <c r="L1628" s="14"/>
      <c r="M1628" s="15"/>
      <c r="N1628" s="15"/>
      <c r="O1628" s="15"/>
      <c r="P1628" s="15"/>
      <c r="Q1628" s="14"/>
      <c r="R1628" s="14"/>
      <c r="S1628" s="1012"/>
      <c r="T1628" s="912"/>
      <c r="U1628" s="912"/>
      <c r="V1628" s="912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</row>
    <row r="1629" spans="1:116" ht="9.75" customHeight="1" outlineLevel="4" x14ac:dyDescent="0.15">
      <c r="A1629" s="1001"/>
      <c r="B1629" s="1005"/>
      <c r="C1629" s="1009"/>
      <c r="D1629" s="979"/>
      <c r="E1629" s="1023"/>
      <c r="F1629" s="967"/>
      <c r="G1629" s="943"/>
      <c r="H1629" s="943"/>
      <c r="I1629" s="943"/>
      <c r="J1629" s="16" t="s">
        <v>157</v>
      </c>
      <c r="K1629" s="20"/>
      <c r="L1629" s="16"/>
      <c r="M1629" s="17"/>
      <c r="N1629" s="17"/>
      <c r="O1629" s="17"/>
      <c r="P1629" s="17"/>
      <c r="Q1629" s="16"/>
      <c r="R1629" s="16"/>
      <c r="S1629" s="1013"/>
      <c r="T1629" s="913"/>
      <c r="U1629" s="913"/>
      <c r="V1629" s="9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</row>
    <row r="1630" spans="1:116" ht="9.75" customHeight="1" outlineLevel="4" x14ac:dyDescent="0.15">
      <c r="A1630" s="1001"/>
      <c r="B1630" s="1005"/>
      <c r="C1630" s="1009"/>
      <c r="D1630" s="979"/>
      <c r="E1630" s="1023"/>
      <c r="F1630" s="967"/>
      <c r="G1630" s="943"/>
      <c r="H1630" s="943"/>
      <c r="I1630" s="943"/>
      <c r="J1630" s="16" t="s">
        <v>158</v>
      </c>
      <c r="K1630" s="20"/>
      <c r="L1630" s="16"/>
      <c r="M1630" s="17"/>
      <c r="N1630" s="17"/>
      <c r="O1630" s="17"/>
      <c r="P1630" s="17"/>
      <c r="Q1630" s="16"/>
      <c r="R1630" s="16"/>
      <c r="S1630" s="1013"/>
      <c r="T1630" s="913"/>
      <c r="U1630" s="913"/>
      <c r="V1630" s="9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</row>
    <row r="1631" spans="1:116" ht="9.75" customHeight="1" outlineLevel="4" x14ac:dyDescent="0.15">
      <c r="A1631" s="1002"/>
      <c r="B1631" s="1006"/>
      <c r="C1631" s="1010"/>
      <c r="D1631" s="979"/>
      <c r="E1631" s="1024"/>
      <c r="F1631" s="967"/>
      <c r="G1631" s="943"/>
      <c r="H1631" s="943"/>
      <c r="I1631" s="943"/>
      <c r="J1631" s="18" t="s">
        <v>159</v>
      </c>
      <c r="K1631" s="21"/>
      <c r="L1631" s="18"/>
      <c r="M1631" s="18"/>
      <c r="N1631" s="18"/>
      <c r="O1631" s="18"/>
      <c r="P1631" s="18"/>
      <c r="Q1631" s="18"/>
      <c r="R1631" s="18"/>
      <c r="S1631" s="1014"/>
      <c r="T1631" s="913"/>
      <c r="U1631" s="913"/>
      <c r="V1631" s="9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</row>
    <row r="1632" spans="1:116" ht="9.75" customHeight="1" outlineLevel="4" thickBot="1" x14ac:dyDescent="0.2">
      <c r="A1632" s="1003"/>
      <c r="B1632" s="1007"/>
      <c r="C1632" s="1011"/>
      <c r="D1632" s="980"/>
      <c r="E1632" s="1025"/>
      <c r="F1632" s="968"/>
      <c r="G1632" s="944"/>
      <c r="H1632" s="944"/>
      <c r="I1632" s="944"/>
      <c r="J1632" s="19" t="s">
        <v>385</v>
      </c>
      <c r="K1632" s="19">
        <f>SUM(K1628:K1631)</f>
        <v>0</v>
      </c>
      <c r="L1632" s="19">
        <f>SUM(L1628:L1631)</f>
        <v>0</v>
      </c>
      <c r="M1632" s="19">
        <f t="shared" ref="M1632:R1632" si="389">SUM(M1628:M1631)</f>
        <v>0</v>
      </c>
      <c r="N1632" s="19">
        <f t="shared" si="389"/>
        <v>0</v>
      </c>
      <c r="O1632" s="19">
        <f t="shared" si="389"/>
        <v>0</v>
      </c>
      <c r="P1632" s="19">
        <f t="shared" si="389"/>
        <v>0</v>
      </c>
      <c r="Q1632" s="19">
        <f t="shared" si="389"/>
        <v>0</v>
      </c>
      <c r="R1632" s="19">
        <f t="shared" si="389"/>
        <v>0</v>
      </c>
      <c r="S1632" s="1015"/>
      <c r="T1632" s="914"/>
      <c r="U1632" s="914"/>
      <c r="V1632" s="914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</row>
    <row r="1633" spans="1:116" ht="9.75" customHeight="1" outlineLevel="4" x14ac:dyDescent="0.15">
      <c r="A1633" s="1000" t="s">
        <v>73</v>
      </c>
      <c r="B1633" s="1004" t="s">
        <v>11</v>
      </c>
      <c r="C1633" s="1008" t="s">
        <v>12</v>
      </c>
      <c r="D1633" s="978">
        <v>5</v>
      </c>
      <c r="E1633" s="960" t="s">
        <v>61</v>
      </c>
      <c r="F1633" s="963"/>
      <c r="G1633" s="942"/>
      <c r="H1633" s="942"/>
      <c r="I1633" s="942"/>
      <c r="J1633" s="14" t="s">
        <v>156</v>
      </c>
      <c r="K1633" s="20"/>
      <c r="L1633" s="20"/>
      <c r="M1633" s="17"/>
      <c r="N1633" s="17"/>
      <c r="O1633" s="17"/>
      <c r="P1633" s="17"/>
      <c r="Q1633" s="16"/>
      <c r="R1633" s="16"/>
      <c r="S1633" s="945"/>
      <c r="T1633" s="912"/>
      <c r="U1633" s="912"/>
      <c r="V1633" s="912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</row>
    <row r="1634" spans="1:116" ht="9.75" customHeight="1" outlineLevel="4" x14ac:dyDescent="0.15">
      <c r="A1634" s="1001"/>
      <c r="B1634" s="1005"/>
      <c r="C1634" s="1009"/>
      <c r="D1634" s="979"/>
      <c r="E1634" s="961"/>
      <c r="F1634" s="964"/>
      <c r="G1634" s="943"/>
      <c r="H1634" s="943"/>
      <c r="I1634" s="943"/>
      <c r="J1634" s="16" t="s">
        <v>157</v>
      </c>
      <c r="K1634" s="20"/>
      <c r="L1634" s="20"/>
      <c r="M1634" s="17"/>
      <c r="N1634" s="17"/>
      <c r="O1634" s="17"/>
      <c r="P1634" s="17"/>
      <c r="Q1634" s="16"/>
      <c r="R1634" s="16"/>
      <c r="S1634" s="946"/>
      <c r="T1634" s="913"/>
      <c r="U1634" s="913"/>
      <c r="V1634" s="9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</row>
    <row r="1635" spans="1:116" ht="9.75" customHeight="1" outlineLevel="4" x14ac:dyDescent="0.15">
      <c r="A1635" s="1001"/>
      <c r="B1635" s="1005"/>
      <c r="C1635" s="1009"/>
      <c r="D1635" s="979"/>
      <c r="E1635" s="961"/>
      <c r="F1635" s="964"/>
      <c r="G1635" s="943"/>
      <c r="H1635" s="943"/>
      <c r="I1635" s="943"/>
      <c r="J1635" s="16" t="s">
        <v>158</v>
      </c>
      <c r="K1635" s="20"/>
      <c r="L1635" s="20"/>
      <c r="M1635" s="17"/>
      <c r="N1635" s="17"/>
      <c r="O1635" s="17"/>
      <c r="P1635" s="17"/>
      <c r="Q1635" s="16"/>
      <c r="R1635" s="16"/>
      <c r="S1635" s="946"/>
      <c r="T1635" s="913"/>
      <c r="U1635" s="913"/>
      <c r="V1635" s="9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</row>
    <row r="1636" spans="1:116" ht="10.5" customHeight="1" outlineLevel="4" x14ac:dyDescent="0.15">
      <c r="A1636" s="1002"/>
      <c r="B1636" s="1006"/>
      <c r="C1636" s="1010"/>
      <c r="D1636" s="979"/>
      <c r="E1636" s="961"/>
      <c r="F1636" s="964"/>
      <c r="G1636" s="943"/>
      <c r="H1636" s="943"/>
      <c r="I1636" s="943"/>
      <c r="J1636" s="18" t="s">
        <v>159</v>
      </c>
      <c r="K1636" s="21"/>
      <c r="L1636" s="21"/>
      <c r="M1636" s="22"/>
      <c r="N1636" s="22"/>
      <c r="O1636" s="22"/>
      <c r="P1636" s="22"/>
      <c r="Q1636" s="18"/>
      <c r="R1636" s="18"/>
      <c r="S1636" s="946"/>
      <c r="T1636" s="913"/>
      <c r="U1636" s="913"/>
      <c r="V1636" s="9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</row>
    <row r="1637" spans="1:116" ht="10.5" customHeight="1" outlineLevel="4" thickBot="1" x14ac:dyDescent="0.2">
      <c r="A1637" s="1003"/>
      <c r="B1637" s="1007"/>
      <c r="C1637" s="1011"/>
      <c r="D1637" s="980"/>
      <c r="E1637" s="962"/>
      <c r="F1637" s="965"/>
      <c r="G1637" s="944"/>
      <c r="H1637" s="944"/>
      <c r="I1637" s="944"/>
      <c r="J1637" s="19" t="s">
        <v>385</v>
      </c>
      <c r="K1637" s="19">
        <f>SUM(K1633:K1636)</f>
        <v>0</v>
      </c>
      <c r="L1637" s="19">
        <f>SUM(L1633:L1636)</f>
        <v>0</v>
      </c>
      <c r="M1637" s="19">
        <f t="shared" ref="M1637:R1637" si="390">SUM(M1633:M1636)</f>
        <v>0</v>
      </c>
      <c r="N1637" s="19">
        <f t="shared" si="390"/>
        <v>0</v>
      </c>
      <c r="O1637" s="19">
        <f t="shared" si="390"/>
        <v>0</v>
      </c>
      <c r="P1637" s="19">
        <f t="shared" si="390"/>
        <v>0</v>
      </c>
      <c r="Q1637" s="19">
        <f t="shared" si="390"/>
        <v>0</v>
      </c>
      <c r="R1637" s="19">
        <f t="shared" si="390"/>
        <v>0</v>
      </c>
      <c r="S1637" s="947"/>
      <c r="T1637" s="914"/>
      <c r="U1637" s="914"/>
      <c r="V1637" s="914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</row>
    <row r="1638" spans="1:116" ht="9.75" customHeight="1" outlineLevel="4" x14ac:dyDescent="0.15">
      <c r="A1638" s="1000" t="s">
        <v>73</v>
      </c>
      <c r="B1638" s="1004" t="s">
        <v>11</v>
      </c>
      <c r="C1638" s="1008" t="s">
        <v>12</v>
      </c>
      <c r="D1638" s="978">
        <v>5</v>
      </c>
      <c r="E1638" s="960" t="s">
        <v>47</v>
      </c>
      <c r="F1638" s="963"/>
      <c r="G1638" s="942"/>
      <c r="H1638" s="942"/>
      <c r="I1638" s="942"/>
      <c r="J1638" s="14" t="s">
        <v>156</v>
      </c>
      <c r="K1638" s="20"/>
      <c r="L1638" s="20"/>
      <c r="M1638" s="17"/>
      <c r="N1638" s="17"/>
      <c r="O1638" s="17"/>
      <c r="P1638" s="17"/>
      <c r="Q1638" s="16"/>
      <c r="R1638" s="16"/>
      <c r="S1638" s="945"/>
      <c r="T1638" s="912"/>
      <c r="U1638" s="912"/>
      <c r="V1638" s="912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</row>
    <row r="1639" spans="1:116" ht="9.75" customHeight="1" outlineLevel="4" x14ac:dyDescent="0.15">
      <c r="A1639" s="1001"/>
      <c r="B1639" s="1005"/>
      <c r="C1639" s="1009"/>
      <c r="D1639" s="979"/>
      <c r="E1639" s="961"/>
      <c r="F1639" s="964"/>
      <c r="G1639" s="943"/>
      <c r="H1639" s="943"/>
      <c r="I1639" s="943"/>
      <c r="J1639" s="16" t="s">
        <v>157</v>
      </c>
      <c r="K1639" s="20"/>
      <c r="L1639" s="20"/>
      <c r="M1639" s="17"/>
      <c r="N1639" s="17"/>
      <c r="O1639" s="17"/>
      <c r="P1639" s="17"/>
      <c r="Q1639" s="16"/>
      <c r="R1639" s="16"/>
      <c r="S1639" s="946"/>
      <c r="T1639" s="913"/>
      <c r="U1639" s="913"/>
      <c r="V1639" s="9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</row>
    <row r="1640" spans="1:116" ht="9.75" customHeight="1" outlineLevel="4" x14ac:dyDescent="0.15">
      <c r="A1640" s="1001"/>
      <c r="B1640" s="1005"/>
      <c r="C1640" s="1009"/>
      <c r="D1640" s="979"/>
      <c r="E1640" s="961"/>
      <c r="F1640" s="964"/>
      <c r="G1640" s="943"/>
      <c r="H1640" s="943"/>
      <c r="I1640" s="943"/>
      <c r="J1640" s="16" t="s">
        <v>158</v>
      </c>
      <c r="K1640" s="20"/>
      <c r="L1640" s="20"/>
      <c r="M1640" s="17"/>
      <c r="N1640" s="17"/>
      <c r="O1640" s="17"/>
      <c r="P1640" s="17"/>
      <c r="Q1640" s="16"/>
      <c r="R1640" s="16"/>
      <c r="S1640" s="946"/>
      <c r="T1640" s="913"/>
      <c r="U1640" s="913"/>
      <c r="V1640" s="9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</row>
    <row r="1641" spans="1:116" ht="9.75" customHeight="1" outlineLevel="4" x14ac:dyDescent="0.15">
      <c r="A1641" s="1002"/>
      <c r="B1641" s="1006"/>
      <c r="C1641" s="1010"/>
      <c r="D1641" s="979"/>
      <c r="E1641" s="961"/>
      <c r="F1641" s="964"/>
      <c r="G1641" s="943"/>
      <c r="H1641" s="943"/>
      <c r="I1641" s="943"/>
      <c r="J1641" s="18" t="s">
        <v>159</v>
      </c>
      <c r="K1641" s="21"/>
      <c r="L1641" s="21"/>
      <c r="M1641" s="22"/>
      <c r="N1641" s="22"/>
      <c r="O1641" s="22"/>
      <c r="P1641" s="22"/>
      <c r="Q1641" s="18"/>
      <c r="R1641" s="18"/>
      <c r="S1641" s="946"/>
      <c r="T1641" s="913"/>
      <c r="U1641" s="913"/>
      <c r="V1641" s="9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</row>
    <row r="1642" spans="1:116" ht="9.75" customHeight="1" outlineLevel="4" thickBot="1" x14ac:dyDescent="0.2">
      <c r="A1642" s="1003"/>
      <c r="B1642" s="1007"/>
      <c r="C1642" s="1011"/>
      <c r="D1642" s="980"/>
      <c r="E1642" s="962"/>
      <c r="F1642" s="965"/>
      <c r="G1642" s="944"/>
      <c r="H1642" s="944"/>
      <c r="I1642" s="944"/>
      <c r="J1642" s="19" t="s">
        <v>385</v>
      </c>
      <c r="K1642" s="19">
        <f>SUM(K1638:K1641)</f>
        <v>0</v>
      </c>
      <c r="L1642" s="19">
        <f>SUM(L1638:L1641)</f>
        <v>0</v>
      </c>
      <c r="M1642" s="19">
        <f t="shared" ref="M1642:R1642" si="391">SUM(M1638:M1641)</f>
        <v>0</v>
      </c>
      <c r="N1642" s="19">
        <f t="shared" si="391"/>
        <v>0</v>
      </c>
      <c r="O1642" s="19">
        <f t="shared" si="391"/>
        <v>0</v>
      </c>
      <c r="P1642" s="19">
        <f t="shared" si="391"/>
        <v>0</v>
      </c>
      <c r="Q1642" s="19">
        <f t="shared" si="391"/>
        <v>0</v>
      </c>
      <c r="R1642" s="19">
        <f t="shared" si="391"/>
        <v>0</v>
      </c>
      <c r="S1642" s="947"/>
      <c r="T1642" s="914"/>
      <c r="U1642" s="914"/>
      <c r="V1642" s="914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</row>
    <row r="1643" spans="1:116" ht="9.75" customHeight="1" outlineLevel="3" thickBot="1" x14ac:dyDescent="0.2">
      <c r="A1643" s="30" t="s">
        <v>73</v>
      </c>
      <c r="B1643" s="31" t="s">
        <v>11</v>
      </c>
      <c r="C1643" s="10" t="s">
        <v>12</v>
      </c>
      <c r="D1643" s="25">
        <v>5</v>
      </c>
      <c r="E1643" s="915" t="s">
        <v>46</v>
      </c>
      <c r="F1643" s="916"/>
      <c r="G1643" s="916"/>
      <c r="H1643" s="916"/>
      <c r="I1643" s="916"/>
      <c r="J1643" s="917"/>
      <c r="K1643" s="26">
        <f>K1587+K1592+K1597+K1627+K1622+K1617+K1612+K1607+K1602+K1632+K1637+K1642</f>
        <v>0</v>
      </c>
      <c r="L1643" s="26">
        <f>L1587+L1592+L1597+L1627+L1622+L1617+L1612+L1607+L1602+L1632+L1637+L1642</f>
        <v>0</v>
      </c>
      <c r="M1643" s="26">
        <f t="shared" ref="M1643:R1643" si="392">M1587+M1592+M1597+M1627+M1622+M1617+M1612+M1607+M1602+M1632+M1637+M1642</f>
        <v>0</v>
      </c>
      <c r="N1643" s="26">
        <f t="shared" si="392"/>
        <v>0</v>
      </c>
      <c r="O1643" s="26">
        <f t="shared" si="392"/>
        <v>0</v>
      </c>
      <c r="P1643" s="26">
        <f t="shared" si="392"/>
        <v>0</v>
      </c>
      <c r="Q1643" s="26">
        <f t="shared" si="392"/>
        <v>0</v>
      </c>
      <c r="R1643" s="26">
        <f t="shared" si="392"/>
        <v>0</v>
      </c>
      <c r="S1643" s="42" t="s">
        <v>13</v>
      </c>
      <c r="T1643" s="43" t="s">
        <v>13</v>
      </c>
      <c r="U1643" s="44" t="s">
        <v>13</v>
      </c>
      <c r="V1643" s="45" t="s">
        <v>13</v>
      </c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</row>
    <row r="1644" spans="1:116" ht="9.75" customHeight="1" outlineLevel="4" thickBot="1" x14ac:dyDescent="0.2">
      <c r="A1644" s="11" t="s">
        <v>73</v>
      </c>
      <c r="B1644" s="12" t="s">
        <v>11</v>
      </c>
      <c r="C1644" s="117" t="s">
        <v>12</v>
      </c>
      <c r="D1644" s="13">
        <v>6</v>
      </c>
      <c r="E1644" s="1016" t="s">
        <v>246</v>
      </c>
      <c r="F1644" s="1017"/>
      <c r="G1644" s="1017"/>
      <c r="H1644" s="1017"/>
      <c r="I1644" s="1017"/>
      <c r="J1644" s="1017"/>
      <c r="K1644" s="1017"/>
      <c r="L1644" s="1017"/>
      <c r="M1644" s="1017"/>
      <c r="N1644" s="1017"/>
      <c r="O1644" s="1017"/>
      <c r="P1644" s="1017"/>
      <c r="Q1644" s="1017"/>
      <c r="R1644" s="1017"/>
      <c r="S1644" s="1017"/>
      <c r="T1644" s="1017"/>
      <c r="U1644" s="1017"/>
      <c r="V1644" s="1018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</row>
    <row r="1645" spans="1:116" ht="9.75" customHeight="1" outlineLevel="4" x14ac:dyDescent="0.15">
      <c r="A1645" s="1000" t="s">
        <v>73</v>
      </c>
      <c r="B1645" s="1004" t="s">
        <v>11</v>
      </c>
      <c r="C1645" s="1008" t="s">
        <v>12</v>
      </c>
      <c r="D1645" s="978">
        <v>6</v>
      </c>
      <c r="E1645" s="1022" t="s">
        <v>10</v>
      </c>
      <c r="F1645" s="966" t="s">
        <v>526</v>
      </c>
      <c r="G1645" s="942"/>
      <c r="H1645" s="942" t="s">
        <v>62</v>
      </c>
      <c r="I1645" s="942" t="s">
        <v>339</v>
      </c>
      <c r="J1645" s="16" t="s">
        <v>156</v>
      </c>
      <c r="K1645" s="20"/>
      <c r="L1645" s="14"/>
      <c r="M1645" s="15"/>
      <c r="N1645" s="15"/>
      <c r="O1645" s="15"/>
      <c r="P1645" s="15"/>
      <c r="Q1645" s="14"/>
      <c r="R1645" s="14"/>
      <c r="S1645" s="1012"/>
      <c r="T1645" s="912"/>
      <c r="U1645" s="912"/>
      <c r="V1645" s="912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</row>
    <row r="1646" spans="1:116" ht="9.75" customHeight="1" outlineLevel="4" x14ac:dyDescent="0.15">
      <c r="A1646" s="1001"/>
      <c r="B1646" s="1005"/>
      <c r="C1646" s="1009"/>
      <c r="D1646" s="979"/>
      <c r="E1646" s="1023"/>
      <c r="F1646" s="967"/>
      <c r="G1646" s="943"/>
      <c r="H1646" s="943"/>
      <c r="I1646" s="943"/>
      <c r="J1646" s="16" t="s">
        <v>157</v>
      </c>
      <c r="K1646" s="20"/>
      <c r="L1646" s="16"/>
      <c r="M1646" s="17"/>
      <c r="N1646" s="17"/>
      <c r="O1646" s="17"/>
      <c r="P1646" s="17"/>
      <c r="Q1646" s="16"/>
      <c r="R1646" s="16"/>
      <c r="S1646" s="1013"/>
      <c r="T1646" s="913"/>
      <c r="U1646" s="913"/>
      <c r="V1646" s="9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</row>
    <row r="1647" spans="1:116" ht="9.75" customHeight="1" outlineLevel="4" x14ac:dyDescent="0.15">
      <c r="A1647" s="1001"/>
      <c r="B1647" s="1005"/>
      <c r="C1647" s="1009"/>
      <c r="D1647" s="979"/>
      <c r="E1647" s="1023"/>
      <c r="F1647" s="967"/>
      <c r="G1647" s="943"/>
      <c r="H1647" s="943"/>
      <c r="I1647" s="943"/>
      <c r="J1647" s="16" t="s">
        <v>158</v>
      </c>
      <c r="K1647" s="20"/>
      <c r="L1647" s="16"/>
      <c r="M1647" s="17"/>
      <c r="N1647" s="17"/>
      <c r="O1647" s="17"/>
      <c r="P1647" s="17"/>
      <c r="Q1647" s="16"/>
      <c r="R1647" s="16"/>
      <c r="S1647" s="1013"/>
      <c r="T1647" s="913"/>
      <c r="U1647" s="913"/>
      <c r="V1647" s="9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</row>
    <row r="1648" spans="1:116" ht="9.75" customHeight="1" outlineLevel="4" x14ac:dyDescent="0.15">
      <c r="A1648" s="1002"/>
      <c r="B1648" s="1006"/>
      <c r="C1648" s="1010"/>
      <c r="D1648" s="979"/>
      <c r="E1648" s="1024"/>
      <c r="F1648" s="967"/>
      <c r="G1648" s="943"/>
      <c r="H1648" s="943"/>
      <c r="I1648" s="943"/>
      <c r="J1648" s="18" t="s">
        <v>159</v>
      </c>
      <c r="K1648" s="21"/>
      <c r="L1648" s="18"/>
      <c r="M1648" s="18"/>
      <c r="N1648" s="18"/>
      <c r="O1648" s="18"/>
      <c r="P1648" s="18"/>
      <c r="Q1648" s="18"/>
      <c r="R1648" s="18"/>
      <c r="S1648" s="1014"/>
      <c r="T1648" s="913"/>
      <c r="U1648" s="913"/>
      <c r="V1648" s="9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</row>
    <row r="1649" spans="1:116" ht="9.75" customHeight="1" outlineLevel="4" thickBot="1" x14ac:dyDescent="0.2">
      <c r="A1649" s="1003"/>
      <c r="B1649" s="1007"/>
      <c r="C1649" s="1011"/>
      <c r="D1649" s="980"/>
      <c r="E1649" s="1025"/>
      <c r="F1649" s="968"/>
      <c r="G1649" s="944"/>
      <c r="H1649" s="944"/>
      <c r="I1649" s="944"/>
      <c r="J1649" s="19" t="s">
        <v>385</v>
      </c>
      <c r="K1649" s="19">
        <f>SUM(K1645:K1648)</f>
        <v>0</v>
      </c>
      <c r="L1649" s="19">
        <f>SUM(L1645:L1648)</f>
        <v>0</v>
      </c>
      <c r="M1649" s="19">
        <f t="shared" ref="M1649:R1649" si="393">SUM(M1645:M1648)</f>
        <v>0</v>
      </c>
      <c r="N1649" s="19">
        <f t="shared" si="393"/>
        <v>0</v>
      </c>
      <c r="O1649" s="19">
        <f t="shared" si="393"/>
        <v>0</v>
      </c>
      <c r="P1649" s="19">
        <f t="shared" si="393"/>
        <v>0</v>
      </c>
      <c r="Q1649" s="19">
        <f t="shared" si="393"/>
        <v>0</v>
      </c>
      <c r="R1649" s="19">
        <f t="shared" si="393"/>
        <v>0</v>
      </c>
      <c r="S1649" s="1015"/>
      <c r="T1649" s="914"/>
      <c r="U1649" s="914"/>
      <c r="V1649" s="914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</row>
    <row r="1650" spans="1:116" ht="9.75" customHeight="1" outlineLevel="4" x14ac:dyDescent="0.15">
      <c r="A1650" s="1000" t="s">
        <v>73</v>
      </c>
      <c r="B1650" s="1004" t="s">
        <v>11</v>
      </c>
      <c r="C1650" s="1008" t="s">
        <v>12</v>
      </c>
      <c r="D1650" s="978">
        <v>6</v>
      </c>
      <c r="E1650" s="960" t="s">
        <v>11</v>
      </c>
      <c r="F1650" s="963"/>
      <c r="G1650" s="942"/>
      <c r="H1650" s="942"/>
      <c r="I1650" s="942"/>
      <c r="J1650" s="14" t="s">
        <v>156</v>
      </c>
      <c r="K1650" s="20"/>
      <c r="L1650" s="20"/>
      <c r="M1650" s="17"/>
      <c r="N1650" s="17"/>
      <c r="O1650" s="17"/>
      <c r="P1650" s="17"/>
      <c r="Q1650" s="16"/>
      <c r="R1650" s="16"/>
      <c r="S1650" s="945"/>
      <c r="T1650" s="912"/>
      <c r="U1650" s="912"/>
      <c r="V1650" s="912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</row>
    <row r="1651" spans="1:116" ht="9.75" customHeight="1" outlineLevel="4" x14ac:dyDescent="0.15">
      <c r="A1651" s="1001"/>
      <c r="B1651" s="1005"/>
      <c r="C1651" s="1009"/>
      <c r="D1651" s="979"/>
      <c r="E1651" s="961"/>
      <c r="F1651" s="964"/>
      <c r="G1651" s="943"/>
      <c r="H1651" s="943"/>
      <c r="I1651" s="943"/>
      <c r="J1651" s="16" t="s">
        <v>157</v>
      </c>
      <c r="K1651" s="20"/>
      <c r="L1651" s="20"/>
      <c r="M1651" s="17"/>
      <c r="N1651" s="17"/>
      <c r="O1651" s="17"/>
      <c r="P1651" s="17"/>
      <c r="Q1651" s="16"/>
      <c r="R1651" s="16"/>
      <c r="S1651" s="946"/>
      <c r="T1651" s="913"/>
      <c r="U1651" s="913"/>
      <c r="V1651" s="9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</row>
    <row r="1652" spans="1:116" ht="9.75" customHeight="1" outlineLevel="4" x14ac:dyDescent="0.15">
      <c r="A1652" s="1001"/>
      <c r="B1652" s="1005"/>
      <c r="C1652" s="1009"/>
      <c r="D1652" s="979"/>
      <c r="E1652" s="961"/>
      <c r="F1652" s="964"/>
      <c r="G1652" s="943"/>
      <c r="H1652" s="943"/>
      <c r="I1652" s="943"/>
      <c r="J1652" s="16" t="s">
        <v>158</v>
      </c>
      <c r="K1652" s="20"/>
      <c r="L1652" s="20"/>
      <c r="M1652" s="17"/>
      <c r="N1652" s="17"/>
      <c r="O1652" s="17"/>
      <c r="P1652" s="17"/>
      <c r="Q1652" s="16"/>
      <c r="R1652" s="16"/>
      <c r="S1652" s="946"/>
      <c r="T1652" s="913"/>
      <c r="U1652" s="913"/>
      <c r="V1652" s="9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</row>
    <row r="1653" spans="1:116" ht="10.5" customHeight="1" outlineLevel="4" x14ac:dyDescent="0.15">
      <c r="A1653" s="1002"/>
      <c r="B1653" s="1006"/>
      <c r="C1653" s="1010"/>
      <c r="D1653" s="979"/>
      <c r="E1653" s="961"/>
      <c r="F1653" s="964"/>
      <c r="G1653" s="943"/>
      <c r="H1653" s="943"/>
      <c r="I1653" s="943"/>
      <c r="J1653" s="18" t="s">
        <v>159</v>
      </c>
      <c r="K1653" s="21"/>
      <c r="L1653" s="21"/>
      <c r="M1653" s="22"/>
      <c r="N1653" s="22"/>
      <c r="O1653" s="22"/>
      <c r="P1653" s="22"/>
      <c r="Q1653" s="18"/>
      <c r="R1653" s="18"/>
      <c r="S1653" s="946"/>
      <c r="T1653" s="913"/>
      <c r="U1653" s="913"/>
      <c r="V1653" s="9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</row>
    <row r="1654" spans="1:116" ht="10.5" customHeight="1" outlineLevel="4" thickBot="1" x14ac:dyDescent="0.2">
      <c r="A1654" s="1003"/>
      <c r="B1654" s="1007"/>
      <c r="C1654" s="1011"/>
      <c r="D1654" s="980"/>
      <c r="E1654" s="962"/>
      <c r="F1654" s="965"/>
      <c r="G1654" s="944"/>
      <c r="H1654" s="944"/>
      <c r="I1654" s="944"/>
      <c r="J1654" s="19" t="s">
        <v>385</v>
      </c>
      <c r="K1654" s="19">
        <f>SUM(K1650:K1653)</f>
        <v>0</v>
      </c>
      <c r="L1654" s="19">
        <f>SUM(L1650:L1653)</f>
        <v>0</v>
      </c>
      <c r="M1654" s="19">
        <f t="shared" ref="M1654:R1654" si="394">SUM(M1650:M1653)</f>
        <v>0</v>
      </c>
      <c r="N1654" s="19">
        <f t="shared" si="394"/>
        <v>0</v>
      </c>
      <c r="O1654" s="19">
        <f t="shared" si="394"/>
        <v>0</v>
      </c>
      <c r="P1654" s="19">
        <f t="shared" si="394"/>
        <v>0</v>
      </c>
      <c r="Q1654" s="19">
        <f t="shared" si="394"/>
        <v>0</v>
      </c>
      <c r="R1654" s="19">
        <f t="shared" si="394"/>
        <v>0</v>
      </c>
      <c r="S1654" s="947"/>
      <c r="T1654" s="914"/>
      <c r="U1654" s="914"/>
      <c r="V1654" s="914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</row>
    <row r="1655" spans="1:116" ht="9.75" customHeight="1" outlineLevel="4" x14ac:dyDescent="0.15">
      <c r="A1655" s="1000" t="s">
        <v>73</v>
      </c>
      <c r="B1655" s="1004" t="s">
        <v>11</v>
      </c>
      <c r="C1655" s="1008" t="s">
        <v>12</v>
      </c>
      <c r="D1655" s="978">
        <v>6</v>
      </c>
      <c r="E1655" s="960" t="s">
        <v>12</v>
      </c>
      <c r="F1655" s="963"/>
      <c r="G1655" s="942"/>
      <c r="H1655" s="942"/>
      <c r="I1655" s="942"/>
      <c r="J1655" s="14" t="s">
        <v>156</v>
      </c>
      <c r="K1655" s="20"/>
      <c r="L1655" s="20"/>
      <c r="M1655" s="17"/>
      <c r="N1655" s="17"/>
      <c r="O1655" s="17"/>
      <c r="P1655" s="17"/>
      <c r="Q1655" s="16"/>
      <c r="R1655" s="16"/>
      <c r="S1655" s="945"/>
      <c r="T1655" s="912"/>
      <c r="U1655" s="912"/>
      <c r="V1655" s="912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</row>
    <row r="1656" spans="1:116" ht="9.75" customHeight="1" outlineLevel="4" x14ac:dyDescent="0.15">
      <c r="A1656" s="1001"/>
      <c r="B1656" s="1005"/>
      <c r="C1656" s="1009"/>
      <c r="D1656" s="979"/>
      <c r="E1656" s="961"/>
      <c r="F1656" s="964"/>
      <c r="G1656" s="943"/>
      <c r="H1656" s="943"/>
      <c r="I1656" s="943"/>
      <c r="J1656" s="16" t="s">
        <v>157</v>
      </c>
      <c r="K1656" s="20"/>
      <c r="L1656" s="20"/>
      <c r="M1656" s="17"/>
      <c r="N1656" s="17"/>
      <c r="O1656" s="17"/>
      <c r="P1656" s="17"/>
      <c r="Q1656" s="16"/>
      <c r="R1656" s="16"/>
      <c r="S1656" s="946"/>
      <c r="T1656" s="913"/>
      <c r="U1656" s="913"/>
      <c r="V1656" s="9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</row>
    <row r="1657" spans="1:116" ht="9.75" customHeight="1" outlineLevel="4" x14ac:dyDescent="0.15">
      <c r="A1657" s="1001"/>
      <c r="B1657" s="1005"/>
      <c r="C1657" s="1009"/>
      <c r="D1657" s="979"/>
      <c r="E1657" s="961"/>
      <c r="F1657" s="964"/>
      <c r="G1657" s="943"/>
      <c r="H1657" s="943"/>
      <c r="I1657" s="943"/>
      <c r="J1657" s="16" t="s">
        <v>158</v>
      </c>
      <c r="K1657" s="20"/>
      <c r="L1657" s="20"/>
      <c r="M1657" s="17"/>
      <c r="N1657" s="17"/>
      <c r="O1657" s="17"/>
      <c r="P1657" s="17"/>
      <c r="Q1657" s="16"/>
      <c r="R1657" s="16"/>
      <c r="S1657" s="946"/>
      <c r="T1657" s="913"/>
      <c r="U1657" s="913"/>
      <c r="V1657" s="9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</row>
    <row r="1658" spans="1:116" ht="9.75" customHeight="1" outlineLevel="4" x14ac:dyDescent="0.15">
      <c r="A1658" s="1002"/>
      <c r="B1658" s="1006"/>
      <c r="C1658" s="1010"/>
      <c r="D1658" s="979"/>
      <c r="E1658" s="961"/>
      <c r="F1658" s="964"/>
      <c r="G1658" s="943"/>
      <c r="H1658" s="943"/>
      <c r="I1658" s="943"/>
      <c r="J1658" s="18" t="s">
        <v>159</v>
      </c>
      <c r="K1658" s="21"/>
      <c r="L1658" s="21"/>
      <c r="M1658" s="22"/>
      <c r="N1658" s="22"/>
      <c r="O1658" s="22"/>
      <c r="P1658" s="22"/>
      <c r="Q1658" s="18"/>
      <c r="R1658" s="18"/>
      <c r="S1658" s="946"/>
      <c r="T1658" s="913"/>
      <c r="U1658" s="913"/>
      <c r="V1658" s="9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</row>
    <row r="1659" spans="1:116" ht="9.75" customHeight="1" outlineLevel="4" thickBot="1" x14ac:dyDescent="0.2">
      <c r="A1659" s="1003"/>
      <c r="B1659" s="1007"/>
      <c r="C1659" s="1011"/>
      <c r="D1659" s="980"/>
      <c r="E1659" s="962"/>
      <c r="F1659" s="965"/>
      <c r="G1659" s="944"/>
      <c r="H1659" s="944"/>
      <c r="I1659" s="944"/>
      <c r="J1659" s="19" t="s">
        <v>385</v>
      </c>
      <c r="K1659" s="19">
        <f>SUM(K1655:K1658)</f>
        <v>0</v>
      </c>
      <c r="L1659" s="19">
        <f>SUM(L1655:L1658)</f>
        <v>0</v>
      </c>
      <c r="M1659" s="19">
        <f t="shared" ref="M1659:R1659" si="395">SUM(M1655:M1658)</f>
        <v>0</v>
      </c>
      <c r="N1659" s="19">
        <f t="shared" si="395"/>
        <v>0</v>
      </c>
      <c r="O1659" s="19">
        <f t="shared" si="395"/>
        <v>0</v>
      </c>
      <c r="P1659" s="19">
        <f t="shared" si="395"/>
        <v>0</v>
      </c>
      <c r="Q1659" s="19">
        <f t="shared" si="395"/>
        <v>0</v>
      </c>
      <c r="R1659" s="19">
        <f t="shared" si="395"/>
        <v>0</v>
      </c>
      <c r="S1659" s="947"/>
      <c r="T1659" s="914"/>
      <c r="U1659" s="914"/>
      <c r="V1659" s="914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</row>
    <row r="1660" spans="1:116" ht="9.75" customHeight="1" outlineLevel="3" thickBot="1" x14ac:dyDescent="0.2">
      <c r="A1660" s="30" t="s">
        <v>73</v>
      </c>
      <c r="B1660" s="31" t="s">
        <v>11</v>
      </c>
      <c r="C1660" s="10" t="s">
        <v>12</v>
      </c>
      <c r="D1660" s="25">
        <v>6</v>
      </c>
      <c r="E1660" s="1061" t="s">
        <v>46</v>
      </c>
      <c r="F1660" s="1062"/>
      <c r="G1660" s="1062"/>
      <c r="H1660" s="1062"/>
      <c r="I1660" s="1062"/>
      <c r="J1660" s="1063"/>
      <c r="K1660" s="26">
        <f>K1649+K1654+K1659</f>
        <v>0</v>
      </c>
      <c r="L1660" s="26">
        <f>L1649+L1654+L1659</f>
        <v>0</v>
      </c>
      <c r="M1660" s="26">
        <f t="shared" ref="M1660:R1660" si="396">M1649+M1654+M1659</f>
        <v>0</v>
      </c>
      <c r="N1660" s="26">
        <f t="shared" si="396"/>
        <v>0</v>
      </c>
      <c r="O1660" s="26">
        <f t="shared" si="396"/>
        <v>0</v>
      </c>
      <c r="P1660" s="26">
        <f t="shared" si="396"/>
        <v>0</v>
      </c>
      <c r="Q1660" s="26">
        <f t="shared" si="396"/>
        <v>0</v>
      </c>
      <c r="R1660" s="26">
        <f t="shared" si="396"/>
        <v>0</v>
      </c>
      <c r="S1660" s="42" t="s">
        <v>13</v>
      </c>
      <c r="T1660" s="43" t="s">
        <v>13</v>
      </c>
      <c r="U1660" s="44" t="s">
        <v>13</v>
      </c>
      <c r="V1660" s="45" t="s">
        <v>13</v>
      </c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</row>
    <row r="1661" spans="1:116" ht="9.75" customHeight="1" outlineLevel="4" thickBot="1" x14ac:dyDescent="0.2">
      <c r="A1661" s="11" t="s">
        <v>73</v>
      </c>
      <c r="B1661" s="12" t="s">
        <v>11</v>
      </c>
      <c r="C1661" s="117" t="s">
        <v>12</v>
      </c>
      <c r="D1661" s="13">
        <v>7</v>
      </c>
      <c r="E1661" s="1016" t="s">
        <v>113</v>
      </c>
      <c r="F1661" s="1017"/>
      <c r="G1661" s="1017"/>
      <c r="H1661" s="1017"/>
      <c r="I1661" s="1017"/>
      <c r="J1661" s="1017"/>
      <c r="K1661" s="1017"/>
      <c r="L1661" s="1017"/>
      <c r="M1661" s="1017"/>
      <c r="N1661" s="1017"/>
      <c r="O1661" s="1017"/>
      <c r="P1661" s="1017"/>
      <c r="Q1661" s="1017"/>
      <c r="R1661" s="1017"/>
      <c r="S1661" s="1017"/>
      <c r="T1661" s="1017"/>
      <c r="U1661" s="1017"/>
      <c r="V1661" s="1018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</row>
    <row r="1662" spans="1:116" ht="9.75" customHeight="1" outlineLevel="4" x14ac:dyDescent="0.15">
      <c r="A1662" s="1000" t="s">
        <v>73</v>
      </c>
      <c r="B1662" s="1004" t="s">
        <v>11</v>
      </c>
      <c r="C1662" s="1008" t="s">
        <v>12</v>
      </c>
      <c r="D1662" s="978">
        <v>7</v>
      </c>
      <c r="E1662" s="1022" t="s">
        <v>10</v>
      </c>
      <c r="F1662" s="963" t="s">
        <v>527</v>
      </c>
      <c r="G1662" s="942"/>
      <c r="H1662" s="942" t="s">
        <v>62</v>
      </c>
      <c r="I1662" s="942" t="s">
        <v>339</v>
      </c>
      <c r="J1662" s="16" t="s">
        <v>156</v>
      </c>
      <c r="K1662" s="20"/>
      <c r="L1662" s="14"/>
      <c r="M1662" s="15"/>
      <c r="N1662" s="15"/>
      <c r="O1662" s="15"/>
      <c r="P1662" s="15"/>
      <c r="Q1662" s="14"/>
      <c r="R1662" s="14"/>
      <c r="S1662" s="1012"/>
      <c r="T1662" s="912"/>
      <c r="U1662" s="912"/>
      <c r="V1662" s="912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</row>
    <row r="1663" spans="1:116" ht="9.75" customHeight="1" outlineLevel="4" x14ac:dyDescent="0.15">
      <c r="A1663" s="1001"/>
      <c r="B1663" s="1005"/>
      <c r="C1663" s="1009"/>
      <c r="D1663" s="979"/>
      <c r="E1663" s="1023"/>
      <c r="F1663" s="964"/>
      <c r="G1663" s="943"/>
      <c r="H1663" s="943"/>
      <c r="I1663" s="943"/>
      <c r="J1663" s="16" t="s">
        <v>157</v>
      </c>
      <c r="K1663" s="20"/>
      <c r="L1663" s="16"/>
      <c r="M1663" s="17"/>
      <c r="N1663" s="17"/>
      <c r="O1663" s="17"/>
      <c r="P1663" s="17"/>
      <c r="Q1663" s="16"/>
      <c r="R1663" s="16"/>
      <c r="S1663" s="1013"/>
      <c r="T1663" s="913"/>
      <c r="U1663" s="913"/>
      <c r="V1663" s="9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</row>
    <row r="1664" spans="1:116" ht="9.75" customHeight="1" outlineLevel="4" x14ac:dyDescent="0.15">
      <c r="A1664" s="1001"/>
      <c r="B1664" s="1005"/>
      <c r="C1664" s="1009"/>
      <c r="D1664" s="979"/>
      <c r="E1664" s="1023"/>
      <c r="F1664" s="964"/>
      <c r="G1664" s="943"/>
      <c r="H1664" s="943"/>
      <c r="I1664" s="943"/>
      <c r="J1664" s="16" t="s">
        <v>158</v>
      </c>
      <c r="K1664" s="20"/>
      <c r="L1664" s="16"/>
      <c r="M1664" s="17"/>
      <c r="N1664" s="17"/>
      <c r="O1664" s="17"/>
      <c r="P1664" s="17"/>
      <c r="Q1664" s="16"/>
      <c r="R1664" s="16"/>
      <c r="S1664" s="1013"/>
      <c r="T1664" s="913"/>
      <c r="U1664" s="913"/>
      <c r="V1664" s="9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</row>
    <row r="1665" spans="1:116" ht="9.75" customHeight="1" outlineLevel="4" x14ac:dyDescent="0.15">
      <c r="A1665" s="1002"/>
      <c r="B1665" s="1006"/>
      <c r="C1665" s="1010"/>
      <c r="D1665" s="979"/>
      <c r="E1665" s="1024"/>
      <c r="F1665" s="964"/>
      <c r="G1665" s="943"/>
      <c r="H1665" s="943"/>
      <c r="I1665" s="943"/>
      <c r="J1665" s="18" t="s">
        <v>159</v>
      </c>
      <c r="K1665" s="21"/>
      <c r="L1665" s="18"/>
      <c r="M1665" s="18"/>
      <c r="N1665" s="18"/>
      <c r="O1665" s="18"/>
      <c r="P1665" s="18"/>
      <c r="Q1665" s="18"/>
      <c r="R1665" s="18"/>
      <c r="S1665" s="1014"/>
      <c r="T1665" s="913"/>
      <c r="U1665" s="913"/>
      <c r="V1665" s="9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</row>
    <row r="1666" spans="1:116" ht="9.75" customHeight="1" outlineLevel="4" thickBot="1" x14ac:dyDescent="0.2">
      <c r="A1666" s="1003"/>
      <c r="B1666" s="1007"/>
      <c r="C1666" s="1011"/>
      <c r="D1666" s="980"/>
      <c r="E1666" s="1025"/>
      <c r="F1666" s="965"/>
      <c r="G1666" s="944"/>
      <c r="H1666" s="944"/>
      <c r="I1666" s="944"/>
      <c r="J1666" s="19" t="s">
        <v>385</v>
      </c>
      <c r="K1666" s="19">
        <f>SUM(K1662:K1665)</f>
        <v>0</v>
      </c>
      <c r="L1666" s="19">
        <f>SUM(L1662:L1665)</f>
        <v>0</v>
      </c>
      <c r="M1666" s="19">
        <f t="shared" ref="M1666:R1666" si="397">SUM(M1662:M1665)</f>
        <v>0</v>
      </c>
      <c r="N1666" s="19">
        <f t="shared" si="397"/>
        <v>0</v>
      </c>
      <c r="O1666" s="19">
        <f t="shared" si="397"/>
        <v>0</v>
      </c>
      <c r="P1666" s="19">
        <f t="shared" si="397"/>
        <v>0</v>
      </c>
      <c r="Q1666" s="19">
        <f t="shared" si="397"/>
        <v>0</v>
      </c>
      <c r="R1666" s="19">
        <f t="shared" si="397"/>
        <v>0</v>
      </c>
      <c r="S1666" s="1015"/>
      <c r="T1666" s="914"/>
      <c r="U1666" s="914"/>
      <c r="V1666" s="914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</row>
    <row r="1667" spans="1:116" ht="9.75" customHeight="1" outlineLevel="4" x14ac:dyDescent="0.15">
      <c r="A1667" s="1000" t="s">
        <v>73</v>
      </c>
      <c r="B1667" s="1004" t="s">
        <v>11</v>
      </c>
      <c r="C1667" s="1008" t="s">
        <v>12</v>
      </c>
      <c r="D1667" s="978">
        <v>7</v>
      </c>
      <c r="E1667" s="960" t="s">
        <v>11</v>
      </c>
      <c r="F1667" s="963"/>
      <c r="G1667" s="942"/>
      <c r="H1667" s="942"/>
      <c r="I1667" s="942"/>
      <c r="J1667" s="14" t="s">
        <v>156</v>
      </c>
      <c r="K1667" s="20"/>
      <c r="L1667" s="20"/>
      <c r="M1667" s="17"/>
      <c r="N1667" s="17"/>
      <c r="O1667" s="17"/>
      <c r="P1667" s="17"/>
      <c r="Q1667" s="16"/>
      <c r="R1667" s="16"/>
      <c r="S1667" s="945"/>
      <c r="T1667" s="912"/>
      <c r="U1667" s="912"/>
      <c r="V1667" s="912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</row>
    <row r="1668" spans="1:116" ht="9.75" customHeight="1" outlineLevel="4" x14ac:dyDescent="0.15">
      <c r="A1668" s="1001"/>
      <c r="B1668" s="1005"/>
      <c r="C1668" s="1009"/>
      <c r="D1668" s="979"/>
      <c r="E1668" s="961"/>
      <c r="F1668" s="964"/>
      <c r="G1668" s="943"/>
      <c r="H1668" s="943"/>
      <c r="I1668" s="943"/>
      <c r="J1668" s="16" t="s">
        <v>157</v>
      </c>
      <c r="K1668" s="20"/>
      <c r="L1668" s="20"/>
      <c r="M1668" s="17"/>
      <c r="N1668" s="17"/>
      <c r="O1668" s="17"/>
      <c r="P1668" s="17"/>
      <c r="Q1668" s="16"/>
      <c r="R1668" s="16"/>
      <c r="S1668" s="946"/>
      <c r="T1668" s="913"/>
      <c r="U1668" s="913"/>
      <c r="V1668" s="9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</row>
    <row r="1669" spans="1:116" ht="9.75" customHeight="1" outlineLevel="4" x14ac:dyDescent="0.15">
      <c r="A1669" s="1001"/>
      <c r="B1669" s="1005"/>
      <c r="C1669" s="1009"/>
      <c r="D1669" s="979"/>
      <c r="E1669" s="961"/>
      <c r="F1669" s="964"/>
      <c r="G1669" s="943"/>
      <c r="H1669" s="943"/>
      <c r="I1669" s="943"/>
      <c r="J1669" s="16" t="s">
        <v>158</v>
      </c>
      <c r="K1669" s="20"/>
      <c r="L1669" s="20"/>
      <c r="M1669" s="17"/>
      <c r="N1669" s="17"/>
      <c r="O1669" s="17"/>
      <c r="P1669" s="17"/>
      <c r="Q1669" s="16"/>
      <c r="R1669" s="16"/>
      <c r="S1669" s="946"/>
      <c r="T1669" s="913"/>
      <c r="U1669" s="913"/>
      <c r="V1669" s="9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</row>
    <row r="1670" spans="1:116" ht="10.5" customHeight="1" outlineLevel="4" x14ac:dyDescent="0.15">
      <c r="A1670" s="1002"/>
      <c r="B1670" s="1006"/>
      <c r="C1670" s="1010"/>
      <c r="D1670" s="979"/>
      <c r="E1670" s="961"/>
      <c r="F1670" s="964"/>
      <c r="G1670" s="943"/>
      <c r="H1670" s="943"/>
      <c r="I1670" s="943"/>
      <c r="J1670" s="18" t="s">
        <v>159</v>
      </c>
      <c r="K1670" s="21"/>
      <c r="L1670" s="21"/>
      <c r="M1670" s="22"/>
      <c r="N1670" s="22"/>
      <c r="O1670" s="22"/>
      <c r="P1670" s="22"/>
      <c r="Q1670" s="18"/>
      <c r="R1670" s="18"/>
      <c r="S1670" s="946"/>
      <c r="T1670" s="913"/>
      <c r="U1670" s="913"/>
      <c r="V1670" s="9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</row>
    <row r="1671" spans="1:116" ht="10.5" customHeight="1" outlineLevel="4" thickBot="1" x14ac:dyDescent="0.2">
      <c r="A1671" s="1003"/>
      <c r="B1671" s="1007"/>
      <c r="C1671" s="1011"/>
      <c r="D1671" s="980"/>
      <c r="E1671" s="962"/>
      <c r="F1671" s="965"/>
      <c r="G1671" s="944"/>
      <c r="H1671" s="944"/>
      <c r="I1671" s="944"/>
      <c r="J1671" s="19" t="s">
        <v>385</v>
      </c>
      <c r="K1671" s="19">
        <f>SUM(K1667:K1670)</f>
        <v>0</v>
      </c>
      <c r="L1671" s="19">
        <f>SUM(L1667:L1670)</f>
        <v>0</v>
      </c>
      <c r="M1671" s="19">
        <f t="shared" ref="M1671:R1671" si="398">SUM(M1667:M1670)</f>
        <v>0</v>
      </c>
      <c r="N1671" s="19">
        <f t="shared" si="398"/>
        <v>0</v>
      </c>
      <c r="O1671" s="19">
        <f t="shared" si="398"/>
        <v>0</v>
      </c>
      <c r="P1671" s="19">
        <f t="shared" si="398"/>
        <v>0</v>
      </c>
      <c r="Q1671" s="19">
        <f t="shared" si="398"/>
        <v>0</v>
      </c>
      <c r="R1671" s="19">
        <f t="shared" si="398"/>
        <v>0</v>
      </c>
      <c r="S1671" s="947"/>
      <c r="T1671" s="914"/>
      <c r="U1671" s="914"/>
      <c r="V1671" s="914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</row>
    <row r="1672" spans="1:116" ht="9.75" customHeight="1" outlineLevel="4" x14ac:dyDescent="0.15">
      <c r="A1672" s="1000" t="s">
        <v>73</v>
      </c>
      <c r="B1672" s="1004" t="s">
        <v>11</v>
      </c>
      <c r="C1672" s="1008" t="s">
        <v>12</v>
      </c>
      <c r="D1672" s="978">
        <v>7</v>
      </c>
      <c r="E1672" s="960" t="s">
        <v>12</v>
      </c>
      <c r="F1672" s="963"/>
      <c r="G1672" s="942"/>
      <c r="H1672" s="942"/>
      <c r="I1672" s="942"/>
      <c r="J1672" s="14" t="s">
        <v>156</v>
      </c>
      <c r="K1672" s="20"/>
      <c r="L1672" s="20"/>
      <c r="M1672" s="17"/>
      <c r="N1672" s="17"/>
      <c r="O1672" s="17"/>
      <c r="P1672" s="17"/>
      <c r="Q1672" s="16"/>
      <c r="R1672" s="16"/>
      <c r="S1672" s="945"/>
      <c r="T1672" s="912"/>
      <c r="U1672" s="912"/>
      <c r="V1672" s="912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</row>
    <row r="1673" spans="1:116" ht="9.75" customHeight="1" outlineLevel="4" x14ac:dyDescent="0.15">
      <c r="A1673" s="1001"/>
      <c r="B1673" s="1005"/>
      <c r="C1673" s="1009"/>
      <c r="D1673" s="979"/>
      <c r="E1673" s="961"/>
      <c r="F1673" s="964"/>
      <c r="G1673" s="943"/>
      <c r="H1673" s="943"/>
      <c r="I1673" s="943"/>
      <c r="J1673" s="16" t="s">
        <v>157</v>
      </c>
      <c r="K1673" s="20"/>
      <c r="L1673" s="20"/>
      <c r="M1673" s="17"/>
      <c r="N1673" s="17"/>
      <c r="O1673" s="17"/>
      <c r="P1673" s="17"/>
      <c r="Q1673" s="16"/>
      <c r="R1673" s="16"/>
      <c r="S1673" s="946"/>
      <c r="T1673" s="913"/>
      <c r="U1673" s="913"/>
      <c r="V1673" s="9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</row>
    <row r="1674" spans="1:116" ht="9.75" customHeight="1" outlineLevel="4" x14ac:dyDescent="0.15">
      <c r="A1674" s="1001"/>
      <c r="B1674" s="1005"/>
      <c r="C1674" s="1009"/>
      <c r="D1674" s="979"/>
      <c r="E1674" s="961"/>
      <c r="F1674" s="964"/>
      <c r="G1674" s="943"/>
      <c r="H1674" s="943"/>
      <c r="I1674" s="943"/>
      <c r="J1674" s="16" t="s">
        <v>158</v>
      </c>
      <c r="K1674" s="20"/>
      <c r="L1674" s="20"/>
      <c r="M1674" s="17"/>
      <c r="N1674" s="17"/>
      <c r="O1674" s="17"/>
      <c r="P1674" s="17"/>
      <c r="Q1674" s="16"/>
      <c r="R1674" s="16"/>
      <c r="S1674" s="946"/>
      <c r="T1674" s="913"/>
      <c r="U1674" s="913"/>
      <c r="V1674" s="9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</row>
    <row r="1675" spans="1:116" ht="9.75" customHeight="1" outlineLevel="4" x14ac:dyDescent="0.15">
      <c r="A1675" s="1002"/>
      <c r="B1675" s="1006"/>
      <c r="C1675" s="1010"/>
      <c r="D1675" s="979"/>
      <c r="E1675" s="961"/>
      <c r="F1675" s="964"/>
      <c r="G1675" s="943"/>
      <c r="H1675" s="943"/>
      <c r="I1675" s="943"/>
      <c r="J1675" s="18" t="s">
        <v>159</v>
      </c>
      <c r="K1675" s="21"/>
      <c r="L1675" s="21"/>
      <c r="M1675" s="22"/>
      <c r="N1675" s="22"/>
      <c r="O1675" s="22"/>
      <c r="P1675" s="22"/>
      <c r="Q1675" s="18"/>
      <c r="R1675" s="18"/>
      <c r="S1675" s="946"/>
      <c r="T1675" s="913"/>
      <c r="U1675" s="913"/>
      <c r="V1675" s="9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</row>
    <row r="1676" spans="1:116" ht="9.75" customHeight="1" outlineLevel="4" thickBot="1" x14ac:dyDescent="0.2">
      <c r="A1676" s="1003"/>
      <c r="B1676" s="1007"/>
      <c r="C1676" s="1011"/>
      <c r="D1676" s="980"/>
      <c r="E1676" s="962"/>
      <c r="F1676" s="965"/>
      <c r="G1676" s="944"/>
      <c r="H1676" s="944"/>
      <c r="I1676" s="944"/>
      <c r="J1676" s="19" t="s">
        <v>385</v>
      </c>
      <c r="K1676" s="19">
        <f>SUM(K1672:K1675)</f>
        <v>0</v>
      </c>
      <c r="L1676" s="19">
        <f>SUM(L1672:L1675)</f>
        <v>0</v>
      </c>
      <c r="M1676" s="19">
        <f t="shared" ref="M1676:R1676" si="399">SUM(M1672:M1675)</f>
        <v>0</v>
      </c>
      <c r="N1676" s="19">
        <f t="shared" si="399"/>
        <v>0</v>
      </c>
      <c r="O1676" s="19">
        <f t="shared" si="399"/>
        <v>0</v>
      </c>
      <c r="P1676" s="19">
        <f t="shared" si="399"/>
        <v>0</v>
      </c>
      <c r="Q1676" s="19">
        <f t="shared" si="399"/>
        <v>0</v>
      </c>
      <c r="R1676" s="19">
        <f t="shared" si="399"/>
        <v>0</v>
      </c>
      <c r="S1676" s="947"/>
      <c r="T1676" s="914"/>
      <c r="U1676" s="914"/>
      <c r="V1676" s="914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</row>
    <row r="1677" spans="1:116" ht="9.75" customHeight="1" outlineLevel="3" thickBot="1" x14ac:dyDescent="0.2">
      <c r="A1677" s="30" t="s">
        <v>73</v>
      </c>
      <c r="B1677" s="31" t="s">
        <v>11</v>
      </c>
      <c r="C1677" s="10" t="s">
        <v>12</v>
      </c>
      <c r="D1677" s="25">
        <v>7</v>
      </c>
      <c r="E1677" s="1061" t="s">
        <v>46</v>
      </c>
      <c r="F1677" s="1062"/>
      <c r="G1677" s="1062"/>
      <c r="H1677" s="1062"/>
      <c r="I1677" s="1062"/>
      <c r="J1677" s="1063"/>
      <c r="K1677" s="26">
        <f>K1666+K1671+K1676</f>
        <v>0</v>
      </c>
      <c r="L1677" s="26">
        <f>L1666+L1671+L1676</f>
        <v>0</v>
      </c>
      <c r="M1677" s="26">
        <f t="shared" ref="M1677:R1677" si="400">M1666+M1671+M1676</f>
        <v>0</v>
      </c>
      <c r="N1677" s="26">
        <f t="shared" si="400"/>
        <v>0</v>
      </c>
      <c r="O1677" s="26">
        <f t="shared" si="400"/>
        <v>0</v>
      </c>
      <c r="P1677" s="26">
        <f t="shared" si="400"/>
        <v>0</v>
      </c>
      <c r="Q1677" s="26">
        <f t="shared" si="400"/>
        <v>0</v>
      </c>
      <c r="R1677" s="26">
        <f t="shared" si="400"/>
        <v>0</v>
      </c>
      <c r="S1677" s="42" t="s">
        <v>13</v>
      </c>
      <c r="T1677" s="43" t="s">
        <v>13</v>
      </c>
      <c r="U1677" s="44" t="s">
        <v>13</v>
      </c>
      <c r="V1677" s="45" t="s">
        <v>13</v>
      </c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</row>
    <row r="1678" spans="1:116" ht="9.75" customHeight="1" outlineLevel="4" thickBot="1" x14ac:dyDescent="0.2">
      <c r="A1678" s="11" t="s">
        <v>73</v>
      </c>
      <c r="B1678" s="12" t="s">
        <v>11</v>
      </c>
      <c r="C1678" s="117" t="s">
        <v>12</v>
      </c>
      <c r="D1678" s="13">
        <v>8</v>
      </c>
      <c r="E1678" s="1016" t="s">
        <v>114</v>
      </c>
      <c r="F1678" s="1017"/>
      <c r="G1678" s="1017"/>
      <c r="H1678" s="1017"/>
      <c r="I1678" s="1017"/>
      <c r="J1678" s="1017"/>
      <c r="K1678" s="1017"/>
      <c r="L1678" s="1017"/>
      <c r="M1678" s="1017"/>
      <c r="N1678" s="1017"/>
      <c r="O1678" s="1017"/>
      <c r="P1678" s="1017"/>
      <c r="Q1678" s="1017"/>
      <c r="R1678" s="1017"/>
      <c r="S1678" s="1017"/>
      <c r="T1678" s="1017"/>
      <c r="U1678" s="1017"/>
      <c r="V1678" s="1018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</row>
    <row r="1679" spans="1:116" ht="9.75" customHeight="1" outlineLevel="4" x14ac:dyDescent="0.15">
      <c r="A1679" s="1000" t="s">
        <v>73</v>
      </c>
      <c r="B1679" s="1004" t="s">
        <v>11</v>
      </c>
      <c r="C1679" s="1008" t="s">
        <v>12</v>
      </c>
      <c r="D1679" s="978">
        <v>8</v>
      </c>
      <c r="E1679" s="1022" t="s">
        <v>10</v>
      </c>
      <c r="F1679" s="966"/>
      <c r="G1679" s="942"/>
      <c r="H1679" s="942"/>
      <c r="I1679" s="942"/>
      <c r="J1679" s="16" t="s">
        <v>156</v>
      </c>
      <c r="K1679" s="20"/>
      <c r="L1679" s="14"/>
      <c r="M1679" s="15"/>
      <c r="N1679" s="15"/>
      <c r="O1679" s="15"/>
      <c r="P1679" s="15"/>
      <c r="Q1679" s="14"/>
      <c r="R1679" s="14"/>
      <c r="S1679" s="1012"/>
      <c r="T1679" s="912"/>
      <c r="U1679" s="912"/>
      <c r="V1679" s="912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</row>
    <row r="1680" spans="1:116" ht="9.75" customHeight="1" outlineLevel="4" x14ac:dyDescent="0.15">
      <c r="A1680" s="1001"/>
      <c r="B1680" s="1005"/>
      <c r="C1680" s="1009"/>
      <c r="D1680" s="979"/>
      <c r="E1680" s="1023"/>
      <c r="F1680" s="967"/>
      <c r="G1680" s="943"/>
      <c r="H1680" s="943"/>
      <c r="I1680" s="943"/>
      <c r="J1680" s="16" t="s">
        <v>157</v>
      </c>
      <c r="K1680" s="20"/>
      <c r="L1680" s="16"/>
      <c r="M1680" s="17"/>
      <c r="N1680" s="17"/>
      <c r="O1680" s="17"/>
      <c r="P1680" s="17"/>
      <c r="Q1680" s="16"/>
      <c r="R1680" s="16"/>
      <c r="S1680" s="1013"/>
      <c r="T1680" s="913"/>
      <c r="U1680" s="913"/>
      <c r="V1680" s="9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</row>
    <row r="1681" spans="1:116" ht="9.75" customHeight="1" outlineLevel="4" x14ac:dyDescent="0.15">
      <c r="A1681" s="1001"/>
      <c r="B1681" s="1005"/>
      <c r="C1681" s="1009"/>
      <c r="D1681" s="979"/>
      <c r="E1681" s="1023"/>
      <c r="F1681" s="967"/>
      <c r="G1681" s="943"/>
      <c r="H1681" s="943"/>
      <c r="I1681" s="943"/>
      <c r="J1681" s="16" t="s">
        <v>158</v>
      </c>
      <c r="K1681" s="20"/>
      <c r="L1681" s="16"/>
      <c r="M1681" s="17"/>
      <c r="N1681" s="17"/>
      <c r="O1681" s="17"/>
      <c r="P1681" s="17"/>
      <c r="Q1681" s="16"/>
      <c r="R1681" s="16"/>
      <c r="S1681" s="1013"/>
      <c r="T1681" s="913"/>
      <c r="U1681" s="913"/>
      <c r="V1681" s="9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</row>
    <row r="1682" spans="1:116" ht="9.75" customHeight="1" outlineLevel="4" x14ac:dyDescent="0.15">
      <c r="A1682" s="1002"/>
      <c r="B1682" s="1006"/>
      <c r="C1682" s="1010"/>
      <c r="D1682" s="979"/>
      <c r="E1682" s="1024"/>
      <c r="F1682" s="967"/>
      <c r="G1682" s="943"/>
      <c r="H1682" s="943"/>
      <c r="I1682" s="943"/>
      <c r="J1682" s="18" t="s">
        <v>159</v>
      </c>
      <c r="K1682" s="21"/>
      <c r="L1682" s="18"/>
      <c r="M1682" s="18"/>
      <c r="N1682" s="18"/>
      <c r="O1682" s="18"/>
      <c r="P1682" s="18"/>
      <c r="Q1682" s="18"/>
      <c r="R1682" s="18"/>
      <c r="S1682" s="1014"/>
      <c r="T1682" s="913"/>
      <c r="U1682" s="913"/>
      <c r="V1682" s="9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</row>
    <row r="1683" spans="1:116" ht="9.75" customHeight="1" outlineLevel="4" thickBot="1" x14ac:dyDescent="0.2">
      <c r="A1683" s="1003"/>
      <c r="B1683" s="1007"/>
      <c r="C1683" s="1011"/>
      <c r="D1683" s="980"/>
      <c r="E1683" s="1025"/>
      <c r="F1683" s="968"/>
      <c r="G1683" s="944"/>
      <c r="H1683" s="944"/>
      <c r="I1683" s="944"/>
      <c r="J1683" s="19" t="s">
        <v>385</v>
      </c>
      <c r="K1683" s="19">
        <f>SUM(K1679:K1682)</f>
        <v>0</v>
      </c>
      <c r="L1683" s="19">
        <f>SUM(L1679:L1682)</f>
        <v>0</v>
      </c>
      <c r="M1683" s="19">
        <f t="shared" ref="M1683:R1683" si="401">SUM(M1679:M1682)</f>
        <v>0</v>
      </c>
      <c r="N1683" s="19">
        <f t="shared" si="401"/>
        <v>0</v>
      </c>
      <c r="O1683" s="19">
        <f t="shared" si="401"/>
        <v>0</v>
      </c>
      <c r="P1683" s="19">
        <f t="shared" si="401"/>
        <v>0</v>
      </c>
      <c r="Q1683" s="19">
        <f t="shared" si="401"/>
        <v>0</v>
      </c>
      <c r="R1683" s="19">
        <f t="shared" si="401"/>
        <v>0</v>
      </c>
      <c r="S1683" s="1015"/>
      <c r="T1683" s="914"/>
      <c r="U1683" s="914"/>
      <c r="V1683" s="914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</row>
    <row r="1684" spans="1:116" ht="9.75" customHeight="1" outlineLevel="4" x14ac:dyDescent="0.15">
      <c r="A1684" s="1000" t="s">
        <v>73</v>
      </c>
      <c r="B1684" s="1004" t="s">
        <v>11</v>
      </c>
      <c r="C1684" s="1008" t="s">
        <v>12</v>
      </c>
      <c r="D1684" s="978">
        <v>8</v>
      </c>
      <c r="E1684" s="960" t="s">
        <v>11</v>
      </c>
      <c r="F1684" s="963"/>
      <c r="G1684" s="942"/>
      <c r="H1684" s="942"/>
      <c r="I1684" s="942"/>
      <c r="J1684" s="14" t="s">
        <v>156</v>
      </c>
      <c r="K1684" s="20"/>
      <c r="L1684" s="20"/>
      <c r="M1684" s="17"/>
      <c r="N1684" s="17"/>
      <c r="O1684" s="17"/>
      <c r="P1684" s="17"/>
      <c r="Q1684" s="16"/>
      <c r="R1684" s="16"/>
      <c r="S1684" s="945"/>
      <c r="T1684" s="912"/>
      <c r="U1684" s="912"/>
      <c r="V1684" s="912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</row>
    <row r="1685" spans="1:116" ht="9.75" customHeight="1" outlineLevel="4" x14ac:dyDescent="0.15">
      <c r="A1685" s="1001"/>
      <c r="B1685" s="1005"/>
      <c r="C1685" s="1009"/>
      <c r="D1685" s="979"/>
      <c r="E1685" s="961"/>
      <c r="F1685" s="964"/>
      <c r="G1685" s="943"/>
      <c r="H1685" s="943"/>
      <c r="I1685" s="943"/>
      <c r="J1685" s="16" t="s">
        <v>157</v>
      </c>
      <c r="K1685" s="20"/>
      <c r="L1685" s="20"/>
      <c r="M1685" s="17"/>
      <c r="N1685" s="17"/>
      <c r="O1685" s="17"/>
      <c r="P1685" s="17"/>
      <c r="Q1685" s="16"/>
      <c r="R1685" s="16"/>
      <c r="S1685" s="946"/>
      <c r="T1685" s="913"/>
      <c r="U1685" s="913"/>
      <c r="V1685" s="9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</row>
    <row r="1686" spans="1:116" ht="9.75" customHeight="1" outlineLevel="4" x14ac:dyDescent="0.15">
      <c r="A1686" s="1001"/>
      <c r="B1686" s="1005"/>
      <c r="C1686" s="1009"/>
      <c r="D1686" s="979"/>
      <c r="E1686" s="961"/>
      <c r="F1686" s="964"/>
      <c r="G1686" s="943"/>
      <c r="H1686" s="943"/>
      <c r="I1686" s="943"/>
      <c r="J1686" s="16" t="s">
        <v>158</v>
      </c>
      <c r="K1686" s="20"/>
      <c r="L1686" s="20"/>
      <c r="M1686" s="17"/>
      <c r="N1686" s="17"/>
      <c r="O1686" s="17"/>
      <c r="P1686" s="17"/>
      <c r="Q1686" s="16"/>
      <c r="R1686" s="16"/>
      <c r="S1686" s="946"/>
      <c r="T1686" s="913"/>
      <c r="U1686" s="913"/>
      <c r="V1686" s="9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</row>
    <row r="1687" spans="1:116" ht="10.5" customHeight="1" outlineLevel="4" x14ac:dyDescent="0.15">
      <c r="A1687" s="1002"/>
      <c r="B1687" s="1006"/>
      <c r="C1687" s="1010"/>
      <c r="D1687" s="979"/>
      <c r="E1687" s="961"/>
      <c r="F1687" s="964"/>
      <c r="G1687" s="943"/>
      <c r="H1687" s="943"/>
      <c r="I1687" s="943"/>
      <c r="J1687" s="18" t="s">
        <v>159</v>
      </c>
      <c r="K1687" s="21"/>
      <c r="L1687" s="21"/>
      <c r="M1687" s="22"/>
      <c r="N1687" s="22"/>
      <c r="O1687" s="22"/>
      <c r="P1687" s="22"/>
      <c r="Q1687" s="18"/>
      <c r="R1687" s="18"/>
      <c r="S1687" s="946"/>
      <c r="T1687" s="913"/>
      <c r="U1687" s="913"/>
      <c r="V1687" s="9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</row>
    <row r="1688" spans="1:116" ht="10.5" customHeight="1" outlineLevel="4" thickBot="1" x14ac:dyDescent="0.2">
      <c r="A1688" s="1003"/>
      <c r="B1688" s="1007"/>
      <c r="C1688" s="1011"/>
      <c r="D1688" s="980"/>
      <c r="E1688" s="962"/>
      <c r="F1688" s="965"/>
      <c r="G1688" s="944"/>
      <c r="H1688" s="944"/>
      <c r="I1688" s="944"/>
      <c r="J1688" s="19" t="s">
        <v>385</v>
      </c>
      <c r="K1688" s="19">
        <f>SUM(K1684:K1687)</f>
        <v>0</v>
      </c>
      <c r="L1688" s="19">
        <f>SUM(L1684:L1687)</f>
        <v>0</v>
      </c>
      <c r="M1688" s="19">
        <f t="shared" ref="M1688:R1688" si="402">SUM(M1684:M1687)</f>
        <v>0</v>
      </c>
      <c r="N1688" s="19">
        <f t="shared" si="402"/>
        <v>0</v>
      </c>
      <c r="O1688" s="19">
        <f t="shared" si="402"/>
        <v>0</v>
      </c>
      <c r="P1688" s="19">
        <f t="shared" si="402"/>
        <v>0</v>
      </c>
      <c r="Q1688" s="19">
        <f t="shared" si="402"/>
        <v>0</v>
      </c>
      <c r="R1688" s="19">
        <f t="shared" si="402"/>
        <v>0</v>
      </c>
      <c r="S1688" s="947"/>
      <c r="T1688" s="914"/>
      <c r="U1688" s="914"/>
      <c r="V1688" s="914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</row>
    <row r="1689" spans="1:116" ht="9.75" customHeight="1" outlineLevel="4" x14ac:dyDescent="0.15">
      <c r="A1689" s="1000" t="s">
        <v>73</v>
      </c>
      <c r="B1689" s="1004" t="s">
        <v>11</v>
      </c>
      <c r="C1689" s="1008" t="s">
        <v>12</v>
      </c>
      <c r="D1689" s="978">
        <v>8</v>
      </c>
      <c r="E1689" s="960" t="s">
        <v>12</v>
      </c>
      <c r="F1689" s="963"/>
      <c r="G1689" s="942"/>
      <c r="H1689" s="942"/>
      <c r="I1689" s="942"/>
      <c r="J1689" s="14" t="s">
        <v>156</v>
      </c>
      <c r="K1689" s="20"/>
      <c r="L1689" s="20"/>
      <c r="M1689" s="17"/>
      <c r="N1689" s="17"/>
      <c r="O1689" s="17"/>
      <c r="P1689" s="17"/>
      <c r="Q1689" s="16"/>
      <c r="R1689" s="16"/>
      <c r="S1689" s="945"/>
      <c r="T1689" s="912"/>
      <c r="U1689" s="912"/>
      <c r="V1689" s="912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</row>
    <row r="1690" spans="1:116" ht="9.75" customHeight="1" outlineLevel="4" x14ac:dyDescent="0.15">
      <c r="A1690" s="1001"/>
      <c r="B1690" s="1005"/>
      <c r="C1690" s="1009"/>
      <c r="D1690" s="979"/>
      <c r="E1690" s="961"/>
      <c r="F1690" s="964"/>
      <c r="G1690" s="943"/>
      <c r="H1690" s="943"/>
      <c r="I1690" s="943"/>
      <c r="J1690" s="16" t="s">
        <v>157</v>
      </c>
      <c r="K1690" s="20"/>
      <c r="L1690" s="20"/>
      <c r="M1690" s="17"/>
      <c r="N1690" s="17"/>
      <c r="O1690" s="17"/>
      <c r="P1690" s="17"/>
      <c r="Q1690" s="16"/>
      <c r="R1690" s="16"/>
      <c r="S1690" s="946"/>
      <c r="T1690" s="913"/>
      <c r="U1690" s="913"/>
      <c r="V1690" s="9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</row>
    <row r="1691" spans="1:116" ht="9.75" customHeight="1" outlineLevel="4" x14ac:dyDescent="0.15">
      <c r="A1691" s="1001"/>
      <c r="B1691" s="1005"/>
      <c r="C1691" s="1009"/>
      <c r="D1691" s="979"/>
      <c r="E1691" s="961"/>
      <c r="F1691" s="964"/>
      <c r="G1691" s="943"/>
      <c r="H1691" s="943"/>
      <c r="I1691" s="943"/>
      <c r="J1691" s="16" t="s">
        <v>158</v>
      </c>
      <c r="K1691" s="20"/>
      <c r="L1691" s="20"/>
      <c r="M1691" s="17"/>
      <c r="N1691" s="17"/>
      <c r="O1691" s="17"/>
      <c r="P1691" s="17"/>
      <c r="Q1691" s="16"/>
      <c r="R1691" s="16"/>
      <c r="S1691" s="946"/>
      <c r="T1691" s="913"/>
      <c r="U1691" s="913"/>
      <c r="V1691" s="9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</row>
    <row r="1692" spans="1:116" ht="9.75" customHeight="1" outlineLevel="4" x14ac:dyDescent="0.15">
      <c r="A1692" s="1002"/>
      <c r="B1692" s="1006"/>
      <c r="C1692" s="1010"/>
      <c r="D1692" s="979"/>
      <c r="E1692" s="961"/>
      <c r="F1692" s="964"/>
      <c r="G1692" s="943"/>
      <c r="H1692" s="943"/>
      <c r="I1692" s="943"/>
      <c r="J1692" s="18" t="s">
        <v>159</v>
      </c>
      <c r="K1692" s="21"/>
      <c r="L1692" s="21"/>
      <c r="M1692" s="22"/>
      <c r="N1692" s="22"/>
      <c r="O1692" s="22"/>
      <c r="P1692" s="22"/>
      <c r="Q1692" s="18"/>
      <c r="R1692" s="18"/>
      <c r="S1692" s="946"/>
      <c r="T1692" s="913"/>
      <c r="U1692" s="913"/>
      <c r="V1692" s="9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</row>
    <row r="1693" spans="1:116" ht="9.75" customHeight="1" outlineLevel="4" thickBot="1" x14ac:dyDescent="0.2">
      <c r="A1693" s="1003"/>
      <c r="B1693" s="1007"/>
      <c r="C1693" s="1011"/>
      <c r="D1693" s="980"/>
      <c r="E1693" s="962"/>
      <c r="F1693" s="965"/>
      <c r="G1693" s="944"/>
      <c r="H1693" s="944"/>
      <c r="I1693" s="944"/>
      <c r="J1693" s="19" t="s">
        <v>385</v>
      </c>
      <c r="K1693" s="19">
        <f>SUM(K1689:K1692)</f>
        <v>0</v>
      </c>
      <c r="L1693" s="19">
        <f>SUM(L1689:L1692)</f>
        <v>0</v>
      </c>
      <c r="M1693" s="19">
        <f t="shared" ref="M1693:R1693" si="403">SUM(M1689:M1692)</f>
        <v>0</v>
      </c>
      <c r="N1693" s="19">
        <f t="shared" si="403"/>
        <v>0</v>
      </c>
      <c r="O1693" s="19">
        <f t="shared" si="403"/>
        <v>0</v>
      </c>
      <c r="P1693" s="19">
        <f t="shared" si="403"/>
        <v>0</v>
      </c>
      <c r="Q1693" s="19">
        <f t="shared" si="403"/>
        <v>0</v>
      </c>
      <c r="R1693" s="19">
        <f t="shared" si="403"/>
        <v>0</v>
      </c>
      <c r="S1693" s="947"/>
      <c r="T1693" s="914"/>
      <c r="U1693" s="914"/>
      <c r="V1693" s="914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</row>
    <row r="1694" spans="1:116" ht="9.75" customHeight="1" outlineLevel="3" thickBot="1" x14ac:dyDescent="0.2">
      <c r="A1694" s="30" t="s">
        <v>73</v>
      </c>
      <c r="B1694" s="31" t="s">
        <v>11</v>
      </c>
      <c r="C1694" s="10" t="s">
        <v>12</v>
      </c>
      <c r="D1694" s="25">
        <v>8</v>
      </c>
      <c r="E1694" s="915" t="s">
        <v>46</v>
      </c>
      <c r="F1694" s="916"/>
      <c r="G1694" s="916"/>
      <c r="H1694" s="916"/>
      <c r="I1694" s="916"/>
      <c r="J1694" s="917"/>
      <c r="K1694" s="26">
        <f>K1683+K1688+K1693</f>
        <v>0</v>
      </c>
      <c r="L1694" s="26">
        <f>L1683+L1688+L1693</f>
        <v>0</v>
      </c>
      <c r="M1694" s="26">
        <f t="shared" ref="M1694:R1694" si="404">M1683+M1688+M1693</f>
        <v>0</v>
      </c>
      <c r="N1694" s="26">
        <f t="shared" si="404"/>
        <v>0</v>
      </c>
      <c r="O1694" s="26">
        <f t="shared" si="404"/>
        <v>0</v>
      </c>
      <c r="P1694" s="26">
        <f t="shared" si="404"/>
        <v>0</v>
      </c>
      <c r="Q1694" s="26">
        <f t="shared" si="404"/>
        <v>0</v>
      </c>
      <c r="R1694" s="26">
        <f t="shared" si="404"/>
        <v>0</v>
      </c>
      <c r="S1694" s="42" t="s">
        <v>13</v>
      </c>
      <c r="T1694" s="43" t="s">
        <v>13</v>
      </c>
      <c r="U1694" s="44" t="s">
        <v>13</v>
      </c>
      <c r="V1694" s="45" t="s">
        <v>13</v>
      </c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</row>
    <row r="1695" spans="1:116" ht="9.75" customHeight="1" outlineLevel="4" thickBot="1" x14ac:dyDescent="0.2">
      <c r="A1695" s="11" t="s">
        <v>73</v>
      </c>
      <c r="B1695" s="12" t="s">
        <v>11</v>
      </c>
      <c r="C1695" s="117" t="s">
        <v>12</v>
      </c>
      <c r="D1695" s="13">
        <v>9</v>
      </c>
      <c r="E1695" s="1016" t="s">
        <v>247</v>
      </c>
      <c r="F1695" s="1017"/>
      <c r="G1695" s="1017"/>
      <c r="H1695" s="1017"/>
      <c r="I1695" s="1017"/>
      <c r="J1695" s="1017"/>
      <c r="K1695" s="1017"/>
      <c r="L1695" s="1017"/>
      <c r="M1695" s="1017"/>
      <c r="N1695" s="1017"/>
      <c r="O1695" s="1017"/>
      <c r="P1695" s="1017"/>
      <c r="Q1695" s="1017"/>
      <c r="R1695" s="1017"/>
      <c r="S1695" s="1017"/>
      <c r="T1695" s="1017"/>
      <c r="U1695" s="1017"/>
      <c r="V1695" s="1018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</row>
    <row r="1696" spans="1:116" ht="9.75" customHeight="1" outlineLevel="4" x14ac:dyDescent="0.15">
      <c r="A1696" s="1000" t="s">
        <v>73</v>
      </c>
      <c r="B1696" s="1004" t="s">
        <v>11</v>
      </c>
      <c r="C1696" s="1008" t="s">
        <v>12</v>
      </c>
      <c r="D1696" s="978">
        <v>9</v>
      </c>
      <c r="E1696" s="1022" t="s">
        <v>10</v>
      </c>
      <c r="F1696" s="966"/>
      <c r="G1696" s="942"/>
      <c r="H1696" s="942"/>
      <c r="I1696" s="942"/>
      <c r="J1696" s="16" t="s">
        <v>156</v>
      </c>
      <c r="K1696" s="20"/>
      <c r="L1696" s="14"/>
      <c r="M1696" s="15"/>
      <c r="N1696" s="15"/>
      <c r="O1696" s="15"/>
      <c r="P1696" s="15"/>
      <c r="Q1696" s="14"/>
      <c r="R1696" s="14"/>
      <c r="S1696" s="1012"/>
      <c r="T1696" s="912"/>
      <c r="U1696" s="912"/>
      <c r="V1696" s="912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</row>
    <row r="1697" spans="1:116" ht="9.75" customHeight="1" outlineLevel="4" x14ac:dyDescent="0.15">
      <c r="A1697" s="1001"/>
      <c r="B1697" s="1005"/>
      <c r="C1697" s="1009"/>
      <c r="D1697" s="979"/>
      <c r="E1697" s="1023"/>
      <c r="F1697" s="967"/>
      <c r="G1697" s="943"/>
      <c r="H1697" s="943"/>
      <c r="I1697" s="943"/>
      <c r="J1697" s="16" t="s">
        <v>157</v>
      </c>
      <c r="K1697" s="20"/>
      <c r="L1697" s="16"/>
      <c r="M1697" s="17"/>
      <c r="N1697" s="17"/>
      <c r="O1697" s="17"/>
      <c r="P1697" s="17"/>
      <c r="Q1697" s="16"/>
      <c r="R1697" s="16"/>
      <c r="S1697" s="1013"/>
      <c r="T1697" s="913"/>
      <c r="U1697" s="913"/>
      <c r="V1697" s="9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</row>
    <row r="1698" spans="1:116" ht="9.75" customHeight="1" outlineLevel="4" x14ac:dyDescent="0.15">
      <c r="A1698" s="1001"/>
      <c r="B1698" s="1005"/>
      <c r="C1698" s="1009"/>
      <c r="D1698" s="979"/>
      <c r="E1698" s="1023"/>
      <c r="F1698" s="967"/>
      <c r="G1698" s="943"/>
      <c r="H1698" s="943"/>
      <c r="I1698" s="943"/>
      <c r="J1698" s="16" t="s">
        <v>158</v>
      </c>
      <c r="K1698" s="20"/>
      <c r="L1698" s="16"/>
      <c r="M1698" s="17"/>
      <c r="N1698" s="17"/>
      <c r="O1698" s="17"/>
      <c r="P1698" s="17"/>
      <c r="Q1698" s="16"/>
      <c r="R1698" s="16"/>
      <c r="S1698" s="1013"/>
      <c r="T1698" s="913"/>
      <c r="U1698" s="913"/>
      <c r="V1698" s="9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</row>
    <row r="1699" spans="1:116" ht="9.75" customHeight="1" outlineLevel="4" x14ac:dyDescent="0.15">
      <c r="A1699" s="1002"/>
      <c r="B1699" s="1006"/>
      <c r="C1699" s="1010"/>
      <c r="D1699" s="979"/>
      <c r="E1699" s="1024"/>
      <c r="F1699" s="967"/>
      <c r="G1699" s="943"/>
      <c r="H1699" s="943"/>
      <c r="I1699" s="943"/>
      <c r="J1699" s="18" t="s">
        <v>159</v>
      </c>
      <c r="K1699" s="21"/>
      <c r="L1699" s="18"/>
      <c r="M1699" s="18"/>
      <c r="N1699" s="18"/>
      <c r="O1699" s="18"/>
      <c r="P1699" s="18"/>
      <c r="Q1699" s="18"/>
      <c r="R1699" s="18"/>
      <c r="S1699" s="1014"/>
      <c r="T1699" s="913"/>
      <c r="U1699" s="913"/>
      <c r="V1699" s="9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</row>
    <row r="1700" spans="1:116" ht="9.75" customHeight="1" outlineLevel="4" thickBot="1" x14ac:dyDescent="0.2">
      <c r="A1700" s="1003"/>
      <c r="B1700" s="1007"/>
      <c r="C1700" s="1011"/>
      <c r="D1700" s="980"/>
      <c r="E1700" s="1025"/>
      <c r="F1700" s="968"/>
      <c r="G1700" s="944"/>
      <c r="H1700" s="944"/>
      <c r="I1700" s="944"/>
      <c r="J1700" s="19" t="s">
        <v>385</v>
      </c>
      <c r="K1700" s="19">
        <f>SUM(K1696:K1699)</f>
        <v>0</v>
      </c>
      <c r="L1700" s="19">
        <f>SUM(L1696:L1699)</f>
        <v>0</v>
      </c>
      <c r="M1700" s="19">
        <f t="shared" ref="M1700:R1700" si="405">SUM(M1696:M1699)</f>
        <v>0</v>
      </c>
      <c r="N1700" s="19">
        <f t="shared" si="405"/>
        <v>0</v>
      </c>
      <c r="O1700" s="19">
        <f t="shared" si="405"/>
        <v>0</v>
      </c>
      <c r="P1700" s="19">
        <f t="shared" si="405"/>
        <v>0</v>
      </c>
      <c r="Q1700" s="19">
        <f t="shared" si="405"/>
        <v>0</v>
      </c>
      <c r="R1700" s="19">
        <f t="shared" si="405"/>
        <v>0</v>
      </c>
      <c r="S1700" s="1015"/>
      <c r="T1700" s="914"/>
      <c r="U1700" s="914"/>
      <c r="V1700" s="914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</row>
    <row r="1701" spans="1:116" ht="9.75" customHeight="1" outlineLevel="4" x14ac:dyDescent="0.15">
      <c r="A1701" s="1000" t="s">
        <v>73</v>
      </c>
      <c r="B1701" s="1004" t="s">
        <v>11</v>
      </c>
      <c r="C1701" s="1008" t="s">
        <v>12</v>
      </c>
      <c r="D1701" s="978">
        <v>9</v>
      </c>
      <c r="E1701" s="960" t="s">
        <v>11</v>
      </c>
      <c r="F1701" s="963"/>
      <c r="G1701" s="942"/>
      <c r="H1701" s="942"/>
      <c r="I1701" s="942"/>
      <c r="J1701" s="14" t="s">
        <v>156</v>
      </c>
      <c r="K1701" s="20"/>
      <c r="L1701" s="20"/>
      <c r="M1701" s="17"/>
      <c r="N1701" s="17"/>
      <c r="O1701" s="17"/>
      <c r="P1701" s="17"/>
      <c r="Q1701" s="16"/>
      <c r="R1701" s="16"/>
      <c r="S1701" s="945"/>
      <c r="T1701" s="912"/>
      <c r="U1701" s="912"/>
      <c r="V1701" s="912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</row>
    <row r="1702" spans="1:116" ht="9.75" customHeight="1" outlineLevel="4" x14ac:dyDescent="0.15">
      <c r="A1702" s="1001"/>
      <c r="B1702" s="1005"/>
      <c r="C1702" s="1009"/>
      <c r="D1702" s="979"/>
      <c r="E1702" s="961"/>
      <c r="F1702" s="964"/>
      <c r="G1702" s="943"/>
      <c r="H1702" s="943"/>
      <c r="I1702" s="943"/>
      <c r="J1702" s="16" t="s">
        <v>157</v>
      </c>
      <c r="K1702" s="20"/>
      <c r="L1702" s="20"/>
      <c r="M1702" s="17"/>
      <c r="N1702" s="17"/>
      <c r="O1702" s="17"/>
      <c r="P1702" s="17"/>
      <c r="Q1702" s="16"/>
      <c r="R1702" s="16"/>
      <c r="S1702" s="946"/>
      <c r="T1702" s="913"/>
      <c r="U1702" s="913"/>
      <c r="V1702" s="9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</row>
    <row r="1703" spans="1:116" ht="9.75" customHeight="1" outlineLevel="4" x14ac:dyDescent="0.15">
      <c r="A1703" s="1001"/>
      <c r="B1703" s="1005"/>
      <c r="C1703" s="1009"/>
      <c r="D1703" s="979"/>
      <c r="E1703" s="961"/>
      <c r="F1703" s="964"/>
      <c r="G1703" s="943"/>
      <c r="H1703" s="943"/>
      <c r="I1703" s="943"/>
      <c r="J1703" s="16" t="s">
        <v>158</v>
      </c>
      <c r="K1703" s="20"/>
      <c r="L1703" s="20"/>
      <c r="M1703" s="17"/>
      <c r="N1703" s="17"/>
      <c r="O1703" s="17"/>
      <c r="P1703" s="17"/>
      <c r="Q1703" s="16"/>
      <c r="R1703" s="16"/>
      <c r="S1703" s="946"/>
      <c r="T1703" s="913"/>
      <c r="U1703" s="913"/>
      <c r="V1703" s="9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</row>
    <row r="1704" spans="1:116" ht="10.5" customHeight="1" outlineLevel="4" x14ac:dyDescent="0.15">
      <c r="A1704" s="1002"/>
      <c r="B1704" s="1006"/>
      <c r="C1704" s="1010"/>
      <c r="D1704" s="979"/>
      <c r="E1704" s="961"/>
      <c r="F1704" s="964"/>
      <c r="G1704" s="943"/>
      <c r="H1704" s="943"/>
      <c r="I1704" s="943"/>
      <c r="J1704" s="18" t="s">
        <v>159</v>
      </c>
      <c r="K1704" s="21"/>
      <c r="L1704" s="21"/>
      <c r="M1704" s="22"/>
      <c r="N1704" s="22"/>
      <c r="O1704" s="22"/>
      <c r="P1704" s="22"/>
      <c r="Q1704" s="18"/>
      <c r="R1704" s="18"/>
      <c r="S1704" s="946"/>
      <c r="T1704" s="913"/>
      <c r="U1704" s="913"/>
      <c r="V1704" s="9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</row>
    <row r="1705" spans="1:116" ht="9.75" customHeight="1" outlineLevel="4" thickBot="1" x14ac:dyDescent="0.25">
      <c r="A1705" s="1003"/>
      <c r="B1705" s="1007"/>
      <c r="C1705" s="1011"/>
      <c r="D1705" s="980"/>
      <c r="E1705" s="962"/>
      <c r="F1705" s="965"/>
      <c r="G1705" s="944"/>
      <c r="H1705" s="944"/>
      <c r="I1705" s="944"/>
      <c r="J1705" s="19" t="s">
        <v>385</v>
      </c>
      <c r="K1705" s="19">
        <f>SUM(K1701:K1704)</f>
        <v>0</v>
      </c>
      <c r="L1705" s="19">
        <f>SUM(L1701:L1704)</f>
        <v>0</v>
      </c>
      <c r="M1705" s="19">
        <f t="shared" ref="M1705:R1705" si="406">SUM(M1701:M1704)</f>
        <v>0</v>
      </c>
      <c r="N1705" s="19">
        <f t="shared" si="406"/>
        <v>0</v>
      </c>
      <c r="O1705" s="19">
        <f t="shared" si="406"/>
        <v>0</v>
      </c>
      <c r="P1705" s="19">
        <f t="shared" si="406"/>
        <v>0</v>
      </c>
      <c r="Q1705" s="19">
        <f t="shared" si="406"/>
        <v>0</v>
      </c>
      <c r="R1705" s="19">
        <f t="shared" si="406"/>
        <v>0</v>
      </c>
      <c r="S1705" s="947"/>
      <c r="T1705" s="914"/>
      <c r="U1705" s="914"/>
      <c r="V1705" s="914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</row>
    <row r="1706" spans="1:116" ht="9.75" customHeight="1" outlineLevel="4" x14ac:dyDescent="0.2">
      <c r="A1706" s="1000" t="s">
        <v>73</v>
      </c>
      <c r="B1706" s="1004" t="s">
        <v>11</v>
      </c>
      <c r="C1706" s="1008" t="s">
        <v>12</v>
      </c>
      <c r="D1706" s="978">
        <v>9</v>
      </c>
      <c r="E1706" s="960" t="s">
        <v>12</v>
      </c>
      <c r="F1706" s="963"/>
      <c r="G1706" s="942"/>
      <c r="H1706" s="942"/>
      <c r="I1706" s="942"/>
      <c r="J1706" s="14" t="s">
        <v>156</v>
      </c>
      <c r="K1706" s="20"/>
      <c r="L1706" s="20"/>
      <c r="M1706" s="17"/>
      <c r="N1706" s="17"/>
      <c r="O1706" s="17"/>
      <c r="P1706" s="17"/>
      <c r="Q1706" s="16"/>
      <c r="R1706" s="16"/>
      <c r="S1706" s="945"/>
      <c r="T1706" s="912"/>
      <c r="U1706" s="912"/>
      <c r="V1706" s="912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</row>
    <row r="1707" spans="1:116" ht="9.75" customHeight="1" outlineLevel="4" x14ac:dyDescent="0.15">
      <c r="A1707" s="1001"/>
      <c r="B1707" s="1005"/>
      <c r="C1707" s="1009"/>
      <c r="D1707" s="979"/>
      <c r="E1707" s="961"/>
      <c r="F1707" s="964"/>
      <c r="G1707" s="943"/>
      <c r="H1707" s="943"/>
      <c r="I1707" s="943"/>
      <c r="J1707" s="16" t="s">
        <v>157</v>
      </c>
      <c r="K1707" s="20"/>
      <c r="L1707" s="20"/>
      <c r="M1707" s="17"/>
      <c r="N1707" s="17"/>
      <c r="O1707" s="17"/>
      <c r="P1707" s="17"/>
      <c r="Q1707" s="16"/>
      <c r="R1707" s="16"/>
      <c r="S1707" s="946"/>
      <c r="T1707" s="913"/>
      <c r="U1707" s="913"/>
      <c r="V1707" s="9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</row>
    <row r="1708" spans="1:116" ht="9.75" customHeight="1" outlineLevel="4" x14ac:dyDescent="0.15">
      <c r="A1708" s="1001"/>
      <c r="B1708" s="1005"/>
      <c r="C1708" s="1009"/>
      <c r="D1708" s="979"/>
      <c r="E1708" s="961"/>
      <c r="F1708" s="964"/>
      <c r="G1708" s="943"/>
      <c r="H1708" s="943"/>
      <c r="I1708" s="943"/>
      <c r="J1708" s="16" t="s">
        <v>158</v>
      </c>
      <c r="K1708" s="20"/>
      <c r="L1708" s="20"/>
      <c r="M1708" s="17"/>
      <c r="N1708" s="17"/>
      <c r="O1708" s="17"/>
      <c r="P1708" s="17"/>
      <c r="Q1708" s="16"/>
      <c r="R1708" s="16"/>
      <c r="S1708" s="946"/>
      <c r="T1708" s="913"/>
      <c r="U1708" s="913"/>
      <c r="V1708" s="9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</row>
    <row r="1709" spans="1:116" ht="11.25" customHeight="1" outlineLevel="4" x14ac:dyDescent="0.15">
      <c r="A1709" s="1002"/>
      <c r="B1709" s="1006"/>
      <c r="C1709" s="1010"/>
      <c r="D1709" s="979"/>
      <c r="E1709" s="961"/>
      <c r="F1709" s="964"/>
      <c r="G1709" s="943"/>
      <c r="H1709" s="943"/>
      <c r="I1709" s="943"/>
      <c r="J1709" s="18" t="s">
        <v>159</v>
      </c>
      <c r="K1709" s="21"/>
      <c r="L1709" s="21"/>
      <c r="M1709" s="22"/>
      <c r="N1709" s="22"/>
      <c r="O1709" s="22"/>
      <c r="P1709" s="22"/>
      <c r="Q1709" s="18"/>
      <c r="R1709" s="18"/>
      <c r="S1709" s="946"/>
      <c r="T1709" s="913"/>
      <c r="U1709" s="913"/>
      <c r="V1709" s="9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</row>
    <row r="1710" spans="1:116" ht="9.75" customHeight="1" outlineLevel="4" thickBot="1" x14ac:dyDescent="0.2">
      <c r="A1710" s="1003"/>
      <c r="B1710" s="1007"/>
      <c r="C1710" s="1011"/>
      <c r="D1710" s="980"/>
      <c r="E1710" s="962"/>
      <c r="F1710" s="965"/>
      <c r="G1710" s="944"/>
      <c r="H1710" s="944"/>
      <c r="I1710" s="944"/>
      <c r="J1710" s="19" t="s">
        <v>385</v>
      </c>
      <c r="K1710" s="19">
        <f>SUM(K1706:K1709)</f>
        <v>0</v>
      </c>
      <c r="L1710" s="19">
        <f>SUM(L1706:L1709)</f>
        <v>0</v>
      </c>
      <c r="M1710" s="19">
        <f t="shared" ref="M1710:R1710" si="407">SUM(M1706:M1709)</f>
        <v>0</v>
      </c>
      <c r="N1710" s="19">
        <f t="shared" si="407"/>
        <v>0</v>
      </c>
      <c r="O1710" s="19">
        <f t="shared" si="407"/>
        <v>0</v>
      </c>
      <c r="P1710" s="19">
        <f t="shared" si="407"/>
        <v>0</v>
      </c>
      <c r="Q1710" s="19">
        <f t="shared" si="407"/>
        <v>0</v>
      </c>
      <c r="R1710" s="19">
        <f t="shared" si="407"/>
        <v>0</v>
      </c>
      <c r="S1710" s="947"/>
      <c r="T1710" s="914"/>
      <c r="U1710" s="914"/>
      <c r="V1710" s="914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</row>
    <row r="1711" spans="1:116" ht="9.75" customHeight="1" outlineLevel="3" thickBot="1" x14ac:dyDescent="0.2">
      <c r="A1711" s="30" t="s">
        <v>73</v>
      </c>
      <c r="B1711" s="31" t="s">
        <v>11</v>
      </c>
      <c r="C1711" s="10" t="s">
        <v>12</v>
      </c>
      <c r="D1711" s="25">
        <v>9</v>
      </c>
      <c r="E1711" s="915" t="s">
        <v>46</v>
      </c>
      <c r="F1711" s="916"/>
      <c r="G1711" s="916"/>
      <c r="H1711" s="916"/>
      <c r="I1711" s="916"/>
      <c r="J1711" s="917"/>
      <c r="K1711" s="26">
        <f>K1700+K1705+K1710</f>
        <v>0</v>
      </c>
      <c r="L1711" s="26">
        <f>L1700+L1705+L1710</f>
        <v>0</v>
      </c>
      <c r="M1711" s="26">
        <f t="shared" ref="M1711:R1711" si="408">M1700+M1705+M1710</f>
        <v>0</v>
      </c>
      <c r="N1711" s="26">
        <f t="shared" si="408"/>
        <v>0</v>
      </c>
      <c r="O1711" s="26">
        <f t="shared" si="408"/>
        <v>0</v>
      </c>
      <c r="P1711" s="26">
        <f t="shared" si="408"/>
        <v>0</v>
      </c>
      <c r="Q1711" s="26">
        <f t="shared" si="408"/>
        <v>0</v>
      </c>
      <c r="R1711" s="26">
        <f t="shared" si="408"/>
        <v>0</v>
      </c>
      <c r="S1711" s="42" t="s">
        <v>13</v>
      </c>
      <c r="T1711" s="43" t="s">
        <v>13</v>
      </c>
      <c r="U1711" s="44" t="s">
        <v>13</v>
      </c>
      <c r="V1711" s="45" t="s">
        <v>13</v>
      </c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</row>
    <row r="1712" spans="1:116" ht="9.75" customHeight="1" outlineLevel="4" thickBot="1" x14ac:dyDescent="0.2">
      <c r="A1712" s="11" t="s">
        <v>73</v>
      </c>
      <c r="B1712" s="12" t="s">
        <v>11</v>
      </c>
      <c r="C1712" s="117" t="s">
        <v>12</v>
      </c>
      <c r="D1712" s="13">
        <v>10</v>
      </c>
      <c r="E1712" s="1016" t="s">
        <v>115</v>
      </c>
      <c r="F1712" s="1017"/>
      <c r="G1712" s="1017"/>
      <c r="H1712" s="1017"/>
      <c r="I1712" s="1017"/>
      <c r="J1712" s="1017"/>
      <c r="K1712" s="1017"/>
      <c r="L1712" s="1017"/>
      <c r="M1712" s="1017"/>
      <c r="N1712" s="1017"/>
      <c r="O1712" s="1017"/>
      <c r="P1712" s="1017"/>
      <c r="Q1712" s="1017"/>
      <c r="R1712" s="1017"/>
      <c r="S1712" s="1017"/>
      <c r="T1712" s="1017"/>
      <c r="U1712" s="1017"/>
      <c r="V1712" s="1018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</row>
    <row r="1713" spans="1:116" ht="9.75" customHeight="1" outlineLevel="4" x14ac:dyDescent="0.15">
      <c r="A1713" s="1000" t="s">
        <v>73</v>
      </c>
      <c r="B1713" s="1004" t="s">
        <v>11</v>
      </c>
      <c r="C1713" s="1008" t="s">
        <v>12</v>
      </c>
      <c r="D1713" s="978">
        <v>10</v>
      </c>
      <c r="E1713" s="1022" t="s">
        <v>10</v>
      </c>
      <c r="F1713" s="966"/>
      <c r="G1713" s="942"/>
      <c r="H1713" s="942"/>
      <c r="I1713" s="942"/>
      <c r="J1713" s="16" t="s">
        <v>156</v>
      </c>
      <c r="K1713" s="20"/>
      <c r="L1713" s="14"/>
      <c r="M1713" s="15"/>
      <c r="N1713" s="15"/>
      <c r="O1713" s="15"/>
      <c r="P1713" s="15"/>
      <c r="Q1713" s="14"/>
      <c r="R1713" s="14"/>
      <c r="S1713" s="1012"/>
      <c r="T1713" s="912"/>
      <c r="U1713" s="912"/>
      <c r="V1713" s="912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</row>
    <row r="1714" spans="1:116" ht="9.75" customHeight="1" outlineLevel="4" x14ac:dyDescent="0.15">
      <c r="A1714" s="1001"/>
      <c r="B1714" s="1005"/>
      <c r="C1714" s="1009"/>
      <c r="D1714" s="979"/>
      <c r="E1714" s="1023"/>
      <c r="F1714" s="967"/>
      <c r="G1714" s="943"/>
      <c r="H1714" s="943"/>
      <c r="I1714" s="943"/>
      <c r="J1714" s="16" t="s">
        <v>157</v>
      </c>
      <c r="K1714" s="20"/>
      <c r="L1714" s="16"/>
      <c r="M1714" s="17"/>
      <c r="N1714" s="17"/>
      <c r="O1714" s="17"/>
      <c r="P1714" s="17"/>
      <c r="Q1714" s="16"/>
      <c r="R1714" s="16"/>
      <c r="S1714" s="1013"/>
      <c r="T1714" s="913"/>
      <c r="U1714" s="913"/>
      <c r="V1714" s="9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</row>
    <row r="1715" spans="1:116" ht="9.75" customHeight="1" outlineLevel="4" x14ac:dyDescent="0.15">
      <c r="A1715" s="1001"/>
      <c r="B1715" s="1005"/>
      <c r="C1715" s="1009"/>
      <c r="D1715" s="979"/>
      <c r="E1715" s="1023"/>
      <c r="F1715" s="967"/>
      <c r="G1715" s="943"/>
      <c r="H1715" s="943"/>
      <c r="I1715" s="943"/>
      <c r="J1715" s="16" t="s">
        <v>158</v>
      </c>
      <c r="K1715" s="20"/>
      <c r="L1715" s="16"/>
      <c r="M1715" s="17"/>
      <c r="N1715" s="17"/>
      <c r="O1715" s="17"/>
      <c r="P1715" s="17"/>
      <c r="Q1715" s="16"/>
      <c r="R1715" s="16"/>
      <c r="S1715" s="1013"/>
      <c r="T1715" s="913"/>
      <c r="U1715" s="913"/>
      <c r="V1715" s="9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</row>
    <row r="1716" spans="1:116" ht="9.75" customHeight="1" outlineLevel="4" x14ac:dyDescent="0.15">
      <c r="A1716" s="1002"/>
      <c r="B1716" s="1006"/>
      <c r="C1716" s="1010"/>
      <c r="D1716" s="979"/>
      <c r="E1716" s="1024"/>
      <c r="F1716" s="967"/>
      <c r="G1716" s="943"/>
      <c r="H1716" s="943"/>
      <c r="I1716" s="943"/>
      <c r="J1716" s="18" t="s">
        <v>159</v>
      </c>
      <c r="K1716" s="21"/>
      <c r="L1716" s="18"/>
      <c r="M1716" s="18"/>
      <c r="N1716" s="18"/>
      <c r="O1716" s="18"/>
      <c r="P1716" s="18"/>
      <c r="Q1716" s="18"/>
      <c r="R1716" s="18"/>
      <c r="S1716" s="1014"/>
      <c r="T1716" s="913"/>
      <c r="U1716" s="913"/>
      <c r="V1716" s="9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</row>
    <row r="1717" spans="1:116" ht="9.75" customHeight="1" outlineLevel="4" thickBot="1" x14ac:dyDescent="0.2">
      <c r="A1717" s="1003"/>
      <c r="B1717" s="1007"/>
      <c r="C1717" s="1011"/>
      <c r="D1717" s="980"/>
      <c r="E1717" s="1025"/>
      <c r="F1717" s="968"/>
      <c r="G1717" s="944"/>
      <c r="H1717" s="944"/>
      <c r="I1717" s="944"/>
      <c r="J1717" s="19" t="s">
        <v>385</v>
      </c>
      <c r="K1717" s="19">
        <f>SUM(K1713:K1716)</f>
        <v>0</v>
      </c>
      <c r="L1717" s="19">
        <f>SUM(L1713:L1716)</f>
        <v>0</v>
      </c>
      <c r="M1717" s="19">
        <f t="shared" ref="M1717:R1717" si="409">SUM(M1713:M1716)</f>
        <v>0</v>
      </c>
      <c r="N1717" s="19">
        <f t="shared" si="409"/>
        <v>0</v>
      </c>
      <c r="O1717" s="19">
        <f t="shared" si="409"/>
        <v>0</v>
      </c>
      <c r="P1717" s="19">
        <f t="shared" si="409"/>
        <v>0</v>
      </c>
      <c r="Q1717" s="19">
        <f t="shared" si="409"/>
        <v>0</v>
      </c>
      <c r="R1717" s="19">
        <f t="shared" si="409"/>
        <v>0</v>
      </c>
      <c r="S1717" s="1015"/>
      <c r="T1717" s="914"/>
      <c r="U1717" s="914"/>
      <c r="V1717" s="914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</row>
    <row r="1718" spans="1:116" ht="9.75" customHeight="1" outlineLevel="4" x14ac:dyDescent="0.15">
      <c r="A1718" s="1000" t="s">
        <v>73</v>
      </c>
      <c r="B1718" s="1004" t="s">
        <v>11</v>
      </c>
      <c r="C1718" s="1008" t="s">
        <v>12</v>
      </c>
      <c r="D1718" s="978">
        <v>10</v>
      </c>
      <c r="E1718" s="960" t="s">
        <v>11</v>
      </c>
      <c r="F1718" s="963"/>
      <c r="G1718" s="942"/>
      <c r="H1718" s="942"/>
      <c r="I1718" s="942"/>
      <c r="J1718" s="14" t="s">
        <v>156</v>
      </c>
      <c r="K1718" s="20"/>
      <c r="L1718" s="20"/>
      <c r="M1718" s="17"/>
      <c r="N1718" s="17"/>
      <c r="O1718" s="17"/>
      <c r="P1718" s="17"/>
      <c r="Q1718" s="16"/>
      <c r="R1718" s="16"/>
      <c r="S1718" s="945"/>
      <c r="T1718" s="912"/>
      <c r="U1718" s="912"/>
      <c r="V1718" s="912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</row>
    <row r="1719" spans="1:116" ht="9.75" customHeight="1" outlineLevel="4" x14ac:dyDescent="0.15">
      <c r="A1719" s="1001"/>
      <c r="B1719" s="1005"/>
      <c r="C1719" s="1009"/>
      <c r="D1719" s="979"/>
      <c r="E1719" s="961"/>
      <c r="F1719" s="964"/>
      <c r="G1719" s="943"/>
      <c r="H1719" s="943"/>
      <c r="I1719" s="943"/>
      <c r="J1719" s="16" t="s">
        <v>157</v>
      </c>
      <c r="K1719" s="20"/>
      <c r="L1719" s="20"/>
      <c r="M1719" s="17"/>
      <c r="N1719" s="17"/>
      <c r="O1719" s="17"/>
      <c r="P1719" s="17"/>
      <c r="Q1719" s="16"/>
      <c r="R1719" s="16"/>
      <c r="S1719" s="946"/>
      <c r="T1719" s="913"/>
      <c r="U1719" s="913"/>
      <c r="V1719" s="9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</row>
    <row r="1720" spans="1:116" ht="9.75" customHeight="1" outlineLevel="4" x14ac:dyDescent="0.15">
      <c r="A1720" s="1001"/>
      <c r="B1720" s="1005"/>
      <c r="C1720" s="1009"/>
      <c r="D1720" s="979"/>
      <c r="E1720" s="961"/>
      <c r="F1720" s="964"/>
      <c r="G1720" s="943"/>
      <c r="H1720" s="943"/>
      <c r="I1720" s="943"/>
      <c r="J1720" s="16" t="s">
        <v>158</v>
      </c>
      <c r="K1720" s="20"/>
      <c r="L1720" s="20"/>
      <c r="M1720" s="17"/>
      <c r="N1720" s="17"/>
      <c r="O1720" s="17"/>
      <c r="P1720" s="17"/>
      <c r="Q1720" s="16"/>
      <c r="R1720" s="16"/>
      <c r="S1720" s="946"/>
      <c r="T1720" s="913"/>
      <c r="U1720" s="913"/>
      <c r="V1720" s="9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</row>
    <row r="1721" spans="1:116" ht="9.75" customHeight="1" outlineLevel="4" x14ac:dyDescent="0.15">
      <c r="A1721" s="1002"/>
      <c r="B1721" s="1006"/>
      <c r="C1721" s="1010"/>
      <c r="D1721" s="979"/>
      <c r="E1721" s="961"/>
      <c r="F1721" s="964"/>
      <c r="G1721" s="943"/>
      <c r="H1721" s="943"/>
      <c r="I1721" s="943"/>
      <c r="J1721" s="18" t="s">
        <v>159</v>
      </c>
      <c r="K1721" s="21"/>
      <c r="L1721" s="21"/>
      <c r="M1721" s="22"/>
      <c r="N1721" s="22"/>
      <c r="O1721" s="22"/>
      <c r="P1721" s="22"/>
      <c r="Q1721" s="18"/>
      <c r="R1721" s="18"/>
      <c r="S1721" s="946"/>
      <c r="T1721" s="913"/>
      <c r="U1721" s="913"/>
      <c r="V1721" s="9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</row>
    <row r="1722" spans="1:116" ht="9.75" customHeight="1" outlineLevel="4" thickBot="1" x14ac:dyDescent="0.2">
      <c r="A1722" s="1003"/>
      <c r="B1722" s="1007"/>
      <c r="C1722" s="1011"/>
      <c r="D1722" s="980"/>
      <c r="E1722" s="962"/>
      <c r="F1722" s="965"/>
      <c r="G1722" s="944"/>
      <c r="H1722" s="944"/>
      <c r="I1722" s="944"/>
      <c r="J1722" s="19" t="s">
        <v>385</v>
      </c>
      <c r="K1722" s="19">
        <f>SUM(K1718:K1721)</f>
        <v>0</v>
      </c>
      <c r="L1722" s="19">
        <f>SUM(L1718:L1721)</f>
        <v>0</v>
      </c>
      <c r="M1722" s="19">
        <f t="shared" ref="M1722:R1722" si="410">SUM(M1718:M1721)</f>
        <v>0</v>
      </c>
      <c r="N1722" s="19">
        <f t="shared" si="410"/>
        <v>0</v>
      </c>
      <c r="O1722" s="19">
        <f t="shared" si="410"/>
        <v>0</v>
      </c>
      <c r="P1722" s="19">
        <f t="shared" si="410"/>
        <v>0</v>
      </c>
      <c r="Q1722" s="19">
        <f t="shared" si="410"/>
        <v>0</v>
      </c>
      <c r="R1722" s="19">
        <f t="shared" si="410"/>
        <v>0</v>
      </c>
      <c r="S1722" s="947"/>
      <c r="T1722" s="914"/>
      <c r="U1722" s="914"/>
      <c r="V1722" s="914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</row>
    <row r="1723" spans="1:116" ht="9.75" customHeight="1" outlineLevel="4" x14ac:dyDescent="0.15">
      <c r="A1723" s="1000" t="s">
        <v>73</v>
      </c>
      <c r="B1723" s="1004" t="s">
        <v>11</v>
      </c>
      <c r="C1723" s="1008" t="s">
        <v>12</v>
      </c>
      <c r="D1723" s="978">
        <v>10</v>
      </c>
      <c r="E1723" s="960" t="s">
        <v>12</v>
      </c>
      <c r="F1723" s="963"/>
      <c r="G1723" s="942"/>
      <c r="H1723" s="942"/>
      <c r="I1723" s="942"/>
      <c r="J1723" s="14" t="s">
        <v>156</v>
      </c>
      <c r="K1723" s="20"/>
      <c r="L1723" s="20"/>
      <c r="M1723" s="17"/>
      <c r="N1723" s="17"/>
      <c r="O1723" s="17"/>
      <c r="P1723" s="17"/>
      <c r="Q1723" s="16"/>
      <c r="R1723" s="16"/>
      <c r="S1723" s="945"/>
      <c r="T1723" s="912"/>
      <c r="U1723" s="912"/>
      <c r="V1723" s="912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</row>
    <row r="1724" spans="1:116" ht="9.75" customHeight="1" outlineLevel="4" x14ac:dyDescent="0.15">
      <c r="A1724" s="1001"/>
      <c r="B1724" s="1005"/>
      <c r="C1724" s="1009"/>
      <c r="D1724" s="979"/>
      <c r="E1724" s="961"/>
      <c r="F1724" s="964"/>
      <c r="G1724" s="943"/>
      <c r="H1724" s="943"/>
      <c r="I1724" s="943"/>
      <c r="J1724" s="16" t="s">
        <v>157</v>
      </c>
      <c r="K1724" s="20"/>
      <c r="L1724" s="20"/>
      <c r="M1724" s="17"/>
      <c r="N1724" s="17"/>
      <c r="O1724" s="17"/>
      <c r="P1724" s="17"/>
      <c r="Q1724" s="16"/>
      <c r="R1724" s="16"/>
      <c r="S1724" s="946"/>
      <c r="T1724" s="913"/>
      <c r="U1724" s="913"/>
      <c r="V1724" s="9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</row>
    <row r="1725" spans="1:116" ht="10.5" customHeight="1" outlineLevel="4" x14ac:dyDescent="0.15">
      <c r="A1725" s="1001"/>
      <c r="B1725" s="1005"/>
      <c r="C1725" s="1009"/>
      <c r="D1725" s="979"/>
      <c r="E1725" s="961"/>
      <c r="F1725" s="964"/>
      <c r="G1725" s="943"/>
      <c r="H1725" s="943"/>
      <c r="I1725" s="943"/>
      <c r="J1725" s="16" t="s">
        <v>158</v>
      </c>
      <c r="K1725" s="20"/>
      <c r="L1725" s="20"/>
      <c r="M1725" s="17"/>
      <c r="N1725" s="17"/>
      <c r="O1725" s="17"/>
      <c r="P1725" s="17"/>
      <c r="Q1725" s="16"/>
      <c r="R1725" s="16"/>
      <c r="S1725" s="946"/>
      <c r="T1725" s="913"/>
      <c r="U1725" s="913"/>
      <c r="V1725" s="9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</row>
    <row r="1726" spans="1:116" ht="10.5" customHeight="1" outlineLevel="4" x14ac:dyDescent="0.15">
      <c r="A1726" s="1002"/>
      <c r="B1726" s="1006"/>
      <c r="C1726" s="1010"/>
      <c r="D1726" s="979"/>
      <c r="E1726" s="961"/>
      <c r="F1726" s="964"/>
      <c r="G1726" s="943"/>
      <c r="H1726" s="943"/>
      <c r="I1726" s="943"/>
      <c r="J1726" s="18" t="s">
        <v>159</v>
      </c>
      <c r="K1726" s="21"/>
      <c r="L1726" s="21"/>
      <c r="M1726" s="22"/>
      <c r="N1726" s="22"/>
      <c r="O1726" s="22"/>
      <c r="P1726" s="22"/>
      <c r="Q1726" s="18"/>
      <c r="R1726" s="18"/>
      <c r="S1726" s="946"/>
      <c r="T1726" s="913"/>
      <c r="U1726" s="913"/>
      <c r="V1726" s="9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</row>
    <row r="1727" spans="1:116" ht="9.75" customHeight="1" outlineLevel="4" thickBot="1" x14ac:dyDescent="0.2">
      <c r="A1727" s="1003"/>
      <c r="B1727" s="1007"/>
      <c r="C1727" s="1011"/>
      <c r="D1727" s="980"/>
      <c r="E1727" s="962"/>
      <c r="F1727" s="965"/>
      <c r="G1727" s="944"/>
      <c r="H1727" s="944"/>
      <c r="I1727" s="944"/>
      <c r="J1727" s="19" t="s">
        <v>385</v>
      </c>
      <c r="K1727" s="19">
        <f>SUM(K1723:K1726)</f>
        <v>0</v>
      </c>
      <c r="L1727" s="19">
        <f>SUM(L1723:L1726)</f>
        <v>0</v>
      </c>
      <c r="M1727" s="19">
        <f t="shared" ref="M1727:R1727" si="411">SUM(M1723:M1726)</f>
        <v>0</v>
      </c>
      <c r="N1727" s="19">
        <f t="shared" si="411"/>
        <v>0</v>
      </c>
      <c r="O1727" s="19">
        <f t="shared" si="411"/>
        <v>0</v>
      </c>
      <c r="P1727" s="19">
        <f t="shared" si="411"/>
        <v>0</v>
      </c>
      <c r="Q1727" s="19">
        <f t="shared" si="411"/>
        <v>0</v>
      </c>
      <c r="R1727" s="19">
        <f t="shared" si="411"/>
        <v>0</v>
      </c>
      <c r="S1727" s="947"/>
      <c r="T1727" s="914"/>
      <c r="U1727" s="914"/>
      <c r="V1727" s="914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</row>
    <row r="1728" spans="1:116" ht="9.75" customHeight="1" outlineLevel="3" thickBot="1" x14ac:dyDescent="0.2">
      <c r="A1728" s="30" t="s">
        <v>73</v>
      </c>
      <c r="B1728" s="31" t="s">
        <v>11</v>
      </c>
      <c r="C1728" s="10" t="s">
        <v>12</v>
      </c>
      <c r="D1728" s="25">
        <v>10</v>
      </c>
      <c r="E1728" s="915" t="s">
        <v>46</v>
      </c>
      <c r="F1728" s="916"/>
      <c r="G1728" s="916"/>
      <c r="H1728" s="916"/>
      <c r="I1728" s="916"/>
      <c r="J1728" s="917"/>
      <c r="K1728" s="26">
        <f>K1717+K1722+K1727</f>
        <v>0</v>
      </c>
      <c r="L1728" s="26">
        <f>L1717+L1722+L1727</f>
        <v>0</v>
      </c>
      <c r="M1728" s="26">
        <f t="shared" ref="M1728:R1728" si="412">M1717+M1722+M1727</f>
        <v>0</v>
      </c>
      <c r="N1728" s="26">
        <f t="shared" si="412"/>
        <v>0</v>
      </c>
      <c r="O1728" s="26">
        <f t="shared" si="412"/>
        <v>0</v>
      </c>
      <c r="P1728" s="26">
        <f t="shared" si="412"/>
        <v>0</v>
      </c>
      <c r="Q1728" s="26">
        <f t="shared" si="412"/>
        <v>0</v>
      </c>
      <c r="R1728" s="26">
        <f t="shared" si="412"/>
        <v>0</v>
      </c>
      <c r="S1728" s="42" t="s">
        <v>13</v>
      </c>
      <c r="T1728" s="43" t="s">
        <v>13</v>
      </c>
      <c r="U1728" s="44" t="s">
        <v>13</v>
      </c>
      <c r="V1728" s="45" t="s">
        <v>13</v>
      </c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</row>
    <row r="1729" spans="1:116" ht="9.75" customHeight="1" outlineLevel="4" thickBot="1" x14ac:dyDescent="0.2">
      <c r="A1729" s="11" t="s">
        <v>73</v>
      </c>
      <c r="B1729" s="12" t="s">
        <v>11</v>
      </c>
      <c r="C1729" s="117" t="s">
        <v>12</v>
      </c>
      <c r="D1729" s="13">
        <v>11</v>
      </c>
      <c r="E1729" s="1016" t="s">
        <v>248</v>
      </c>
      <c r="F1729" s="1017"/>
      <c r="G1729" s="1017"/>
      <c r="H1729" s="1017"/>
      <c r="I1729" s="1017"/>
      <c r="J1729" s="1017"/>
      <c r="K1729" s="1017"/>
      <c r="L1729" s="1017"/>
      <c r="M1729" s="1017"/>
      <c r="N1729" s="1017"/>
      <c r="O1729" s="1017"/>
      <c r="P1729" s="1017"/>
      <c r="Q1729" s="1017"/>
      <c r="R1729" s="1017"/>
      <c r="S1729" s="1017"/>
      <c r="T1729" s="1017"/>
      <c r="U1729" s="1017"/>
      <c r="V1729" s="1018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</row>
    <row r="1730" spans="1:116" ht="9.75" customHeight="1" outlineLevel="4" x14ac:dyDescent="0.15">
      <c r="A1730" s="1000" t="s">
        <v>73</v>
      </c>
      <c r="B1730" s="1004" t="s">
        <v>11</v>
      </c>
      <c r="C1730" s="1008" t="s">
        <v>12</v>
      </c>
      <c r="D1730" s="978">
        <v>11</v>
      </c>
      <c r="E1730" s="1022" t="s">
        <v>10</v>
      </c>
      <c r="F1730" s="966"/>
      <c r="G1730" s="942"/>
      <c r="H1730" s="942"/>
      <c r="I1730" s="942"/>
      <c r="J1730" s="16" t="s">
        <v>156</v>
      </c>
      <c r="K1730" s="20"/>
      <c r="L1730" s="14"/>
      <c r="M1730" s="15"/>
      <c r="N1730" s="15"/>
      <c r="O1730" s="15"/>
      <c r="P1730" s="15"/>
      <c r="Q1730" s="14"/>
      <c r="R1730" s="14"/>
      <c r="S1730" s="1012"/>
      <c r="T1730" s="912"/>
      <c r="U1730" s="912"/>
      <c r="V1730" s="912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</row>
    <row r="1731" spans="1:116" ht="9.75" customHeight="1" outlineLevel="4" x14ac:dyDescent="0.15">
      <c r="A1731" s="1001"/>
      <c r="B1731" s="1005"/>
      <c r="C1731" s="1009"/>
      <c r="D1731" s="979"/>
      <c r="E1731" s="1023"/>
      <c r="F1731" s="967"/>
      <c r="G1731" s="943"/>
      <c r="H1731" s="943"/>
      <c r="I1731" s="943"/>
      <c r="J1731" s="16" t="s">
        <v>157</v>
      </c>
      <c r="K1731" s="20"/>
      <c r="L1731" s="16"/>
      <c r="M1731" s="17"/>
      <c r="N1731" s="17"/>
      <c r="O1731" s="17"/>
      <c r="P1731" s="17"/>
      <c r="Q1731" s="16"/>
      <c r="R1731" s="16"/>
      <c r="S1731" s="1013"/>
      <c r="T1731" s="913"/>
      <c r="U1731" s="913"/>
      <c r="V1731" s="9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</row>
    <row r="1732" spans="1:116" ht="9.75" customHeight="1" outlineLevel="4" x14ac:dyDescent="0.15">
      <c r="A1732" s="1001"/>
      <c r="B1732" s="1005"/>
      <c r="C1732" s="1009"/>
      <c r="D1732" s="979"/>
      <c r="E1732" s="1023"/>
      <c r="F1732" s="967"/>
      <c r="G1732" s="943"/>
      <c r="H1732" s="943"/>
      <c r="I1732" s="943"/>
      <c r="J1732" s="16" t="s">
        <v>158</v>
      </c>
      <c r="K1732" s="20"/>
      <c r="L1732" s="16"/>
      <c r="M1732" s="17"/>
      <c r="N1732" s="17"/>
      <c r="O1732" s="17"/>
      <c r="P1732" s="17"/>
      <c r="Q1732" s="16"/>
      <c r="R1732" s="16"/>
      <c r="S1732" s="1013"/>
      <c r="T1732" s="913"/>
      <c r="U1732" s="913"/>
      <c r="V1732" s="9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</row>
    <row r="1733" spans="1:116" ht="9.75" customHeight="1" outlineLevel="4" x14ac:dyDescent="0.15">
      <c r="A1733" s="1002"/>
      <c r="B1733" s="1006"/>
      <c r="C1733" s="1010"/>
      <c r="D1733" s="979"/>
      <c r="E1733" s="1024"/>
      <c r="F1733" s="967"/>
      <c r="G1733" s="943"/>
      <c r="H1733" s="943"/>
      <c r="I1733" s="943"/>
      <c r="J1733" s="18" t="s">
        <v>159</v>
      </c>
      <c r="K1733" s="21"/>
      <c r="L1733" s="18"/>
      <c r="M1733" s="18"/>
      <c r="N1733" s="18"/>
      <c r="O1733" s="18"/>
      <c r="P1733" s="18"/>
      <c r="Q1733" s="18"/>
      <c r="R1733" s="18"/>
      <c r="S1733" s="1014"/>
      <c r="T1733" s="913"/>
      <c r="U1733" s="913"/>
      <c r="V1733" s="9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</row>
    <row r="1734" spans="1:116" ht="9.75" customHeight="1" outlineLevel="4" thickBot="1" x14ac:dyDescent="0.2">
      <c r="A1734" s="1003"/>
      <c r="B1734" s="1007"/>
      <c r="C1734" s="1011"/>
      <c r="D1734" s="980"/>
      <c r="E1734" s="1025"/>
      <c r="F1734" s="968"/>
      <c r="G1734" s="944"/>
      <c r="H1734" s="944"/>
      <c r="I1734" s="944"/>
      <c r="J1734" s="19" t="s">
        <v>385</v>
      </c>
      <c r="K1734" s="19">
        <f>SUM(K1730:K1733)</f>
        <v>0</v>
      </c>
      <c r="L1734" s="19">
        <f>SUM(L1730:L1733)</f>
        <v>0</v>
      </c>
      <c r="M1734" s="19">
        <f t="shared" ref="M1734:R1734" si="413">SUM(M1730:M1733)</f>
        <v>0</v>
      </c>
      <c r="N1734" s="19">
        <f t="shared" si="413"/>
        <v>0</v>
      </c>
      <c r="O1734" s="19">
        <f t="shared" si="413"/>
        <v>0</v>
      </c>
      <c r="P1734" s="19">
        <f t="shared" si="413"/>
        <v>0</v>
      </c>
      <c r="Q1734" s="19">
        <f t="shared" si="413"/>
        <v>0</v>
      </c>
      <c r="R1734" s="19">
        <f t="shared" si="413"/>
        <v>0</v>
      </c>
      <c r="S1734" s="1015"/>
      <c r="T1734" s="914"/>
      <c r="U1734" s="914"/>
      <c r="V1734" s="914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</row>
    <row r="1735" spans="1:116" ht="9.75" customHeight="1" outlineLevel="4" x14ac:dyDescent="0.15">
      <c r="A1735" s="1000" t="s">
        <v>73</v>
      </c>
      <c r="B1735" s="1004" t="s">
        <v>11</v>
      </c>
      <c r="C1735" s="1008" t="s">
        <v>12</v>
      </c>
      <c r="D1735" s="978">
        <v>11</v>
      </c>
      <c r="E1735" s="960" t="s">
        <v>11</v>
      </c>
      <c r="F1735" s="963"/>
      <c r="G1735" s="942"/>
      <c r="H1735" s="942"/>
      <c r="I1735" s="942"/>
      <c r="J1735" s="14" t="s">
        <v>156</v>
      </c>
      <c r="K1735" s="20"/>
      <c r="L1735" s="20"/>
      <c r="M1735" s="17"/>
      <c r="N1735" s="17"/>
      <c r="O1735" s="17"/>
      <c r="P1735" s="17"/>
      <c r="Q1735" s="16"/>
      <c r="R1735" s="16"/>
      <c r="S1735" s="945"/>
      <c r="T1735" s="912"/>
      <c r="U1735" s="912"/>
      <c r="V1735" s="912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</row>
    <row r="1736" spans="1:116" ht="9.75" customHeight="1" outlineLevel="4" x14ac:dyDescent="0.15">
      <c r="A1736" s="1001"/>
      <c r="B1736" s="1005"/>
      <c r="C1736" s="1009"/>
      <c r="D1736" s="979"/>
      <c r="E1736" s="961"/>
      <c r="F1736" s="964"/>
      <c r="G1736" s="943"/>
      <c r="H1736" s="943"/>
      <c r="I1736" s="943"/>
      <c r="J1736" s="16" t="s">
        <v>157</v>
      </c>
      <c r="K1736" s="20"/>
      <c r="L1736" s="20"/>
      <c r="M1736" s="17"/>
      <c r="N1736" s="17"/>
      <c r="O1736" s="17"/>
      <c r="P1736" s="17"/>
      <c r="Q1736" s="16"/>
      <c r="R1736" s="16"/>
      <c r="S1736" s="946"/>
      <c r="T1736" s="913"/>
      <c r="U1736" s="913"/>
      <c r="V1736" s="9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</row>
    <row r="1737" spans="1:116" ht="9.75" customHeight="1" outlineLevel="4" x14ac:dyDescent="0.15">
      <c r="A1737" s="1001"/>
      <c r="B1737" s="1005"/>
      <c r="C1737" s="1009"/>
      <c r="D1737" s="979"/>
      <c r="E1737" s="961"/>
      <c r="F1737" s="964"/>
      <c r="G1737" s="943"/>
      <c r="H1737" s="943"/>
      <c r="I1737" s="943"/>
      <c r="J1737" s="16" t="s">
        <v>158</v>
      </c>
      <c r="K1737" s="20"/>
      <c r="L1737" s="20"/>
      <c r="M1737" s="17"/>
      <c r="N1737" s="17"/>
      <c r="O1737" s="17"/>
      <c r="P1737" s="17"/>
      <c r="Q1737" s="16"/>
      <c r="R1737" s="16"/>
      <c r="S1737" s="946"/>
      <c r="T1737" s="913"/>
      <c r="U1737" s="913"/>
      <c r="V1737" s="9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</row>
    <row r="1738" spans="1:116" ht="9.75" customHeight="1" outlineLevel="4" x14ac:dyDescent="0.15">
      <c r="A1738" s="1002"/>
      <c r="B1738" s="1006"/>
      <c r="C1738" s="1010"/>
      <c r="D1738" s="979"/>
      <c r="E1738" s="961"/>
      <c r="F1738" s="964"/>
      <c r="G1738" s="943"/>
      <c r="H1738" s="943"/>
      <c r="I1738" s="943"/>
      <c r="J1738" s="18" t="s">
        <v>159</v>
      </c>
      <c r="K1738" s="21"/>
      <c r="L1738" s="21"/>
      <c r="M1738" s="22"/>
      <c r="N1738" s="22"/>
      <c r="O1738" s="22"/>
      <c r="P1738" s="22"/>
      <c r="Q1738" s="18"/>
      <c r="R1738" s="18"/>
      <c r="S1738" s="946"/>
      <c r="T1738" s="913"/>
      <c r="U1738" s="913"/>
      <c r="V1738" s="9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</row>
    <row r="1739" spans="1:116" ht="9.75" customHeight="1" outlineLevel="4" thickBot="1" x14ac:dyDescent="0.2">
      <c r="A1739" s="1003"/>
      <c r="B1739" s="1007"/>
      <c r="C1739" s="1011"/>
      <c r="D1739" s="980"/>
      <c r="E1739" s="962"/>
      <c r="F1739" s="965"/>
      <c r="G1739" s="944"/>
      <c r="H1739" s="944"/>
      <c r="I1739" s="944"/>
      <c r="J1739" s="19" t="s">
        <v>385</v>
      </c>
      <c r="K1739" s="19">
        <f>SUM(K1735:K1738)</f>
        <v>0</v>
      </c>
      <c r="L1739" s="19">
        <f>SUM(L1735:L1738)</f>
        <v>0</v>
      </c>
      <c r="M1739" s="19">
        <f t="shared" ref="M1739:R1739" si="414">SUM(M1735:M1738)</f>
        <v>0</v>
      </c>
      <c r="N1739" s="19">
        <f t="shared" si="414"/>
        <v>0</v>
      </c>
      <c r="O1739" s="19">
        <f t="shared" si="414"/>
        <v>0</v>
      </c>
      <c r="P1739" s="19">
        <f t="shared" si="414"/>
        <v>0</v>
      </c>
      <c r="Q1739" s="19">
        <f t="shared" si="414"/>
        <v>0</v>
      </c>
      <c r="R1739" s="19">
        <f t="shared" si="414"/>
        <v>0</v>
      </c>
      <c r="S1739" s="947"/>
      <c r="T1739" s="914"/>
      <c r="U1739" s="914"/>
      <c r="V1739" s="914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</row>
    <row r="1740" spans="1:116" ht="9.75" customHeight="1" outlineLevel="4" x14ac:dyDescent="0.15">
      <c r="A1740" s="1000" t="s">
        <v>73</v>
      </c>
      <c r="B1740" s="1004" t="s">
        <v>11</v>
      </c>
      <c r="C1740" s="1008" t="s">
        <v>12</v>
      </c>
      <c r="D1740" s="978">
        <v>11</v>
      </c>
      <c r="E1740" s="960" t="s">
        <v>12</v>
      </c>
      <c r="F1740" s="963"/>
      <c r="G1740" s="942"/>
      <c r="H1740" s="942"/>
      <c r="I1740" s="942"/>
      <c r="J1740" s="14" t="s">
        <v>156</v>
      </c>
      <c r="K1740" s="20"/>
      <c r="L1740" s="20"/>
      <c r="M1740" s="17"/>
      <c r="N1740" s="17"/>
      <c r="O1740" s="17"/>
      <c r="P1740" s="17"/>
      <c r="Q1740" s="16"/>
      <c r="R1740" s="16"/>
      <c r="S1740" s="945"/>
      <c r="T1740" s="912"/>
      <c r="U1740" s="912"/>
      <c r="V1740" s="912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</row>
    <row r="1741" spans="1:116" ht="9.75" customHeight="1" outlineLevel="4" x14ac:dyDescent="0.15">
      <c r="A1741" s="1001"/>
      <c r="B1741" s="1005"/>
      <c r="C1741" s="1009"/>
      <c r="D1741" s="979"/>
      <c r="E1741" s="961"/>
      <c r="F1741" s="964"/>
      <c r="G1741" s="943"/>
      <c r="H1741" s="943"/>
      <c r="I1741" s="943"/>
      <c r="J1741" s="16" t="s">
        <v>157</v>
      </c>
      <c r="K1741" s="20"/>
      <c r="L1741" s="20"/>
      <c r="M1741" s="17"/>
      <c r="N1741" s="17"/>
      <c r="O1741" s="17"/>
      <c r="P1741" s="17"/>
      <c r="Q1741" s="16"/>
      <c r="R1741" s="16"/>
      <c r="S1741" s="946"/>
      <c r="T1741" s="913"/>
      <c r="U1741" s="913"/>
      <c r="V1741" s="9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</row>
    <row r="1742" spans="1:116" ht="10.5" customHeight="1" outlineLevel="4" x14ac:dyDescent="0.15">
      <c r="A1742" s="1001"/>
      <c r="B1742" s="1005"/>
      <c r="C1742" s="1009"/>
      <c r="D1742" s="979"/>
      <c r="E1742" s="961"/>
      <c r="F1742" s="964"/>
      <c r="G1742" s="943"/>
      <c r="H1742" s="943"/>
      <c r="I1742" s="943"/>
      <c r="J1742" s="16" t="s">
        <v>158</v>
      </c>
      <c r="K1742" s="20"/>
      <c r="L1742" s="20"/>
      <c r="M1742" s="17"/>
      <c r="N1742" s="17"/>
      <c r="O1742" s="17"/>
      <c r="P1742" s="17"/>
      <c r="Q1742" s="16"/>
      <c r="R1742" s="16"/>
      <c r="S1742" s="946"/>
      <c r="T1742" s="913"/>
      <c r="U1742" s="913"/>
      <c r="V1742" s="9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</row>
    <row r="1743" spans="1:116" ht="10.5" customHeight="1" outlineLevel="4" x14ac:dyDescent="0.15">
      <c r="A1743" s="1002"/>
      <c r="B1743" s="1006"/>
      <c r="C1743" s="1010"/>
      <c r="D1743" s="979"/>
      <c r="E1743" s="961"/>
      <c r="F1743" s="964"/>
      <c r="G1743" s="943"/>
      <c r="H1743" s="943"/>
      <c r="I1743" s="943"/>
      <c r="J1743" s="18" t="s">
        <v>159</v>
      </c>
      <c r="K1743" s="21"/>
      <c r="L1743" s="21"/>
      <c r="M1743" s="22"/>
      <c r="N1743" s="22"/>
      <c r="O1743" s="22"/>
      <c r="P1743" s="22"/>
      <c r="Q1743" s="18"/>
      <c r="R1743" s="18"/>
      <c r="S1743" s="946"/>
      <c r="T1743" s="913"/>
      <c r="U1743" s="913"/>
      <c r="V1743" s="9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</row>
    <row r="1744" spans="1:116" ht="9.75" customHeight="1" outlineLevel="4" thickBot="1" x14ac:dyDescent="0.2">
      <c r="A1744" s="1003"/>
      <c r="B1744" s="1007"/>
      <c r="C1744" s="1011"/>
      <c r="D1744" s="980"/>
      <c r="E1744" s="962"/>
      <c r="F1744" s="965"/>
      <c r="G1744" s="944"/>
      <c r="H1744" s="944"/>
      <c r="I1744" s="944"/>
      <c r="J1744" s="19" t="s">
        <v>385</v>
      </c>
      <c r="K1744" s="19">
        <f>SUM(K1740:K1743)</f>
        <v>0</v>
      </c>
      <c r="L1744" s="19">
        <f>SUM(L1740:L1743)</f>
        <v>0</v>
      </c>
      <c r="M1744" s="19">
        <f t="shared" ref="M1744:R1744" si="415">SUM(M1740:M1743)</f>
        <v>0</v>
      </c>
      <c r="N1744" s="19">
        <f t="shared" si="415"/>
        <v>0</v>
      </c>
      <c r="O1744" s="19">
        <f t="shared" si="415"/>
        <v>0</v>
      </c>
      <c r="P1744" s="19">
        <f t="shared" si="415"/>
        <v>0</v>
      </c>
      <c r="Q1744" s="19">
        <f t="shared" si="415"/>
        <v>0</v>
      </c>
      <c r="R1744" s="19">
        <f t="shared" si="415"/>
        <v>0</v>
      </c>
      <c r="S1744" s="947"/>
      <c r="T1744" s="914"/>
      <c r="U1744" s="914"/>
      <c r="V1744" s="914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</row>
    <row r="1745" spans="1:116" ht="9.75" customHeight="1" outlineLevel="3" thickBot="1" x14ac:dyDescent="0.2">
      <c r="A1745" s="30" t="s">
        <v>73</v>
      </c>
      <c r="B1745" s="31" t="s">
        <v>11</v>
      </c>
      <c r="C1745" s="10" t="s">
        <v>12</v>
      </c>
      <c r="D1745" s="25">
        <v>11</v>
      </c>
      <c r="E1745" s="915" t="s">
        <v>46</v>
      </c>
      <c r="F1745" s="916"/>
      <c r="G1745" s="916"/>
      <c r="H1745" s="916"/>
      <c r="I1745" s="916"/>
      <c r="J1745" s="917"/>
      <c r="K1745" s="26">
        <f>K1734+K1739+K1744</f>
        <v>0</v>
      </c>
      <c r="L1745" s="26">
        <f>L1734+L1739+L1744</f>
        <v>0</v>
      </c>
      <c r="M1745" s="26">
        <f t="shared" ref="M1745:R1745" si="416">M1734+M1739+M1744</f>
        <v>0</v>
      </c>
      <c r="N1745" s="26">
        <f t="shared" si="416"/>
        <v>0</v>
      </c>
      <c r="O1745" s="26">
        <f t="shared" si="416"/>
        <v>0</v>
      </c>
      <c r="P1745" s="26">
        <f t="shared" si="416"/>
        <v>0</v>
      </c>
      <c r="Q1745" s="26">
        <f t="shared" si="416"/>
        <v>0</v>
      </c>
      <c r="R1745" s="26">
        <f t="shared" si="416"/>
        <v>0</v>
      </c>
      <c r="S1745" s="42" t="s">
        <v>13</v>
      </c>
      <c r="T1745" s="43" t="s">
        <v>13</v>
      </c>
      <c r="U1745" s="44" t="s">
        <v>13</v>
      </c>
      <c r="V1745" s="45" t="s">
        <v>13</v>
      </c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</row>
    <row r="1746" spans="1:116" ht="9.75" customHeight="1" outlineLevel="4" thickBot="1" x14ac:dyDescent="0.2">
      <c r="A1746" s="11" t="s">
        <v>73</v>
      </c>
      <c r="B1746" s="12" t="s">
        <v>11</v>
      </c>
      <c r="C1746" s="117" t="s">
        <v>12</v>
      </c>
      <c r="D1746" s="13">
        <v>12</v>
      </c>
      <c r="E1746" s="1016" t="s">
        <v>249</v>
      </c>
      <c r="F1746" s="1017"/>
      <c r="G1746" s="1017"/>
      <c r="H1746" s="1017"/>
      <c r="I1746" s="1017"/>
      <c r="J1746" s="1017"/>
      <c r="K1746" s="1017"/>
      <c r="L1746" s="1017"/>
      <c r="M1746" s="1017"/>
      <c r="N1746" s="1017"/>
      <c r="O1746" s="1017"/>
      <c r="P1746" s="1017"/>
      <c r="Q1746" s="1017"/>
      <c r="R1746" s="1017"/>
      <c r="S1746" s="1017"/>
      <c r="T1746" s="1017"/>
      <c r="U1746" s="1017"/>
      <c r="V1746" s="1018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</row>
    <row r="1747" spans="1:116" ht="9.75" customHeight="1" outlineLevel="4" x14ac:dyDescent="0.15">
      <c r="A1747" s="1000" t="s">
        <v>73</v>
      </c>
      <c r="B1747" s="1004" t="s">
        <v>11</v>
      </c>
      <c r="C1747" s="1008" t="s">
        <v>12</v>
      </c>
      <c r="D1747" s="978">
        <v>12</v>
      </c>
      <c r="E1747" s="1022" t="s">
        <v>10</v>
      </c>
      <c r="F1747" s="966"/>
      <c r="G1747" s="942"/>
      <c r="H1747" s="942"/>
      <c r="I1747" s="942"/>
      <c r="J1747" s="16" t="s">
        <v>156</v>
      </c>
      <c r="K1747" s="20"/>
      <c r="L1747" s="14"/>
      <c r="M1747" s="15"/>
      <c r="N1747" s="15"/>
      <c r="O1747" s="15"/>
      <c r="P1747" s="15"/>
      <c r="Q1747" s="14"/>
      <c r="R1747" s="14"/>
      <c r="S1747" s="1012"/>
      <c r="T1747" s="912"/>
      <c r="U1747" s="912"/>
      <c r="V1747" s="912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</row>
    <row r="1748" spans="1:116" ht="9.75" customHeight="1" outlineLevel="4" x14ac:dyDescent="0.15">
      <c r="A1748" s="1001"/>
      <c r="B1748" s="1005"/>
      <c r="C1748" s="1009"/>
      <c r="D1748" s="979"/>
      <c r="E1748" s="1023"/>
      <c r="F1748" s="967"/>
      <c r="G1748" s="943"/>
      <c r="H1748" s="943"/>
      <c r="I1748" s="943"/>
      <c r="J1748" s="16" t="s">
        <v>157</v>
      </c>
      <c r="K1748" s="20"/>
      <c r="L1748" s="16"/>
      <c r="M1748" s="17"/>
      <c r="N1748" s="17"/>
      <c r="O1748" s="17"/>
      <c r="P1748" s="17"/>
      <c r="Q1748" s="16"/>
      <c r="R1748" s="16"/>
      <c r="S1748" s="1013"/>
      <c r="T1748" s="913"/>
      <c r="U1748" s="913"/>
      <c r="V1748" s="9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</row>
    <row r="1749" spans="1:116" ht="9.75" customHeight="1" outlineLevel="4" x14ac:dyDescent="0.15">
      <c r="A1749" s="1001"/>
      <c r="B1749" s="1005"/>
      <c r="C1749" s="1009"/>
      <c r="D1749" s="979"/>
      <c r="E1749" s="1023"/>
      <c r="F1749" s="967"/>
      <c r="G1749" s="943"/>
      <c r="H1749" s="943"/>
      <c r="I1749" s="943"/>
      <c r="J1749" s="16" t="s">
        <v>158</v>
      </c>
      <c r="K1749" s="20"/>
      <c r="L1749" s="16"/>
      <c r="M1749" s="17"/>
      <c r="N1749" s="17"/>
      <c r="O1749" s="17"/>
      <c r="P1749" s="17"/>
      <c r="Q1749" s="16"/>
      <c r="R1749" s="16"/>
      <c r="S1749" s="1013"/>
      <c r="T1749" s="913"/>
      <c r="U1749" s="913"/>
      <c r="V1749" s="9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</row>
    <row r="1750" spans="1:116" ht="9.75" customHeight="1" outlineLevel="4" x14ac:dyDescent="0.15">
      <c r="A1750" s="1002"/>
      <c r="B1750" s="1006"/>
      <c r="C1750" s="1010"/>
      <c r="D1750" s="979"/>
      <c r="E1750" s="1024"/>
      <c r="F1750" s="967"/>
      <c r="G1750" s="943"/>
      <c r="H1750" s="943"/>
      <c r="I1750" s="943"/>
      <c r="J1750" s="18" t="s">
        <v>159</v>
      </c>
      <c r="K1750" s="21"/>
      <c r="L1750" s="18"/>
      <c r="M1750" s="18"/>
      <c r="N1750" s="18"/>
      <c r="O1750" s="18"/>
      <c r="P1750" s="18"/>
      <c r="Q1750" s="18"/>
      <c r="R1750" s="18"/>
      <c r="S1750" s="1014"/>
      <c r="T1750" s="913"/>
      <c r="U1750" s="913"/>
      <c r="V1750" s="9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</row>
    <row r="1751" spans="1:116" ht="9.75" customHeight="1" outlineLevel="4" thickBot="1" x14ac:dyDescent="0.2">
      <c r="A1751" s="1003"/>
      <c r="B1751" s="1007"/>
      <c r="C1751" s="1011"/>
      <c r="D1751" s="980"/>
      <c r="E1751" s="1025"/>
      <c r="F1751" s="968"/>
      <c r="G1751" s="944"/>
      <c r="H1751" s="944"/>
      <c r="I1751" s="944"/>
      <c r="J1751" s="19" t="s">
        <v>385</v>
      </c>
      <c r="K1751" s="19">
        <f>SUM(K1747:K1750)</f>
        <v>0</v>
      </c>
      <c r="L1751" s="19">
        <f>SUM(L1747:L1750)</f>
        <v>0</v>
      </c>
      <c r="M1751" s="19">
        <f t="shared" ref="M1751:R1751" si="417">SUM(M1747:M1750)</f>
        <v>0</v>
      </c>
      <c r="N1751" s="19">
        <f t="shared" si="417"/>
        <v>0</v>
      </c>
      <c r="O1751" s="19">
        <f t="shared" si="417"/>
        <v>0</v>
      </c>
      <c r="P1751" s="19">
        <f t="shared" si="417"/>
        <v>0</v>
      </c>
      <c r="Q1751" s="19">
        <f t="shared" si="417"/>
        <v>0</v>
      </c>
      <c r="R1751" s="19">
        <f t="shared" si="417"/>
        <v>0</v>
      </c>
      <c r="S1751" s="1015"/>
      <c r="T1751" s="914"/>
      <c r="U1751" s="914"/>
      <c r="V1751" s="914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</row>
    <row r="1752" spans="1:116" ht="9.75" customHeight="1" outlineLevel="4" x14ac:dyDescent="0.15">
      <c r="A1752" s="1000" t="s">
        <v>73</v>
      </c>
      <c r="B1752" s="1004" t="s">
        <v>11</v>
      </c>
      <c r="C1752" s="1008" t="s">
        <v>12</v>
      </c>
      <c r="D1752" s="978">
        <v>12</v>
      </c>
      <c r="E1752" s="960" t="s">
        <v>11</v>
      </c>
      <c r="F1752" s="963"/>
      <c r="G1752" s="942"/>
      <c r="H1752" s="942"/>
      <c r="I1752" s="942"/>
      <c r="J1752" s="14" t="s">
        <v>156</v>
      </c>
      <c r="K1752" s="20"/>
      <c r="L1752" s="20"/>
      <c r="M1752" s="17"/>
      <c r="N1752" s="17"/>
      <c r="O1752" s="17"/>
      <c r="P1752" s="17"/>
      <c r="Q1752" s="16"/>
      <c r="R1752" s="16"/>
      <c r="S1752" s="945"/>
      <c r="T1752" s="912"/>
      <c r="U1752" s="912"/>
      <c r="V1752" s="912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</row>
    <row r="1753" spans="1:116" ht="9.75" customHeight="1" outlineLevel="4" x14ac:dyDescent="0.15">
      <c r="A1753" s="1001"/>
      <c r="B1753" s="1005"/>
      <c r="C1753" s="1009"/>
      <c r="D1753" s="979"/>
      <c r="E1753" s="961"/>
      <c r="F1753" s="964"/>
      <c r="G1753" s="943"/>
      <c r="H1753" s="943"/>
      <c r="I1753" s="943"/>
      <c r="J1753" s="16" t="s">
        <v>157</v>
      </c>
      <c r="K1753" s="20"/>
      <c r="L1753" s="20"/>
      <c r="M1753" s="17"/>
      <c r="N1753" s="17"/>
      <c r="O1753" s="17"/>
      <c r="P1753" s="17"/>
      <c r="Q1753" s="16"/>
      <c r="R1753" s="16"/>
      <c r="S1753" s="946"/>
      <c r="T1753" s="913"/>
      <c r="U1753" s="913"/>
      <c r="V1753" s="9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</row>
    <row r="1754" spans="1:116" ht="9.75" customHeight="1" outlineLevel="4" x14ac:dyDescent="0.15">
      <c r="A1754" s="1001"/>
      <c r="B1754" s="1005"/>
      <c r="C1754" s="1009"/>
      <c r="D1754" s="979"/>
      <c r="E1754" s="961"/>
      <c r="F1754" s="964"/>
      <c r="G1754" s="943"/>
      <c r="H1754" s="943"/>
      <c r="I1754" s="943"/>
      <c r="J1754" s="16" t="s">
        <v>158</v>
      </c>
      <c r="K1754" s="20"/>
      <c r="L1754" s="20"/>
      <c r="M1754" s="17"/>
      <c r="N1754" s="17"/>
      <c r="O1754" s="17"/>
      <c r="P1754" s="17"/>
      <c r="Q1754" s="16"/>
      <c r="R1754" s="16"/>
      <c r="S1754" s="946"/>
      <c r="T1754" s="913"/>
      <c r="U1754" s="913"/>
      <c r="V1754" s="9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</row>
    <row r="1755" spans="1:116" ht="9.75" customHeight="1" outlineLevel="4" x14ac:dyDescent="0.15">
      <c r="A1755" s="1002"/>
      <c r="B1755" s="1006"/>
      <c r="C1755" s="1010"/>
      <c r="D1755" s="979"/>
      <c r="E1755" s="961"/>
      <c r="F1755" s="964"/>
      <c r="G1755" s="943"/>
      <c r="H1755" s="943"/>
      <c r="I1755" s="943"/>
      <c r="J1755" s="18" t="s">
        <v>159</v>
      </c>
      <c r="K1755" s="21"/>
      <c r="L1755" s="21"/>
      <c r="M1755" s="22"/>
      <c r="N1755" s="22"/>
      <c r="O1755" s="22"/>
      <c r="P1755" s="22"/>
      <c r="Q1755" s="18"/>
      <c r="R1755" s="18"/>
      <c r="S1755" s="946"/>
      <c r="T1755" s="913"/>
      <c r="U1755" s="913"/>
      <c r="V1755" s="9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</row>
    <row r="1756" spans="1:116" ht="9.75" customHeight="1" outlineLevel="4" thickBot="1" x14ac:dyDescent="0.2">
      <c r="A1756" s="1003"/>
      <c r="B1756" s="1007"/>
      <c r="C1756" s="1011"/>
      <c r="D1756" s="980"/>
      <c r="E1756" s="962"/>
      <c r="F1756" s="965"/>
      <c r="G1756" s="944"/>
      <c r="H1756" s="944"/>
      <c r="I1756" s="944"/>
      <c r="J1756" s="19" t="s">
        <v>385</v>
      </c>
      <c r="K1756" s="19">
        <f>SUM(K1752:K1755)</f>
        <v>0</v>
      </c>
      <c r="L1756" s="19">
        <f>SUM(L1752:L1755)</f>
        <v>0</v>
      </c>
      <c r="M1756" s="19">
        <f t="shared" ref="M1756:R1756" si="418">SUM(M1752:M1755)</f>
        <v>0</v>
      </c>
      <c r="N1756" s="19">
        <f t="shared" si="418"/>
        <v>0</v>
      </c>
      <c r="O1756" s="19">
        <f t="shared" si="418"/>
        <v>0</v>
      </c>
      <c r="P1756" s="19">
        <f t="shared" si="418"/>
        <v>0</v>
      </c>
      <c r="Q1756" s="19">
        <f t="shared" si="418"/>
        <v>0</v>
      </c>
      <c r="R1756" s="19">
        <f t="shared" si="418"/>
        <v>0</v>
      </c>
      <c r="S1756" s="947"/>
      <c r="T1756" s="914"/>
      <c r="U1756" s="914"/>
      <c r="V1756" s="914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</row>
    <row r="1757" spans="1:116" ht="9.75" customHeight="1" outlineLevel="4" x14ac:dyDescent="0.15">
      <c r="A1757" s="1000" t="s">
        <v>73</v>
      </c>
      <c r="B1757" s="1004" t="s">
        <v>11</v>
      </c>
      <c r="C1757" s="1008" t="s">
        <v>12</v>
      </c>
      <c r="D1757" s="978">
        <v>12</v>
      </c>
      <c r="E1757" s="960" t="s">
        <v>12</v>
      </c>
      <c r="F1757" s="963"/>
      <c r="G1757" s="942"/>
      <c r="H1757" s="942"/>
      <c r="I1757" s="942"/>
      <c r="J1757" s="14" t="s">
        <v>156</v>
      </c>
      <c r="K1757" s="20"/>
      <c r="L1757" s="20"/>
      <c r="M1757" s="17"/>
      <c r="N1757" s="17"/>
      <c r="O1757" s="17"/>
      <c r="P1757" s="17"/>
      <c r="Q1757" s="16"/>
      <c r="R1757" s="16"/>
      <c r="S1757" s="945"/>
      <c r="T1757" s="912"/>
      <c r="U1757" s="912"/>
      <c r="V1757" s="912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</row>
    <row r="1758" spans="1:116" ht="9.75" customHeight="1" outlineLevel="4" x14ac:dyDescent="0.15">
      <c r="A1758" s="1001"/>
      <c r="B1758" s="1005"/>
      <c r="C1758" s="1009"/>
      <c r="D1758" s="979"/>
      <c r="E1758" s="961"/>
      <c r="F1758" s="964"/>
      <c r="G1758" s="943"/>
      <c r="H1758" s="943"/>
      <c r="I1758" s="943"/>
      <c r="J1758" s="16" t="s">
        <v>157</v>
      </c>
      <c r="K1758" s="20"/>
      <c r="L1758" s="20"/>
      <c r="M1758" s="17"/>
      <c r="N1758" s="17"/>
      <c r="O1758" s="17"/>
      <c r="P1758" s="17"/>
      <c r="Q1758" s="16"/>
      <c r="R1758" s="16"/>
      <c r="S1758" s="946"/>
      <c r="T1758" s="913"/>
      <c r="U1758" s="913"/>
      <c r="V1758" s="9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</row>
    <row r="1759" spans="1:116" ht="10.5" customHeight="1" outlineLevel="4" x14ac:dyDescent="0.15">
      <c r="A1759" s="1001"/>
      <c r="B1759" s="1005"/>
      <c r="C1759" s="1009"/>
      <c r="D1759" s="979"/>
      <c r="E1759" s="961"/>
      <c r="F1759" s="964"/>
      <c r="G1759" s="943"/>
      <c r="H1759" s="943"/>
      <c r="I1759" s="943"/>
      <c r="J1759" s="16" t="s">
        <v>158</v>
      </c>
      <c r="K1759" s="20"/>
      <c r="L1759" s="20"/>
      <c r="M1759" s="17"/>
      <c r="N1759" s="17"/>
      <c r="O1759" s="17"/>
      <c r="P1759" s="17"/>
      <c r="Q1759" s="16"/>
      <c r="R1759" s="16"/>
      <c r="S1759" s="946"/>
      <c r="T1759" s="913"/>
      <c r="U1759" s="913"/>
      <c r="V1759" s="9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</row>
    <row r="1760" spans="1:116" ht="10.5" customHeight="1" outlineLevel="4" x14ac:dyDescent="0.15">
      <c r="A1760" s="1002"/>
      <c r="B1760" s="1006"/>
      <c r="C1760" s="1010"/>
      <c r="D1760" s="979"/>
      <c r="E1760" s="961"/>
      <c r="F1760" s="964"/>
      <c r="G1760" s="943"/>
      <c r="H1760" s="943"/>
      <c r="I1760" s="943"/>
      <c r="J1760" s="18" t="s">
        <v>159</v>
      </c>
      <c r="K1760" s="21"/>
      <c r="L1760" s="21"/>
      <c r="M1760" s="22"/>
      <c r="N1760" s="22"/>
      <c r="O1760" s="22"/>
      <c r="P1760" s="22"/>
      <c r="Q1760" s="18"/>
      <c r="R1760" s="18"/>
      <c r="S1760" s="946"/>
      <c r="T1760" s="913"/>
      <c r="U1760" s="913"/>
      <c r="V1760" s="9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</row>
    <row r="1761" spans="1:116" ht="9.75" customHeight="1" outlineLevel="4" thickBot="1" x14ac:dyDescent="0.2">
      <c r="A1761" s="1003"/>
      <c r="B1761" s="1007"/>
      <c r="C1761" s="1011"/>
      <c r="D1761" s="980"/>
      <c r="E1761" s="962"/>
      <c r="F1761" s="965"/>
      <c r="G1761" s="944"/>
      <c r="H1761" s="944"/>
      <c r="I1761" s="944"/>
      <c r="J1761" s="19" t="s">
        <v>385</v>
      </c>
      <c r="K1761" s="19">
        <f>SUM(K1757:K1760)</f>
        <v>0</v>
      </c>
      <c r="L1761" s="19">
        <f>SUM(L1757:L1760)</f>
        <v>0</v>
      </c>
      <c r="M1761" s="19">
        <f t="shared" ref="M1761:R1761" si="419">SUM(M1757:M1760)</f>
        <v>0</v>
      </c>
      <c r="N1761" s="19">
        <f t="shared" si="419"/>
        <v>0</v>
      </c>
      <c r="O1761" s="19">
        <f t="shared" si="419"/>
        <v>0</v>
      </c>
      <c r="P1761" s="19">
        <f t="shared" si="419"/>
        <v>0</v>
      </c>
      <c r="Q1761" s="19">
        <f t="shared" si="419"/>
        <v>0</v>
      </c>
      <c r="R1761" s="19">
        <f t="shared" si="419"/>
        <v>0</v>
      </c>
      <c r="S1761" s="947"/>
      <c r="T1761" s="914"/>
      <c r="U1761" s="914"/>
      <c r="V1761" s="914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</row>
    <row r="1762" spans="1:116" ht="9.75" customHeight="1" outlineLevel="3" thickBot="1" x14ac:dyDescent="0.2">
      <c r="A1762" s="30" t="s">
        <v>73</v>
      </c>
      <c r="B1762" s="31" t="s">
        <v>11</v>
      </c>
      <c r="C1762" s="10" t="s">
        <v>12</v>
      </c>
      <c r="D1762" s="25">
        <v>12</v>
      </c>
      <c r="E1762" s="915" t="s">
        <v>46</v>
      </c>
      <c r="F1762" s="916"/>
      <c r="G1762" s="916"/>
      <c r="H1762" s="916"/>
      <c r="I1762" s="916"/>
      <c r="J1762" s="917"/>
      <c r="K1762" s="26">
        <f>K1751+K1756+K1761</f>
        <v>0</v>
      </c>
      <c r="L1762" s="26">
        <f>L1751+L1756+L1761</f>
        <v>0</v>
      </c>
      <c r="M1762" s="26">
        <f t="shared" ref="M1762:R1762" si="420">M1751+M1756+M1761</f>
        <v>0</v>
      </c>
      <c r="N1762" s="26">
        <f t="shared" si="420"/>
        <v>0</v>
      </c>
      <c r="O1762" s="26">
        <f t="shared" si="420"/>
        <v>0</v>
      </c>
      <c r="P1762" s="26">
        <f t="shared" si="420"/>
        <v>0</v>
      </c>
      <c r="Q1762" s="26">
        <f t="shared" si="420"/>
        <v>0</v>
      </c>
      <c r="R1762" s="26">
        <f t="shared" si="420"/>
        <v>0</v>
      </c>
      <c r="S1762" s="42" t="s">
        <v>13</v>
      </c>
      <c r="T1762" s="43" t="s">
        <v>13</v>
      </c>
      <c r="U1762" s="44" t="s">
        <v>13</v>
      </c>
      <c r="V1762" s="45" t="s">
        <v>13</v>
      </c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</row>
    <row r="1763" spans="1:116" ht="9.75" customHeight="1" outlineLevel="4" thickBot="1" x14ac:dyDescent="0.2">
      <c r="A1763" s="11" t="s">
        <v>73</v>
      </c>
      <c r="B1763" s="12" t="s">
        <v>11</v>
      </c>
      <c r="C1763" s="117" t="s">
        <v>12</v>
      </c>
      <c r="D1763" s="13">
        <v>13</v>
      </c>
      <c r="E1763" s="1016" t="s">
        <v>250</v>
      </c>
      <c r="F1763" s="1017"/>
      <c r="G1763" s="1017"/>
      <c r="H1763" s="1017"/>
      <c r="I1763" s="1017"/>
      <c r="J1763" s="1017"/>
      <c r="K1763" s="1017"/>
      <c r="L1763" s="1017"/>
      <c r="M1763" s="1017"/>
      <c r="N1763" s="1017"/>
      <c r="O1763" s="1017"/>
      <c r="P1763" s="1017"/>
      <c r="Q1763" s="1017"/>
      <c r="R1763" s="1017"/>
      <c r="S1763" s="1017"/>
      <c r="T1763" s="1017"/>
      <c r="U1763" s="1017"/>
      <c r="V1763" s="1018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</row>
    <row r="1764" spans="1:116" ht="9.75" customHeight="1" outlineLevel="4" x14ac:dyDescent="0.15">
      <c r="A1764" s="1000" t="s">
        <v>73</v>
      </c>
      <c r="B1764" s="1004" t="s">
        <v>11</v>
      </c>
      <c r="C1764" s="1008" t="s">
        <v>12</v>
      </c>
      <c r="D1764" s="978">
        <v>13</v>
      </c>
      <c r="E1764" s="1022" t="s">
        <v>10</v>
      </c>
      <c r="F1764" s="966"/>
      <c r="G1764" s="942"/>
      <c r="H1764" s="942"/>
      <c r="I1764" s="942"/>
      <c r="J1764" s="16" t="s">
        <v>156</v>
      </c>
      <c r="K1764" s="20"/>
      <c r="L1764" s="14"/>
      <c r="M1764" s="15"/>
      <c r="N1764" s="15"/>
      <c r="O1764" s="15"/>
      <c r="P1764" s="15"/>
      <c r="Q1764" s="14"/>
      <c r="R1764" s="14"/>
      <c r="S1764" s="1012"/>
      <c r="T1764" s="912"/>
      <c r="U1764" s="912"/>
      <c r="V1764" s="912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</row>
    <row r="1765" spans="1:116" ht="9.75" customHeight="1" outlineLevel="4" x14ac:dyDescent="0.15">
      <c r="A1765" s="1001"/>
      <c r="B1765" s="1005"/>
      <c r="C1765" s="1009"/>
      <c r="D1765" s="979"/>
      <c r="E1765" s="1023"/>
      <c r="F1765" s="967"/>
      <c r="G1765" s="943"/>
      <c r="H1765" s="943"/>
      <c r="I1765" s="943"/>
      <c r="J1765" s="16" t="s">
        <v>157</v>
      </c>
      <c r="K1765" s="20"/>
      <c r="L1765" s="16"/>
      <c r="M1765" s="17"/>
      <c r="N1765" s="17"/>
      <c r="O1765" s="17"/>
      <c r="P1765" s="17"/>
      <c r="Q1765" s="16"/>
      <c r="R1765" s="16"/>
      <c r="S1765" s="1013"/>
      <c r="T1765" s="913"/>
      <c r="U1765" s="913"/>
      <c r="V1765" s="9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</row>
    <row r="1766" spans="1:116" ht="9.75" customHeight="1" outlineLevel="4" x14ac:dyDescent="0.15">
      <c r="A1766" s="1001"/>
      <c r="B1766" s="1005"/>
      <c r="C1766" s="1009"/>
      <c r="D1766" s="979"/>
      <c r="E1766" s="1023"/>
      <c r="F1766" s="967"/>
      <c r="G1766" s="943"/>
      <c r="H1766" s="943"/>
      <c r="I1766" s="943"/>
      <c r="J1766" s="16" t="s">
        <v>158</v>
      </c>
      <c r="K1766" s="20"/>
      <c r="L1766" s="16"/>
      <c r="M1766" s="17"/>
      <c r="N1766" s="17"/>
      <c r="O1766" s="17"/>
      <c r="P1766" s="17"/>
      <c r="Q1766" s="16"/>
      <c r="R1766" s="16"/>
      <c r="S1766" s="1013"/>
      <c r="T1766" s="913"/>
      <c r="U1766" s="913"/>
      <c r="V1766" s="9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</row>
    <row r="1767" spans="1:116" ht="9.75" customHeight="1" outlineLevel="4" x14ac:dyDescent="0.15">
      <c r="A1767" s="1002"/>
      <c r="B1767" s="1006"/>
      <c r="C1767" s="1010"/>
      <c r="D1767" s="979"/>
      <c r="E1767" s="1024"/>
      <c r="F1767" s="967"/>
      <c r="G1767" s="943"/>
      <c r="H1767" s="943"/>
      <c r="I1767" s="943"/>
      <c r="J1767" s="18" t="s">
        <v>159</v>
      </c>
      <c r="K1767" s="21"/>
      <c r="L1767" s="18"/>
      <c r="M1767" s="18"/>
      <c r="N1767" s="18"/>
      <c r="O1767" s="18"/>
      <c r="P1767" s="18"/>
      <c r="Q1767" s="18"/>
      <c r="R1767" s="18"/>
      <c r="S1767" s="1014"/>
      <c r="T1767" s="913"/>
      <c r="U1767" s="913"/>
      <c r="V1767" s="9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</row>
    <row r="1768" spans="1:116" ht="9.75" customHeight="1" outlineLevel="4" thickBot="1" x14ac:dyDescent="0.2">
      <c r="A1768" s="1003"/>
      <c r="B1768" s="1007"/>
      <c r="C1768" s="1011"/>
      <c r="D1768" s="980"/>
      <c r="E1768" s="1025"/>
      <c r="F1768" s="968"/>
      <c r="G1768" s="944"/>
      <c r="H1768" s="944"/>
      <c r="I1768" s="944"/>
      <c r="J1768" s="19" t="s">
        <v>385</v>
      </c>
      <c r="K1768" s="19">
        <f>SUM(K1764:K1767)</f>
        <v>0</v>
      </c>
      <c r="L1768" s="19">
        <f>SUM(L1764:L1767)</f>
        <v>0</v>
      </c>
      <c r="M1768" s="19">
        <f t="shared" ref="M1768:R1768" si="421">SUM(M1764:M1767)</f>
        <v>0</v>
      </c>
      <c r="N1768" s="19">
        <f t="shared" si="421"/>
        <v>0</v>
      </c>
      <c r="O1768" s="19">
        <f t="shared" si="421"/>
        <v>0</v>
      </c>
      <c r="P1768" s="19">
        <f t="shared" si="421"/>
        <v>0</v>
      </c>
      <c r="Q1768" s="19">
        <f t="shared" si="421"/>
        <v>0</v>
      </c>
      <c r="R1768" s="19">
        <f t="shared" si="421"/>
        <v>0</v>
      </c>
      <c r="S1768" s="1015"/>
      <c r="T1768" s="914"/>
      <c r="U1768" s="914"/>
      <c r="V1768" s="914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</row>
    <row r="1769" spans="1:116" ht="9.75" customHeight="1" outlineLevel="4" x14ac:dyDescent="0.15">
      <c r="A1769" s="1000" t="s">
        <v>73</v>
      </c>
      <c r="B1769" s="1004" t="s">
        <v>11</v>
      </c>
      <c r="C1769" s="1008" t="s">
        <v>12</v>
      </c>
      <c r="D1769" s="978">
        <v>13</v>
      </c>
      <c r="E1769" s="960" t="s">
        <v>11</v>
      </c>
      <c r="F1769" s="963"/>
      <c r="G1769" s="942"/>
      <c r="H1769" s="942"/>
      <c r="I1769" s="942"/>
      <c r="J1769" s="14" t="s">
        <v>156</v>
      </c>
      <c r="K1769" s="20"/>
      <c r="L1769" s="20"/>
      <c r="M1769" s="17"/>
      <c r="N1769" s="17"/>
      <c r="O1769" s="17"/>
      <c r="P1769" s="17"/>
      <c r="Q1769" s="16"/>
      <c r="R1769" s="16"/>
      <c r="S1769" s="945"/>
      <c r="T1769" s="912"/>
      <c r="U1769" s="912"/>
      <c r="V1769" s="912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</row>
    <row r="1770" spans="1:116" ht="9.75" customHeight="1" outlineLevel="4" x14ac:dyDescent="0.15">
      <c r="A1770" s="1001"/>
      <c r="B1770" s="1005"/>
      <c r="C1770" s="1009"/>
      <c r="D1770" s="979"/>
      <c r="E1770" s="961"/>
      <c r="F1770" s="964"/>
      <c r="G1770" s="943"/>
      <c r="H1770" s="943"/>
      <c r="I1770" s="943"/>
      <c r="J1770" s="16" t="s">
        <v>157</v>
      </c>
      <c r="K1770" s="20"/>
      <c r="L1770" s="20"/>
      <c r="M1770" s="17"/>
      <c r="N1770" s="17"/>
      <c r="O1770" s="17"/>
      <c r="P1770" s="17"/>
      <c r="Q1770" s="16"/>
      <c r="R1770" s="16"/>
      <c r="S1770" s="946"/>
      <c r="T1770" s="913"/>
      <c r="U1770" s="913"/>
      <c r="V1770" s="9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</row>
    <row r="1771" spans="1:116" ht="9.75" customHeight="1" outlineLevel="4" x14ac:dyDescent="0.15">
      <c r="A1771" s="1001"/>
      <c r="B1771" s="1005"/>
      <c r="C1771" s="1009"/>
      <c r="D1771" s="979"/>
      <c r="E1771" s="961"/>
      <c r="F1771" s="964"/>
      <c r="G1771" s="943"/>
      <c r="H1771" s="943"/>
      <c r="I1771" s="943"/>
      <c r="J1771" s="16" t="s">
        <v>158</v>
      </c>
      <c r="K1771" s="20"/>
      <c r="L1771" s="20"/>
      <c r="M1771" s="17"/>
      <c r="N1771" s="17"/>
      <c r="O1771" s="17"/>
      <c r="P1771" s="17"/>
      <c r="Q1771" s="16"/>
      <c r="R1771" s="16"/>
      <c r="S1771" s="946"/>
      <c r="T1771" s="913"/>
      <c r="U1771" s="913"/>
      <c r="V1771" s="9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</row>
    <row r="1772" spans="1:116" ht="9.75" customHeight="1" outlineLevel="4" x14ac:dyDescent="0.15">
      <c r="A1772" s="1002"/>
      <c r="B1772" s="1006"/>
      <c r="C1772" s="1010"/>
      <c r="D1772" s="979"/>
      <c r="E1772" s="961"/>
      <c r="F1772" s="964"/>
      <c r="G1772" s="943"/>
      <c r="H1772" s="943"/>
      <c r="I1772" s="943"/>
      <c r="J1772" s="18" t="s">
        <v>159</v>
      </c>
      <c r="K1772" s="21"/>
      <c r="L1772" s="21"/>
      <c r="M1772" s="22"/>
      <c r="N1772" s="22"/>
      <c r="O1772" s="22"/>
      <c r="P1772" s="22"/>
      <c r="Q1772" s="18"/>
      <c r="R1772" s="18"/>
      <c r="S1772" s="946"/>
      <c r="T1772" s="913"/>
      <c r="U1772" s="913"/>
      <c r="V1772" s="9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</row>
    <row r="1773" spans="1:116" ht="9.75" customHeight="1" outlineLevel="4" thickBot="1" x14ac:dyDescent="0.2">
      <c r="A1773" s="1003"/>
      <c r="B1773" s="1007"/>
      <c r="C1773" s="1011"/>
      <c r="D1773" s="980"/>
      <c r="E1773" s="962"/>
      <c r="F1773" s="965"/>
      <c r="G1773" s="944"/>
      <c r="H1773" s="944"/>
      <c r="I1773" s="944"/>
      <c r="J1773" s="19" t="s">
        <v>385</v>
      </c>
      <c r="K1773" s="19">
        <f>SUM(K1769:K1772)</f>
        <v>0</v>
      </c>
      <c r="L1773" s="19">
        <f>SUM(L1769:L1772)</f>
        <v>0</v>
      </c>
      <c r="M1773" s="19">
        <f t="shared" ref="M1773:R1773" si="422">SUM(M1769:M1772)</f>
        <v>0</v>
      </c>
      <c r="N1773" s="19">
        <f t="shared" si="422"/>
        <v>0</v>
      </c>
      <c r="O1773" s="19">
        <f t="shared" si="422"/>
        <v>0</v>
      </c>
      <c r="P1773" s="19">
        <f t="shared" si="422"/>
        <v>0</v>
      </c>
      <c r="Q1773" s="19">
        <f t="shared" si="422"/>
        <v>0</v>
      </c>
      <c r="R1773" s="19">
        <f t="shared" si="422"/>
        <v>0</v>
      </c>
      <c r="S1773" s="947"/>
      <c r="T1773" s="914"/>
      <c r="U1773" s="914"/>
      <c r="V1773" s="914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</row>
    <row r="1774" spans="1:116" ht="9.75" customHeight="1" outlineLevel="4" x14ac:dyDescent="0.15">
      <c r="A1774" s="1000" t="s">
        <v>73</v>
      </c>
      <c r="B1774" s="1004" t="s">
        <v>11</v>
      </c>
      <c r="C1774" s="1008" t="s">
        <v>12</v>
      </c>
      <c r="D1774" s="978">
        <v>13</v>
      </c>
      <c r="E1774" s="960" t="s">
        <v>12</v>
      </c>
      <c r="F1774" s="963"/>
      <c r="G1774" s="942"/>
      <c r="H1774" s="942"/>
      <c r="I1774" s="942"/>
      <c r="J1774" s="14" t="s">
        <v>156</v>
      </c>
      <c r="K1774" s="20"/>
      <c r="L1774" s="20"/>
      <c r="M1774" s="17"/>
      <c r="N1774" s="17"/>
      <c r="O1774" s="17"/>
      <c r="P1774" s="17"/>
      <c r="Q1774" s="16"/>
      <c r="R1774" s="16"/>
      <c r="S1774" s="945"/>
      <c r="T1774" s="912"/>
      <c r="U1774" s="912"/>
      <c r="V1774" s="912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</row>
    <row r="1775" spans="1:116" ht="9.75" customHeight="1" outlineLevel="4" x14ac:dyDescent="0.15">
      <c r="A1775" s="1001"/>
      <c r="B1775" s="1005"/>
      <c r="C1775" s="1009"/>
      <c r="D1775" s="979"/>
      <c r="E1775" s="961"/>
      <c r="F1775" s="964"/>
      <c r="G1775" s="943"/>
      <c r="H1775" s="943"/>
      <c r="I1775" s="943"/>
      <c r="J1775" s="16" t="s">
        <v>157</v>
      </c>
      <c r="K1775" s="20"/>
      <c r="L1775" s="20"/>
      <c r="M1775" s="17"/>
      <c r="N1775" s="17"/>
      <c r="O1775" s="17"/>
      <c r="P1775" s="17"/>
      <c r="Q1775" s="16"/>
      <c r="R1775" s="16"/>
      <c r="S1775" s="946"/>
      <c r="T1775" s="913"/>
      <c r="U1775" s="913"/>
      <c r="V1775" s="9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</row>
    <row r="1776" spans="1:116" ht="10.5" customHeight="1" outlineLevel="4" x14ac:dyDescent="0.15">
      <c r="A1776" s="1001"/>
      <c r="B1776" s="1005"/>
      <c r="C1776" s="1009"/>
      <c r="D1776" s="979"/>
      <c r="E1776" s="961"/>
      <c r="F1776" s="964"/>
      <c r="G1776" s="943"/>
      <c r="H1776" s="943"/>
      <c r="I1776" s="943"/>
      <c r="J1776" s="16" t="s">
        <v>158</v>
      </c>
      <c r="K1776" s="20"/>
      <c r="L1776" s="20"/>
      <c r="M1776" s="17"/>
      <c r="N1776" s="17"/>
      <c r="O1776" s="17"/>
      <c r="P1776" s="17"/>
      <c r="Q1776" s="16"/>
      <c r="R1776" s="16"/>
      <c r="S1776" s="946"/>
      <c r="T1776" s="913"/>
      <c r="U1776" s="913"/>
      <c r="V1776" s="9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</row>
    <row r="1777" spans="1:44" ht="11.25" customHeight="1" outlineLevel="4" x14ac:dyDescent="0.15">
      <c r="A1777" s="1002"/>
      <c r="B1777" s="1006"/>
      <c r="C1777" s="1010"/>
      <c r="D1777" s="979"/>
      <c r="E1777" s="961"/>
      <c r="F1777" s="964"/>
      <c r="G1777" s="943"/>
      <c r="H1777" s="943"/>
      <c r="I1777" s="943"/>
      <c r="J1777" s="18" t="s">
        <v>159</v>
      </c>
      <c r="K1777" s="21"/>
      <c r="L1777" s="21"/>
      <c r="M1777" s="22"/>
      <c r="N1777" s="22"/>
      <c r="O1777" s="22"/>
      <c r="P1777" s="22"/>
      <c r="Q1777" s="18"/>
      <c r="R1777" s="18"/>
      <c r="S1777" s="946"/>
      <c r="T1777" s="913"/>
      <c r="U1777" s="913"/>
      <c r="V1777" s="9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</row>
    <row r="1778" spans="1:44" ht="11.25" outlineLevel="4" thickBot="1" x14ac:dyDescent="0.2">
      <c r="A1778" s="1003"/>
      <c r="B1778" s="1007"/>
      <c r="C1778" s="1011"/>
      <c r="D1778" s="980"/>
      <c r="E1778" s="962"/>
      <c r="F1778" s="965"/>
      <c r="G1778" s="944"/>
      <c r="H1778" s="944"/>
      <c r="I1778" s="944"/>
      <c r="J1778" s="19" t="s">
        <v>385</v>
      </c>
      <c r="K1778" s="19">
        <f>SUM(K1774:K1777)</f>
        <v>0</v>
      </c>
      <c r="L1778" s="19">
        <f>SUM(L1774:L1777)</f>
        <v>0</v>
      </c>
      <c r="M1778" s="19">
        <f t="shared" ref="M1778:R1778" si="423">SUM(M1774:M1777)</f>
        <v>0</v>
      </c>
      <c r="N1778" s="19">
        <f t="shared" si="423"/>
        <v>0</v>
      </c>
      <c r="O1778" s="19">
        <f t="shared" si="423"/>
        <v>0</v>
      </c>
      <c r="P1778" s="19">
        <f t="shared" si="423"/>
        <v>0</v>
      </c>
      <c r="Q1778" s="19">
        <f t="shared" si="423"/>
        <v>0</v>
      </c>
      <c r="R1778" s="19">
        <f t="shared" si="423"/>
        <v>0</v>
      </c>
      <c r="S1778" s="947"/>
      <c r="T1778" s="914"/>
      <c r="U1778" s="914"/>
      <c r="V1778" s="914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</row>
    <row r="1779" spans="1:44" ht="11.25" outlineLevel="3" thickBot="1" x14ac:dyDescent="0.2">
      <c r="A1779" s="30" t="s">
        <v>73</v>
      </c>
      <c r="B1779" s="31" t="s">
        <v>11</v>
      </c>
      <c r="C1779" s="10" t="s">
        <v>12</v>
      </c>
      <c r="D1779" s="25">
        <v>13</v>
      </c>
      <c r="E1779" s="915" t="s">
        <v>46</v>
      </c>
      <c r="F1779" s="916"/>
      <c r="G1779" s="916"/>
      <c r="H1779" s="916"/>
      <c r="I1779" s="916"/>
      <c r="J1779" s="917"/>
      <c r="K1779" s="26">
        <f>K1768+K1773+K1778</f>
        <v>0</v>
      </c>
      <c r="L1779" s="26">
        <f>L1768+L1773+L1778</f>
        <v>0</v>
      </c>
      <c r="M1779" s="26">
        <f t="shared" ref="M1779:R1779" si="424">M1768+M1773+M1778</f>
        <v>0</v>
      </c>
      <c r="N1779" s="26">
        <f t="shared" si="424"/>
        <v>0</v>
      </c>
      <c r="O1779" s="26">
        <f t="shared" si="424"/>
        <v>0</v>
      </c>
      <c r="P1779" s="26">
        <f t="shared" si="424"/>
        <v>0</v>
      </c>
      <c r="Q1779" s="26">
        <f t="shared" si="424"/>
        <v>0</v>
      </c>
      <c r="R1779" s="26">
        <f t="shared" si="424"/>
        <v>0</v>
      </c>
      <c r="S1779" s="42" t="s">
        <v>13</v>
      </c>
      <c r="T1779" s="43" t="s">
        <v>13</v>
      </c>
      <c r="U1779" s="44" t="s">
        <v>13</v>
      </c>
      <c r="V1779" s="45" t="s">
        <v>13</v>
      </c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</row>
    <row r="1780" spans="1:44" ht="15.75" customHeight="1" outlineLevel="2" thickBot="1" x14ac:dyDescent="0.2">
      <c r="A1780" s="30" t="s">
        <v>73</v>
      </c>
      <c r="B1780" s="31" t="s">
        <v>11</v>
      </c>
      <c r="C1780" s="10" t="s">
        <v>12</v>
      </c>
      <c r="D1780" s="918" t="s">
        <v>21</v>
      </c>
      <c r="E1780" s="919"/>
      <c r="F1780" s="919"/>
      <c r="G1780" s="919"/>
      <c r="H1780" s="919"/>
      <c r="I1780" s="919"/>
      <c r="J1780" s="919"/>
      <c r="K1780" s="32">
        <f>K1728+K1694+K1677</f>
        <v>0</v>
      </c>
      <c r="L1780" s="32">
        <f>L1728+L1694+L1677</f>
        <v>0</v>
      </c>
      <c r="M1780" s="32">
        <f t="shared" ref="M1780:R1780" si="425">M1728+M1694+M1677</f>
        <v>0</v>
      </c>
      <c r="N1780" s="32">
        <f t="shared" si="425"/>
        <v>0</v>
      </c>
      <c r="O1780" s="32">
        <f t="shared" si="425"/>
        <v>0</v>
      </c>
      <c r="P1780" s="32">
        <f t="shared" si="425"/>
        <v>0</v>
      </c>
      <c r="Q1780" s="32">
        <f t="shared" si="425"/>
        <v>0</v>
      </c>
      <c r="R1780" s="32">
        <f t="shared" si="425"/>
        <v>0</v>
      </c>
      <c r="S1780" s="33" t="s">
        <v>13</v>
      </c>
      <c r="T1780" s="34" t="s">
        <v>13</v>
      </c>
      <c r="U1780" s="35" t="s">
        <v>13</v>
      </c>
      <c r="V1780" s="36" t="s">
        <v>13</v>
      </c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</row>
    <row r="1781" spans="1:44" ht="15.75" customHeight="1" outlineLevel="1" thickBot="1" x14ac:dyDescent="0.2">
      <c r="A1781" s="30" t="s">
        <v>73</v>
      </c>
      <c r="B1781" s="31" t="s">
        <v>11</v>
      </c>
      <c r="C1781" s="920" t="s">
        <v>15</v>
      </c>
      <c r="D1781" s="921"/>
      <c r="E1781" s="921"/>
      <c r="F1781" s="921"/>
      <c r="G1781" s="921"/>
      <c r="H1781" s="921"/>
      <c r="I1781" s="921"/>
      <c r="J1781" s="921"/>
      <c r="K1781" s="37">
        <f>K1780+K1512+K1442</f>
        <v>0</v>
      </c>
      <c r="L1781" s="37">
        <f>L1780+L1512+L1442</f>
        <v>0</v>
      </c>
      <c r="M1781" s="37">
        <f t="shared" ref="M1781:R1781" si="426">M1780+M1512+M1442</f>
        <v>0</v>
      </c>
      <c r="N1781" s="37">
        <f t="shared" si="426"/>
        <v>0</v>
      </c>
      <c r="O1781" s="37">
        <f t="shared" si="426"/>
        <v>0</v>
      </c>
      <c r="P1781" s="37">
        <f t="shared" si="426"/>
        <v>0</v>
      </c>
      <c r="Q1781" s="37">
        <f t="shared" si="426"/>
        <v>0</v>
      </c>
      <c r="R1781" s="37">
        <f t="shared" si="426"/>
        <v>0</v>
      </c>
      <c r="S1781" s="123" t="s">
        <v>14</v>
      </c>
      <c r="T1781" s="39" t="s">
        <v>14</v>
      </c>
      <c r="U1781" s="40" t="s">
        <v>14</v>
      </c>
      <c r="V1781" s="41" t="s">
        <v>14</v>
      </c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</row>
    <row r="1782" spans="1:44" ht="11.25" outlineLevel="2" thickBot="1" x14ac:dyDescent="0.2">
      <c r="A1782" s="7" t="s">
        <v>73</v>
      </c>
      <c r="B1782" s="8">
        <v>3</v>
      </c>
      <c r="C1782" s="975" t="s">
        <v>116</v>
      </c>
      <c r="D1782" s="976"/>
      <c r="E1782" s="976"/>
      <c r="F1782" s="976"/>
      <c r="G1782" s="976"/>
      <c r="H1782" s="976"/>
      <c r="I1782" s="976"/>
      <c r="J1782" s="976"/>
      <c r="K1782" s="976"/>
      <c r="L1782" s="976"/>
      <c r="M1782" s="976"/>
      <c r="N1782" s="976"/>
      <c r="O1782" s="976"/>
      <c r="P1782" s="976"/>
      <c r="Q1782" s="976"/>
      <c r="R1782" s="976"/>
      <c r="S1782" s="976"/>
      <c r="T1782" s="976"/>
      <c r="U1782" s="976"/>
      <c r="V1782" s="977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</row>
    <row r="1783" spans="1:44" ht="11.25" outlineLevel="3" thickBot="1" x14ac:dyDescent="0.2">
      <c r="A1783" s="7" t="s">
        <v>73</v>
      </c>
      <c r="B1783" s="9" t="s">
        <v>12</v>
      </c>
      <c r="C1783" s="10" t="s">
        <v>10</v>
      </c>
      <c r="D1783" s="972" t="s">
        <v>117</v>
      </c>
      <c r="E1783" s="973"/>
      <c r="F1783" s="973"/>
      <c r="G1783" s="973"/>
      <c r="H1783" s="973"/>
      <c r="I1783" s="973"/>
      <c r="J1783" s="973"/>
      <c r="K1783" s="973"/>
      <c r="L1783" s="973"/>
      <c r="M1783" s="973"/>
      <c r="N1783" s="973"/>
      <c r="O1783" s="973"/>
      <c r="P1783" s="973"/>
      <c r="Q1783" s="973"/>
      <c r="R1783" s="973"/>
      <c r="S1783" s="973"/>
      <c r="T1783" s="973"/>
      <c r="U1783" s="973"/>
      <c r="V1783" s="974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</row>
    <row r="1784" spans="1:44" ht="11.25" outlineLevel="4" thickBot="1" x14ac:dyDescent="0.2">
      <c r="A1784" s="11" t="s">
        <v>73</v>
      </c>
      <c r="B1784" s="12" t="s">
        <v>12</v>
      </c>
      <c r="C1784" s="117" t="s">
        <v>10</v>
      </c>
      <c r="D1784" s="13">
        <v>1</v>
      </c>
      <c r="E1784" s="1049" t="s">
        <v>251</v>
      </c>
      <c r="F1784" s="970"/>
      <c r="G1784" s="970"/>
      <c r="H1784" s="970"/>
      <c r="I1784" s="970"/>
      <c r="J1784" s="970"/>
      <c r="K1784" s="970"/>
      <c r="L1784" s="970"/>
      <c r="M1784" s="970"/>
      <c r="N1784" s="970"/>
      <c r="O1784" s="970"/>
      <c r="P1784" s="970"/>
      <c r="Q1784" s="970"/>
      <c r="R1784" s="970"/>
      <c r="S1784" s="970"/>
      <c r="T1784" s="970"/>
      <c r="U1784" s="970"/>
      <c r="V1784" s="971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</row>
    <row r="1785" spans="1:44" ht="30" customHeight="1" outlineLevel="4" x14ac:dyDescent="0.15">
      <c r="A1785" s="1000" t="s">
        <v>73</v>
      </c>
      <c r="B1785" s="1004" t="s">
        <v>12</v>
      </c>
      <c r="C1785" s="1008" t="s">
        <v>10</v>
      </c>
      <c r="D1785" s="978">
        <v>1</v>
      </c>
      <c r="E1785" s="1023" t="s">
        <v>10</v>
      </c>
      <c r="F1785" s="982" t="s">
        <v>318</v>
      </c>
      <c r="G1785" s="985" t="s">
        <v>444</v>
      </c>
      <c r="H1785" s="943" t="s">
        <v>414</v>
      </c>
      <c r="I1785" s="943" t="s">
        <v>464</v>
      </c>
      <c r="J1785" s="16" t="s">
        <v>156</v>
      </c>
      <c r="K1785" s="20">
        <v>104899.73</v>
      </c>
      <c r="L1785" s="16">
        <v>183125.24</v>
      </c>
      <c r="M1785" s="17">
        <f>N1785+P1785</f>
        <v>183125.24000000002</v>
      </c>
      <c r="N1785" s="17">
        <v>387.2</v>
      </c>
      <c r="O1785" s="17"/>
      <c r="P1785" s="17">
        <v>182738.04</v>
      </c>
      <c r="Q1785" s="16">
        <v>122083.49</v>
      </c>
      <c r="R1785" s="16">
        <v>60000</v>
      </c>
      <c r="S1785" s="112" t="s">
        <v>415</v>
      </c>
      <c r="T1785" s="113">
        <v>0</v>
      </c>
      <c r="U1785" s="113">
        <v>0</v>
      </c>
      <c r="V1785" s="113">
        <v>1</v>
      </c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</row>
    <row r="1786" spans="1:44" ht="18" customHeight="1" outlineLevel="4" x14ac:dyDescent="0.15">
      <c r="A1786" s="1001"/>
      <c r="B1786" s="1005"/>
      <c r="C1786" s="1009"/>
      <c r="D1786" s="979"/>
      <c r="E1786" s="1023"/>
      <c r="F1786" s="982"/>
      <c r="G1786" s="985"/>
      <c r="H1786" s="985"/>
      <c r="I1786" s="943"/>
      <c r="J1786" s="16" t="s">
        <v>157</v>
      </c>
      <c r="K1786" s="20"/>
      <c r="L1786" s="16"/>
      <c r="M1786" s="17"/>
      <c r="N1786" s="17"/>
      <c r="O1786" s="17"/>
      <c r="P1786" s="17"/>
      <c r="Q1786" s="16"/>
      <c r="R1786" s="16"/>
      <c r="S1786" s="1053" t="s">
        <v>416</v>
      </c>
      <c r="T1786" s="913">
        <v>0</v>
      </c>
      <c r="U1786" s="913">
        <v>0</v>
      </c>
      <c r="V1786" s="913">
        <v>20</v>
      </c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</row>
    <row r="1787" spans="1:44" ht="18" customHeight="1" outlineLevel="4" x14ac:dyDescent="0.15">
      <c r="A1787" s="1001"/>
      <c r="B1787" s="1005"/>
      <c r="C1787" s="1009"/>
      <c r="D1787" s="979"/>
      <c r="E1787" s="1023"/>
      <c r="F1787" s="982"/>
      <c r="G1787" s="985"/>
      <c r="H1787" s="110" t="s">
        <v>62</v>
      </c>
      <c r="I1787" s="943"/>
      <c r="J1787" s="16" t="s">
        <v>158</v>
      </c>
      <c r="K1787" s="20">
        <v>260309</v>
      </c>
      <c r="L1787" s="16"/>
      <c r="M1787" s="17"/>
      <c r="N1787" s="17"/>
      <c r="O1787" s="17"/>
      <c r="P1787" s="17"/>
      <c r="Q1787" s="16"/>
      <c r="R1787" s="16"/>
      <c r="S1787" s="1021"/>
      <c r="T1787" s="913"/>
      <c r="U1787" s="913"/>
      <c r="V1787" s="9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</row>
    <row r="1788" spans="1:44" ht="15.75" customHeight="1" outlineLevel="4" x14ac:dyDescent="0.15">
      <c r="A1788" s="1002"/>
      <c r="B1788" s="1006"/>
      <c r="C1788" s="1010"/>
      <c r="D1788" s="979"/>
      <c r="E1788" s="1024"/>
      <c r="F1788" s="983"/>
      <c r="G1788" s="987"/>
      <c r="H1788" s="989" t="s">
        <v>388</v>
      </c>
      <c r="I1788" s="943"/>
      <c r="J1788" s="18" t="s">
        <v>159</v>
      </c>
      <c r="K1788" s="21"/>
      <c r="L1788" s="18"/>
      <c r="M1788" s="18"/>
      <c r="N1788" s="18"/>
      <c r="O1788" s="18"/>
      <c r="P1788" s="18"/>
      <c r="Q1788" s="18"/>
      <c r="R1788" s="18"/>
      <c r="S1788" s="1053" t="s">
        <v>417</v>
      </c>
      <c r="T1788" s="913">
        <v>0</v>
      </c>
      <c r="U1788" s="913">
        <v>0</v>
      </c>
      <c r="V1788" s="913">
        <v>10</v>
      </c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</row>
    <row r="1789" spans="1:44" ht="15.75" customHeight="1" outlineLevel="4" thickBot="1" x14ac:dyDescent="0.2">
      <c r="A1789" s="1003"/>
      <c r="B1789" s="1007"/>
      <c r="C1789" s="1011"/>
      <c r="D1789" s="980"/>
      <c r="E1789" s="1025"/>
      <c r="F1789" s="984"/>
      <c r="G1789" s="988"/>
      <c r="H1789" s="944"/>
      <c r="I1789" s="944"/>
      <c r="J1789" s="19" t="s">
        <v>385</v>
      </c>
      <c r="K1789" s="19">
        <f>SUM(K1785:K1788)</f>
        <v>365208.73</v>
      </c>
      <c r="L1789" s="19">
        <f>SUM(L1785:L1788)</f>
        <v>183125.24</v>
      </c>
      <c r="M1789" s="19">
        <f t="shared" ref="M1789:R1789" si="427">SUM(M1785:M1788)</f>
        <v>183125.24000000002</v>
      </c>
      <c r="N1789" s="19">
        <f t="shared" si="427"/>
        <v>387.2</v>
      </c>
      <c r="O1789" s="19">
        <f t="shared" si="427"/>
        <v>0</v>
      </c>
      <c r="P1789" s="19">
        <f t="shared" si="427"/>
        <v>182738.04</v>
      </c>
      <c r="Q1789" s="19">
        <f t="shared" si="427"/>
        <v>122083.49</v>
      </c>
      <c r="R1789" s="19">
        <f t="shared" si="427"/>
        <v>60000</v>
      </c>
      <c r="S1789" s="1026"/>
      <c r="T1789" s="914"/>
      <c r="U1789" s="914"/>
      <c r="V1789" s="914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</row>
    <row r="1790" spans="1:44" ht="10.5" outlineLevel="4" x14ac:dyDescent="0.15">
      <c r="A1790" s="1000" t="s">
        <v>73</v>
      </c>
      <c r="B1790" s="1004" t="s">
        <v>12</v>
      </c>
      <c r="C1790" s="1008" t="s">
        <v>10</v>
      </c>
      <c r="D1790" s="978">
        <v>1</v>
      </c>
      <c r="E1790" s="960" t="s">
        <v>11</v>
      </c>
      <c r="F1790" s="963"/>
      <c r="G1790" s="942"/>
      <c r="H1790" s="942"/>
      <c r="I1790" s="942"/>
      <c r="J1790" s="14" t="s">
        <v>156</v>
      </c>
      <c r="K1790" s="20"/>
      <c r="L1790" s="20"/>
      <c r="M1790" s="17"/>
      <c r="N1790" s="17"/>
      <c r="O1790" s="17"/>
      <c r="P1790" s="17"/>
      <c r="Q1790" s="16"/>
      <c r="R1790" s="16"/>
      <c r="S1790" s="945"/>
      <c r="T1790" s="912"/>
      <c r="U1790" s="912"/>
      <c r="V1790" s="912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</row>
    <row r="1791" spans="1:44" ht="10.5" outlineLevel="4" x14ac:dyDescent="0.15">
      <c r="A1791" s="1001"/>
      <c r="B1791" s="1005"/>
      <c r="C1791" s="1009"/>
      <c r="D1791" s="979"/>
      <c r="E1791" s="961"/>
      <c r="F1791" s="964"/>
      <c r="G1791" s="943"/>
      <c r="H1791" s="943"/>
      <c r="I1791" s="943"/>
      <c r="J1791" s="16" t="s">
        <v>157</v>
      </c>
      <c r="K1791" s="20"/>
      <c r="L1791" s="20"/>
      <c r="M1791" s="17"/>
      <c r="N1791" s="17"/>
      <c r="O1791" s="17"/>
      <c r="P1791" s="17"/>
      <c r="Q1791" s="16"/>
      <c r="R1791" s="16"/>
      <c r="S1791" s="946"/>
      <c r="T1791" s="913"/>
      <c r="U1791" s="913"/>
      <c r="V1791" s="9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</row>
    <row r="1792" spans="1:44" ht="10.5" outlineLevel="4" x14ac:dyDescent="0.15">
      <c r="A1792" s="1001"/>
      <c r="B1792" s="1005"/>
      <c r="C1792" s="1009"/>
      <c r="D1792" s="979"/>
      <c r="E1792" s="961"/>
      <c r="F1792" s="964"/>
      <c r="G1792" s="943"/>
      <c r="H1792" s="943"/>
      <c r="I1792" s="943"/>
      <c r="J1792" s="16" t="s">
        <v>158</v>
      </c>
      <c r="K1792" s="20"/>
      <c r="L1792" s="20"/>
      <c r="M1792" s="17"/>
      <c r="N1792" s="17"/>
      <c r="O1792" s="17"/>
      <c r="P1792" s="17"/>
      <c r="Q1792" s="16"/>
      <c r="R1792" s="16"/>
      <c r="S1792" s="946"/>
      <c r="T1792" s="913"/>
      <c r="U1792" s="913"/>
      <c r="V1792" s="9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</row>
    <row r="1793" spans="1:116" ht="10.5" customHeight="1" outlineLevel="4" x14ac:dyDescent="0.15">
      <c r="A1793" s="1002"/>
      <c r="B1793" s="1006"/>
      <c r="C1793" s="1010"/>
      <c r="D1793" s="979"/>
      <c r="E1793" s="961"/>
      <c r="F1793" s="964"/>
      <c r="G1793" s="943"/>
      <c r="H1793" s="943"/>
      <c r="I1793" s="943"/>
      <c r="J1793" s="18" t="s">
        <v>159</v>
      </c>
      <c r="K1793" s="21"/>
      <c r="L1793" s="21"/>
      <c r="M1793" s="22"/>
      <c r="N1793" s="22"/>
      <c r="O1793" s="22"/>
      <c r="P1793" s="22"/>
      <c r="Q1793" s="18"/>
      <c r="R1793" s="18"/>
      <c r="S1793" s="946"/>
      <c r="T1793" s="913"/>
      <c r="U1793" s="913"/>
      <c r="V1793" s="9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</row>
    <row r="1794" spans="1:116" ht="11.25" customHeight="1" outlineLevel="4" thickBot="1" x14ac:dyDescent="0.2">
      <c r="A1794" s="1003"/>
      <c r="B1794" s="1007"/>
      <c r="C1794" s="1011"/>
      <c r="D1794" s="980"/>
      <c r="E1794" s="962"/>
      <c r="F1794" s="965"/>
      <c r="G1794" s="944"/>
      <c r="H1794" s="944"/>
      <c r="I1794" s="944"/>
      <c r="J1794" s="19" t="s">
        <v>385</v>
      </c>
      <c r="K1794" s="19">
        <f>SUM(K1790:K1793)</f>
        <v>0</v>
      </c>
      <c r="L1794" s="19">
        <f>SUM(L1790:L1793)</f>
        <v>0</v>
      </c>
      <c r="M1794" s="19">
        <f t="shared" ref="M1794:R1794" si="428">SUM(M1790:M1793)</f>
        <v>0</v>
      </c>
      <c r="N1794" s="19">
        <f t="shared" si="428"/>
        <v>0</v>
      </c>
      <c r="O1794" s="19">
        <f t="shared" si="428"/>
        <v>0</v>
      </c>
      <c r="P1794" s="19">
        <f t="shared" si="428"/>
        <v>0</v>
      </c>
      <c r="Q1794" s="19">
        <f t="shared" si="428"/>
        <v>0</v>
      </c>
      <c r="R1794" s="19">
        <f t="shared" si="428"/>
        <v>0</v>
      </c>
      <c r="S1794" s="947"/>
      <c r="T1794" s="914"/>
      <c r="U1794" s="914"/>
      <c r="V1794" s="914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</row>
    <row r="1795" spans="1:116" ht="9.75" customHeight="1" outlineLevel="4" x14ac:dyDescent="0.15">
      <c r="A1795" s="1000" t="s">
        <v>73</v>
      </c>
      <c r="B1795" s="1004" t="s">
        <v>12</v>
      </c>
      <c r="C1795" s="1008" t="s">
        <v>10</v>
      </c>
      <c r="D1795" s="978">
        <v>1</v>
      </c>
      <c r="E1795" s="960" t="s">
        <v>12</v>
      </c>
      <c r="F1795" s="963"/>
      <c r="G1795" s="942"/>
      <c r="H1795" s="942"/>
      <c r="I1795" s="942"/>
      <c r="J1795" s="14" t="s">
        <v>156</v>
      </c>
      <c r="K1795" s="20"/>
      <c r="L1795" s="20"/>
      <c r="M1795" s="17"/>
      <c r="N1795" s="17"/>
      <c r="O1795" s="17"/>
      <c r="P1795" s="17"/>
      <c r="Q1795" s="16"/>
      <c r="R1795" s="16"/>
      <c r="S1795" s="945"/>
      <c r="T1795" s="912"/>
      <c r="U1795" s="912"/>
      <c r="V1795" s="912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</row>
    <row r="1796" spans="1:116" ht="9.75" customHeight="1" outlineLevel="4" x14ac:dyDescent="0.15">
      <c r="A1796" s="1001"/>
      <c r="B1796" s="1005"/>
      <c r="C1796" s="1009"/>
      <c r="D1796" s="979"/>
      <c r="E1796" s="961"/>
      <c r="F1796" s="964"/>
      <c r="G1796" s="943"/>
      <c r="H1796" s="943"/>
      <c r="I1796" s="943"/>
      <c r="J1796" s="16" t="s">
        <v>157</v>
      </c>
      <c r="K1796" s="20"/>
      <c r="L1796" s="20"/>
      <c r="M1796" s="17"/>
      <c r="N1796" s="17"/>
      <c r="O1796" s="17"/>
      <c r="P1796" s="17"/>
      <c r="Q1796" s="16"/>
      <c r="R1796" s="16"/>
      <c r="S1796" s="946"/>
      <c r="T1796" s="913"/>
      <c r="U1796" s="913"/>
      <c r="V1796" s="9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</row>
    <row r="1797" spans="1:116" ht="9.75" customHeight="1" outlineLevel="4" x14ac:dyDescent="0.15">
      <c r="A1797" s="1001"/>
      <c r="B1797" s="1005"/>
      <c r="C1797" s="1009"/>
      <c r="D1797" s="979"/>
      <c r="E1797" s="961"/>
      <c r="F1797" s="964"/>
      <c r="G1797" s="943"/>
      <c r="H1797" s="943"/>
      <c r="I1797" s="943"/>
      <c r="J1797" s="16" t="s">
        <v>158</v>
      </c>
      <c r="K1797" s="20"/>
      <c r="L1797" s="20"/>
      <c r="M1797" s="17"/>
      <c r="N1797" s="17"/>
      <c r="O1797" s="17"/>
      <c r="P1797" s="17"/>
      <c r="Q1797" s="16"/>
      <c r="R1797" s="16"/>
      <c r="S1797" s="946"/>
      <c r="T1797" s="913"/>
      <c r="U1797" s="913"/>
      <c r="V1797" s="9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</row>
    <row r="1798" spans="1:116" ht="9.75" customHeight="1" outlineLevel="4" x14ac:dyDescent="0.15">
      <c r="A1798" s="1002"/>
      <c r="B1798" s="1006"/>
      <c r="C1798" s="1010"/>
      <c r="D1798" s="979"/>
      <c r="E1798" s="961"/>
      <c r="F1798" s="964"/>
      <c r="G1798" s="943"/>
      <c r="H1798" s="943"/>
      <c r="I1798" s="943"/>
      <c r="J1798" s="18" t="s">
        <v>159</v>
      </c>
      <c r="K1798" s="21"/>
      <c r="L1798" s="21"/>
      <c r="M1798" s="22"/>
      <c r="N1798" s="22"/>
      <c r="O1798" s="22"/>
      <c r="P1798" s="22"/>
      <c r="Q1798" s="18"/>
      <c r="R1798" s="18"/>
      <c r="S1798" s="946"/>
      <c r="T1798" s="913"/>
      <c r="U1798" s="913"/>
      <c r="V1798" s="9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</row>
    <row r="1799" spans="1:116" ht="9.75" customHeight="1" outlineLevel="4" thickBot="1" x14ac:dyDescent="0.2">
      <c r="A1799" s="1003"/>
      <c r="B1799" s="1007"/>
      <c r="C1799" s="1011"/>
      <c r="D1799" s="980"/>
      <c r="E1799" s="962"/>
      <c r="F1799" s="965"/>
      <c r="G1799" s="944"/>
      <c r="H1799" s="944"/>
      <c r="I1799" s="944"/>
      <c r="J1799" s="19" t="s">
        <v>385</v>
      </c>
      <c r="K1799" s="19">
        <f>SUM(K1795:K1798)</f>
        <v>0</v>
      </c>
      <c r="L1799" s="19">
        <f>SUM(L1795:L1798)</f>
        <v>0</v>
      </c>
      <c r="M1799" s="19">
        <f t="shared" ref="M1799:R1799" si="429">SUM(M1795:M1798)</f>
        <v>0</v>
      </c>
      <c r="N1799" s="19">
        <f t="shared" si="429"/>
        <v>0</v>
      </c>
      <c r="O1799" s="19">
        <f t="shared" si="429"/>
        <v>0</v>
      </c>
      <c r="P1799" s="19">
        <f t="shared" si="429"/>
        <v>0</v>
      </c>
      <c r="Q1799" s="19">
        <f t="shared" si="429"/>
        <v>0</v>
      </c>
      <c r="R1799" s="19">
        <f t="shared" si="429"/>
        <v>0</v>
      </c>
      <c r="S1799" s="947"/>
      <c r="T1799" s="914"/>
      <c r="U1799" s="914"/>
      <c r="V1799" s="914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</row>
    <row r="1800" spans="1:116" ht="9.75" customHeight="1" outlineLevel="3" thickBot="1" x14ac:dyDescent="0.2">
      <c r="A1800" s="30" t="s">
        <v>73</v>
      </c>
      <c r="B1800" s="31" t="s">
        <v>12</v>
      </c>
      <c r="C1800" s="10" t="s">
        <v>10</v>
      </c>
      <c r="D1800" s="25">
        <v>1</v>
      </c>
      <c r="E1800" s="915" t="s">
        <v>46</v>
      </c>
      <c r="F1800" s="916"/>
      <c r="G1800" s="916"/>
      <c r="H1800" s="916"/>
      <c r="I1800" s="916"/>
      <c r="J1800" s="917"/>
      <c r="K1800" s="26">
        <f>K1789+K1794+K1799</f>
        <v>365208.73</v>
      </c>
      <c r="L1800" s="26">
        <f>L1789+L1794+L1799</f>
        <v>183125.24</v>
      </c>
      <c r="M1800" s="26">
        <f t="shared" ref="M1800:R1800" si="430">M1789+M1794+M1799</f>
        <v>183125.24000000002</v>
      </c>
      <c r="N1800" s="26">
        <f t="shared" si="430"/>
        <v>387.2</v>
      </c>
      <c r="O1800" s="26">
        <f t="shared" si="430"/>
        <v>0</v>
      </c>
      <c r="P1800" s="26">
        <f t="shared" si="430"/>
        <v>182738.04</v>
      </c>
      <c r="Q1800" s="26">
        <f t="shared" si="430"/>
        <v>122083.49</v>
      </c>
      <c r="R1800" s="26">
        <f t="shared" si="430"/>
        <v>60000</v>
      </c>
      <c r="S1800" s="42" t="s">
        <v>13</v>
      </c>
      <c r="T1800" s="43" t="s">
        <v>13</v>
      </c>
      <c r="U1800" s="44" t="s">
        <v>13</v>
      </c>
      <c r="V1800" s="45" t="s">
        <v>13</v>
      </c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</row>
    <row r="1801" spans="1:116" ht="9.75" customHeight="1" outlineLevel="4" thickBot="1" x14ac:dyDescent="0.2">
      <c r="A1801" s="11" t="s">
        <v>73</v>
      </c>
      <c r="B1801" s="12" t="s">
        <v>12</v>
      </c>
      <c r="C1801" s="117" t="s">
        <v>10</v>
      </c>
      <c r="D1801" s="13">
        <v>2</v>
      </c>
      <c r="E1801" s="1049" t="s">
        <v>252</v>
      </c>
      <c r="F1801" s="970"/>
      <c r="G1801" s="970"/>
      <c r="H1801" s="970"/>
      <c r="I1801" s="970"/>
      <c r="J1801" s="970"/>
      <c r="K1801" s="970"/>
      <c r="L1801" s="970"/>
      <c r="M1801" s="970"/>
      <c r="N1801" s="970"/>
      <c r="O1801" s="970"/>
      <c r="P1801" s="970"/>
      <c r="Q1801" s="970"/>
      <c r="R1801" s="970"/>
      <c r="S1801" s="970"/>
      <c r="T1801" s="970"/>
      <c r="U1801" s="970"/>
      <c r="V1801" s="971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</row>
    <row r="1802" spans="1:116" ht="9.75" customHeight="1" outlineLevel="4" x14ac:dyDescent="0.15">
      <c r="A1802" s="1000" t="s">
        <v>73</v>
      </c>
      <c r="B1802" s="1004" t="s">
        <v>12</v>
      </c>
      <c r="C1802" s="1008" t="s">
        <v>10</v>
      </c>
      <c r="D1802" s="978">
        <v>2</v>
      </c>
      <c r="E1802" s="1023" t="s">
        <v>10</v>
      </c>
      <c r="F1802" s="982"/>
      <c r="G1802" s="985"/>
      <c r="H1802" s="985"/>
      <c r="I1802" s="943"/>
      <c r="J1802" s="16" t="s">
        <v>156</v>
      </c>
      <c r="K1802" s="20"/>
      <c r="L1802" s="16"/>
      <c r="M1802" s="17"/>
      <c r="N1802" s="17"/>
      <c r="O1802" s="17"/>
      <c r="P1802" s="17"/>
      <c r="Q1802" s="16"/>
      <c r="R1802" s="16"/>
      <c r="S1802" s="1013"/>
      <c r="T1802" s="913"/>
      <c r="U1802" s="913"/>
      <c r="V1802" s="9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</row>
    <row r="1803" spans="1:116" ht="9.75" customHeight="1" outlineLevel="4" x14ac:dyDescent="0.15">
      <c r="A1803" s="1001"/>
      <c r="B1803" s="1005"/>
      <c r="C1803" s="1009"/>
      <c r="D1803" s="979"/>
      <c r="E1803" s="1023"/>
      <c r="F1803" s="982"/>
      <c r="G1803" s="985"/>
      <c r="H1803" s="985"/>
      <c r="I1803" s="943"/>
      <c r="J1803" s="16" t="s">
        <v>157</v>
      </c>
      <c r="K1803" s="20"/>
      <c r="L1803" s="16"/>
      <c r="M1803" s="17"/>
      <c r="N1803" s="17"/>
      <c r="O1803" s="17"/>
      <c r="P1803" s="17"/>
      <c r="Q1803" s="16"/>
      <c r="R1803" s="16"/>
      <c r="S1803" s="1013"/>
      <c r="T1803" s="913"/>
      <c r="U1803" s="913"/>
      <c r="V1803" s="9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</row>
    <row r="1804" spans="1:116" ht="9.75" customHeight="1" outlineLevel="4" x14ac:dyDescent="0.15">
      <c r="A1804" s="1001"/>
      <c r="B1804" s="1005"/>
      <c r="C1804" s="1009"/>
      <c r="D1804" s="979"/>
      <c r="E1804" s="1023"/>
      <c r="F1804" s="982"/>
      <c r="G1804" s="985"/>
      <c r="H1804" s="985"/>
      <c r="I1804" s="943"/>
      <c r="J1804" s="16" t="s">
        <v>158</v>
      </c>
      <c r="K1804" s="20"/>
      <c r="L1804" s="16"/>
      <c r="M1804" s="17"/>
      <c r="N1804" s="17"/>
      <c r="O1804" s="17"/>
      <c r="P1804" s="17"/>
      <c r="Q1804" s="16"/>
      <c r="R1804" s="16"/>
      <c r="S1804" s="1013"/>
      <c r="T1804" s="913"/>
      <c r="U1804" s="913"/>
      <c r="V1804" s="9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</row>
    <row r="1805" spans="1:116" ht="9.75" customHeight="1" outlineLevel="4" x14ac:dyDescent="0.15">
      <c r="A1805" s="1002"/>
      <c r="B1805" s="1006"/>
      <c r="C1805" s="1010"/>
      <c r="D1805" s="979"/>
      <c r="E1805" s="1024"/>
      <c r="F1805" s="983"/>
      <c r="G1805" s="987"/>
      <c r="H1805" s="987"/>
      <c r="I1805" s="943"/>
      <c r="J1805" s="18" t="s">
        <v>159</v>
      </c>
      <c r="K1805" s="21"/>
      <c r="L1805" s="18"/>
      <c r="M1805" s="18"/>
      <c r="N1805" s="18"/>
      <c r="O1805" s="18"/>
      <c r="P1805" s="18"/>
      <c r="Q1805" s="18"/>
      <c r="R1805" s="18"/>
      <c r="S1805" s="1014"/>
      <c r="T1805" s="913"/>
      <c r="U1805" s="913"/>
      <c r="V1805" s="9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</row>
    <row r="1806" spans="1:116" ht="9.75" customHeight="1" outlineLevel="4" thickBot="1" x14ac:dyDescent="0.2">
      <c r="A1806" s="1003"/>
      <c r="B1806" s="1007"/>
      <c r="C1806" s="1011"/>
      <c r="D1806" s="980"/>
      <c r="E1806" s="1025"/>
      <c r="F1806" s="984"/>
      <c r="G1806" s="988"/>
      <c r="H1806" s="988"/>
      <c r="I1806" s="944"/>
      <c r="J1806" s="19" t="s">
        <v>385</v>
      </c>
      <c r="K1806" s="19">
        <f>SUM(K1802:K1805)</f>
        <v>0</v>
      </c>
      <c r="L1806" s="19">
        <f>SUM(L1802:L1805)</f>
        <v>0</v>
      </c>
      <c r="M1806" s="19">
        <f t="shared" ref="M1806:R1806" si="431">SUM(M1802:M1805)</f>
        <v>0</v>
      </c>
      <c r="N1806" s="19">
        <f t="shared" si="431"/>
        <v>0</v>
      </c>
      <c r="O1806" s="19">
        <f t="shared" si="431"/>
        <v>0</v>
      </c>
      <c r="P1806" s="19">
        <f t="shared" si="431"/>
        <v>0</v>
      </c>
      <c r="Q1806" s="19">
        <f t="shared" si="431"/>
        <v>0</v>
      </c>
      <c r="R1806" s="19">
        <f t="shared" si="431"/>
        <v>0</v>
      </c>
      <c r="S1806" s="1015"/>
      <c r="T1806" s="914"/>
      <c r="U1806" s="914"/>
      <c r="V1806" s="914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</row>
    <row r="1807" spans="1:116" ht="9.75" customHeight="1" outlineLevel="4" x14ac:dyDescent="0.15">
      <c r="A1807" s="1000" t="s">
        <v>73</v>
      </c>
      <c r="B1807" s="1004" t="s">
        <v>12</v>
      </c>
      <c r="C1807" s="1008" t="s">
        <v>10</v>
      </c>
      <c r="D1807" s="978">
        <v>2</v>
      </c>
      <c r="E1807" s="960" t="s">
        <v>11</v>
      </c>
      <c r="F1807" s="963"/>
      <c r="G1807" s="942"/>
      <c r="H1807" s="942"/>
      <c r="I1807" s="942"/>
      <c r="J1807" s="14" t="s">
        <v>156</v>
      </c>
      <c r="K1807" s="20"/>
      <c r="L1807" s="20"/>
      <c r="M1807" s="17"/>
      <c r="N1807" s="17"/>
      <c r="O1807" s="17"/>
      <c r="P1807" s="17"/>
      <c r="Q1807" s="16"/>
      <c r="R1807" s="16"/>
      <c r="S1807" s="945"/>
      <c r="T1807" s="912"/>
      <c r="U1807" s="912"/>
      <c r="V1807" s="912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</row>
    <row r="1808" spans="1:116" ht="9.75" customHeight="1" outlineLevel="4" x14ac:dyDescent="0.15">
      <c r="A1808" s="1001"/>
      <c r="B1808" s="1005"/>
      <c r="C1808" s="1009"/>
      <c r="D1808" s="979"/>
      <c r="E1808" s="961"/>
      <c r="F1808" s="964"/>
      <c r="G1808" s="943"/>
      <c r="H1808" s="943"/>
      <c r="I1808" s="943"/>
      <c r="J1808" s="16" t="s">
        <v>157</v>
      </c>
      <c r="K1808" s="20"/>
      <c r="L1808" s="20"/>
      <c r="M1808" s="17"/>
      <c r="N1808" s="17"/>
      <c r="O1808" s="17"/>
      <c r="P1808" s="17"/>
      <c r="Q1808" s="16"/>
      <c r="R1808" s="16"/>
      <c r="S1808" s="946"/>
      <c r="T1808" s="913"/>
      <c r="U1808" s="913"/>
      <c r="V1808" s="9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</row>
    <row r="1809" spans="1:116" ht="9.75" customHeight="1" outlineLevel="4" x14ac:dyDescent="0.15">
      <c r="A1809" s="1001"/>
      <c r="B1809" s="1005"/>
      <c r="C1809" s="1009"/>
      <c r="D1809" s="979"/>
      <c r="E1809" s="961"/>
      <c r="F1809" s="964"/>
      <c r="G1809" s="943"/>
      <c r="H1809" s="943"/>
      <c r="I1809" s="943"/>
      <c r="J1809" s="16" t="s">
        <v>158</v>
      </c>
      <c r="K1809" s="20"/>
      <c r="L1809" s="20"/>
      <c r="M1809" s="17"/>
      <c r="N1809" s="17"/>
      <c r="O1809" s="17"/>
      <c r="P1809" s="17"/>
      <c r="Q1809" s="16"/>
      <c r="R1809" s="16"/>
      <c r="S1809" s="946"/>
      <c r="T1809" s="913"/>
      <c r="U1809" s="913"/>
      <c r="V1809" s="9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</row>
    <row r="1810" spans="1:116" ht="10.5" customHeight="1" outlineLevel="4" x14ac:dyDescent="0.15">
      <c r="A1810" s="1002"/>
      <c r="B1810" s="1006"/>
      <c r="C1810" s="1010"/>
      <c r="D1810" s="979"/>
      <c r="E1810" s="961"/>
      <c r="F1810" s="964"/>
      <c r="G1810" s="943"/>
      <c r="H1810" s="943"/>
      <c r="I1810" s="943"/>
      <c r="J1810" s="18" t="s">
        <v>159</v>
      </c>
      <c r="K1810" s="21"/>
      <c r="L1810" s="21"/>
      <c r="M1810" s="22"/>
      <c r="N1810" s="22"/>
      <c r="O1810" s="22"/>
      <c r="P1810" s="22"/>
      <c r="Q1810" s="18"/>
      <c r="R1810" s="18"/>
      <c r="S1810" s="946"/>
      <c r="T1810" s="913"/>
      <c r="U1810" s="913"/>
      <c r="V1810" s="9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</row>
    <row r="1811" spans="1:116" ht="10.5" customHeight="1" outlineLevel="4" thickBot="1" x14ac:dyDescent="0.2">
      <c r="A1811" s="1003"/>
      <c r="B1811" s="1007"/>
      <c r="C1811" s="1011"/>
      <c r="D1811" s="980"/>
      <c r="E1811" s="962"/>
      <c r="F1811" s="965"/>
      <c r="G1811" s="944"/>
      <c r="H1811" s="944"/>
      <c r="I1811" s="944"/>
      <c r="J1811" s="19" t="s">
        <v>385</v>
      </c>
      <c r="K1811" s="19">
        <f>SUM(K1807:K1810)</f>
        <v>0</v>
      </c>
      <c r="L1811" s="19">
        <f>SUM(L1807:L1810)</f>
        <v>0</v>
      </c>
      <c r="M1811" s="19">
        <f t="shared" ref="M1811:R1811" si="432">SUM(M1807:M1810)</f>
        <v>0</v>
      </c>
      <c r="N1811" s="19">
        <f t="shared" si="432"/>
        <v>0</v>
      </c>
      <c r="O1811" s="19">
        <f t="shared" si="432"/>
        <v>0</v>
      </c>
      <c r="P1811" s="19">
        <f t="shared" si="432"/>
        <v>0</v>
      </c>
      <c r="Q1811" s="19">
        <f t="shared" si="432"/>
        <v>0</v>
      </c>
      <c r="R1811" s="19">
        <f t="shared" si="432"/>
        <v>0</v>
      </c>
      <c r="S1811" s="947"/>
      <c r="T1811" s="914"/>
      <c r="U1811" s="914"/>
      <c r="V1811" s="914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</row>
    <row r="1812" spans="1:116" ht="9.75" customHeight="1" outlineLevel="4" x14ac:dyDescent="0.15">
      <c r="A1812" s="1000" t="s">
        <v>73</v>
      </c>
      <c r="B1812" s="1004" t="s">
        <v>12</v>
      </c>
      <c r="C1812" s="1008" t="s">
        <v>10</v>
      </c>
      <c r="D1812" s="978">
        <v>2</v>
      </c>
      <c r="E1812" s="960" t="s">
        <v>12</v>
      </c>
      <c r="F1812" s="963"/>
      <c r="G1812" s="942"/>
      <c r="H1812" s="942"/>
      <c r="I1812" s="942"/>
      <c r="J1812" s="14" t="s">
        <v>156</v>
      </c>
      <c r="K1812" s="20"/>
      <c r="L1812" s="20"/>
      <c r="M1812" s="17"/>
      <c r="N1812" s="17"/>
      <c r="O1812" s="17"/>
      <c r="P1812" s="17"/>
      <c r="Q1812" s="16"/>
      <c r="R1812" s="16"/>
      <c r="S1812" s="945"/>
      <c r="T1812" s="912"/>
      <c r="U1812" s="912"/>
      <c r="V1812" s="912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</row>
    <row r="1813" spans="1:116" ht="9.75" customHeight="1" outlineLevel="4" x14ac:dyDescent="0.15">
      <c r="A1813" s="1001"/>
      <c r="B1813" s="1005"/>
      <c r="C1813" s="1009"/>
      <c r="D1813" s="979"/>
      <c r="E1813" s="961"/>
      <c r="F1813" s="964"/>
      <c r="G1813" s="943"/>
      <c r="H1813" s="943"/>
      <c r="I1813" s="943"/>
      <c r="J1813" s="16" t="s">
        <v>157</v>
      </c>
      <c r="K1813" s="20"/>
      <c r="L1813" s="20"/>
      <c r="M1813" s="17"/>
      <c r="N1813" s="17"/>
      <c r="O1813" s="17"/>
      <c r="P1813" s="17"/>
      <c r="Q1813" s="16"/>
      <c r="R1813" s="16"/>
      <c r="S1813" s="946"/>
      <c r="T1813" s="913"/>
      <c r="U1813" s="913"/>
      <c r="V1813" s="9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</row>
    <row r="1814" spans="1:116" ht="9.75" customHeight="1" outlineLevel="4" x14ac:dyDescent="0.15">
      <c r="A1814" s="1001"/>
      <c r="B1814" s="1005"/>
      <c r="C1814" s="1009"/>
      <c r="D1814" s="979"/>
      <c r="E1814" s="961"/>
      <c r="F1814" s="964"/>
      <c r="G1814" s="943"/>
      <c r="H1814" s="943"/>
      <c r="I1814" s="943"/>
      <c r="J1814" s="16" t="s">
        <v>158</v>
      </c>
      <c r="K1814" s="20"/>
      <c r="L1814" s="20"/>
      <c r="M1814" s="17"/>
      <c r="N1814" s="17"/>
      <c r="O1814" s="17"/>
      <c r="P1814" s="17"/>
      <c r="Q1814" s="16"/>
      <c r="R1814" s="16"/>
      <c r="S1814" s="946"/>
      <c r="T1814" s="913"/>
      <c r="U1814" s="913"/>
      <c r="V1814" s="9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</row>
    <row r="1815" spans="1:116" ht="9.75" customHeight="1" outlineLevel="4" x14ac:dyDescent="0.15">
      <c r="A1815" s="1002"/>
      <c r="B1815" s="1006"/>
      <c r="C1815" s="1010"/>
      <c r="D1815" s="979"/>
      <c r="E1815" s="961"/>
      <c r="F1815" s="964"/>
      <c r="G1815" s="943"/>
      <c r="H1815" s="943"/>
      <c r="I1815" s="943"/>
      <c r="J1815" s="18" t="s">
        <v>159</v>
      </c>
      <c r="K1815" s="21"/>
      <c r="L1815" s="21"/>
      <c r="M1815" s="22"/>
      <c r="N1815" s="22"/>
      <c r="O1815" s="22"/>
      <c r="P1815" s="22"/>
      <c r="Q1815" s="18"/>
      <c r="R1815" s="18"/>
      <c r="S1815" s="946"/>
      <c r="T1815" s="913"/>
      <c r="U1815" s="913"/>
      <c r="V1815" s="9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</row>
    <row r="1816" spans="1:116" ht="9.75" customHeight="1" outlineLevel="4" thickBot="1" x14ac:dyDescent="0.2">
      <c r="A1816" s="1003"/>
      <c r="B1816" s="1007"/>
      <c r="C1816" s="1011"/>
      <c r="D1816" s="980"/>
      <c r="E1816" s="962"/>
      <c r="F1816" s="965"/>
      <c r="G1816" s="944"/>
      <c r="H1816" s="944"/>
      <c r="I1816" s="944"/>
      <c r="J1816" s="19" t="s">
        <v>385</v>
      </c>
      <c r="K1816" s="19">
        <f>SUM(K1812:K1815)</f>
        <v>0</v>
      </c>
      <c r="L1816" s="19">
        <f>SUM(L1812:L1815)</f>
        <v>0</v>
      </c>
      <c r="M1816" s="19">
        <f t="shared" ref="M1816:R1816" si="433">SUM(M1812:M1815)</f>
        <v>0</v>
      </c>
      <c r="N1816" s="19">
        <f t="shared" si="433"/>
        <v>0</v>
      </c>
      <c r="O1816" s="19">
        <f t="shared" si="433"/>
        <v>0</v>
      </c>
      <c r="P1816" s="19">
        <f t="shared" si="433"/>
        <v>0</v>
      </c>
      <c r="Q1816" s="19">
        <f t="shared" si="433"/>
        <v>0</v>
      </c>
      <c r="R1816" s="19">
        <f t="shared" si="433"/>
        <v>0</v>
      </c>
      <c r="S1816" s="947"/>
      <c r="T1816" s="914"/>
      <c r="U1816" s="914"/>
      <c r="V1816" s="914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</row>
    <row r="1817" spans="1:116" ht="9.75" customHeight="1" outlineLevel="3" thickBot="1" x14ac:dyDescent="0.2">
      <c r="A1817" s="30" t="s">
        <v>73</v>
      </c>
      <c r="B1817" s="31" t="s">
        <v>12</v>
      </c>
      <c r="C1817" s="10" t="s">
        <v>10</v>
      </c>
      <c r="D1817" s="25">
        <v>2</v>
      </c>
      <c r="E1817" s="915" t="s">
        <v>46</v>
      </c>
      <c r="F1817" s="916"/>
      <c r="G1817" s="916"/>
      <c r="H1817" s="916"/>
      <c r="I1817" s="916"/>
      <c r="J1817" s="917"/>
      <c r="K1817" s="26">
        <f>K1806+K1811+K1816</f>
        <v>0</v>
      </c>
      <c r="L1817" s="26">
        <f>L1806+L1811+L1816</f>
        <v>0</v>
      </c>
      <c r="M1817" s="26">
        <f t="shared" ref="M1817:R1817" si="434">M1806+M1811+M1816</f>
        <v>0</v>
      </c>
      <c r="N1817" s="26">
        <f t="shared" si="434"/>
        <v>0</v>
      </c>
      <c r="O1817" s="26">
        <f t="shared" si="434"/>
        <v>0</v>
      </c>
      <c r="P1817" s="26">
        <f t="shared" si="434"/>
        <v>0</v>
      </c>
      <c r="Q1817" s="26">
        <f t="shared" si="434"/>
        <v>0</v>
      </c>
      <c r="R1817" s="26">
        <f t="shared" si="434"/>
        <v>0</v>
      </c>
      <c r="S1817" s="42" t="s">
        <v>13</v>
      </c>
      <c r="T1817" s="43" t="s">
        <v>13</v>
      </c>
      <c r="U1817" s="44" t="s">
        <v>13</v>
      </c>
      <c r="V1817" s="45" t="s">
        <v>13</v>
      </c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</row>
    <row r="1818" spans="1:116" ht="9.75" customHeight="1" outlineLevel="4" thickBot="1" x14ac:dyDescent="0.2">
      <c r="A1818" s="11" t="s">
        <v>73</v>
      </c>
      <c r="B1818" s="12" t="s">
        <v>12</v>
      </c>
      <c r="C1818" s="117" t="s">
        <v>10</v>
      </c>
      <c r="D1818" s="13">
        <v>3</v>
      </c>
      <c r="E1818" s="1016" t="s">
        <v>253</v>
      </c>
      <c r="F1818" s="1017"/>
      <c r="G1818" s="1017"/>
      <c r="H1818" s="1017"/>
      <c r="I1818" s="1017"/>
      <c r="J1818" s="1017"/>
      <c r="K1818" s="1017"/>
      <c r="L1818" s="1017"/>
      <c r="M1818" s="1017"/>
      <c r="N1818" s="1017"/>
      <c r="O1818" s="1017"/>
      <c r="P1818" s="1017"/>
      <c r="Q1818" s="1017"/>
      <c r="R1818" s="1017"/>
      <c r="S1818" s="1017"/>
      <c r="T1818" s="1017"/>
      <c r="U1818" s="1017"/>
      <c r="V1818" s="1018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</row>
    <row r="1819" spans="1:116" ht="9.75" customHeight="1" outlineLevel="4" x14ac:dyDescent="0.15">
      <c r="A1819" s="1000" t="s">
        <v>73</v>
      </c>
      <c r="B1819" s="1004" t="s">
        <v>12</v>
      </c>
      <c r="C1819" s="1008" t="s">
        <v>10</v>
      </c>
      <c r="D1819" s="978">
        <v>3</v>
      </c>
      <c r="E1819" s="1022" t="s">
        <v>10</v>
      </c>
      <c r="F1819" s="981"/>
      <c r="G1819" s="986"/>
      <c r="H1819" s="986"/>
      <c r="I1819" s="942"/>
      <c r="J1819" s="16" t="s">
        <v>156</v>
      </c>
      <c r="K1819" s="20"/>
      <c r="L1819" s="14"/>
      <c r="M1819" s="15"/>
      <c r="N1819" s="15"/>
      <c r="O1819" s="15"/>
      <c r="P1819" s="15"/>
      <c r="Q1819" s="14"/>
      <c r="R1819" s="14"/>
      <c r="S1819" s="1012"/>
      <c r="T1819" s="912"/>
      <c r="U1819" s="912"/>
      <c r="V1819" s="912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</row>
    <row r="1820" spans="1:116" ht="9.75" customHeight="1" outlineLevel="4" x14ac:dyDescent="0.15">
      <c r="A1820" s="1001"/>
      <c r="B1820" s="1005"/>
      <c r="C1820" s="1009"/>
      <c r="D1820" s="979"/>
      <c r="E1820" s="1023"/>
      <c r="F1820" s="982"/>
      <c r="G1820" s="985"/>
      <c r="H1820" s="985"/>
      <c r="I1820" s="943"/>
      <c r="J1820" s="16" t="s">
        <v>157</v>
      </c>
      <c r="K1820" s="20"/>
      <c r="L1820" s="16"/>
      <c r="M1820" s="17"/>
      <c r="N1820" s="17"/>
      <c r="O1820" s="17"/>
      <c r="P1820" s="17"/>
      <c r="Q1820" s="16"/>
      <c r="R1820" s="16"/>
      <c r="S1820" s="1013"/>
      <c r="T1820" s="913"/>
      <c r="U1820" s="913"/>
      <c r="V1820" s="9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</row>
    <row r="1821" spans="1:116" ht="9.75" customHeight="1" outlineLevel="4" x14ac:dyDescent="0.15">
      <c r="A1821" s="1001"/>
      <c r="B1821" s="1005"/>
      <c r="C1821" s="1009"/>
      <c r="D1821" s="979"/>
      <c r="E1821" s="1023"/>
      <c r="F1821" s="982"/>
      <c r="G1821" s="985"/>
      <c r="H1821" s="985"/>
      <c r="I1821" s="943"/>
      <c r="J1821" s="16" t="s">
        <v>158</v>
      </c>
      <c r="K1821" s="20"/>
      <c r="L1821" s="16"/>
      <c r="M1821" s="17"/>
      <c r="N1821" s="17"/>
      <c r="O1821" s="17"/>
      <c r="P1821" s="17"/>
      <c r="Q1821" s="16"/>
      <c r="R1821" s="16"/>
      <c r="S1821" s="1013"/>
      <c r="T1821" s="913"/>
      <c r="U1821" s="913"/>
      <c r="V1821" s="9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</row>
    <row r="1822" spans="1:116" ht="9.75" customHeight="1" outlineLevel="4" x14ac:dyDescent="0.15">
      <c r="A1822" s="1002"/>
      <c r="B1822" s="1006"/>
      <c r="C1822" s="1010"/>
      <c r="D1822" s="979"/>
      <c r="E1822" s="1024"/>
      <c r="F1822" s="983"/>
      <c r="G1822" s="987"/>
      <c r="H1822" s="987"/>
      <c r="I1822" s="943"/>
      <c r="J1822" s="18" t="s">
        <v>159</v>
      </c>
      <c r="K1822" s="21"/>
      <c r="L1822" s="18"/>
      <c r="M1822" s="18"/>
      <c r="N1822" s="18"/>
      <c r="O1822" s="18"/>
      <c r="P1822" s="18"/>
      <c r="Q1822" s="18"/>
      <c r="R1822" s="18"/>
      <c r="S1822" s="1014"/>
      <c r="T1822" s="913"/>
      <c r="U1822" s="913"/>
      <c r="V1822" s="9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</row>
    <row r="1823" spans="1:116" ht="9.75" customHeight="1" outlineLevel="4" thickBot="1" x14ac:dyDescent="0.2">
      <c r="A1823" s="1003"/>
      <c r="B1823" s="1007"/>
      <c r="C1823" s="1011"/>
      <c r="D1823" s="980"/>
      <c r="E1823" s="1025"/>
      <c r="F1823" s="984"/>
      <c r="G1823" s="988"/>
      <c r="H1823" s="988"/>
      <c r="I1823" s="944"/>
      <c r="J1823" s="19" t="s">
        <v>385</v>
      </c>
      <c r="K1823" s="19">
        <f>SUM(K1819:K1822)</f>
        <v>0</v>
      </c>
      <c r="L1823" s="19">
        <f>SUM(L1819:L1822)</f>
        <v>0</v>
      </c>
      <c r="M1823" s="19">
        <f t="shared" ref="M1823:R1823" si="435">SUM(M1819:M1822)</f>
        <v>0</v>
      </c>
      <c r="N1823" s="19">
        <f t="shared" si="435"/>
        <v>0</v>
      </c>
      <c r="O1823" s="19">
        <f t="shared" si="435"/>
        <v>0</v>
      </c>
      <c r="P1823" s="19">
        <f t="shared" si="435"/>
        <v>0</v>
      </c>
      <c r="Q1823" s="19">
        <f t="shared" si="435"/>
        <v>0</v>
      </c>
      <c r="R1823" s="19">
        <f t="shared" si="435"/>
        <v>0</v>
      </c>
      <c r="S1823" s="1015"/>
      <c r="T1823" s="914"/>
      <c r="U1823" s="914"/>
      <c r="V1823" s="914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</row>
    <row r="1824" spans="1:116" ht="9.75" customHeight="1" outlineLevel="4" x14ac:dyDescent="0.15">
      <c r="A1824" s="1000" t="s">
        <v>73</v>
      </c>
      <c r="B1824" s="1004" t="s">
        <v>12</v>
      </c>
      <c r="C1824" s="1008" t="s">
        <v>10</v>
      </c>
      <c r="D1824" s="978">
        <v>3</v>
      </c>
      <c r="E1824" s="960" t="s">
        <v>11</v>
      </c>
      <c r="F1824" s="963"/>
      <c r="G1824" s="942"/>
      <c r="H1824" s="942"/>
      <c r="I1824" s="942"/>
      <c r="J1824" s="14" t="s">
        <v>156</v>
      </c>
      <c r="K1824" s="20"/>
      <c r="L1824" s="20"/>
      <c r="M1824" s="17"/>
      <c r="N1824" s="17"/>
      <c r="O1824" s="17"/>
      <c r="P1824" s="17"/>
      <c r="Q1824" s="16"/>
      <c r="R1824" s="16"/>
      <c r="S1824" s="945"/>
      <c r="T1824" s="912"/>
      <c r="U1824" s="912"/>
      <c r="V1824" s="912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</row>
    <row r="1825" spans="1:116" ht="9.75" customHeight="1" outlineLevel="4" x14ac:dyDescent="0.15">
      <c r="A1825" s="1001"/>
      <c r="B1825" s="1005"/>
      <c r="C1825" s="1009"/>
      <c r="D1825" s="979"/>
      <c r="E1825" s="961"/>
      <c r="F1825" s="964"/>
      <c r="G1825" s="943"/>
      <c r="H1825" s="943"/>
      <c r="I1825" s="943"/>
      <c r="J1825" s="16" t="s">
        <v>157</v>
      </c>
      <c r="K1825" s="20"/>
      <c r="L1825" s="20"/>
      <c r="M1825" s="17"/>
      <c r="N1825" s="17"/>
      <c r="O1825" s="17"/>
      <c r="P1825" s="17"/>
      <c r="Q1825" s="16"/>
      <c r="R1825" s="16"/>
      <c r="S1825" s="946"/>
      <c r="T1825" s="913"/>
      <c r="U1825" s="913"/>
      <c r="V1825" s="9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</row>
    <row r="1826" spans="1:116" ht="9.75" customHeight="1" outlineLevel="4" x14ac:dyDescent="0.15">
      <c r="A1826" s="1001"/>
      <c r="B1826" s="1005"/>
      <c r="C1826" s="1009"/>
      <c r="D1826" s="979"/>
      <c r="E1826" s="961"/>
      <c r="F1826" s="964"/>
      <c r="G1826" s="943"/>
      <c r="H1826" s="943"/>
      <c r="I1826" s="943"/>
      <c r="J1826" s="16" t="s">
        <v>158</v>
      </c>
      <c r="K1826" s="20"/>
      <c r="L1826" s="20"/>
      <c r="M1826" s="17"/>
      <c r="N1826" s="17"/>
      <c r="O1826" s="17"/>
      <c r="P1826" s="17"/>
      <c r="Q1826" s="16"/>
      <c r="R1826" s="16"/>
      <c r="S1826" s="946"/>
      <c r="T1826" s="913"/>
      <c r="U1826" s="913"/>
      <c r="V1826" s="9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</row>
    <row r="1827" spans="1:116" ht="10.5" customHeight="1" outlineLevel="4" x14ac:dyDescent="0.15">
      <c r="A1827" s="1002"/>
      <c r="B1827" s="1006"/>
      <c r="C1827" s="1010"/>
      <c r="D1827" s="979"/>
      <c r="E1827" s="961"/>
      <c r="F1827" s="964"/>
      <c r="G1827" s="943"/>
      <c r="H1827" s="943"/>
      <c r="I1827" s="943"/>
      <c r="J1827" s="18" t="s">
        <v>159</v>
      </c>
      <c r="K1827" s="21"/>
      <c r="L1827" s="21"/>
      <c r="M1827" s="22"/>
      <c r="N1827" s="22"/>
      <c r="O1827" s="22"/>
      <c r="P1827" s="22"/>
      <c r="Q1827" s="18"/>
      <c r="R1827" s="18"/>
      <c r="S1827" s="946"/>
      <c r="T1827" s="913"/>
      <c r="U1827" s="913"/>
      <c r="V1827" s="9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</row>
    <row r="1828" spans="1:116" ht="10.5" customHeight="1" outlineLevel="4" thickBot="1" x14ac:dyDescent="0.2">
      <c r="A1828" s="1003"/>
      <c r="B1828" s="1007"/>
      <c r="C1828" s="1011"/>
      <c r="D1828" s="980"/>
      <c r="E1828" s="962"/>
      <c r="F1828" s="965"/>
      <c r="G1828" s="944"/>
      <c r="H1828" s="944"/>
      <c r="I1828" s="944"/>
      <c r="J1828" s="19" t="s">
        <v>385</v>
      </c>
      <c r="K1828" s="19">
        <f>SUM(K1824:K1827)</f>
        <v>0</v>
      </c>
      <c r="L1828" s="19">
        <f>SUM(L1824:L1827)</f>
        <v>0</v>
      </c>
      <c r="M1828" s="19">
        <f t="shared" ref="M1828:R1828" si="436">SUM(M1824:M1827)</f>
        <v>0</v>
      </c>
      <c r="N1828" s="19">
        <f t="shared" si="436"/>
        <v>0</v>
      </c>
      <c r="O1828" s="19">
        <f t="shared" si="436"/>
        <v>0</v>
      </c>
      <c r="P1828" s="19">
        <f t="shared" si="436"/>
        <v>0</v>
      </c>
      <c r="Q1828" s="19">
        <f t="shared" si="436"/>
        <v>0</v>
      </c>
      <c r="R1828" s="19">
        <f t="shared" si="436"/>
        <v>0</v>
      </c>
      <c r="S1828" s="947"/>
      <c r="T1828" s="914"/>
      <c r="U1828" s="914"/>
      <c r="V1828" s="914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</row>
    <row r="1829" spans="1:116" ht="9.75" customHeight="1" outlineLevel="4" x14ac:dyDescent="0.15">
      <c r="A1829" s="1000" t="s">
        <v>73</v>
      </c>
      <c r="B1829" s="1004" t="s">
        <v>12</v>
      </c>
      <c r="C1829" s="1008" t="s">
        <v>10</v>
      </c>
      <c r="D1829" s="978">
        <v>3</v>
      </c>
      <c r="E1829" s="960" t="s">
        <v>12</v>
      </c>
      <c r="F1829" s="963"/>
      <c r="G1829" s="942"/>
      <c r="H1829" s="942"/>
      <c r="I1829" s="942"/>
      <c r="J1829" s="14" t="s">
        <v>156</v>
      </c>
      <c r="K1829" s="20"/>
      <c r="L1829" s="20"/>
      <c r="M1829" s="17"/>
      <c r="N1829" s="17"/>
      <c r="O1829" s="17"/>
      <c r="P1829" s="17"/>
      <c r="Q1829" s="16"/>
      <c r="R1829" s="16"/>
      <c r="S1829" s="945"/>
      <c r="T1829" s="912"/>
      <c r="U1829" s="912"/>
      <c r="V1829" s="912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</row>
    <row r="1830" spans="1:116" ht="9.75" customHeight="1" outlineLevel="4" x14ac:dyDescent="0.15">
      <c r="A1830" s="1001"/>
      <c r="B1830" s="1005"/>
      <c r="C1830" s="1009"/>
      <c r="D1830" s="979"/>
      <c r="E1830" s="961"/>
      <c r="F1830" s="964"/>
      <c r="G1830" s="943"/>
      <c r="H1830" s="943"/>
      <c r="I1830" s="943"/>
      <c r="J1830" s="16" t="s">
        <v>157</v>
      </c>
      <c r="K1830" s="20"/>
      <c r="L1830" s="20"/>
      <c r="M1830" s="17"/>
      <c r="N1830" s="17"/>
      <c r="O1830" s="17"/>
      <c r="P1830" s="17"/>
      <c r="Q1830" s="16"/>
      <c r="R1830" s="16"/>
      <c r="S1830" s="946"/>
      <c r="T1830" s="913"/>
      <c r="U1830" s="913"/>
      <c r="V1830" s="9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</row>
    <row r="1831" spans="1:116" ht="9.75" customHeight="1" outlineLevel="4" x14ac:dyDescent="0.15">
      <c r="A1831" s="1001"/>
      <c r="B1831" s="1005"/>
      <c r="C1831" s="1009"/>
      <c r="D1831" s="979"/>
      <c r="E1831" s="961"/>
      <c r="F1831" s="964"/>
      <c r="G1831" s="943"/>
      <c r="H1831" s="943"/>
      <c r="I1831" s="943"/>
      <c r="J1831" s="16" t="s">
        <v>158</v>
      </c>
      <c r="K1831" s="20"/>
      <c r="L1831" s="20"/>
      <c r="M1831" s="17"/>
      <c r="N1831" s="17"/>
      <c r="O1831" s="17"/>
      <c r="P1831" s="17"/>
      <c r="Q1831" s="16"/>
      <c r="R1831" s="16"/>
      <c r="S1831" s="946"/>
      <c r="T1831" s="913"/>
      <c r="U1831" s="913"/>
      <c r="V1831" s="9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</row>
    <row r="1832" spans="1:116" ht="9.75" customHeight="1" outlineLevel="4" x14ac:dyDescent="0.15">
      <c r="A1832" s="1002"/>
      <c r="B1832" s="1006"/>
      <c r="C1832" s="1010"/>
      <c r="D1832" s="979"/>
      <c r="E1832" s="961"/>
      <c r="F1832" s="964"/>
      <c r="G1832" s="943"/>
      <c r="H1832" s="943"/>
      <c r="I1832" s="943"/>
      <c r="J1832" s="18" t="s">
        <v>159</v>
      </c>
      <c r="K1832" s="21"/>
      <c r="L1832" s="21"/>
      <c r="M1832" s="22"/>
      <c r="N1832" s="22"/>
      <c r="O1832" s="22"/>
      <c r="P1832" s="22"/>
      <c r="Q1832" s="18"/>
      <c r="R1832" s="18"/>
      <c r="S1832" s="946"/>
      <c r="T1832" s="913"/>
      <c r="U1832" s="913"/>
      <c r="V1832" s="9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</row>
    <row r="1833" spans="1:116" ht="9.75" customHeight="1" outlineLevel="4" thickBot="1" x14ac:dyDescent="0.2">
      <c r="A1833" s="1003"/>
      <c r="B1833" s="1007"/>
      <c r="C1833" s="1011"/>
      <c r="D1833" s="980"/>
      <c r="E1833" s="962"/>
      <c r="F1833" s="965"/>
      <c r="G1833" s="944"/>
      <c r="H1833" s="944"/>
      <c r="I1833" s="944"/>
      <c r="J1833" s="19" t="s">
        <v>385</v>
      </c>
      <c r="K1833" s="19">
        <f>SUM(K1829:K1832)</f>
        <v>0</v>
      </c>
      <c r="L1833" s="19">
        <f>SUM(L1829:L1832)</f>
        <v>0</v>
      </c>
      <c r="M1833" s="19">
        <f t="shared" ref="M1833:R1833" si="437">SUM(M1829:M1832)</f>
        <v>0</v>
      </c>
      <c r="N1833" s="19">
        <f t="shared" si="437"/>
        <v>0</v>
      </c>
      <c r="O1833" s="19">
        <f t="shared" si="437"/>
        <v>0</v>
      </c>
      <c r="P1833" s="19">
        <f t="shared" si="437"/>
        <v>0</v>
      </c>
      <c r="Q1833" s="19">
        <f t="shared" si="437"/>
        <v>0</v>
      </c>
      <c r="R1833" s="19">
        <f t="shared" si="437"/>
        <v>0</v>
      </c>
      <c r="S1833" s="947"/>
      <c r="T1833" s="914"/>
      <c r="U1833" s="914"/>
      <c r="V1833" s="914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</row>
    <row r="1834" spans="1:116" ht="9.75" customHeight="1" outlineLevel="3" thickBot="1" x14ac:dyDescent="0.2">
      <c r="A1834" s="30" t="s">
        <v>73</v>
      </c>
      <c r="B1834" s="31" t="s">
        <v>12</v>
      </c>
      <c r="C1834" s="10" t="s">
        <v>10</v>
      </c>
      <c r="D1834" s="25">
        <v>3</v>
      </c>
      <c r="E1834" s="915" t="s">
        <v>46</v>
      </c>
      <c r="F1834" s="916"/>
      <c r="G1834" s="916"/>
      <c r="H1834" s="916"/>
      <c r="I1834" s="916"/>
      <c r="J1834" s="917"/>
      <c r="K1834" s="26">
        <f>K1823+K1828+K1833</f>
        <v>0</v>
      </c>
      <c r="L1834" s="26">
        <f>L1823+L1828+L1833</f>
        <v>0</v>
      </c>
      <c r="M1834" s="26">
        <f t="shared" ref="M1834:R1834" si="438">M1823+M1828+M1833</f>
        <v>0</v>
      </c>
      <c r="N1834" s="26">
        <f t="shared" si="438"/>
        <v>0</v>
      </c>
      <c r="O1834" s="26">
        <f t="shared" si="438"/>
        <v>0</v>
      </c>
      <c r="P1834" s="26">
        <f t="shared" si="438"/>
        <v>0</v>
      </c>
      <c r="Q1834" s="26">
        <f t="shared" si="438"/>
        <v>0</v>
      </c>
      <c r="R1834" s="26">
        <f t="shared" si="438"/>
        <v>0</v>
      </c>
      <c r="S1834" s="42" t="s">
        <v>13</v>
      </c>
      <c r="T1834" s="43" t="s">
        <v>13</v>
      </c>
      <c r="U1834" s="44" t="s">
        <v>13</v>
      </c>
      <c r="V1834" s="45" t="s">
        <v>13</v>
      </c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</row>
    <row r="1835" spans="1:116" ht="9.75" customHeight="1" outlineLevel="4" thickBot="1" x14ac:dyDescent="0.2">
      <c r="A1835" s="11" t="s">
        <v>73</v>
      </c>
      <c r="B1835" s="12" t="s">
        <v>12</v>
      </c>
      <c r="C1835" s="117" t="s">
        <v>10</v>
      </c>
      <c r="D1835" s="13">
        <v>4</v>
      </c>
      <c r="E1835" s="1016" t="s">
        <v>254</v>
      </c>
      <c r="F1835" s="1017"/>
      <c r="G1835" s="1017"/>
      <c r="H1835" s="1017"/>
      <c r="I1835" s="1017"/>
      <c r="J1835" s="1017"/>
      <c r="K1835" s="1017"/>
      <c r="L1835" s="1017"/>
      <c r="M1835" s="1017"/>
      <c r="N1835" s="1017"/>
      <c r="O1835" s="1017"/>
      <c r="P1835" s="1017"/>
      <c r="Q1835" s="1017"/>
      <c r="R1835" s="1017"/>
      <c r="S1835" s="1017"/>
      <c r="T1835" s="1017"/>
      <c r="U1835" s="1017"/>
      <c r="V1835" s="1018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</row>
    <row r="1836" spans="1:116" ht="9.75" customHeight="1" outlineLevel="4" x14ac:dyDescent="0.15">
      <c r="A1836" s="1000" t="s">
        <v>73</v>
      </c>
      <c r="B1836" s="1004" t="s">
        <v>12</v>
      </c>
      <c r="C1836" s="1008" t="s">
        <v>10</v>
      </c>
      <c r="D1836" s="978">
        <v>4</v>
      </c>
      <c r="E1836" s="1022" t="s">
        <v>10</v>
      </c>
      <c r="F1836" s="981"/>
      <c r="G1836" s="986"/>
      <c r="H1836" s="986"/>
      <c r="I1836" s="942"/>
      <c r="J1836" s="16" t="s">
        <v>156</v>
      </c>
      <c r="K1836" s="20"/>
      <c r="L1836" s="14"/>
      <c r="M1836" s="15"/>
      <c r="N1836" s="15"/>
      <c r="O1836" s="15"/>
      <c r="P1836" s="15"/>
      <c r="Q1836" s="14"/>
      <c r="R1836" s="14"/>
      <c r="S1836" s="1012"/>
      <c r="T1836" s="912"/>
      <c r="U1836" s="912"/>
      <c r="V1836" s="912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</row>
    <row r="1837" spans="1:116" ht="9.75" customHeight="1" outlineLevel="4" x14ac:dyDescent="0.15">
      <c r="A1837" s="1001"/>
      <c r="B1837" s="1005"/>
      <c r="C1837" s="1009"/>
      <c r="D1837" s="979"/>
      <c r="E1837" s="1023"/>
      <c r="F1837" s="982"/>
      <c r="G1837" s="985"/>
      <c r="H1837" s="985"/>
      <c r="I1837" s="943"/>
      <c r="J1837" s="16" t="s">
        <v>157</v>
      </c>
      <c r="K1837" s="20"/>
      <c r="L1837" s="16"/>
      <c r="M1837" s="17"/>
      <c r="N1837" s="17"/>
      <c r="O1837" s="17"/>
      <c r="P1837" s="17"/>
      <c r="Q1837" s="16"/>
      <c r="R1837" s="16"/>
      <c r="S1837" s="1013"/>
      <c r="T1837" s="913"/>
      <c r="U1837" s="913"/>
      <c r="V1837" s="9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</row>
    <row r="1838" spans="1:116" ht="9.75" customHeight="1" outlineLevel="4" x14ac:dyDescent="0.15">
      <c r="A1838" s="1001"/>
      <c r="B1838" s="1005"/>
      <c r="C1838" s="1009"/>
      <c r="D1838" s="979"/>
      <c r="E1838" s="1023"/>
      <c r="F1838" s="982"/>
      <c r="G1838" s="985"/>
      <c r="H1838" s="985"/>
      <c r="I1838" s="943"/>
      <c r="J1838" s="16" t="s">
        <v>158</v>
      </c>
      <c r="K1838" s="20"/>
      <c r="L1838" s="16"/>
      <c r="M1838" s="17"/>
      <c r="N1838" s="17"/>
      <c r="O1838" s="17"/>
      <c r="P1838" s="17"/>
      <c r="Q1838" s="16"/>
      <c r="R1838" s="16"/>
      <c r="S1838" s="1013"/>
      <c r="T1838" s="913"/>
      <c r="U1838" s="913"/>
      <c r="V1838" s="9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</row>
    <row r="1839" spans="1:116" ht="9.75" customHeight="1" outlineLevel="4" x14ac:dyDescent="0.15">
      <c r="A1839" s="1002"/>
      <c r="B1839" s="1006"/>
      <c r="C1839" s="1010"/>
      <c r="D1839" s="979"/>
      <c r="E1839" s="1024"/>
      <c r="F1839" s="983"/>
      <c r="G1839" s="987"/>
      <c r="H1839" s="987"/>
      <c r="I1839" s="943"/>
      <c r="J1839" s="18" t="s">
        <v>159</v>
      </c>
      <c r="K1839" s="21"/>
      <c r="L1839" s="18"/>
      <c r="M1839" s="18"/>
      <c r="N1839" s="18"/>
      <c r="O1839" s="18"/>
      <c r="P1839" s="18"/>
      <c r="Q1839" s="18"/>
      <c r="R1839" s="18"/>
      <c r="S1839" s="1014"/>
      <c r="T1839" s="913"/>
      <c r="U1839" s="913"/>
      <c r="V1839" s="9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</row>
    <row r="1840" spans="1:116" ht="9.75" customHeight="1" outlineLevel="4" thickBot="1" x14ac:dyDescent="0.2">
      <c r="A1840" s="1003"/>
      <c r="B1840" s="1007"/>
      <c r="C1840" s="1011"/>
      <c r="D1840" s="980"/>
      <c r="E1840" s="1025"/>
      <c r="F1840" s="984"/>
      <c r="G1840" s="988"/>
      <c r="H1840" s="988"/>
      <c r="I1840" s="944"/>
      <c r="J1840" s="19" t="s">
        <v>385</v>
      </c>
      <c r="K1840" s="19">
        <f>SUM(K1836:K1839)</f>
        <v>0</v>
      </c>
      <c r="L1840" s="19">
        <f>SUM(L1836:L1839)</f>
        <v>0</v>
      </c>
      <c r="M1840" s="19">
        <f t="shared" ref="M1840:R1840" si="439">SUM(M1836:M1839)</f>
        <v>0</v>
      </c>
      <c r="N1840" s="19">
        <f t="shared" si="439"/>
        <v>0</v>
      </c>
      <c r="O1840" s="19">
        <f t="shared" si="439"/>
        <v>0</v>
      </c>
      <c r="P1840" s="19">
        <f t="shared" si="439"/>
        <v>0</v>
      </c>
      <c r="Q1840" s="19">
        <f t="shared" si="439"/>
        <v>0</v>
      </c>
      <c r="R1840" s="19">
        <f t="shared" si="439"/>
        <v>0</v>
      </c>
      <c r="S1840" s="1015"/>
      <c r="T1840" s="914"/>
      <c r="U1840" s="914"/>
      <c r="V1840" s="914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</row>
    <row r="1841" spans="1:116" ht="9.75" customHeight="1" outlineLevel="4" x14ac:dyDescent="0.15">
      <c r="A1841" s="1000" t="s">
        <v>73</v>
      </c>
      <c r="B1841" s="1004" t="s">
        <v>12</v>
      </c>
      <c r="C1841" s="1008" t="s">
        <v>10</v>
      </c>
      <c r="D1841" s="978">
        <v>4</v>
      </c>
      <c r="E1841" s="960" t="s">
        <v>11</v>
      </c>
      <c r="F1841" s="963"/>
      <c r="G1841" s="942"/>
      <c r="H1841" s="942"/>
      <c r="I1841" s="942"/>
      <c r="J1841" s="14" t="s">
        <v>156</v>
      </c>
      <c r="K1841" s="20"/>
      <c r="L1841" s="20"/>
      <c r="M1841" s="17"/>
      <c r="N1841" s="17"/>
      <c r="O1841" s="17"/>
      <c r="P1841" s="17"/>
      <c r="Q1841" s="16"/>
      <c r="R1841" s="16"/>
      <c r="S1841" s="945"/>
      <c r="T1841" s="912"/>
      <c r="U1841" s="912"/>
      <c r="V1841" s="912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</row>
    <row r="1842" spans="1:116" ht="9.75" customHeight="1" outlineLevel="4" x14ac:dyDescent="0.15">
      <c r="A1842" s="1001"/>
      <c r="B1842" s="1005"/>
      <c r="C1842" s="1009"/>
      <c r="D1842" s="979"/>
      <c r="E1842" s="961"/>
      <c r="F1842" s="964"/>
      <c r="G1842" s="943"/>
      <c r="H1842" s="943"/>
      <c r="I1842" s="943"/>
      <c r="J1842" s="16" t="s">
        <v>157</v>
      </c>
      <c r="K1842" s="20"/>
      <c r="L1842" s="20"/>
      <c r="M1842" s="17"/>
      <c r="N1842" s="17"/>
      <c r="O1842" s="17"/>
      <c r="P1842" s="17"/>
      <c r="Q1842" s="16"/>
      <c r="R1842" s="16"/>
      <c r="S1842" s="946"/>
      <c r="T1842" s="913"/>
      <c r="U1842" s="913"/>
      <c r="V1842" s="9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</row>
    <row r="1843" spans="1:116" ht="9.75" customHeight="1" outlineLevel="4" x14ac:dyDescent="0.15">
      <c r="A1843" s="1001"/>
      <c r="B1843" s="1005"/>
      <c r="C1843" s="1009"/>
      <c r="D1843" s="979"/>
      <c r="E1843" s="961"/>
      <c r="F1843" s="964"/>
      <c r="G1843" s="943"/>
      <c r="H1843" s="943"/>
      <c r="I1843" s="943"/>
      <c r="J1843" s="16" t="s">
        <v>158</v>
      </c>
      <c r="K1843" s="20"/>
      <c r="L1843" s="20"/>
      <c r="M1843" s="17"/>
      <c r="N1843" s="17"/>
      <c r="O1843" s="17"/>
      <c r="P1843" s="17"/>
      <c r="Q1843" s="16"/>
      <c r="R1843" s="16"/>
      <c r="S1843" s="946"/>
      <c r="T1843" s="913"/>
      <c r="U1843" s="913"/>
      <c r="V1843" s="9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</row>
    <row r="1844" spans="1:116" ht="10.5" customHeight="1" outlineLevel="4" x14ac:dyDescent="0.15">
      <c r="A1844" s="1002"/>
      <c r="B1844" s="1006"/>
      <c r="C1844" s="1010"/>
      <c r="D1844" s="979"/>
      <c r="E1844" s="961"/>
      <c r="F1844" s="964"/>
      <c r="G1844" s="943"/>
      <c r="H1844" s="943"/>
      <c r="I1844" s="943"/>
      <c r="J1844" s="18" t="s">
        <v>159</v>
      </c>
      <c r="K1844" s="21"/>
      <c r="L1844" s="21"/>
      <c r="M1844" s="22"/>
      <c r="N1844" s="22"/>
      <c r="O1844" s="22"/>
      <c r="P1844" s="22"/>
      <c r="Q1844" s="18"/>
      <c r="R1844" s="18"/>
      <c r="S1844" s="946"/>
      <c r="T1844" s="913"/>
      <c r="U1844" s="913"/>
      <c r="V1844" s="9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</row>
    <row r="1845" spans="1:116" ht="10.5" customHeight="1" outlineLevel="4" thickBot="1" x14ac:dyDescent="0.2">
      <c r="A1845" s="1003"/>
      <c r="B1845" s="1007"/>
      <c r="C1845" s="1011"/>
      <c r="D1845" s="980"/>
      <c r="E1845" s="962"/>
      <c r="F1845" s="965"/>
      <c r="G1845" s="944"/>
      <c r="H1845" s="944"/>
      <c r="I1845" s="944"/>
      <c r="J1845" s="19" t="s">
        <v>385</v>
      </c>
      <c r="K1845" s="19">
        <f>SUM(K1841:K1844)</f>
        <v>0</v>
      </c>
      <c r="L1845" s="19">
        <f>SUM(L1841:L1844)</f>
        <v>0</v>
      </c>
      <c r="M1845" s="19">
        <f t="shared" ref="M1845:R1845" si="440">SUM(M1841:M1844)</f>
        <v>0</v>
      </c>
      <c r="N1845" s="19">
        <f t="shared" si="440"/>
        <v>0</v>
      </c>
      <c r="O1845" s="19">
        <f t="shared" si="440"/>
        <v>0</v>
      </c>
      <c r="P1845" s="19">
        <f t="shared" si="440"/>
        <v>0</v>
      </c>
      <c r="Q1845" s="19">
        <f t="shared" si="440"/>
        <v>0</v>
      </c>
      <c r="R1845" s="19">
        <f t="shared" si="440"/>
        <v>0</v>
      </c>
      <c r="S1845" s="947"/>
      <c r="T1845" s="914"/>
      <c r="U1845" s="914"/>
      <c r="V1845" s="914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</row>
    <row r="1846" spans="1:116" ht="9.75" customHeight="1" outlineLevel="4" x14ac:dyDescent="0.15">
      <c r="A1846" s="1000" t="s">
        <v>73</v>
      </c>
      <c r="B1846" s="1004" t="s">
        <v>12</v>
      </c>
      <c r="C1846" s="1008" t="s">
        <v>10</v>
      </c>
      <c r="D1846" s="978">
        <v>4</v>
      </c>
      <c r="E1846" s="960" t="s">
        <v>12</v>
      </c>
      <c r="F1846" s="963"/>
      <c r="G1846" s="942"/>
      <c r="H1846" s="942"/>
      <c r="I1846" s="942"/>
      <c r="J1846" s="14" t="s">
        <v>156</v>
      </c>
      <c r="K1846" s="20"/>
      <c r="L1846" s="20"/>
      <c r="M1846" s="17"/>
      <c r="N1846" s="17"/>
      <c r="O1846" s="17"/>
      <c r="P1846" s="17"/>
      <c r="Q1846" s="16"/>
      <c r="R1846" s="16"/>
      <c r="S1846" s="945"/>
      <c r="T1846" s="912"/>
      <c r="U1846" s="912"/>
      <c r="V1846" s="912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</row>
    <row r="1847" spans="1:116" ht="9.75" customHeight="1" outlineLevel="4" x14ac:dyDescent="0.15">
      <c r="A1847" s="1001"/>
      <c r="B1847" s="1005"/>
      <c r="C1847" s="1009"/>
      <c r="D1847" s="979"/>
      <c r="E1847" s="961"/>
      <c r="F1847" s="964"/>
      <c r="G1847" s="943"/>
      <c r="H1847" s="943"/>
      <c r="I1847" s="943"/>
      <c r="J1847" s="16" t="s">
        <v>157</v>
      </c>
      <c r="K1847" s="20"/>
      <c r="L1847" s="20"/>
      <c r="M1847" s="17"/>
      <c r="N1847" s="17"/>
      <c r="O1847" s="17"/>
      <c r="P1847" s="17"/>
      <c r="Q1847" s="16"/>
      <c r="R1847" s="16"/>
      <c r="S1847" s="946"/>
      <c r="T1847" s="913"/>
      <c r="U1847" s="913"/>
      <c r="V1847" s="9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</row>
    <row r="1848" spans="1:116" ht="9.75" customHeight="1" outlineLevel="4" x14ac:dyDescent="0.15">
      <c r="A1848" s="1001"/>
      <c r="B1848" s="1005"/>
      <c r="C1848" s="1009"/>
      <c r="D1848" s="979"/>
      <c r="E1848" s="961"/>
      <c r="F1848" s="964"/>
      <c r="G1848" s="943"/>
      <c r="H1848" s="943"/>
      <c r="I1848" s="943"/>
      <c r="J1848" s="16" t="s">
        <v>158</v>
      </c>
      <c r="K1848" s="20"/>
      <c r="L1848" s="20"/>
      <c r="M1848" s="17"/>
      <c r="N1848" s="17"/>
      <c r="O1848" s="17"/>
      <c r="P1848" s="17"/>
      <c r="Q1848" s="16"/>
      <c r="R1848" s="16"/>
      <c r="S1848" s="946"/>
      <c r="T1848" s="913"/>
      <c r="U1848" s="913"/>
      <c r="V1848" s="9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</row>
    <row r="1849" spans="1:116" ht="9.75" customHeight="1" outlineLevel="4" x14ac:dyDescent="0.15">
      <c r="A1849" s="1002"/>
      <c r="B1849" s="1006"/>
      <c r="C1849" s="1010"/>
      <c r="D1849" s="979"/>
      <c r="E1849" s="961"/>
      <c r="F1849" s="964"/>
      <c r="G1849" s="943"/>
      <c r="H1849" s="943"/>
      <c r="I1849" s="943"/>
      <c r="J1849" s="18" t="s">
        <v>159</v>
      </c>
      <c r="K1849" s="21"/>
      <c r="L1849" s="21"/>
      <c r="M1849" s="22"/>
      <c r="N1849" s="22"/>
      <c r="O1849" s="22"/>
      <c r="P1849" s="22"/>
      <c r="Q1849" s="18"/>
      <c r="R1849" s="18"/>
      <c r="S1849" s="946"/>
      <c r="T1849" s="913"/>
      <c r="U1849" s="913"/>
      <c r="V1849" s="9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</row>
    <row r="1850" spans="1:116" ht="9.75" customHeight="1" outlineLevel="4" thickBot="1" x14ac:dyDescent="0.2">
      <c r="A1850" s="1003"/>
      <c r="B1850" s="1007"/>
      <c r="C1850" s="1011"/>
      <c r="D1850" s="980"/>
      <c r="E1850" s="962"/>
      <c r="F1850" s="965"/>
      <c r="G1850" s="944"/>
      <c r="H1850" s="944"/>
      <c r="I1850" s="944"/>
      <c r="J1850" s="19" t="s">
        <v>385</v>
      </c>
      <c r="K1850" s="19">
        <f>SUM(K1846:K1849)</f>
        <v>0</v>
      </c>
      <c r="L1850" s="19">
        <f>SUM(L1846:L1849)</f>
        <v>0</v>
      </c>
      <c r="M1850" s="19">
        <f t="shared" ref="M1850:R1850" si="441">SUM(M1846:M1849)</f>
        <v>0</v>
      </c>
      <c r="N1850" s="19">
        <f t="shared" si="441"/>
        <v>0</v>
      </c>
      <c r="O1850" s="19">
        <f t="shared" si="441"/>
        <v>0</v>
      </c>
      <c r="P1850" s="19">
        <f t="shared" si="441"/>
        <v>0</v>
      </c>
      <c r="Q1850" s="19">
        <f t="shared" si="441"/>
        <v>0</v>
      </c>
      <c r="R1850" s="19">
        <f t="shared" si="441"/>
        <v>0</v>
      </c>
      <c r="S1850" s="947"/>
      <c r="T1850" s="914"/>
      <c r="U1850" s="914"/>
      <c r="V1850" s="914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</row>
    <row r="1851" spans="1:116" ht="9.75" customHeight="1" outlineLevel="3" thickBot="1" x14ac:dyDescent="0.2">
      <c r="A1851" s="30" t="s">
        <v>73</v>
      </c>
      <c r="B1851" s="31" t="s">
        <v>12</v>
      </c>
      <c r="C1851" s="10" t="s">
        <v>10</v>
      </c>
      <c r="D1851" s="25">
        <v>4</v>
      </c>
      <c r="E1851" s="915" t="s">
        <v>46</v>
      </c>
      <c r="F1851" s="916"/>
      <c r="G1851" s="916"/>
      <c r="H1851" s="916"/>
      <c r="I1851" s="916"/>
      <c r="J1851" s="917"/>
      <c r="K1851" s="26">
        <f>K1840+K1845+K1850</f>
        <v>0</v>
      </c>
      <c r="L1851" s="26">
        <f>L1840+L1845+L1850</f>
        <v>0</v>
      </c>
      <c r="M1851" s="26">
        <f t="shared" ref="M1851:R1851" si="442">M1840+M1845+M1850</f>
        <v>0</v>
      </c>
      <c r="N1851" s="26">
        <f t="shared" si="442"/>
        <v>0</v>
      </c>
      <c r="O1851" s="26">
        <f t="shared" si="442"/>
        <v>0</v>
      </c>
      <c r="P1851" s="26">
        <f t="shared" si="442"/>
        <v>0</v>
      </c>
      <c r="Q1851" s="26">
        <f t="shared" si="442"/>
        <v>0</v>
      </c>
      <c r="R1851" s="26">
        <f t="shared" si="442"/>
        <v>0</v>
      </c>
      <c r="S1851" s="42" t="s">
        <v>13</v>
      </c>
      <c r="T1851" s="43" t="s">
        <v>13</v>
      </c>
      <c r="U1851" s="44" t="s">
        <v>13</v>
      </c>
      <c r="V1851" s="45" t="s">
        <v>13</v>
      </c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</row>
    <row r="1852" spans="1:116" ht="9.75" customHeight="1" outlineLevel="4" thickBot="1" x14ac:dyDescent="0.2">
      <c r="A1852" s="11" t="s">
        <v>73</v>
      </c>
      <c r="B1852" s="12" t="s">
        <v>12</v>
      </c>
      <c r="C1852" s="117" t="s">
        <v>10</v>
      </c>
      <c r="D1852" s="13">
        <v>5</v>
      </c>
      <c r="E1852" s="1016" t="s">
        <v>118</v>
      </c>
      <c r="F1852" s="1017"/>
      <c r="G1852" s="1017"/>
      <c r="H1852" s="1017"/>
      <c r="I1852" s="1017"/>
      <c r="J1852" s="1017"/>
      <c r="K1852" s="1017"/>
      <c r="L1852" s="1017"/>
      <c r="M1852" s="1017"/>
      <c r="N1852" s="1017"/>
      <c r="O1852" s="1017"/>
      <c r="P1852" s="1017"/>
      <c r="Q1852" s="1017"/>
      <c r="R1852" s="1017"/>
      <c r="S1852" s="1017"/>
      <c r="T1852" s="1017"/>
      <c r="U1852" s="1017"/>
      <c r="V1852" s="1018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</row>
    <row r="1853" spans="1:116" ht="9.75" customHeight="1" outlineLevel="4" x14ac:dyDescent="0.15">
      <c r="A1853" s="1000" t="s">
        <v>73</v>
      </c>
      <c r="B1853" s="1004" t="s">
        <v>12</v>
      </c>
      <c r="C1853" s="1008" t="s">
        <v>10</v>
      </c>
      <c r="D1853" s="978">
        <v>5</v>
      </c>
      <c r="E1853" s="1022" t="s">
        <v>10</v>
      </c>
      <c r="F1853" s="981" t="s">
        <v>319</v>
      </c>
      <c r="G1853" s="986" t="s">
        <v>444</v>
      </c>
      <c r="H1853" s="942" t="s">
        <v>414</v>
      </c>
      <c r="I1853" s="942" t="s">
        <v>465</v>
      </c>
      <c r="J1853" s="16" t="s">
        <v>156</v>
      </c>
      <c r="K1853" s="20"/>
      <c r="L1853" s="14"/>
      <c r="M1853" s="15"/>
      <c r="N1853" s="15"/>
      <c r="O1853" s="15"/>
      <c r="P1853" s="15"/>
      <c r="Q1853" s="14"/>
      <c r="R1853" s="14"/>
      <c r="S1853" s="1012" t="s">
        <v>419</v>
      </c>
      <c r="T1853" s="912">
        <v>0</v>
      </c>
      <c r="U1853" s="912">
        <v>0</v>
      </c>
      <c r="V1853" s="912">
        <v>223</v>
      </c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</row>
    <row r="1854" spans="1:116" ht="9.75" customHeight="1" outlineLevel="4" x14ac:dyDescent="0.15">
      <c r="A1854" s="1001"/>
      <c r="B1854" s="1005"/>
      <c r="C1854" s="1009"/>
      <c r="D1854" s="979"/>
      <c r="E1854" s="1023"/>
      <c r="F1854" s="982"/>
      <c r="G1854" s="985"/>
      <c r="H1854" s="985"/>
      <c r="I1854" s="943"/>
      <c r="J1854" s="16" t="s">
        <v>157</v>
      </c>
      <c r="K1854" s="20"/>
      <c r="L1854" s="16"/>
      <c r="M1854" s="17"/>
      <c r="N1854" s="17"/>
      <c r="O1854" s="17"/>
      <c r="P1854" s="17"/>
      <c r="Q1854" s="16"/>
      <c r="R1854" s="16"/>
      <c r="S1854" s="1013"/>
      <c r="T1854" s="913"/>
      <c r="U1854" s="913"/>
      <c r="V1854" s="9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</row>
    <row r="1855" spans="1:116" ht="9.75" customHeight="1" outlineLevel="4" x14ac:dyDescent="0.15">
      <c r="A1855" s="1001"/>
      <c r="B1855" s="1005"/>
      <c r="C1855" s="1009"/>
      <c r="D1855" s="979"/>
      <c r="E1855" s="1023"/>
      <c r="F1855" s="982"/>
      <c r="G1855" s="985"/>
      <c r="H1855" s="989" t="s">
        <v>62</v>
      </c>
      <c r="I1855" s="943"/>
      <c r="J1855" s="16" t="s">
        <v>158</v>
      </c>
      <c r="K1855" s="20">
        <v>313934</v>
      </c>
      <c r="L1855" s="16"/>
      <c r="M1855" s="17"/>
      <c r="N1855" s="17"/>
      <c r="O1855" s="17"/>
      <c r="P1855" s="17"/>
      <c r="Q1855" s="16"/>
      <c r="R1855" s="16"/>
      <c r="S1855" s="1013"/>
      <c r="T1855" s="913"/>
      <c r="U1855" s="913"/>
      <c r="V1855" s="9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</row>
    <row r="1856" spans="1:116" ht="9.75" customHeight="1" outlineLevel="4" x14ac:dyDescent="0.15">
      <c r="A1856" s="1002"/>
      <c r="B1856" s="1006"/>
      <c r="C1856" s="1010"/>
      <c r="D1856" s="979"/>
      <c r="E1856" s="1024"/>
      <c r="F1856" s="983"/>
      <c r="G1856" s="987"/>
      <c r="H1856" s="985"/>
      <c r="I1856" s="943"/>
      <c r="J1856" s="18" t="s">
        <v>159</v>
      </c>
      <c r="K1856" s="21"/>
      <c r="L1856" s="18"/>
      <c r="M1856" s="18"/>
      <c r="N1856" s="18"/>
      <c r="O1856" s="18"/>
      <c r="P1856" s="18"/>
      <c r="Q1856" s="18"/>
      <c r="R1856" s="18"/>
      <c r="S1856" s="1014"/>
      <c r="T1856" s="913"/>
      <c r="U1856" s="913"/>
      <c r="V1856" s="9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</row>
    <row r="1857" spans="1:116" ht="9.75" customHeight="1" outlineLevel="4" thickBot="1" x14ac:dyDescent="0.2">
      <c r="A1857" s="1003"/>
      <c r="B1857" s="1007"/>
      <c r="C1857" s="1011"/>
      <c r="D1857" s="980"/>
      <c r="E1857" s="1025"/>
      <c r="F1857" s="984"/>
      <c r="G1857" s="988"/>
      <c r="H1857" s="100"/>
      <c r="I1857" s="944"/>
      <c r="J1857" s="19" t="s">
        <v>385</v>
      </c>
      <c r="K1857" s="19">
        <f>SUM(K1853:K1856)</f>
        <v>313934</v>
      </c>
      <c r="L1857" s="19">
        <f>SUM(L1853:L1856)</f>
        <v>0</v>
      </c>
      <c r="M1857" s="19">
        <f t="shared" ref="M1857:R1857" si="443">SUM(M1853:M1856)</f>
        <v>0</v>
      </c>
      <c r="N1857" s="19">
        <f t="shared" si="443"/>
        <v>0</v>
      </c>
      <c r="O1857" s="19">
        <f t="shared" si="443"/>
        <v>0</v>
      </c>
      <c r="P1857" s="19">
        <f t="shared" si="443"/>
        <v>0</v>
      </c>
      <c r="Q1857" s="19">
        <f t="shared" si="443"/>
        <v>0</v>
      </c>
      <c r="R1857" s="19">
        <f t="shared" si="443"/>
        <v>0</v>
      </c>
      <c r="S1857" s="1015"/>
      <c r="T1857" s="914"/>
      <c r="U1857" s="914"/>
      <c r="V1857" s="914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</row>
    <row r="1858" spans="1:116" ht="9.75" customHeight="1" outlineLevel="4" x14ac:dyDescent="0.15">
      <c r="A1858" s="1000" t="s">
        <v>73</v>
      </c>
      <c r="B1858" s="1004" t="s">
        <v>12</v>
      </c>
      <c r="C1858" s="1008" t="s">
        <v>10</v>
      </c>
      <c r="D1858" s="978">
        <v>5</v>
      </c>
      <c r="E1858" s="960" t="s">
        <v>11</v>
      </c>
      <c r="F1858" s="963" t="s">
        <v>552</v>
      </c>
      <c r="G1858" s="986"/>
      <c r="H1858" s="942"/>
      <c r="I1858" s="942"/>
      <c r="J1858" s="14" t="s">
        <v>156</v>
      </c>
      <c r="K1858" s="20"/>
      <c r="L1858" s="20"/>
      <c r="M1858" s="17"/>
      <c r="N1858" s="17"/>
      <c r="O1858" s="17"/>
      <c r="P1858" s="17"/>
      <c r="Q1858" s="16"/>
      <c r="R1858" s="16"/>
      <c r="S1858" s="945"/>
      <c r="T1858" s="912"/>
      <c r="U1858" s="912"/>
      <c r="V1858" s="912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</row>
    <row r="1859" spans="1:116" ht="9.75" customHeight="1" outlineLevel="4" x14ac:dyDescent="0.15">
      <c r="A1859" s="1001"/>
      <c r="B1859" s="1005"/>
      <c r="C1859" s="1009"/>
      <c r="D1859" s="979"/>
      <c r="E1859" s="961"/>
      <c r="F1859" s="964"/>
      <c r="G1859" s="985"/>
      <c r="H1859" s="985"/>
      <c r="I1859" s="943"/>
      <c r="J1859" s="16" t="s">
        <v>157</v>
      </c>
      <c r="K1859" s="20"/>
      <c r="L1859" s="20"/>
      <c r="M1859" s="17"/>
      <c r="N1859" s="17"/>
      <c r="O1859" s="17"/>
      <c r="P1859" s="17"/>
      <c r="Q1859" s="16"/>
      <c r="R1859" s="16"/>
      <c r="S1859" s="946"/>
      <c r="T1859" s="913"/>
      <c r="U1859" s="913"/>
      <c r="V1859" s="9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</row>
    <row r="1860" spans="1:116" ht="9.75" customHeight="1" outlineLevel="4" x14ac:dyDescent="0.15">
      <c r="A1860" s="1001"/>
      <c r="B1860" s="1005"/>
      <c r="C1860" s="1009"/>
      <c r="D1860" s="979"/>
      <c r="E1860" s="961"/>
      <c r="F1860" s="964"/>
      <c r="G1860" s="985"/>
      <c r="H1860" s="989"/>
      <c r="I1860" s="943"/>
      <c r="J1860" s="16" t="s">
        <v>158</v>
      </c>
      <c r="K1860" s="20"/>
      <c r="L1860" s="20"/>
      <c r="M1860" s="17"/>
      <c r="N1860" s="17"/>
      <c r="O1860" s="17"/>
      <c r="P1860" s="17"/>
      <c r="Q1860" s="16"/>
      <c r="R1860" s="16"/>
      <c r="S1860" s="946"/>
      <c r="T1860" s="913"/>
      <c r="U1860" s="913"/>
      <c r="V1860" s="9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</row>
    <row r="1861" spans="1:116" ht="10.5" customHeight="1" outlineLevel="4" x14ac:dyDescent="0.15">
      <c r="A1861" s="1002"/>
      <c r="B1861" s="1006"/>
      <c r="C1861" s="1010"/>
      <c r="D1861" s="979"/>
      <c r="E1861" s="961"/>
      <c r="F1861" s="964"/>
      <c r="G1861" s="987"/>
      <c r="H1861" s="985"/>
      <c r="I1861" s="943"/>
      <c r="J1861" s="18" t="s">
        <v>159</v>
      </c>
      <c r="K1861" s="21"/>
      <c r="L1861" s="21"/>
      <c r="M1861" s="22"/>
      <c r="N1861" s="22"/>
      <c r="O1861" s="22"/>
      <c r="P1861" s="22"/>
      <c r="Q1861" s="18"/>
      <c r="R1861" s="18"/>
      <c r="S1861" s="946"/>
      <c r="T1861" s="913"/>
      <c r="U1861" s="913"/>
      <c r="V1861" s="9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</row>
    <row r="1862" spans="1:116" ht="10.5" customHeight="1" outlineLevel="4" thickBot="1" x14ac:dyDescent="0.2">
      <c r="A1862" s="1003"/>
      <c r="B1862" s="1007"/>
      <c r="C1862" s="1011"/>
      <c r="D1862" s="980"/>
      <c r="E1862" s="962"/>
      <c r="F1862" s="965"/>
      <c r="G1862" s="988"/>
      <c r="H1862" s="107"/>
      <c r="I1862" s="944"/>
      <c r="J1862" s="19" t="s">
        <v>385</v>
      </c>
      <c r="K1862" s="19">
        <f>SUM(K1858:K1861)</f>
        <v>0</v>
      </c>
      <c r="L1862" s="19">
        <f>SUM(L1858:L1861)</f>
        <v>0</v>
      </c>
      <c r="M1862" s="19">
        <f t="shared" ref="M1862:R1862" si="444">SUM(M1858:M1861)</f>
        <v>0</v>
      </c>
      <c r="N1862" s="19">
        <f t="shared" si="444"/>
        <v>0</v>
      </c>
      <c r="O1862" s="19">
        <f t="shared" si="444"/>
        <v>0</v>
      </c>
      <c r="P1862" s="19">
        <f t="shared" si="444"/>
        <v>0</v>
      </c>
      <c r="Q1862" s="19">
        <f t="shared" si="444"/>
        <v>0</v>
      </c>
      <c r="R1862" s="19">
        <f t="shared" si="444"/>
        <v>0</v>
      </c>
      <c r="S1862" s="947"/>
      <c r="T1862" s="914"/>
      <c r="U1862" s="914"/>
      <c r="V1862" s="914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</row>
    <row r="1863" spans="1:116" ht="9.75" customHeight="1" outlineLevel="4" x14ac:dyDescent="0.15">
      <c r="A1863" s="1000" t="s">
        <v>73</v>
      </c>
      <c r="B1863" s="1004" t="s">
        <v>12</v>
      </c>
      <c r="C1863" s="1008" t="s">
        <v>10</v>
      </c>
      <c r="D1863" s="978">
        <v>5</v>
      </c>
      <c r="E1863" s="960" t="s">
        <v>12</v>
      </c>
      <c r="F1863" s="963"/>
      <c r="G1863" s="942"/>
      <c r="H1863" s="942"/>
      <c r="I1863" s="942"/>
      <c r="J1863" s="14" t="s">
        <v>156</v>
      </c>
      <c r="K1863" s="20"/>
      <c r="L1863" s="20"/>
      <c r="M1863" s="17"/>
      <c r="N1863" s="17"/>
      <c r="O1863" s="17"/>
      <c r="P1863" s="17"/>
      <c r="Q1863" s="16"/>
      <c r="R1863" s="16"/>
      <c r="S1863" s="945"/>
      <c r="T1863" s="912"/>
      <c r="U1863" s="912"/>
      <c r="V1863" s="912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</row>
    <row r="1864" spans="1:116" ht="9.75" customHeight="1" outlineLevel="4" x14ac:dyDescent="0.15">
      <c r="A1864" s="1001"/>
      <c r="B1864" s="1005"/>
      <c r="C1864" s="1009"/>
      <c r="D1864" s="979"/>
      <c r="E1864" s="961"/>
      <c r="F1864" s="964"/>
      <c r="G1864" s="943"/>
      <c r="H1864" s="943"/>
      <c r="I1864" s="943"/>
      <c r="J1864" s="16" t="s">
        <v>157</v>
      </c>
      <c r="K1864" s="20"/>
      <c r="L1864" s="20"/>
      <c r="M1864" s="17"/>
      <c r="N1864" s="17"/>
      <c r="O1864" s="17"/>
      <c r="P1864" s="17"/>
      <c r="Q1864" s="16"/>
      <c r="R1864" s="16"/>
      <c r="S1864" s="946"/>
      <c r="T1864" s="913"/>
      <c r="U1864" s="913"/>
      <c r="V1864" s="9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</row>
    <row r="1865" spans="1:116" ht="9.75" customHeight="1" outlineLevel="4" x14ac:dyDescent="0.15">
      <c r="A1865" s="1001"/>
      <c r="B1865" s="1005"/>
      <c r="C1865" s="1009"/>
      <c r="D1865" s="979"/>
      <c r="E1865" s="961"/>
      <c r="F1865" s="964"/>
      <c r="G1865" s="943"/>
      <c r="H1865" s="943"/>
      <c r="I1865" s="943"/>
      <c r="J1865" s="16" t="s">
        <v>158</v>
      </c>
      <c r="K1865" s="20"/>
      <c r="L1865" s="20"/>
      <c r="M1865" s="17"/>
      <c r="N1865" s="17"/>
      <c r="O1865" s="17"/>
      <c r="P1865" s="17"/>
      <c r="Q1865" s="16"/>
      <c r="R1865" s="16"/>
      <c r="S1865" s="946"/>
      <c r="T1865" s="913"/>
      <c r="U1865" s="913"/>
      <c r="V1865" s="9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</row>
    <row r="1866" spans="1:116" ht="9.75" customHeight="1" outlineLevel="4" x14ac:dyDescent="0.15">
      <c r="A1866" s="1002"/>
      <c r="B1866" s="1006"/>
      <c r="C1866" s="1010"/>
      <c r="D1866" s="979"/>
      <c r="E1866" s="961"/>
      <c r="F1866" s="964"/>
      <c r="G1866" s="943"/>
      <c r="H1866" s="943"/>
      <c r="I1866" s="943"/>
      <c r="J1866" s="18" t="s">
        <v>159</v>
      </c>
      <c r="K1866" s="21"/>
      <c r="L1866" s="21"/>
      <c r="M1866" s="22"/>
      <c r="N1866" s="22"/>
      <c r="O1866" s="22"/>
      <c r="P1866" s="22"/>
      <c r="Q1866" s="18"/>
      <c r="R1866" s="18"/>
      <c r="S1866" s="946"/>
      <c r="T1866" s="913"/>
      <c r="U1866" s="913"/>
      <c r="V1866" s="9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</row>
    <row r="1867" spans="1:116" ht="9.75" customHeight="1" outlineLevel="4" thickBot="1" x14ac:dyDescent="0.2">
      <c r="A1867" s="1003"/>
      <c r="B1867" s="1007"/>
      <c r="C1867" s="1011"/>
      <c r="D1867" s="980"/>
      <c r="E1867" s="962"/>
      <c r="F1867" s="965"/>
      <c r="G1867" s="944"/>
      <c r="H1867" s="944"/>
      <c r="I1867" s="944"/>
      <c r="J1867" s="19" t="s">
        <v>385</v>
      </c>
      <c r="K1867" s="19">
        <f>SUM(K1863:K1866)</f>
        <v>0</v>
      </c>
      <c r="L1867" s="19">
        <f>SUM(L1863:L1866)</f>
        <v>0</v>
      </c>
      <c r="M1867" s="19">
        <f t="shared" ref="M1867:R1867" si="445">SUM(M1863:M1866)</f>
        <v>0</v>
      </c>
      <c r="N1867" s="19">
        <f t="shared" si="445"/>
        <v>0</v>
      </c>
      <c r="O1867" s="19">
        <f t="shared" si="445"/>
        <v>0</v>
      </c>
      <c r="P1867" s="19">
        <f t="shared" si="445"/>
        <v>0</v>
      </c>
      <c r="Q1867" s="19">
        <f t="shared" si="445"/>
        <v>0</v>
      </c>
      <c r="R1867" s="19">
        <f t="shared" si="445"/>
        <v>0</v>
      </c>
      <c r="S1867" s="947"/>
      <c r="T1867" s="914"/>
      <c r="U1867" s="914"/>
      <c r="V1867" s="914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</row>
    <row r="1868" spans="1:116" ht="9.75" customHeight="1" outlineLevel="3" thickBot="1" x14ac:dyDescent="0.2">
      <c r="A1868" s="30" t="s">
        <v>73</v>
      </c>
      <c r="B1868" s="31" t="s">
        <v>12</v>
      </c>
      <c r="C1868" s="10" t="s">
        <v>10</v>
      </c>
      <c r="D1868" s="25">
        <v>5</v>
      </c>
      <c r="E1868" s="1061" t="s">
        <v>46</v>
      </c>
      <c r="F1868" s="1062"/>
      <c r="G1868" s="1062"/>
      <c r="H1868" s="1062"/>
      <c r="I1868" s="1062"/>
      <c r="J1868" s="1063"/>
      <c r="K1868" s="26">
        <f>K1857+K1862+K1867</f>
        <v>313934</v>
      </c>
      <c r="L1868" s="26">
        <f>L1857+L1862+L1867</f>
        <v>0</v>
      </c>
      <c r="M1868" s="26">
        <f t="shared" ref="M1868:R1868" si="446">M1857+M1862+M1867</f>
        <v>0</v>
      </c>
      <c r="N1868" s="26">
        <f t="shared" si="446"/>
        <v>0</v>
      </c>
      <c r="O1868" s="26">
        <f t="shared" si="446"/>
        <v>0</v>
      </c>
      <c r="P1868" s="26">
        <f t="shared" si="446"/>
        <v>0</v>
      </c>
      <c r="Q1868" s="26">
        <f t="shared" si="446"/>
        <v>0</v>
      </c>
      <c r="R1868" s="26">
        <f t="shared" si="446"/>
        <v>0</v>
      </c>
      <c r="S1868" s="42" t="s">
        <v>13</v>
      </c>
      <c r="T1868" s="43" t="s">
        <v>13</v>
      </c>
      <c r="U1868" s="44" t="s">
        <v>13</v>
      </c>
      <c r="V1868" s="45" t="s">
        <v>13</v>
      </c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</row>
    <row r="1869" spans="1:116" ht="9.75" customHeight="1" outlineLevel="4" thickBot="1" x14ac:dyDescent="0.2">
      <c r="A1869" s="11" t="s">
        <v>73</v>
      </c>
      <c r="B1869" s="12" t="s">
        <v>12</v>
      </c>
      <c r="C1869" s="117" t="s">
        <v>10</v>
      </c>
      <c r="D1869" s="13">
        <v>6</v>
      </c>
      <c r="E1869" s="1016" t="s">
        <v>118</v>
      </c>
      <c r="F1869" s="1017"/>
      <c r="G1869" s="1017"/>
      <c r="H1869" s="1017"/>
      <c r="I1869" s="1017"/>
      <c r="J1869" s="1017"/>
      <c r="K1869" s="1017"/>
      <c r="L1869" s="1017"/>
      <c r="M1869" s="1017"/>
      <c r="N1869" s="1017"/>
      <c r="O1869" s="1017"/>
      <c r="P1869" s="1017"/>
      <c r="Q1869" s="1017"/>
      <c r="R1869" s="1017"/>
      <c r="S1869" s="1017"/>
      <c r="T1869" s="1017"/>
      <c r="U1869" s="1017"/>
      <c r="V1869" s="1018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</row>
    <row r="1870" spans="1:116" ht="9.75" customHeight="1" outlineLevel="4" x14ac:dyDescent="0.15">
      <c r="A1870" s="1000" t="s">
        <v>73</v>
      </c>
      <c r="B1870" s="1004" t="s">
        <v>12</v>
      </c>
      <c r="C1870" s="1008" t="s">
        <v>10</v>
      </c>
      <c r="D1870" s="978">
        <v>6</v>
      </c>
      <c r="E1870" s="1022" t="s">
        <v>10</v>
      </c>
      <c r="F1870" s="981"/>
      <c r="G1870" s="986"/>
      <c r="H1870" s="986"/>
      <c r="I1870" s="942"/>
      <c r="J1870" s="16" t="s">
        <v>156</v>
      </c>
      <c r="K1870" s="20"/>
      <c r="L1870" s="14"/>
      <c r="M1870" s="15"/>
      <c r="N1870" s="15"/>
      <c r="O1870" s="15"/>
      <c r="P1870" s="15"/>
      <c r="Q1870" s="14"/>
      <c r="R1870" s="14"/>
      <c r="S1870" s="1012"/>
      <c r="T1870" s="912"/>
      <c r="U1870" s="912"/>
      <c r="V1870" s="912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</row>
    <row r="1871" spans="1:116" ht="9.75" customHeight="1" outlineLevel="4" x14ac:dyDescent="0.15">
      <c r="A1871" s="1001"/>
      <c r="B1871" s="1005"/>
      <c r="C1871" s="1009"/>
      <c r="D1871" s="979"/>
      <c r="E1871" s="1023"/>
      <c r="F1871" s="982"/>
      <c r="G1871" s="985"/>
      <c r="H1871" s="985"/>
      <c r="I1871" s="943"/>
      <c r="J1871" s="16" t="s">
        <v>157</v>
      </c>
      <c r="K1871" s="20"/>
      <c r="L1871" s="16"/>
      <c r="M1871" s="17"/>
      <c r="N1871" s="17"/>
      <c r="O1871" s="17"/>
      <c r="P1871" s="17"/>
      <c r="Q1871" s="16"/>
      <c r="R1871" s="16"/>
      <c r="S1871" s="1013"/>
      <c r="T1871" s="913"/>
      <c r="U1871" s="913"/>
      <c r="V1871" s="9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</row>
    <row r="1872" spans="1:116" ht="9.75" customHeight="1" outlineLevel="4" x14ac:dyDescent="0.15">
      <c r="A1872" s="1001"/>
      <c r="B1872" s="1005"/>
      <c r="C1872" s="1009"/>
      <c r="D1872" s="979"/>
      <c r="E1872" s="1023"/>
      <c r="F1872" s="982"/>
      <c r="G1872" s="985"/>
      <c r="H1872" s="985"/>
      <c r="I1872" s="943"/>
      <c r="J1872" s="16" t="s">
        <v>158</v>
      </c>
      <c r="K1872" s="20"/>
      <c r="L1872" s="16"/>
      <c r="M1872" s="17"/>
      <c r="N1872" s="17"/>
      <c r="O1872" s="17"/>
      <c r="P1872" s="17"/>
      <c r="Q1872" s="16"/>
      <c r="R1872" s="16"/>
      <c r="S1872" s="1013"/>
      <c r="T1872" s="913"/>
      <c r="U1872" s="913"/>
      <c r="V1872" s="9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</row>
    <row r="1873" spans="1:116" ht="9.75" customHeight="1" outlineLevel="4" x14ac:dyDescent="0.15">
      <c r="A1873" s="1002"/>
      <c r="B1873" s="1006"/>
      <c r="C1873" s="1010"/>
      <c r="D1873" s="979"/>
      <c r="E1873" s="1024"/>
      <c r="F1873" s="983"/>
      <c r="G1873" s="987"/>
      <c r="H1873" s="987"/>
      <c r="I1873" s="943"/>
      <c r="J1873" s="18" t="s">
        <v>159</v>
      </c>
      <c r="K1873" s="21"/>
      <c r="L1873" s="18"/>
      <c r="M1873" s="18"/>
      <c r="N1873" s="18"/>
      <c r="O1873" s="18"/>
      <c r="P1873" s="18"/>
      <c r="Q1873" s="18"/>
      <c r="R1873" s="18"/>
      <c r="S1873" s="1014"/>
      <c r="T1873" s="913"/>
      <c r="U1873" s="913"/>
      <c r="V1873" s="9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</row>
    <row r="1874" spans="1:116" ht="9.75" customHeight="1" outlineLevel="4" thickBot="1" x14ac:dyDescent="0.2">
      <c r="A1874" s="1003"/>
      <c r="B1874" s="1007"/>
      <c r="C1874" s="1011"/>
      <c r="D1874" s="980"/>
      <c r="E1874" s="1025"/>
      <c r="F1874" s="984"/>
      <c r="G1874" s="988"/>
      <c r="H1874" s="988"/>
      <c r="I1874" s="944"/>
      <c r="J1874" s="19" t="s">
        <v>385</v>
      </c>
      <c r="K1874" s="19">
        <f>SUM(K1870:K1873)</f>
        <v>0</v>
      </c>
      <c r="L1874" s="19">
        <f>SUM(L1870:L1873)</f>
        <v>0</v>
      </c>
      <c r="M1874" s="19">
        <f t="shared" ref="M1874:R1874" si="447">SUM(M1870:M1873)</f>
        <v>0</v>
      </c>
      <c r="N1874" s="19">
        <f t="shared" si="447"/>
        <v>0</v>
      </c>
      <c r="O1874" s="19">
        <f t="shared" si="447"/>
        <v>0</v>
      </c>
      <c r="P1874" s="19">
        <f t="shared" si="447"/>
        <v>0</v>
      </c>
      <c r="Q1874" s="19">
        <f t="shared" si="447"/>
        <v>0</v>
      </c>
      <c r="R1874" s="19">
        <f t="shared" si="447"/>
        <v>0</v>
      </c>
      <c r="S1874" s="1015"/>
      <c r="T1874" s="914"/>
      <c r="U1874" s="914"/>
      <c r="V1874" s="914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</row>
    <row r="1875" spans="1:116" ht="9.75" customHeight="1" outlineLevel="4" x14ac:dyDescent="0.15">
      <c r="A1875" s="1000" t="s">
        <v>73</v>
      </c>
      <c r="B1875" s="1004" t="s">
        <v>12</v>
      </c>
      <c r="C1875" s="1008" t="s">
        <v>10</v>
      </c>
      <c r="D1875" s="978">
        <v>6</v>
      </c>
      <c r="E1875" s="960" t="s">
        <v>11</v>
      </c>
      <c r="F1875" s="963"/>
      <c r="G1875" s="942"/>
      <c r="H1875" s="942"/>
      <c r="I1875" s="942"/>
      <c r="J1875" s="14" t="s">
        <v>156</v>
      </c>
      <c r="K1875" s="20"/>
      <c r="L1875" s="20"/>
      <c r="M1875" s="17"/>
      <c r="N1875" s="17"/>
      <c r="O1875" s="17"/>
      <c r="P1875" s="17"/>
      <c r="Q1875" s="16"/>
      <c r="R1875" s="16"/>
      <c r="S1875" s="945"/>
      <c r="T1875" s="912"/>
      <c r="U1875" s="912"/>
      <c r="V1875" s="912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</row>
    <row r="1876" spans="1:116" ht="9.75" customHeight="1" outlineLevel="4" x14ac:dyDescent="0.15">
      <c r="A1876" s="1001"/>
      <c r="B1876" s="1005"/>
      <c r="C1876" s="1009"/>
      <c r="D1876" s="979"/>
      <c r="E1876" s="961"/>
      <c r="F1876" s="964"/>
      <c r="G1876" s="943"/>
      <c r="H1876" s="943"/>
      <c r="I1876" s="943"/>
      <c r="J1876" s="16" t="s">
        <v>157</v>
      </c>
      <c r="K1876" s="20"/>
      <c r="L1876" s="20"/>
      <c r="M1876" s="17"/>
      <c r="N1876" s="17"/>
      <c r="O1876" s="17"/>
      <c r="P1876" s="17"/>
      <c r="Q1876" s="16"/>
      <c r="R1876" s="16"/>
      <c r="S1876" s="946"/>
      <c r="T1876" s="913"/>
      <c r="U1876" s="913"/>
      <c r="V1876" s="9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</row>
    <row r="1877" spans="1:116" ht="9.75" customHeight="1" outlineLevel="4" x14ac:dyDescent="0.15">
      <c r="A1877" s="1001"/>
      <c r="B1877" s="1005"/>
      <c r="C1877" s="1009"/>
      <c r="D1877" s="979"/>
      <c r="E1877" s="961"/>
      <c r="F1877" s="964"/>
      <c r="G1877" s="943"/>
      <c r="H1877" s="943"/>
      <c r="I1877" s="943"/>
      <c r="J1877" s="16" t="s">
        <v>158</v>
      </c>
      <c r="K1877" s="20"/>
      <c r="L1877" s="20"/>
      <c r="M1877" s="17"/>
      <c r="N1877" s="17"/>
      <c r="O1877" s="17"/>
      <c r="P1877" s="17"/>
      <c r="Q1877" s="16"/>
      <c r="R1877" s="16"/>
      <c r="S1877" s="946"/>
      <c r="T1877" s="913"/>
      <c r="U1877" s="913"/>
      <c r="V1877" s="9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</row>
    <row r="1878" spans="1:116" ht="10.5" customHeight="1" outlineLevel="4" x14ac:dyDescent="0.15">
      <c r="A1878" s="1002"/>
      <c r="B1878" s="1006"/>
      <c r="C1878" s="1010"/>
      <c r="D1878" s="979"/>
      <c r="E1878" s="961"/>
      <c r="F1878" s="964"/>
      <c r="G1878" s="943"/>
      <c r="H1878" s="943"/>
      <c r="I1878" s="943"/>
      <c r="J1878" s="18" t="s">
        <v>159</v>
      </c>
      <c r="K1878" s="21"/>
      <c r="L1878" s="21"/>
      <c r="M1878" s="22"/>
      <c r="N1878" s="22"/>
      <c r="O1878" s="22"/>
      <c r="P1878" s="22"/>
      <c r="Q1878" s="18"/>
      <c r="R1878" s="18"/>
      <c r="S1878" s="946"/>
      <c r="T1878" s="913"/>
      <c r="U1878" s="913"/>
      <c r="V1878" s="9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</row>
    <row r="1879" spans="1:116" ht="10.5" customHeight="1" outlineLevel="4" thickBot="1" x14ac:dyDescent="0.2">
      <c r="A1879" s="1003"/>
      <c r="B1879" s="1007"/>
      <c r="C1879" s="1011"/>
      <c r="D1879" s="980"/>
      <c r="E1879" s="962"/>
      <c r="F1879" s="965"/>
      <c r="G1879" s="944"/>
      <c r="H1879" s="944"/>
      <c r="I1879" s="944"/>
      <c r="J1879" s="19" t="s">
        <v>385</v>
      </c>
      <c r="K1879" s="19">
        <f>SUM(K1875:K1878)</f>
        <v>0</v>
      </c>
      <c r="L1879" s="19">
        <f>SUM(L1875:L1878)</f>
        <v>0</v>
      </c>
      <c r="M1879" s="19">
        <f t="shared" ref="M1879:R1879" si="448">SUM(M1875:M1878)</f>
        <v>0</v>
      </c>
      <c r="N1879" s="19">
        <f t="shared" si="448"/>
        <v>0</v>
      </c>
      <c r="O1879" s="19">
        <f t="shared" si="448"/>
        <v>0</v>
      </c>
      <c r="P1879" s="19">
        <f t="shared" si="448"/>
        <v>0</v>
      </c>
      <c r="Q1879" s="19">
        <f t="shared" si="448"/>
        <v>0</v>
      </c>
      <c r="R1879" s="19">
        <f t="shared" si="448"/>
        <v>0</v>
      </c>
      <c r="S1879" s="947"/>
      <c r="T1879" s="914"/>
      <c r="U1879" s="914"/>
      <c r="V1879" s="914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</row>
    <row r="1880" spans="1:116" ht="9.75" customHeight="1" outlineLevel="4" x14ac:dyDescent="0.15">
      <c r="A1880" s="1000" t="s">
        <v>73</v>
      </c>
      <c r="B1880" s="1004" t="s">
        <v>12</v>
      </c>
      <c r="C1880" s="1008" t="s">
        <v>10</v>
      </c>
      <c r="D1880" s="978">
        <v>6</v>
      </c>
      <c r="E1880" s="960" t="s">
        <v>12</v>
      </c>
      <c r="F1880" s="963"/>
      <c r="G1880" s="942"/>
      <c r="H1880" s="942"/>
      <c r="I1880" s="942"/>
      <c r="J1880" s="14" t="s">
        <v>156</v>
      </c>
      <c r="K1880" s="20"/>
      <c r="L1880" s="20"/>
      <c r="M1880" s="17"/>
      <c r="N1880" s="17"/>
      <c r="O1880" s="17"/>
      <c r="P1880" s="17"/>
      <c r="Q1880" s="16"/>
      <c r="R1880" s="16"/>
      <c r="S1880" s="945"/>
      <c r="T1880" s="912"/>
      <c r="U1880" s="912"/>
      <c r="V1880" s="912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</row>
    <row r="1881" spans="1:116" ht="9.75" customHeight="1" outlineLevel="4" x14ac:dyDescent="0.15">
      <c r="A1881" s="1001"/>
      <c r="B1881" s="1005"/>
      <c r="C1881" s="1009"/>
      <c r="D1881" s="979"/>
      <c r="E1881" s="961"/>
      <c r="F1881" s="964"/>
      <c r="G1881" s="943"/>
      <c r="H1881" s="943"/>
      <c r="I1881" s="943"/>
      <c r="J1881" s="16" t="s">
        <v>157</v>
      </c>
      <c r="K1881" s="20"/>
      <c r="L1881" s="20"/>
      <c r="M1881" s="17"/>
      <c r="N1881" s="17"/>
      <c r="O1881" s="17"/>
      <c r="P1881" s="17"/>
      <c r="Q1881" s="16"/>
      <c r="R1881" s="16"/>
      <c r="S1881" s="946"/>
      <c r="T1881" s="913"/>
      <c r="U1881" s="913"/>
      <c r="V1881" s="9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</row>
    <row r="1882" spans="1:116" ht="9.75" customHeight="1" outlineLevel="4" x14ac:dyDescent="0.15">
      <c r="A1882" s="1001"/>
      <c r="B1882" s="1005"/>
      <c r="C1882" s="1009"/>
      <c r="D1882" s="979"/>
      <c r="E1882" s="961"/>
      <c r="F1882" s="964"/>
      <c r="G1882" s="943"/>
      <c r="H1882" s="943"/>
      <c r="I1882" s="943"/>
      <c r="J1882" s="16" t="s">
        <v>158</v>
      </c>
      <c r="K1882" s="20"/>
      <c r="L1882" s="20"/>
      <c r="M1882" s="17"/>
      <c r="N1882" s="17"/>
      <c r="O1882" s="17"/>
      <c r="P1882" s="17"/>
      <c r="Q1882" s="16"/>
      <c r="R1882" s="16"/>
      <c r="S1882" s="946"/>
      <c r="T1882" s="913"/>
      <c r="U1882" s="913"/>
      <c r="V1882" s="9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</row>
    <row r="1883" spans="1:116" ht="9.75" customHeight="1" outlineLevel="4" x14ac:dyDescent="0.15">
      <c r="A1883" s="1002"/>
      <c r="B1883" s="1006"/>
      <c r="C1883" s="1010"/>
      <c r="D1883" s="979"/>
      <c r="E1883" s="961"/>
      <c r="F1883" s="964"/>
      <c r="G1883" s="943"/>
      <c r="H1883" s="943"/>
      <c r="I1883" s="943"/>
      <c r="J1883" s="18" t="s">
        <v>159</v>
      </c>
      <c r="K1883" s="21"/>
      <c r="L1883" s="21"/>
      <c r="M1883" s="22"/>
      <c r="N1883" s="22"/>
      <c r="O1883" s="22"/>
      <c r="P1883" s="22"/>
      <c r="Q1883" s="18"/>
      <c r="R1883" s="18"/>
      <c r="S1883" s="946"/>
      <c r="T1883" s="913"/>
      <c r="U1883" s="913"/>
      <c r="V1883" s="9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</row>
    <row r="1884" spans="1:116" ht="9.75" customHeight="1" outlineLevel="4" thickBot="1" x14ac:dyDescent="0.2">
      <c r="A1884" s="1003"/>
      <c r="B1884" s="1007"/>
      <c r="C1884" s="1011"/>
      <c r="D1884" s="980"/>
      <c r="E1884" s="962"/>
      <c r="F1884" s="965"/>
      <c r="G1884" s="944"/>
      <c r="H1884" s="944"/>
      <c r="I1884" s="944"/>
      <c r="J1884" s="19" t="s">
        <v>385</v>
      </c>
      <c r="K1884" s="19">
        <f>SUM(K1880:K1883)</f>
        <v>0</v>
      </c>
      <c r="L1884" s="19">
        <f>SUM(L1880:L1883)</f>
        <v>0</v>
      </c>
      <c r="M1884" s="19">
        <f t="shared" ref="M1884:R1884" si="449">SUM(M1880:M1883)</f>
        <v>0</v>
      </c>
      <c r="N1884" s="19">
        <f t="shared" si="449"/>
        <v>0</v>
      </c>
      <c r="O1884" s="19">
        <f t="shared" si="449"/>
        <v>0</v>
      </c>
      <c r="P1884" s="19">
        <f t="shared" si="449"/>
        <v>0</v>
      </c>
      <c r="Q1884" s="19">
        <f t="shared" si="449"/>
        <v>0</v>
      </c>
      <c r="R1884" s="19">
        <f t="shared" si="449"/>
        <v>0</v>
      </c>
      <c r="S1884" s="947"/>
      <c r="T1884" s="914"/>
      <c r="U1884" s="914"/>
      <c r="V1884" s="914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</row>
    <row r="1885" spans="1:116" ht="9.75" customHeight="1" outlineLevel="3" thickBot="1" x14ac:dyDescent="0.2">
      <c r="A1885" s="30" t="s">
        <v>73</v>
      </c>
      <c r="B1885" s="31" t="s">
        <v>12</v>
      </c>
      <c r="C1885" s="10" t="s">
        <v>10</v>
      </c>
      <c r="D1885" s="25">
        <v>6</v>
      </c>
      <c r="E1885" s="915" t="s">
        <v>46</v>
      </c>
      <c r="F1885" s="916"/>
      <c r="G1885" s="916"/>
      <c r="H1885" s="916"/>
      <c r="I1885" s="916"/>
      <c r="J1885" s="917"/>
      <c r="K1885" s="26">
        <f>K1874+K1879+K1884</f>
        <v>0</v>
      </c>
      <c r="L1885" s="26">
        <f>L1874+L1879+L1884</f>
        <v>0</v>
      </c>
      <c r="M1885" s="26">
        <f t="shared" ref="M1885:R1885" si="450">M1874+M1879+M1884</f>
        <v>0</v>
      </c>
      <c r="N1885" s="26">
        <f t="shared" si="450"/>
        <v>0</v>
      </c>
      <c r="O1885" s="26">
        <f t="shared" si="450"/>
        <v>0</v>
      </c>
      <c r="P1885" s="26">
        <f t="shared" si="450"/>
        <v>0</v>
      </c>
      <c r="Q1885" s="26">
        <f t="shared" si="450"/>
        <v>0</v>
      </c>
      <c r="R1885" s="26">
        <f t="shared" si="450"/>
        <v>0</v>
      </c>
      <c r="S1885" s="42" t="s">
        <v>13</v>
      </c>
      <c r="T1885" s="43" t="s">
        <v>13</v>
      </c>
      <c r="U1885" s="44" t="s">
        <v>13</v>
      </c>
      <c r="V1885" s="45" t="s">
        <v>13</v>
      </c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</row>
    <row r="1886" spans="1:116" ht="9.75" customHeight="1" outlineLevel="4" thickBot="1" x14ac:dyDescent="0.2">
      <c r="A1886" s="11" t="s">
        <v>73</v>
      </c>
      <c r="B1886" s="12" t="s">
        <v>12</v>
      </c>
      <c r="C1886" s="117" t="s">
        <v>10</v>
      </c>
      <c r="D1886" s="13">
        <v>7</v>
      </c>
      <c r="E1886" s="1049" t="s">
        <v>255</v>
      </c>
      <c r="F1886" s="970"/>
      <c r="G1886" s="970"/>
      <c r="H1886" s="970"/>
      <c r="I1886" s="970"/>
      <c r="J1886" s="970"/>
      <c r="K1886" s="970"/>
      <c r="L1886" s="970"/>
      <c r="M1886" s="970"/>
      <c r="N1886" s="970"/>
      <c r="O1886" s="970"/>
      <c r="P1886" s="970"/>
      <c r="Q1886" s="970"/>
      <c r="R1886" s="970"/>
      <c r="S1886" s="970"/>
      <c r="T1886" s="970"/>
      <c r="U1886" s="970"/>
      <c r="V1886" s="971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</row>
    <row r="1887" spans="1:116" ht="9.75" customHeight="1" outlineLevel="4" x14ac:dyDescent="0.15">
      <c r="A1887" s="1000" t="s">
        <v>73</v>
      </c>
      <c r="B1887" s="1004" t="s">
        <v>12</v>
      </c>
      <c r="C1887" s="1008" t="s">
        <v>10</v>
      </c>
      <c r="D1887" s="978">
        <v>7</v>
      </c>
      <c r="E1887" s="1023" t="s">
        <v>10</v>
      </c>
      <c r="F1887" s="982" t="s">
        <v>321</v>
      </c>
      <c r="G1887" s="985" t="s">
        <v>444</v>
      </c>
      <c r="H1887" s="943" t="s">
        <v>388</v>
      </c>
      <c r="I1887" s="943" t="s">
        <v>466</v>
      </c>
      <c r="J1887" s="16" t="s">
        <v>156</v>
      </c>
      <c r="K1887" s="124">
        <v>66339</v>
      </c>
      <c r="L1887" s="125">
        <v>132600.98000000001</v>
      </c>
      <c r="M1887" s="126">
        <f>N1887+P1887</f>
        <v>132600.98000000001</v>
      </c>
      <c r="N1887" s="126"/>
      <c r="O1887" s="126"/>
      <c r="P1887" s="126">
        <v>132600.98000000001</v>
      </c>
      <c r="Q1887" s="125">
        <v>0</v>
      </c>
      <c r="R1887" s="125">
        <v>0</v>
      </c>
      <c r="S1887" s="1013" t="s">
        <v>420</v>
      </c>
      <c r="T1887" s="913">
        <v>0</v>
      </c>
      <c r="U1887" s="913">
        <v>0</v>
      </c>
      <c r="V1887" s="913">
        <v>28</v>
      </c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</row>
    <row r="1888" spans="1:116" ht="9.75" customHeight="1" outlineLevel="4" x14ac:dyDescent="0.15">
      <c r="A1888" s="1001"/>
      <c r="B1888" s="1005"/>
      <c r="C1888" s="1009"/>
      <c r="D1888" s="979"/>
      <c r="E1888" s="1023"/>
      <c r="F1888" s="982"/>
      <c r="G1888" s="985"/>
      <c r="H1888" s="943"/>
      <c r="I1888" s="943"/>
      <c r="J1888" s="16" t="s">
        <v>157</v>
      </c>
      <c r="K1888" s="124"/>
      <c r="L1888" s="125"/>
      <c r="M1888" s="126"/>
      <c r="N1888" s="126"/>
      <c r="O1888" s="126"/>
      <c r="P1888" s="126"/>
      <c r="Q1888" s="125"/>
      <c r="R1888" s="125"/>
      <c r="S1888" s="1013"/>
      <c r="T1888" s="913"/>
      <c r="U1888" s="913"/>
      <c r="V1888" s="9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</row>
    <row r="1889" spans="1:116" ht="9.75" customHeight="1" outlineLevel="4" x14ac:dyDescent="0.15">
      <c r="A1889" s="1001"/>
      <c r="B1889" s="1005"/>
      <c r="C1889" s="1009"/>
      <c r="D1889" s="979"/>
      <c r="E1889" s="1023"/>
      <c r="F1889" s="982"/>
      <c r="G1889" s="985"/>
      <c r="H1889" s="985"/>
      <c r="I1889" s="943"/>
      <c r="J1889" s="16" t="s">
        <v>158</v>
      </c>
      <c r="K1889" s="124">
        <v>375920.99</v>
      </c>
      <c r="L1889" s="125"/>
      <c r="M1889" s="126"/>
      <c r="N1889" s="126"/>
      <c r="O1889" s="126"/>
      <c r="P1889" s="126"/>
      <c r="Q1889" s="125"/>
      <c r="R1889" s="125"/>
      <c r="S1889" s="1013"/>
      <c r="T1889" s="913"/>
      <c r="U1889" s="913"/>
      <c r="V1889" s="9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</row>
    <row r="1890" spans="1:116" ht="9.75" customHeight="1" outlineLevel="4" x14ac:dyDescent="0.15">
      <c r="A1890" s="1002"/>
      <c r="B1890" s="1006"/>
      <c r="C1890" s="1010"/>
      <c r="D1890" s="979"/>
      <c r="E1890" s="1024"/>
      <c r="F1890" s="983"/>
      <c r="G1890" s="987"/>
      <c r="H1890" s="989" t="s">
        <v>62</v>
      </c>
      <c r="I1890" s="943"/>
      <c r="J1890" s="18" t="s">
        <v>159</v>
      </c>
      <c r="K1890" s="127"/>
      <c r="L1890" s="128"/>
      <c r="M1890" s="128"/>
      <c r="N1890" s="128"/>
      <c r="O1890" s="128"/>
      <c r="P1890" s="128"/>
      <c r="Q1890" s="128"/>
      <c r="R1890" s="128"/>
      <c r="S1890" s="1014"/>
      <c r="T1890" s="913"/>
      <c r="U1890" s="913"/>
      <c r="V1890" s="9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</row>
    <row r="1891" spans="1:116" ht="9.75" customHeight="1" outlineLevel="4" thickBot="1" x14ac:dyDescent="0.2">
      <c r="A1891" s="1003"/>
      <c r="B1891" s="1007"/>
      <c r="C1891" s="1011"/>
      <c r="D1891" s="980"/>
      <c r="E1891" s="1025"/>
      <c r="F1891" s="984"/>
      <c r="G1891" s="988"/>
      <c r="H1891" s="944"/>
      <c r="I1891" s="944"/>
      <c r="J1891" s="19" t="s">
        <v>385</v>
      </c>
      <c r="K1891" s="129">
        <f>SUM(K1887:K1890)</f>
        <v>442259.99</v>
      </c>
      <c r="L1891" s="129">
        <f>SUM(L1887:L1890)</f>
        <v>132600.98000000001</v>
      </c>
      <c r="M1891" s="129">
        <f t="shared" ref="M1891:R1891" si="451">SUM(M1887:M1890)</f>
        <v>132600.98000000001</v>
      </c>
      <c r="N1891" s="129">
        <f t="shared" si="451"/>
        <v>0</v>
      </c>
      <c r="O1891" s="129">
        <f t="shared" si="451"/>
        <v>0</v>
      </c>
      <c r="P1891" s="129">
        <f t="shared" si="451"/>
        <v>132600.98000000001</v>
      </c>
      <c r="Q1891" s="129">
        <f t="shared" si="451"/>
        <v>0</v>
      </c>
      <c r="R1891" s="129">
        <f t="shared" si="451"/>
        <v>0</v>
      </c>
      <c r="S1891" s="1015"/>
      <c r="T1891" s="914"/>
      <c r="U1891" s="914"/>
      <c r="V1891" s="914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</row>
    <row r="1892" spans="1:116" ht="9.75" customHeight="1" outlineLevel="4" x14ac:dyDescent="0.15">
      <c r="A1892" s="1000" t="s">
        <v>73</v>
      </c>
      <c r="B1892" s="1004" t="s">
        <v>12</v>
      </c>
      <c r="C1892" s="1008" t="s">
        <v>10</v>
      </c>
      <c r="D1892" s="978">
        <v>7</v>
      </c>
      <c r="E1892" s="960" t="s">
        <v>11</v>
      </c>
      <c r="F1892" s="963"/>
      <c r="G1892" s="942"/>
      <c r="H1892" s="942"/>
      <c r="I1892" s="942"/>
      <c r="J1892" s="14" t="s">
        <v>156</v>
      </c>
      <c r="K1892" s="20"/>
      <c r="L1892" s="20"/>
      <c r="M1892" s="17"/>
      <c r="N1892" s="17"/>
      <c r="O1892" s="17"/>
      <c r="P1892" s="17"/>
      <c r="Q1892" s="16"/>
      <c r="R1892" s="16"/>
      <c r="S1892" s="945"/>
      <c r="T1892" s="912"/>
      <c r="U1892" s="912"/>
      <c r="V1892" s="912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</row>
    <row r="1893" spans="1:116" ht="9.75" customHeight="1" outlineLevel="4" x14ac:dyDescent="0.15">
      <c r="A1893" s="1001"/>
      <c r="B1893" s="1005"/>
      <c r="C1893" s="1009"/>
      <c r="D1893" s="979"/>
      <c r="E1893" s="961"/>
      <c r="F1893" s="964"/>
      <c r="G1893" s="943"/>
      <c r="H1893" s="943"/>
      <c r="I1893" s="943"/>
      <c r="J1893" s="16" t="s">
        <v>157</v>
      </c>
      <c r="K1893" s="20"/>
      <c r="L1893" s="20"/>
      <c r="M1893" s="17"/>
      <c r="N1893" s="17"/>
      <c r="O1893" s="17"/>
      <c r="P1893" s="17"/>
      <c r="Q1893" s="16"/>
      <c r="R1893" s="16"/>
      <c r="S1893" s="946"/>
      <c r="T1893" s="913"/>
      <c r="U1893" s="913"/>
      <c r="V1893" s="9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</row>
    <row r="1894" spans="1:116" ht="9.75" customHeight="1" outlineLevel="4" x14ac:dyDescent="0.15">
      <c r="A1894" s="1001"/>
      <c r="B1894" s="1005"/>
      <c r="C1894" s="1009"/>
      <c r="D1894" s="979"/>
      <c r="E1894" s="961"/>
      <c r="F1894" s="964"/>
      <c r="G1894" s="943"/>
      <c r="H1894" s="943"/>
      <c r="I1894" s="943"/>
      <c r="J1894" s="16" t="s">
        <v>158</v>
      </c>
      <c r="K1894" s="20"/>
      <c r="L1894" s="20"/>
      <c r="M1894" s="17"/>
      <c r="N1894" s="17"/>
      <c r="O1894" s="17"/>
      <c r="P1894" s="17"/>
      <c r="Q1894" s="16"/>
      <c r="R1894" s="16"/>
      <c r="S1894" s="946"/>
      <c r="T1894" s="913"/>
      <c r="U1894" s="913"/>
      <c r="V1894" s="9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</row>
    <row r="1895" spans="1:116" ht="10.5" customHeight="1" outlineLevel="4" x14ac:dyDescent="0.15">
      <c r="A1895" s="1002"/>
      <c r="B1895" s="1006"/>
      <c r="C1895" s="1010"/>
      <c r="D1895" s="979"/>
      <c r="E1895" s="961"/>
      <c r="F1895" s="964"/>
      <c r="G1895" s="943"/>
      <c r="H1895" s="943"/>
      <c r="I1895" s="943"/>
      <c r="J1895" s="18" t="s">
        <v>159</v>
      </c>
      <c r="K1895" s="21"/>
      <c r="L1895" s="21"/>
      <c r="M1895" s="22"/>
      <c r="N1895" s="22"/>
      <c r="O1895" s="22"/>
      <c r="P1895" s="22"/>
      <c r="Q1895" s="18"/>
      <c r="R1895" s="18"/>
      <c r="S1895" s="946"/>
      <c r="T1895" s="913"/>
      <c r="U1895" s="913"/>
      <c r="V1895" s="9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</row>
    <row r="1896" spans="1:116" ht="10.5" customHeight="1" outlineLevel="4" thickBot="1" x14ac:dyDescent="0.2">
      <c r="A1896" s="1003"/>
      <c r="B1896" s="1007"/>
      <c r="C1896" s="1011"/>
      <c r="D1896" s="980"/>
      <c r="E1896" s="962"/>
      <c r="F1896" s="965"/>
      <c r="G1896" s="944"/>
      <c r="H1896" s="944"/>
      <c r="I1896" s="944"/>
      <c r="J1896" s="19" t="s">
        <v>385</v>
      </c>
      <c r="K1896" s="19">
        <f>SUM(K1892:K1895)</f>
        <v>0</v>
      </c>
      <c r="L1896" s="19">
        <f>SUM(L1892:L1895)</f>
        <v>0</v>
      </c>
      <c r="M1896" s="19">
        <f t="shared" ref="M1896:R1896" si="452">SUM(M1892:M1895)</f>
        <v>0</v>
      </c>
      <c r="N1896" s="19">
        <f t="shared" si="452"/>
        <v>0</v>
      </c>
      <c r="O1896" s="19">
        <f t="shared" si="452"/>
        <v>0</v>
      </c>
      <c r="P1896" s="19">
        <f t="shared" si="452"/>
        <v>0</v>
      </c>
      <c r="Q1896" s="19">
        <f t="shared" si="452"/>
        <v>0</v>
      </c>
      <c r="R1896" s="19">
        <f t="shared" si="452"/>
        <v>0</v>
      </c>
      <c r="S1896" s="947"/>
      <c r="T1896" s="914"/>
      <c r="U1896" s="914"/>
      <c r="V1896" s="914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</row>
    <row r="1897" spans="1:116" ht="9.75" customHeight="1" outlineLevel="4" x14ac:dyDescent="0.15">
      <c r="A1897" s="1000" t="s">
        <v>73</v>
      </c>
      <c r="B1897" s="1004" t="s">
        <v>12</v>
      </c>
      <c r="C1897" s="1008" t="s">
        <v>10</v>
      </c>
      <c r="D1897" s="978">
        <v>7</v>
      </c>
      <c r="E1897" s="960" t="s">
        <v>12</v>
      </c>
      <c r="F1897" s="963"/>
      <c r="G1897" s="942"/>
      <c r="H1897" s="942"/>
      <c r="I1897" s="942"/>
      <c r="J1897" s="14" t="s">
        <v>156</v>
      </c>
      <c r="K1897" s="20"/>
      <c r="L1897" s="20"/>
      <c r="M1897" s="17"/>
      <c r="N1897" s="17"/>
      <c r="O1897" s="17"/>
      <c r="P1897" s="17"/>
      <c r="Q1897" s="16"/>
      <c r="R1897" s="16"/>
      <c r="S1897" s="945"/>
      <c r="T1897" s="912"/>
      <c r="U1897" s="912"/>
      <c r="V1897" s="912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</row>
    <row r="1898" spans="1:116" ht="9.75" customHeight="1" outlineLevel="4" x14ac:dyDescent="0.15">
      <c r="A1898" s="1001"/>
      <c r="B1898" s="1005"/>
      <c r="C1898" s="1009"/>
      <c r="D1898" s="979"/>
      <c r="E1898" s="961"/>
      <c r="F1898" s="964"/>
      <c r="G1898" s="943"/>
      <c r="H1898" s="943"/>
      <c r="I1898" s="943"/>
      <c r="J1898" s="16" t="s">
        <v>157</v>
      </c>
      <c r="K1898" s="20"/>
      <c r="L1898" s="20"/>
      <c r="M1898" s="17"/>
      <c r="N1898" s="17"/>
      <c r="O1898" s="17"/>
      <c r="P1898" s="17"/>
      <c r="Q1898" s="16"/>
      <c r="R1898" s="16"/>
      <c r="S1898" s="946"/>
      <c r="T1898" s="913"/>
      <c r="U1898" s="913"/>
      <c r="V1898" s="9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</row>
    <row r="1899" spans="1:116" ht="9.75" customHeight="1" outlineLevel="4" x14ac:dyDescent="0.15">
      <c r="A1899" s="1001"/>
      <c r="B1899" s="1005"/>
      <c r="C1899" s="1009"/>
      <c r="D1899" s="979"/>
      <c r="E1899" s="961"/>
      <c r="F1899" s="964"/>
      <c r="G1899" s="943"/>
      <c r="H1899" s="943"/>
      <c r="I1899" s="943"/>
      <c r="J1899" s="16" t="s">
        <v>158</v>
      </c>
      <c r="K1899" s="20"/>
      <c r="L1899" s="20"/>
      <c r="M1899" s="17"/>
      <c r="N1899" s="17"/>
      <c r="O1899" s="17"/>
      <c r="P1899" s="17"/>
      <c r="Q1899" s="16"/>
      <c r="R1899" s="16"/>
      <c r="S1899" s="946"/>
      <c r="T1899" s="913"/>
      <c r="U1899" s="913"/>
      <c r="V1899" s="9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</row>
    <row r="1900" spans="1:116" ht="9.75" customHeight="1" outlineLevel="4" x14ac:dyDescent="0.15">
      <c r="A1900" s="1002"/>
      <c r="B1900" s="1006"/>
      <c r="C1900" s="1010"/>
      <c r="D1900" s="979"/>
      <c r="E1900" s="961"/>
      <c r="F1900" s="964"/>
      <c r="G1900" s="943"/>
      <c r="H1900" s="943"/>
      <c r="I1900" s="943"/>
      <c r="J1900" s="18" t="s">
        <v>159</v>
      </c>
      <c r="K1900" s="21"/>
      <c r="L1900" s="21"/>
      <c r="M1900" s="22"/>
      <c r="N1900" s="22"/>
      <c r="O1900" s="22"/>
      <c r="P1900" s="22"/>
      <c r="Q1900" s="18"/>
      <c r="R1900" s="18"/>
      <c r="S1900" s="946"/>
      <c r="T1900" s="913"/>
      <c r="U1900" s="913"/>
      <c r="V1900" s="9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</row>
    <row r="1901" spans="1:116" ht="9.75" customHeight="1" outlineLevel="4" thickBot="1" x14ac:dyDescent="0.2">
      <c r="A1901" s="1003"/>
      <c r="B1901" s="1007"/>
      <c r="C1901" s="1011"/>
      <c r="D1901" s="980"/>
      <c r="E1901" s="962"/>
      <c r="F1901" s="965"/>
      <c r="G1901" s="944"/>
      <c r="H1901" s="944"/>
      <c r="I1901" s="944"/>
      <c r="J1901" s="19" t="s">
        <v>385</v>
      </c>
      <c r="K1901" s="19">
        <f>SUM(K1897:K1900)</f>
        <v>0</v>
      </c>
      <c r="L1901" s="19">
        <f>SUM(L1897:L1900)</f>
        <v>0</v>
      </c>
      <c r="M1901" s="19">
        <f t="shared" ref="M1901:R1901" si="453">SUM(M1897:M1900)</f>
        <v>0</v>
      </c>
      <c r="N1901" s="19">
        <f t="shared" si="453"/>
        <v>0</v>
      </c>
      <c r="O1901" s="19">
        <f t="shared" si="453"/>
        <v>0</v>
      </c>
      <c r="P1901" s="19">
        <f t="shared" si="453"/>
        <v>0</v>
      </c>
      <c r="Q1901" s="19">
        <f t="shared" si="453"/>
        <v>0</v>
      </c>
      <c r="R1901" s="19">
        <f t="shared" si="453"/>
        <v>0</v>
      </c>
      <c r="S1901" s="947"/>
      <c r="T1901" s="914"/>
      <c r="U1901" s="914"/>
      <c r="V1901" s="914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</row>
    <row r="1902" spans="1:116" ht="9.75" customHeight="1" outlineLevel="3" thickBot="1" x14ac:dyDescent="0.2">
      <c r="A1902" s="30" t="s">
        <v>73</v>
      </c>
      <c r="B1902" s="31" t="s">
        <v>12</v>
      </c>
      <c r="C1902" s="10" t="s">
        <v>10</v>
      </c>
      <c r="D1902" s="25">
        <v>7</v>
      </c>
      <c r="E1902" s="915" t="s">
        <v>46</v>
      </c>
      <c r="F1902" s="916"/>
      <c r="G1902" s="916"/>
      <c r="H1902" s="916"/>
      <c r="I1902" s="916"/>
      <c r="J1902" s="917"/>
      <c r="K1902" s="26">
        <f>K1891+K1896+K1901</f>
        <v>442259.99</v>
      </c>
      <c r="L1902" s="26">
        <f>L1891+L1896+L1901</f>
        <v>132600.98000000001</v>
      </c>
      <c r="M1902" s="26">
        <f t="shared" ref="M1902:R1902" si="454">M1891+M1896+M1901</f>
        <v>132600.98000000001</v>
      </c>
      <c r="N1902" s="26">
        <f t="shared" si="454"/>
        <v>0</v>
      </c>
      <c r="O1902" s="26">
        <f t="shared" si="454"/>
        <v>0</v>
      </c>
      <c r="P1902" s="26">
        <f t="shared" si="454"/>
        <v>132600.98000000001</v>
      </c>
      <c r="Q1902" s="26">
        <f t="shared" si="454"/>
        <v>0</v>
      </c>
      <c r="R1902" s="26">
        <f t="shared" si="454"/>
        <v>0</v>
      </c>
      <c r="S1902" s="42" t="s">
        <v>13</v>
      </c>
      <c r="T1902" s="43" t="s">
        <v>13</v>
      </c>
      <c r="U1902" s="44" t="s">
        <v>13</v>
      </c>
      <c r="V1902" s="45" t="s">
        <v>13</v>
      </c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</row>
    <row r="1903" spans="1:116" ht="9.75" customHeight="1" outlineLevel="4" thickBot="1" x14ac:dyDescent="0.2">
      <c r="A1903" s="11" t="s">
        <v>73</v>
      </c>
      <c r="B1903" s="12" t="s">
        <v>12</v>
      </c>
      <c r="C1903" s="117" t="s">
        <v>10</v>
      </c>
      <c r="D1903" s="13">
        <v>8</v>
      </c>
      <c r="E1903" s="1016" t="s">
        <v>256</v>
      </c>
      <c r="F1903" s="1017"/>
      <c r="G1903" s="1017"/>
      <c r="H1903" s="1017"/>
      <c r="I1903" s="1017"/>
      <c r="J1903" s="1017"/>
      <c r="K1903" s="1017"/>
      <c r="L1903" s="1017"/>
      <c r="M1903" s="1017"/>
      <c r="N1903" s="1017"/>
      <c r="O1903" s="1017"/>
      <c r="P1903" s="1017"/>
      <c r="Q1903" s="1017"/>
      <c r="R1903" s="1017"/>
      <c r="S1903" s="1017"/>
      <c r="T1903" s="1017"/>
      <c r="U1903" s="1017"/>
      <c r="V1903" s="1018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</row>
    <row r="1904" spans="1:116" ht="9.75" customHeight="1" outlineLevel="4" x14ac:dyDescent="0.15">
      <c r="A1904" s="1000" t="s">
        <v>73</v>
      </c>
      <c r="B1904" s="1004" t="s">
        <v>12</v>
      </c>
      <c r="C1904" s="1008" t="s">
        <v>10</v>
      </c>
      <c r="D1904" s="978">
        <v>8</v>
      </c>
      <c r="E1904" s="1022" t="s">
        <v>10</v>
      </c>
      <c r="F1904" s="981"/>
      <c r="G1904" s="986"/>
      <c r="H1904" s="986"/>
      <c r="I1904" s="942"/>
      <c r="J1904" s="16" t="s">
        <v>156</v>
      </c>
      <c r="K1904" s="20"/>
      <c r="L1904" s="14"/>
      <c r="M1904" s="15"/>
      <c r="N1904" s="15"/>
      <c r="O1904" s="15"/>
      <c r="P1904" s="15"/>
      <c r="Q1904" s="14"/>
      <c r="R1904" s="14"/>
      <c r="S1904" s="1012"/>
      <c r="T1904" s="912"/>
      <c r="U1904" s="912"/>
      <c r="V1904" s="912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</row>
    <row r="1905" spans="1:116" ht="9.75" customHeight="1" outlineLevel="4" x14ac:dyDescent="0.15">
      <c r="A1905" s="1001"/>
      <c r="B1905" s="1005"/>
      <c r="C1905" s="1009"/>
      <c r="D1905" s="979"/>
      <c r="E1905" s="1023"/>
      <c r="F1905" s="982"/>
      <c r="G1905" s="985"/>
      <c r="H1905" s="985"/>
      <c r="I1905" s="943"/>
      <c r="J1905" s="16" t="s">
        <v>157</v>
      </c>
      <c r="K1905" s="20"/>
      <c r="L1905" s="16"/>
      <c r="M1905" s="17"/>
      <c r="N1905" s="17"/>
      <c r="O1905" s="17"/>
      <c r="P1905" s="17"/>
      <c r="Q1905" s="16"/>
      <c r="R1905" s="16"/>
      <c r="S1905" s="1013"/>
      <c r="T1905" s="913"/>
      <c r="U1905" s="913"/>
      <c r="V1905" s="9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</row>
    <row r="1906" spans="1:116" ht="9.75" customHeight="1" outlineLevel="4" x14ac:dyDescent="0.15">
      <c r="A1906" s="1001"/>
      <c r="B1906" s="1005"/>
      <c r="C1906" s="1009"/>
      <c r="D1906" s="979"/>
      <c r="E1906" s="1023"/>
      <c r="F1906" s="982"/>
      <c r="G1906" s="985"/>
      <c r="H1906" s="985"/>
      <c r="I1906" s="943"/>
      <c r="J1906" s="16" t="s">
        <v>158</v>
      </c>
      <c r="K1906" s="20"/>
      <c r="L1906" s="16"/>
      <c r="M1906" s="17"/>
      <c r="N1906" s="17"/>
      <c r="O1906" s="17"/>
      <c r="P1906" s="17"/>
      <c r="Q1906" s="16"/>
      <c r="R1906" s="16"/>
      <c r="S1906" s="1013"/>
      <c r="T1906" s="913"/>
      <c r="U1906" s="913"/>
      <c r="V1906" s="9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</row>
    <row r="1907" spans="1:116" ht="9.75" customHeight="1" outlineLevel="4" x14ac:dyDescent="0.15">
      <c r="A1907" s="1002"/>
      <c r="B1907" s="1006"/>
      <c r="C1907" s="1010"/>
      <c r="D1907" s="979"/>
      <c r="E1907" s="1024"/>
      <c r="F1907" s="983"/>
      <c r="G1907" s="987"/>
      <c r="H1907" s="987"/>
      <c r="I1907" s="943"/>
      <c r="J1907" s="18" t="s">
        <v>159</v>
      </c>
      <c r="K1907" s="21"/>
      <c r="L1907" s="18"/>
      <c r="M1907" s="18"/>
      <c r="N1907" s="18"/>
      <c r="O1907" s="18"/>
      <c r="P1907" s="18"/>
      <c r="Q1907" s="18"/>
      <c r="R1907" s="18"/>
      <c r="S1907" s="1014"/>
      <c r="T1907" s="913"/>
      <c r="U1907" s="913"/>
      <c r="V1907" s="9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</row>
    <row r="1908" spans="1:116" ht="9.75" customHeight="1" outlineLevel="4" thickBot="1" x14ac:dyDescent="0.2">
      <c r="A1908" s="1003"/>
      <c r="B1908" s="1007"/>
      <c r="C1908" s="1011"/>
      <c r="D1908" s="980"/>
      <c r="E1908" s="1025"/>
      <c r="F1908" s="984"/>
      <c r="G1908" s="988"/>
      <c r="H1908" s="988"/>
      <c r="I1908" s="944"/>
      <c r="J1908" s="19" t="s">
        <v>385</v>
      </c>
      <c r="K1908" s="19">
        <f>SUM(K1904:K1907)</f>
        <v>0</v>
      </c>
      <c r="L1908" s="19">
        <f>SUM(L1904:L1907)</f>
        <v>0</v>
      </c>
      <c r="M1908" s="19">
        <f t="shared" ref="M1908:R1908" si="455">SUM(M1904:M1907)</f>
        <v>0</v>
      </c>
      <c r="N1908" s="19">
        <f t="shared" si="455"/>
        <v>0</v>
      </c>
      <c r="O1908" s="19">
        <f t="shared" si="455"/>
        <v>0</v>
      </c>
      <c r="P1908" s="19">
        <f t="shared" si="455"/>
        <v>0</v>
      </c>
      <c r="Q1908" s="19">
        <f t="shared" si="455"/>
        <v>0</v>
      </c>
      <c r="R1908" s="19">
        <f t="shared" si="455"/>
        <v>0</v>
      </c>
      <c r="S1908" s="1015"/>
      <c r="T1908" s="914"/>
      <c r="U1908" s="914"/>
      <c r="V1908" s="914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</row>
    <row r="1909" spans="1:116" ht="9.75" customHeight="1" outlineLevel="4" x14ac:dyDescent="0.15">
      <c r="A1909" s="1000" t="s">
        <v>73</v>
      </c>
      <c r="B1909" s="1004" t="s">
        <v>12</v>
      </c>
      <c r="C1909" s="1008" t="s">
        <v>10</v>
      </c>
      <c r="D1909" s="978">
        <v>8</v>
      </c>
      <c r="E1909" s="960" t="s">
        <v>11</v>
      </c>
      <c r="F1909" s="963"/>
      <c r="G1909" s="942"/>
      <c r="H1909" s="942"/>
      <c r="I1909" s="942"/>
      <c r="J1909" s="14" t="s">
        <v>156</v>
      </c>
      <c r="K1909" s="20"/>
      <c r="L1909" s="20"/>
      <c r="M1909" s="17"/>
      <c r="N1909" s="17"/>
      <c r="O1909" s="17"/>
      <c r="P1909" s="17"/>
      <c r="Q1909" s="16"/>
      <c r="R1909" s="16"/>
      <c r="S1909" s="945"/>
      <c r="T1909" s="912"/>
      <c r="U1909" s="912"/>
      <c r="V1909" s="912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</row>
    <row r="1910" spans="1:116" ht="9.75" customHeight="1" outlineLevel="4" x14ac:dyDescent="0.15">
      <c r="A1910" s="1001"/>
      <c r="B1910" s="1005"/>
      <c r="C1910" s="1009"/>
      <c r="D1910" s="979"/>
      <c r="E1910" s="961"/>
      <c r="F1910" s="964"/>
      <c r="G1910" s="943"/>
      <c r="H1910" s="943"/>
      <c r="I1910" s="943"/>
      <c r="J1910" s="16" t="s">
        <v>157</v>
      </c>
      <c r="K1910" s="20"/>
      <c r="L1910" s="20"/>
      <c r="M1910" s="17"/>
      <c r="N1910" s="17"/>
      <c r="O1910" s="17"/>
      <c r="P1910" s="17"/>
      <c r="Q1910" s="16"/>
      <c r="R1910" s="16"/>
      <c r="S1910" s="946"/>
      <c r="T1910" s="913"/>
      <c r="U1910" s="913"/>
      <c r="V1910" s="9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</row>
    <row r="1911" spans="1:116" ht="9.75" customHeight="1" outlineLevel="4" x14ac:dyDescent="0.15">
      <c r="A1911" s="1001"/>
      <c r="B1911" s="1005"/>
      <c r="C1911" s="1009"/>
      <c r="D1911" s="979"/>
      <c r="E1911" s="961"/>
      <c r="F1911" s="964"/>
      <c r="G1911" s="943"/>
      <c r="H1911" s="943"/>
      <c r="I1911" s="943"/>
      <c r="J1911" s="16" t="s">
        <v>158</v>
      </c>
      <c r="K1911" s="20"/>
      <c r="L1911" s="20"/>
      <c r="M1911" s="17"/>
      <c r="N1911" s="17"/>
      <c r="O1911" s="17"/>
      <c r="P1911" s="17"/>
      <c r="Q1911" s="16"/>
      <c r="R1911" s="16"/>
      <c r="S1911" s="946"/>
      <c r="T1911" s="913"/>
      <c r="U1911" s="913"/>
      <c r="V1911" s="9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</row>
    <row r="1912" spans="1:116" ht="10.5" customHeight="1" outlineLevel="4" x14ac:dyDescent="0.15">
      <c r="A1912" s="1002"/>
      <c r="B1912" s="1006"/>
      <c r="C1912" s="1010"/>
      <c r="D1912" s="979"/>
      <c r="E1912" s="961"/>
      <c r="F1912" s="964"/>
      <c r="G1912" s="943"/>
      <c r="H1912" s="943"/>
      <c r="I1912" s="943"/>
      <c r="J1912" s="18" t="s">
        <v>159</v>
      </c>
      <c r="K1912" s="21"/>
      <c r="L1912" s="21"/>
      <c r="M1912" s="22"/>
      <c r="N1912" s="22"/>
      <c r="O1912" s="22"/>
      <c r="P1912" s="22"/>
      <c r="Q1912" s="18"/>
      <c r="R1912" s="18"/>
      <c r="S1912" s="946"/>
      <c r="T1912" s="913"/>
      <c r="U1912" s="913"/>
      <c r="V1912" s="9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</row>
    <row r="1913" spans="1:116" ht="10.5" customHeight="1" outlineLevel="4" thickBot="1" x14ac:dyDescent="0.2">
      <c r="A1913" s="1003"/>
      <c r="B1913" s="1007"/>
      <c r="C1913" s="1011"/>
      <c r="D1913" s="980"/>
      <c r="E1913" s="962"/>
      <c r="F1913" s="965"/>
      <c r="G1913" s="944"/>
      <c r="H1913" s="944"/>
      <c r="I1913" s="944"/>
      <c r="J1913" s="19" t="s">
        <v>385</v>
      </c>
      <c r="K1913" s="19">
        <f>SUM(K1909:K1912)</f>
        <v>0</v>
      </c>
      <c r="L1913" s="19">
        <f>SUM(L1909:L1912)</f>
        <v>0</v>
      </c>
      <c r="M1913" s="19">
        <f t="shared" ref="M1913:R1913" si="456">SUM(M1909:M1912)</f>
        <v>0</v>
      </c>
      <c r="N1913" s="19">
        <f t="shared" si="456"/>
        <v>0</v>
      </c>
      <c r="O1913" s="19">
        <f t="shared" si="456"/>
        <v>0</v>
      </c>
      <c r="P1913" s="19">
        <f t="shared" si="456"/>
        <v>0</v>
      </c>
      <c r="Q1913" s="19">
        <f t="shared" si="456"/>
        <v>0</v>
      </c>
      <c r="R1913" s="19">
        <f t="shared" si="456"/>
        <v>0</v>
      </c>
      <c r="S1913" s="947"/>
      <c r="T1913" s="914"/>
      <c r="U1913" s="914"/>
      <c r="V1913" s="914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</row>
    <row r="1914" spans="1:116" ht="9.75" customHeight="1" outlineLevel="4" x14ac:dyDescent="0.15">
      <c r="A1914" s="1000" t="s">
        <v>73</v>
      </c>
      <c r="B1914" s="1004" t="s">
        <v>12</v>
      </c>
      <c r="C1914" s="1008" t="s">
        <v>10</v>
      </c>
      <c r="D1914" s="978">
        <v>8</v>
      </c>
      <c r="E1914" s="960" t="s">
        <v>12</v>
      </c>
      <c r="F1914" s="963"/>
      <c r="G1914" s="942"/>
      <c r="H1914" s="942"/>
      <c r="I1914" s="942"/>
      <c r="J1914" s="14" t="s">
        <v>156</v>
      </c>
      <c r="K1914" s="20"/>
      <c r="L1914" s="20"/>
      <c r="M1914" s="17"/>
      <c r="N1914" s="17"/>
      <c r="O1914" s="17"/>
      <c r="P1914" s="17"/>
      <c r="Q1914" s="16"/>
      <c r="R1914" s="16"/>
      <c r="S1914" s="945"/>
      <c r="T1914" s="912"/>
      <c r="U1914" s="912"/>
      <c r="V1914" s="912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</row>
    <row r="1915" spans="1:116" ht="9.75" customHeight="1" outlineLevel="4" x14ac:dyDescent="0.15">
      <c r="A1915" s="1001"/>
      <c r="B1915" s="1005"/>
      <c r="C1915" s="1009"/>
      <c r="D1915" s="979"/>
      <c r="E1915" s="961"/>
      <c r="F1915" s="964"/>
      <c r="G1915" s="943"/>
      <c r="H1915" s="943"/>
      <c r="I1915" s="943"/>
      <c r="J1915" s="16" t="s">
        <v>157</v>
      </c>
      <c r="K1915" s="20"/>
      <c r="L1915" s="20"/>
      <c r="M1915" s="17"/>
      <c r="N1915" s="17"/>
      <c r="O1915" s="17"/>
      <c r="P1915" s="17"/>
      <c r="Q1915" s="16"/>
      <c r="R1915" s="16"/>
      <c r="S1915" s="946"/>
      <c r="T1915" s="913"/>
      <c r="U1915" s="913"/>
      <c r="V1915" s="9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</row>
    <row r="1916" spans="1:116" ht="9.75" customHeight="1" outlineLevel="4" x14ac:dyDescent="0.15">
      <c r="A1916" s="1001"/>
      <c r="B1916" s="1005"/>
      <c r="C1916" s="1009"/>
      <c r="D1916" s="979"/>
      <c r="E1916" s="961"/>
      <c r="F1916" s="964"/>
      <c r="G1916" s="943"/>
      <c r="H1916" s="943"/>
      <c r="I1916" s="943"/>
      <c r="J1916" s="16" t="s">
        <v>158</v>
      </c>
      <c r="K1916" s="20"/>
      <c r="L1916" s="20"/>
      <c r="M1916" s="17"/>
      <c r="N1916" s="17"/>
      <c r="O1916" s="17"/>
      <c r="P1916" s="17"/>
      <c r="Q1916" s="16"/>
      <c r="R1916" s="16"/>
      <c r="S1916" s="946"/>
      <c r="T1916" s="913"/>
      <c r="U1916" s="913"/>
      <c r="V1916" s="9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</row>
    <row r="1917" spans="1:116" ht="9.75" customHeight="1" outlineLevel="4" x14ac:dyDescent="0.15">
      <c r="A1917" s="1002"/>
      <c r="B1917" s="1006"/>
      <c r="C1917" s="1010"/>
      <c r="D1917" s="979"/>
      <c r="E1917" s="961"/>
      <c r="F1917" s="964"/>
      <c r="G1917" s="943"/>
      <c r="H1917" s="943"/>
      <c r="I1917" s="943"/>
      <c r="J1917" s="18" t="s">
        <v>159</v>
      </c>
      <c r="K1917" s="21"/>
      <c r="L1917" s="21"/>
      <c r="M1917" s="22"/>
      <c r="N1917" s="22"/>
      <c r="O1917" s="22"/>
      <c r="P1917" s="22"/>
      <c r="Q1917" s="18"/>
      <c r="R1917" s="18"/>
      <c r="S1917" s="946"/>
      <c r="T1917" s="913"/>
      <c r="U1917" s="913"/>
      <c r="V1917" s="9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</row>
    <row r="1918" spans="1:116" ht="9.75" customHeight="1" outlineLevel="4" thickBot="1" x14ac:dyDescent="0.2">
      <c r="A1918" s="1003"/>
      <c r="B1918" s="1007"/>
      <c r="C1918" s="1011"/>
      <c r="D1918" s="980"/>
      <c r="E1918" s="962"/>
      <c r="F1918" s="965"/>
      <c r="G1918" s="944"/>
      <c r="H1918" s="944"/>
      <c r="I1918" s="944"/>
      <c r="J1918" s="19" t="s">
        <v>385</v>
      </c>
      <c r="K1918" s="19">
        <f>SUM(K1914:K1917)</f>
        <v>0</v>
      </c>
      <c r="L1918" s="19">
        <f>SUM(L1914:L1917)</f>
        <v>0</v>
      </c>
      <c r="M1918" s="19">
        <f t="shared" ref="M1918:R1918" si="457">SUM(M1914:M1917)</f>
        <v>0</v>
      </c>
      <c r="N1918" s="19">
        <f t="shared" si="457"/>
        <v>0</v>
      </c>
      <c r="O1918" s="19">
        <f t="shared" si="457"/>
        <v>0</v>
      </c>
      <c r="P1918" s="19">
        <f t="shared" si="457"/>
        <v>0</v>
      </c>
      <c r="Q1918" s="19">
        <f t="shared" si="457"/>
        <v>0</v>
      </c>
      <c r="R1918" s="19">
        <f t="shared" si="457"/>
        <v>0</v>
      </c>
      <c r="S1918" s="947"/>
      <c r="T1918" s="914"/>
      <c r="U1918" s="914"/>
      <c r="V1918" s="914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</row>
    <row r="1919" spans="1:116" ht="9.75" customHeight="1" outlineLevel="3" thickBot="1" x14ac:dyDescent="0.2">
      <c r="A1919" s="30" t="s">
        <v>73</v>
      </c>
      <c r="B1919" s="31" t="s">
        <v>12</v>
      </c>
      <c r="C1919" s="10" t="s">
        <v>10</v>
      </c>
      <c r="D1919" s="25">
        <v>8</v>
      </c>
      <c r="E1919" s="915" t="s">
        <v>46</v>
      </c>
      <c r="F1919" s="916"/>
      <c r="G1919" s="916"/>
      <c r="H1919" s="916"/>
      <c r="I1919" s="916"/>
      <c r="J1919" s="917"/>
      <c r="K1919" s="26">
        <f>K1908+K1913+K1918</f>
        <v>0</v>
      </c>
      <c r="L1919" s="26">
        <f>L1908+L1913+L1918</f>
        <v>0</v>
      </c>
      <c r="M1919" s="26">
        <f t="shared" ref="M1919:R1919" si="458">M1908+M1913+M1918</f>
        <v>0</v>
      </c>
      <c r="N1919" s="26">
        <f t="shared" si="458"/>
        <v>0</v>
      </c>
      <c r="O1919" s="26">
        <f t="shared" si="458"/>
        <v>0</v>
      </c>
      <c r="P1919" s="26">
        <f t="shared" si="458"/>
        <v>0</v>
      </c>
      <c r="Q1919" s="26">
        <f t="shared" si="458"/>
        <v>0</v>
      </c>
      <c r="R1919" s="26">
        <f t="shared" si="458"/>
        <v>0</v>
      </c>
      <c r="S1919" s="42" t="s">
        <v>13</v>
      </c>
      <c r="T1919" s="43" t="s">
        <v>13</v>
      </c>
      <c r="U1919" s="44" t="s">
        <v>13</v>
      </c>
      <c r="V1919" s="45" t="s">
        <v>13</v>
      </c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</row>
    <row r="1920" spans="1:116" ht="9.75" customHeight="1" outlineLevel="4" thickBot="1" x14ac:dyDescent="0.2">
      <c r="A1920" s="11" t="s">
        <v>73</v>
      </c>
      <c r="B1920" s="12" t="s">
        <v>12</v>
      </c>
      <c r="C1920" s="117" t="s">
        <v>10</v>
      </c>
      <c r="D1920" s="13">
        <v>9</v>
      </c>
      <c r="E1920" s="1049" t="s">
        <v>119</v>
      </c>
      <c r="F1920" s="970"/>
      <c r="G1920" s="970"/>
      <c r="H1920" s="970"/>
      <c r="I1920" s="970"/>
      <c r="J1920" s="970"/>
      <c r="K1920" s="970"/>
      <c r="L1920" s="970"/>
      <c r="M1920" s="970"/>
      <c r="N1920" s="970"/>
      <c r="O1920" s="970"/>
      <c r="P1920" s="970"/>
      <c r="Q1920" s="970"/>
      <c r="R1920" s="970"/>
      <c r="S1920" s="970"/>
      <c r="T1920" s="970"/>
      <c r="U1920" s="970"/>
      <c r="V1920" s="971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</row>
    <row r="1921" spans="1:116" ht="9.75" customHeight="1" outlineLevel="4" x14ac:dyDescent="0.15">
      <c r="A1921" s="1000" t="s">
        <v>73</v>
      </c>
      <c r="B1921" s="1004" t="s">
        <v>12</v>
      </c>
      <c r="C1921" s="1008" t="s">
        <v>10</v>
      </c>
      <c r="D1921" s="978">
        <v>9</v>
      </c>
      <c r="E1921" s="1023" t="s">
        <v>10</v>
      </c>
      <c r="F1921" s="982"/>
      <c r="G1921" s="985"/>
      <c r="H1921" s="985"/>
      <c r="I1921" s="943"/>
      <c r="J1921" s="16" t="s">
        <v>156</v>
      </c>
      <c r="K1921" s="20"/>
      <c r="L1921" s="16"/>
      <c r="M1921" s="17"/>
      <c r="N1921" s="17"/>
      <c r="O1921" s="17"/>
      <c r="P1921" s="17"/>
      <c r="Q1921" s="16"/>
      <c r="R1921" s="16"/>
      <c r="S1921" s="1013"/>
      <c r="T1921" s="913"/>
      <c r="U1921" s="913"/>
      <c r="V1921" s="913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</row>
    <row r="1922" spans="1:116" ht="9.75" customHeight="1" outlineLevel="4" x14ac:dyDescent="0.15">
      <c r="A1922" s="1001"/>
      <c r="B1922" s="1005"/>
      <c r="C1922" s="1009"/>
      <c r="D1922" s="979"/>
      <c r="E1922" s="1023"/>
      <c r="F1922" s="982"/>
      <c r="G1922" s="985"/>
      <c r="H1922" s="985"/>
      <c r="I1922" s="943"/>
      <c r="J1922" s="16" t="s">
        <v>157</v>
      </c>
      <c r="K1922" s="20"/>
      <c r="L1922" s="16"/>
      <c r="M1922" s="17"/>
      <c r="N1922" s="17"/>
      <c r="O1922" s="17"/>
      <c r="P1922" s="17"/>
      <c r="Q1922" s="16"/>
      <c r="R1922" s="16"/>
      <c r="S1922" s="1013"/>
      <c r="T1922" s="913"/>
      <c r="U1922" s="913"/>
      <c r="V1922" s="9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</row>
    <row r="1923" spans="1:116" ht="9.75" customHeight="1" outlineLevel="4" x14ac:dyDescent="0.15">
      <c r="A1923" s="1001"/>
      <c r="B1923" s="1005"/>
      <c r="C1923" s="1009"/>
      <c r="D1923" s="979"/>
      <c r="E1923" s="1023"/>
      <c r="F1923" s="982"/>
      <c r="G1923" s="985"/>
      <c r="H1923" s="985"/>
      <c r="I1923" s="943"/>
      <c r="J1923" s="16" t="s">
        <v>158</v>
      </c>
      <c r="K1923" s="20"/>
      <c r="L1923" s="16"/>
      <c r="M1923" s="17"/>
      <c r="N1923" s="17"/>
      <c r="O1923" s="17"/>
      <c r="P1923" s="17"/>
      <c r="Q1923" s="16"/>
      <c r="R1923" s="16"/>
      <c r="S1923" s="1013"/>
      <c r="T1923" s="913"/>
      <c r="U1923" s="913"/>
      <c r="V1923" s="9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</row>
    <row r="1924" spans="1:116" ht="9.75" customHeight="1" outlineLevel="4" x14ac:dyDescent="0.15">
      <c r="A1924" s="1002"/>
      <c r="B1924" s="1006"/>
      <c r="C1924" s="1010"/>
      <c r="D1924" s="979"/>
      <c r="E1924" s="1024"/>
      <c r="F1924" s="983"/>
      <c r="G1924" s="987"/>
      <c r="H1924" s="987"/>
      <c r="I1924" s="943"/>
      <c r="J1924" s="18" t="s">
        <v>159</v>
      </c>
      <c r="K1924" s="21"/>
      <c r="L1924" s="18"/>
      <c r="M1924" s="18"/>
      <c r="N1924" s="18"/>
      <c r="O1924" s="18"/>
      <c r="P1924" s="18"/>
      <c r="Q1924" s="18"/>
      <c r="R1924" s="18"/>
      <c r="S1924" s="1014"/>
      <c r="T1924" s="913"/>
      <c r="U1924" s="913"/>
      <c r="V1924" s="9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</row>
    <row r="1925" spans="1:116" ht="9.75" customHeight="1" outlineLevel="4" thickBot="1" x14ac:dyDescent="0.2">
      <c r="A1925" s="1003"/>
      <c r="B1925" s="1007"/>
      <c r="C1925" s="1011"/>
      <c r="D1925" s="980"/>
      <c r="E1925" s="1025"/>
      <c r="F1925" s="984"/>
      <c r="G1925" s="988"/>
      <c r="H1925" s="988"/>
      <c r="I1925" s="944"/>
      <c r="J1925" s="19" t="s">
        <v>385</v>
      </c>
      <c r="K1925" s="19">
        <f>SUM(K1921:K1924)</f>
        <v>0</v>
      </c>
      <c r="L1925" s="19">
        <f>SUM(L1921:L1924)</f>
        <v>0</v>
      </c>
      <c r="M1925" s="19">
        <f t="shared" ref="M1925:R1925" si="459">SUM(M1921:M1924)</f>
        <v>0</v>
      </c>
      <c r="N1925" s="19">
        <f t="shared" si="459"/>
        <v>0</v>
      </c>
      <c r="O1925" s="19">
        <f t="shared" si="459"/>
        <v>0</v>
      </c>
      <c r="P1925" s="19">
        <f t="shared" si="459"/>
        <v>0</v>
      </c>
      <c r="Q1925" s="19">
        <f t="shared" si="459"/>
        <v>0</v>
      </c>
      <c r="R1925" s="19">
        <f t="shared" si="459"/>
        <v>0</v>
      </c>
      <c r="S1925" s="1015"/>
      <c r="T1925" s="914"/>
      <c r="U1925" s="914"/>
      <c r="V1925" s="914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</row>
    <row r="1926" spans="1:116" ht="9.75" customHeight="1" outlineLevel="4" x14ac:dyDescent="0.15">
      <c r="A1926" s="1000" t="s">
        <v>73</v>
      </c>
      <c r="B1926" s="1004" t="s">
        <v>12</v>
      </c>
      <c r="C1926" s="1008" t="s">
        <v>10</v>
      </c>
      <c r="D1926" s="978">
        <v>9</v>
      </c>
      <c r="E1926" s="960" t="s">
        <v>11</v>
      </c>
      <c r="F1926" s="963"/>
      <c r="G1926" s="942"/>
      <c r="H1926" s="942"/>
      <c r="I1926" s="942"/>
      <c r="J1926" s="14" t="s">
        <v>156</v>
      </c>
      <c r="K1926" s="20"/>
      <c r="L1926" s="20"/>
      <c r="M1926" s="17"/>
      <c r="N1926" s="17"/>
      <c r="O1926" s="17"/>
      <c r="P1926" s="17"/>
      <c r="Q1926" s="16"/>
      <c r="R1926" s="16"/>
      <c r="S1926" s="945"/>
      <c r="T1926" s="912"/>
      <c r="U1926" s="912"/>
      <c r="V1926" s="912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</row>
    <row r="1927" spans="1:116" ht="9.75" customHeight="1" outlineLevel="4" x14ac:dyDescent="0.15">
      <c r="A1927" s="1001"/>
      <c r="B1927" s="1005"/>
      <c r="C1927" s="1009"/>
      <c r="D1927" s="979"/>
      <c r="E1927" s="961"/>
      <c r="F1927" s="964"/>
      <c r="G1927" s="943"/>
      <c r="H1927" s="943"/>
      <c r="I1927" s="943"/>
      <c r="J1927" s="16" t="s">
        <v>157</v>
      </c>
      <c r="K1927" s="20"/>
      <c r="L1927" s="20"/>
      <c r="M1927" s="17"/>
      <c r="N1927" s="17"/>
      <c r="O1927" s="17"/>
      <c r="P1927" s="17"/>
      <c r="Q1927" s="16"/>
      <c r="R1927" s="16"/>
      <c r="S1927" s="946"/>
      <c r="T1927" s="913"/>
      <c r="U1927" s="913"/>
      <c r="V1927" s="9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</row>
    <row r="1928" spans="1:116" ht="9.75" customHeight="1" outlineLevel="4" x14ac:dyDescent="0.15">
      <c r="A1928" s="1001"/>
      <c r="B1928" s="1005"/>
      <c r="C1928" s="1009"/>
      <c r="D1928" s="979"/>
      <c r="E1928" s="961"/>
      <c r="F1928" s="964"/>
      <c r="G1928" s="943"/>
      <c r="H1928" s="943"/>
      <c r="I1928" s="943"/>
      <c r="J1928" s="16" t="s">
        <v>158</v>
      </c>
      <c r="K1928" s="20"/>
      <c r="L1928" s="20"/>
      <c r="M1928" s="17"/>
      <c r="N1928" s="17"/>
      <c r="O1928" s="17"/>
      <c r="P1928" s="17"/>
      <c r="Q1928" s="16"/>
      <c r="R1928" s="16"/>
      <c r="S1928" s="946"/>
      <c r="T1928" s="913"/>
      <c r="U1928" s="913"/>
      <c r="V1928" s="9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</row>
    <row r="1929" spans="1:116" ht="10.5" customHeight="1" outlineLevel="4" x14ac:dyDescent="0.15">
      <c r="A1929" s="1002"/>
      <c r="B1929" s="1006"/>
      <c r="C1929" s="1010"/>
      <c r="D1929" s="979"/>
      <c r="E1929" s="961"/>
      <c r="F1929" s="964"/>
      <c r="G1929" s="943"/>
      <c r="H1929" s="943"/>
      <c r="I1929" s="943"/>
      <c r="J1929" s="18" t="s">
        <v>159</v>
      </c>
      <c r="K1929" s="21"/>
      <c r="L1929" s="21"/>
      <c r="M1929" s="22"/>
      <c r="N1929" s="22"/>
      <c r="O1929" s="22"/>
      <c r="P1929" s="22"/>
      <c r="Q1929" s="18"/>
      <c r="R1929" s="18"/>
      <c r="S1929" s="946"/>
      <c r="T1929" s="913"/>
      <c r="U1929" s="913"/>
      <c r="V1929" s="9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</row>
    <row r="1930" spans="1:116" ht="10.5" customHeight="1" outlineLevel="4" thickBot="1" x14ac:dyDescent="0.2">
      <c r="A1930" s="1003"/>
      <c r="B1930" s="1007"/>
      <c r="C1930" s="1011"/>
      <c r="D1930" s="980"/>
      <c r="E1930" s="962"/>
      <c r="F1930" s="965"/>
      <c r="G1930" s="944"/>
      <c r="H1930" s="944"/>
      <c r="I1930" s="944"/>
      <c r="J1930" s="19" t="s">
        <v>385</v>
      </c>
      <c r="K1930" s="19">
        <f>SUM(K1926:K1929)</f>
        <v>0</v>
      </c>
      <c r="L1930" s="19">
        <f>SUM(L1926:L1929)</f>
        <v>0</v>
      </c>
      <c r="M1930" s="19">
        <f t="shared" ref="M1930:R1930" si="460">SUM(M1926:M1929)</f>
        <v>0</v>
      </c>
      <c r="N1930" s="19">
        <f t="shared" si="460"/>
        <v>0</v>
      </c>
      <c r="O1930" s="19">
        <f t="shared" si="460"/>
        <v>0</v>
      </c>
      <c r="P1930" s="19">
        <f t="shared" si="460"/>
        <v>0</v>
      </c>
      <c r="Q1930" s="19">
        <f t="shared" si="460"/>
        <v>0</v>
      </c>
      <c r="R1930" s="19">
        <f t="shared" si="460"/>
        <v>0</v>
      </c>
      <c r="S1930" s="947"/>
      <c r="T1930" s="914"/>
      <c r="U1930" s="914"/>
      <c r="V1930" s="914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</row>
    <row r="1931" spans="1:116" ht="9.75" customHeight="1" outlineLevel="4" x14ac:dyDescent="0.15">
      <c r="A1931" s="1000" t="s">
        <v>73</v>
      </c>
      <c r="B1931" s="1004" t="s">
        <v>12</v>
      </c>
      <c r="C1931" s="1008" t="s">
        <v>10</v>
      </c>
      <c r="D1931" s="978">
        <v>9</v>
      </c>
      <c r="E1931" s="960" t="s">
        <v>12</v>
      </c>
      <c r="F1931" s="963"/>
      <c r="G1931" s="942"/>
      <c r="H1931" s="942"/>
      <c r="I1931" s="942"/>
      <c r="J1931" s="14" t="s">
        <v>156</v>
      </c>
      <c r="K1931" s="20"/>
      <c r="L1931" s="20"/>
      <c r="M1931" s="17"/>
      <c r="N1931" s="17"/>
      <c r="O1931" s="17"/>
      <c r="P1931" s="17"/>
      <c r="Q1931" s="16"/>
      <c r="R1931" s="16"/>
      <c r="S1931" s="945"/>
      <c r="T1931" s="912"/>
      <c r="U1931" s="912"/>
      <c r="V1931" s="912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</row>
    <row r="1932" spans="1:116" ht="9.75" customHeight="1" outlineLevel="4" x14ac:dyDescent="0.15">
      <c r="A1932" s="1001"/>
      <c r="B1932" s="1005"/>
      <c r="C1932" s="1009"/>
      <c r="D1932" s="979"/>
      <c r="E1932" s="961"/>
      <c r="F1932" s="964"/>
      <c r="G1932" s="943"/>
      <c r="H1932" s="943"/>
      <c r="I1932" s="943"/>
      <c r="J1932" s="16" t="s">
        <v>157</v>
      </c>
      <c r="K1932" s="20"/>
      <c r="L1932" s="20"/>
      <c r="M1932" s="17"/>
      <c r="N1932" s="17"/>
      <c r="O1932" s="17"/>
      <c r="P1932" s="17"/>
      <c r="Q1932" s="16"/>
      <c r="R1932" s="16"/>
      <c r="S1932" s="946"/>
      <c r="T1932" s="913"/>
      <c r="U1932" s="913"/>
      <c r="V1932" s="9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</row>
    <row r="1933" spans="1:116" ht="9.75" customHeight="1" outlineLevel="4" x14ac:dyDescent="0.15">
      <c r="A1933" s="1001"/>
      <c r="B1933" s="1005"/>
      <c r="C1933" s="1009"/>
      <c r="D1933" s="979"/>
      <c r="E1933" s="961"/>
      <c r="F1933" s="964"/>
      <c r="G1933" s="943"/>
      <c r="H1933" s="943"/>
      <c r="I1933" s="943"/>
      <c r="J1933" s="16" t="s">
        <v>158</v>
      </c>
      <c r="K1933" s="20"/>
      <c r="L1933" s="20"/>
      <c r="M1933" s="17"/>
      <c r="N1933" s="17"/>
      <c r="O1933" s="17"/>
      <c r="P1933" s="17"/>
      <c r="Q1933" s="16"/>
      <c r="R1933" s="16"/>
      <c r="S1933" s="946"/>
      <c r="T1933" s="913"/>
      <c r="U1933" s="913"/>
      <c r="V1933" s="9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</row>
    <row r="1934" spans="1:116" ht="9.75" customHeight="1" outlineLevel="4" x14ac:dyDescent="0.15">
      <c r="A1934" s="1002"/>
      <c r="B1934" s="1006"/>
      <c r="C1934" s="1010"/>
      <c r="D1934" s="979"/>
      <c r="E1934" s="961"/>
      <c r="F1934" s="964"/>
      <c r="G1934" s="943"/>
      <c r="H1934" s="943"/>
      <c r="I1934" s="943"/>
      <c r="J1934" s="18" t="s">
        <v>159</v>
      </c>
      <c r="K1934" s="21"/>
      <c r="L1934" s="21"/>
      <c r="M1934" s="22"/>
      <c r="N1934" s="22"/>
      <c r="O1934" s="22"/>
      <c r="P1934" s="22"/>
      <c r="Q1934" s="18"/>
      <c r="R1934" s="18"/>
      <c r="S1934" s="946"/>
      <c r="T1934" s="913"/>
      <c r="U1934" s="913"/>
      <c r="V1934" s="9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</row>
    <row r="1935" spans="1:116" ht="9.75" customHeight="1" outlineLevel="4" thickBot="1" x14ac:dyDescent="0.2">
      <c r="A1935" s="1003"/>
      <c r="B1935" s="1007"/>
      <c r="C1935" s="1011"/>
      <c r="D1935" s="980"/>
      <c r="E1935" s="962"/>
      <c r="F1935" s="965"/>
      <c r="G1935" s="944"/>
      <c r="H1935" s="944"/>
      <c r="I1935" s="944"/>
      <c r="J1935" s="19" t="s">
        <v>385</v>
      </c>
      <c r="K1935" s="19">
        <f>SUM(K1931:K1934)</f>
        <v>0</v>
      </c>
      <c r="L1935" s="19">
        <f>SUM(L1931:L1934)</f>
        <v>0</v>
      </c>
      <c r="M1935" s="19">
        <f t="shared" ref="M1935:R1935" si="461">SUM(M1931:M1934)</f>
        <v>0</v>
      </c>
      <c r="N1935" s="19">
        <f t="shared" si="461"/>
        <v>0</v>
      </c>
      <c r="O1935" s="19">
        <f t="shared" si="461"/>
        <v>0</v>
      </c>
      <c r="P1935" s="19">
        <f t="shared" si="461"/>
        <v>0</v>
      </c>
      <c r="Q1935" s="19">
        <f t="shared" si="461"/>
        <v>0</v>
      </c>
      <c r="R1935" s="19">
        <f t="shared" si="461"/>
        <v>0</v>
      </c>
      <c r="S1935" s="947"/>
      <c r="T1935" s="914"/>
      <c r="U1935" s="914"/>
      <c r="V1935" s="914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</row>
    <row r="1936" spans="1:116" ht="9.75" customHeight="1" outlineLevel="3" thickBot="1" x14ac:dyDescent="0.2">
      <c r="A1936" s="30" t="s">
        <v>73</v>
      </c>
      <c r="B1936" s="31" t="s">
        <v>12</v>
      </c>
      <c r="C1936" s="10" t="s">
        <v>10</v>
      </c>
      <c r="D1936" s="25">
        <v>9</v>
      </c>
      <c r="E1936" s="915" t="s">
        <v>46</v>
      </c>
      <c r="F1936" s="916"/>
      <c r="G1936" s="916"/>
      <c r="H1936" s="916"/>
      <c r="I1936" s="916"/>
      <c r="J1936" s="917"/>
      <c r="K1936" s="26">
        <f>K1925+K1930+K1935</f>
        <v>0</v>
      </c>
      <c r="L1936" s="26">
        <f>L1925+L1930+L1935</f>
        <v>0</v>
      </c>
      <c r="M1936" s="26">
        <f t="shared" ref="M1936:R1936" si="462">M1925+M1930+M1935</f>
        <v>0</v>
      </c>
      <c r="N1936" s="26">
        <f t="shared" si="462"/>
        <v>0</v>
      </c>
      <c r="O1936" s="26">
        <f t="shared" si="462"/>
        <v>0</v>
      </c>
      <c r="P1936" s="26">
        <f t="shared" si="462"/>
        <v>0</v>
      </c>
      <c r="Q1936" s="26">
        <f t="shared" si="462"/>
        <v>0</v>
      </c>
      <c r="R1936" s="26">
        <f t="shared" si="462"/>
        <v>0</v>
      </c>
      <c r="S1936" s="42" t="s">
        <v>13</v>
      </c>
      <c r="T1936" s="43" t="s">
        <v>13</v>
      </c>
      <c r="U1936" s="44" t="s">
        <v>13</v>
      </c>
      <c r="V1936" s="45" t="s">
        <v>13</v>
      </c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</row>
    <row r="1937" spans="1:116" ht="9.75" customHeight="1" outlineLevel="4" thickBot="1" x14ac:dyDescent="0.2">
      <c r="A1937" s="11" t="s">
        <v>73</v>
      </c>
      <c r="B1937" s="12" t="s">
        <v>12</v>
      </c>
      <c r="C1937" s="117" t="s">
        <v>10</v>
      </c>
      <c r="D1937" s="13">
        <v>10</v>
      </c>
      <c r="E1937" s="1049" t="s">
        <v>120</v>
      </c>
      <c r="F1937" s="970"/>
      <c r="G1937" s="970"/>
      <c r="H1937" s="970"/>
      <c r="I1937" s="970"/>
      <c r="J1937" s="970"/>
      <c r="K1937" s="970"/>
      <c r="L1937" s="970"/>
      <c r="M1937" s="970"/>
      <c r="N1937" s="970"/>
      <c r="O1937" s="970"/>
      <c r="P1937" s="970"/>
      <c r="Q1937" s="970"/>
      <c r="R1937" s="970"/>
      <c r="S1937" s="970"/>
      <c r="T1937" s="970"/>
      <c r="U1937" s="970"/>
      <c r="V1937" s="971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</row>
    <row r="1938" spans="1:116" ht="9.75" customHeight="1" outlineLevel="4" x14ac:dyDescent="0.15">
      <c r="A1938" s="1000" t="s">
        <v>73</v>
      </c>
      <c r="B1938" s="1004" t="s">
        <v>12</v>
      </c>
      <c r="C1938" s="1008" t="s">
        <v>10</v>
      </c>
      <c r="D1938" s="978">
        <v>10</v>
      </c>
      <c r="E1938" s="1023" t="s">
        <v>10</v>
      </c>
      <c r="F1938" s="982"/>
      <c r="G1938" s="985"/>
      <c r="H1938" s="985"/>
      <c r="I1938" s="943"/>
      <c r="J1938" s="16" t="s">
        <v>156</v>
      </c>
      <c r="K1938" s="20"/>
      <c r="L1938" s="16"/>
      <c r="M1938" s="17"/>
      <c r="N1938" s="17"/>
      <c r="O1938" s="17"/>
      <c r="P1938" s="17"/>
      <c r="Q1938" s="16"/>
      <c r="R1938" s="16"/>
      <c r="S1938" s="1013"/>
      <c r="T1938" s="913"/>
      <c r="U1938" s="913"/>
      <c r="V1938" s="913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</row>
    <row r="1939" spans="1:116" ht="9.75" customHeight="1" outlineLevel="4" x14ac:dyDescent="0.15">
      <c r="A1939" s="1001"/>
      <c r="B1939" s="1005"/>
      <c r="C1939" s="1009"/>
      <c r="D1939" s="979"/>
      <c r="E1939" s="1023"/>
      <c r="F1939" s="982"/>
      <c r="G1939" s="985"/>
      <c r="H1939" s="985"/>
      <c r="I1939" s="943"/>
      <c r="J1939" s="16" t="s">
        <v>157</v>
      </c>
      <c r="K1939" s="20"/>
      <c r="L1939" s="16"/>
      <c r="M1939" s="17"/>
      <c r="N1939" s="17"/>
      <c r="O1939" s="17"/>
      <c r="P1939" s="17"/>
      <c r="Q1939" s="16"/>
      <c r="R1939" s="16"/>
      <c r="S1939" s="1013"/>
      <c r="T1939" s="913"/>
      <c r="U1939" s="913"/>
      <c r="V1939" s="9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</row>
    <row r="1940" spans="1:116" ht="9.75" customHeight="1" outlineLevel="4" x14ac:dyDescent="0.15">
      <c r="A1940" s="1001"/>
      <c r="B1940" s="1005"/>
      <c r="C1940" s="1009"/>
      <c r="D1940" s="979"/>
      <c r="E1940" s="1023"/>
      <c r="F1940" s="982"/>
      <c r="G1940" s="985"/>
      <c r="H1940" s="985"/>
      <c r="I1940" s="943"/>
      <c r="J1940" s="16" t="s">
        <v>158</v>
      </c>
      <c r="K1940" s="20"/>
      <c r="L1940" s="16"/>
      <c r="M1940" s="17"/>
      <c r="N1940" s="17"/>
      <c r="O1940" s="17"/>
      <c r="P1940" s="17"/>
      <c r="Q1940" s="16"/>
      <c r="R1940" s="16"/>
      <c r="S1940" s="1013"/>
      <c r="T1940" s="913"/>
      <c r="U1940" s="913"/>
      <c r="V1940" s="9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</row>
    <row r="1941" spans="1:116" ht="9.75" customHeight="1" outlineLevel="4" x14ac:dyDescent="0.15">
      <c r="A1941" s="1002"/>
      <c r="B1941" s="1006"/>
      <c r="C1941" s="1010"/>
      <c r="D1941" s="979"/>
      <c r="E1941" s="1024"/>
      <c r="F1941" s="983"/>
      <c r="G1941" s="987"/>
      <c r="H1941" s="987"/>
      <c r="I1941" s="943"/>
      <c r="J1941" s="18" t="s">
        <v>159</v>
      </c>
      <c r="K1941" s="21"/>
      <c r="L1941" s="18"/>
      <c r="M1941" s="18"/>
      <c r="N1941" s="18"/>
      <c r="O1941" s="18"/>
      <c r="P1941" s="18"/>
      <c r="Q1941" s="18"/>
      <c r="R1941" s="18"/>
      <c r="S1941" s="1014"/>
      <c r="T1941" s="913"/>
      <c r="U1941" s="913"/>
      <c r="V1941" s="9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</row>
    <row r="1942" spans="1:116" ht="9.75" customHeight="1" outlineLevel="4" thickBot="1" x14ac:dyDescent="0.2">
      <c r="A1942" s="1003"/>
      <c r="B1942" s="1007"/>
      <c r="C1942" s="1011"/>
      <c r="D1942" s="980"/>
      <c r="E1942" s="1025"/>
      <c r="F1942" s="984"/>
      <c r="G1942" s="988"/>
      <c r="H1942" s="988"/>
      <c r="I1942" s="944"/>
      <c r="J1942" s="19" t="s">
        <v>385</v>
      </c>
      <c r="K1942" s="19">
        <f>SUM(K1938:K1941)</f>
        <v>0</v>
      </c>
      <c r="L1942" s="19">
        <f>SUM(L1938:L1941)</f>
        <v>0</v>
      </c>
      <c r="M1942" s="19">
        <f t="shared" ref="M1942:R1942" si="463">SUM(M1938:M1941)</f>
        <v>0</v>
      </c>
      <c r="N1942" s="19">
        <f t="shared" si="463"/>
        <v>0</v>
      </c>
      <c r="O1942" s="19">
        <f t="shared" si="463"/>
        <v>0</v>
      </c>
      <c r="P1942" s="19">
        <f t="shared" si="463"/>
        <v>0</v>
      </c>
      <c r="Q1942" s="19">
        <f t="shared" si="463"/>
        <v>0</v>
      </c>
      <c r="R1942" s="19">
        <f t="shared" si="463"/>
        <v>0</v>
      </c>
      <c r="S1942" s="1015"/>
      <c r="T1942" s="914"/>
      <c r="U1942" s="914"/>
      <c r="V1942" s="914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</row>
    <row r="1943" spans="1:116" ht="9.75" customHeight="1" outlineLevel="4" x14ac:dyDescent="0.15">
      <c r="A1943" s="1000" t="s">
        <v>73</v>
      </c>
      <c r="B1943" s="1004" t="s">
        <v>12</v>
      </c>
      <c r="C1943" s="1008" t="s">
        <v>10</v>
      </c>
      <c r="D1943" s="978">
        <v>10</v>
      </c>
      <c r="E1943" s="960" t="s">
        <v>11</v>
      </c>
      <c r="F1943" s="963"/>
      <c r="G1943" s="942"/>
      <c r="H1943" s="942"/>
      <c r="I1943" s="942"/>
      <c r="J1943" s="14" t="s">
        <v>156</v>
      </c>
      <c r="K1943" s="20"/>
      <c r="L1943" s="20"/>
      <c r="M1943" s="17"/>
      <c r="N1943" s="17"/>
      <c r="O1943" s="17"/>
      <c r="P1943" s="17"/>
      <c r="Q1943" s="16"/>
      <c r="R1943" s="16"/>
      <c r="S1943" s="945"/>
      <c r="T1943" s="912"/>
      <c r="U1943" s="912"/>
      <c r="V1943" s="912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</row>
    <row r="1944" spans="1:116" ht="9.75" customHeight="1" outlineLevel="4" x14ac:dyDescent="0.15">
      <c r="A1944" s="1001"/>
      <c r="B1944" s="1005"/>
      <c r="C1944" s="1009"/>
      <c r="D1944" s="979"/>
      <c r="E1944" s="961"/>
      <c r="F1944" s="964"/>
      <c r="G1944" s="943"/>
      <c r="H1944" s="943"/>
      <c r="I1944" s="943"/>
      <c r="J1944" s="16" t="s">
        <v>157</v>
      </c>
      <c r="K1944" s="20"/>
      <c r="L1944" s="20"/>
      <c r="M1944" s="17"/>
      <c r="N1944" s="17"/>
      <c r="O1944" s="17"/>
      <c r="P1944" s="17"/>
      <c r="Q1944" s="16"/>
      <c r="R1944" s="16"/>
      <c r="S1944" s="946"/>
      <c r="T1944" s="913"/>
      <c r="U1944" s="913"/>
      <c r="V1944" s="9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</row>
    <row r="1945" spans="1:116" ht="9.75" customHeight="1" outlineLevel="4" x14ac:dyDescent="0.15">
      <c r="A1945" s="1001"/>
      <c r="B1945" s="1005"/>
      <c r="C1945" s="1009"/>
      <c r="D1945" s="979"/>
      <c r="E1945" s="961"/>
      <c r="F1945" s="964"/>
      <c r="G1945" s="943"/>
      <c r="H1945" s="943"/>
      <c r="I1945" s="943"/>
      <c r="J1945" s="16" t="s">
        <v>158</v>
      </c>
      <c r="K1945" s="20"/>
      <c r="L1945" s="20"/>
      <c r="M1945" s="17"/>
      <c r="N1945" s="17"/>
      <c r="O1945" s="17"/>
      <c r="P1945" s="17"/>
      <c r="Q1945" s="16"/>
      <c r="R1945" s="16"/>
      <c r="S1945" s="946"/>
      <c r="T1945" s="913"/>
      <c r="U1945" s="913"/>
      <c r="V1945" s="9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</row>
    <row r="1946" spans="1:116" ht="10.5" customHeight="1" outlineLevel="4" x14ac:dyDescent="0.15">
      <c r="A1946" s="1002"/>
      <c r="B1946" s="1006"/>
      <c r="C1946" s="1010"/>
      <c r="D1946" s="979"/>
      <c r="E1946" s="961"/>
      <c r="F1946" s="964"/>
      <c r="G1946" s="943"/>
      <c r="H1946" s="943"/>
      <c r="I1946" s="943"/>
      <c r="J1946" s="18" t="s">
        <v>159</v>
      </c>
      <c r="K1946" s="21"/>
      <c r="L1946" s="21"/>
      <c r="M1946" s="22"/>
      <c r="N1946" s="22"/>
      <c r="O1946" s="22"/>
      <c r="P1946" s="22"/>
      <c r="Q1946" s="18"/>
      <c r="R1946" s="18"/>
      <c r="S1946" s="946"/>
      <c r="T1946" s="913"/>
      <c r="U1946" s="913"/>
      <c r="V1946" s="9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</row>
    <row r="1947" spans="1:116" ht="9.75" customHeight="1" outlineLevel="4" thickBot="1" x14ac:dyDescent="0.25">
      <c r="A1947" s="1003"/>
      <c r="B1947" s="1007"/>
      <c r="C1947" s="1011"/>
      <c r="D1947" s="980"/>
      <c r="E1947" s="962"/>
      <c r="F1947" s="965"/>
      <c r="G1947" s="944"/>
      <c r="H1947" s="944"/>
      <c r="I1947" s="944"/>
      <c r="J1947" s="19" t="s">
        <v>385</v>
      </c>
      <c r="K1947" s="19">
        <f>SUM(K1943:K1946)</f>
        <v>0</v>
      </c>
      <c r="L1947" s="19">
        <f>SUM(L1943:L1946)</f>
        <v>0</v>
      </c>
      <c r="M1947" s="19">
        <f t="shared" ref="M1947:R1947" si="464">SUM(M1943:M1946)</f>
        <v>0</v>
      </c>
      <c r="N1947" s="19">
        <f t="shared" si="464"/>
        <v>0</v>
      </c>
      <c r="O1947" s="19">
        <f t="shared" si="464"/>
        <v>0</v>
      </c>
      <c r="P1947" s="19">
        <f t="shared" si="464"/>
        <v>0</v>
      </c>
      <c r="Q1947" s="19">
        <f t="shared" si="464"/>
        <v>0</v>
      </c>
      <c r="R1947" s="19">
        <f t="shared" si="464"/>
        <v>0</v>
      </c>
      <c r="S1947" s="947"/>
      <c r="T1947" s="914"/>
      <c r="U1947" s="914"/>
      <c r="V1947" s="914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</row>
    <row r="1948" spans="1:116" ht="9.75" customHeight="1" outlineLevel="4" x14ac:dyDescent="0.15">
      <c r="A1948" s="1000" t="s">
        <v>73</v>
      </c>
      <c r="B1948" s="1004" t="s">
        <v>12</v>
      </c>
      <c r="C1948" s="1008" t="s">
        <v>10</v>
      </c>
      <c r="D1948" s="978">
        <v>10</v>
      </c>
      <c r="E1948" s="960" t="s">
        <v>12</v>
      </c>
      <c r="F1948" s="963"/>
      <c r="G1948" s="942"/>
      <c r="H1948" s="942"/>
      <c r="I1948" s="942"/>
      <c r="J1948" s="14" t="s">
        <v>156</v>
      </c>
      <c r="K1948" s="20"/>
      <c r="L1948" s="20"/>
      <c r="M1948" s="17"/>
      <c r="N1948" s="17"/>
      <c r="O1948" s="17"/>
      <c r="P1948" s="17"/>
      <c r="Q1948" s="16"/>
      <c r="R1948" s="16"/>
      <c r="S1948" s="945"/>
      <c r="T1948" s="912"/>
      <c r="U1948" s="912"/>
      <c r="V1948" s="912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</row>
    <row r="1949" spans="1:116" ht="11.25" customHeight="1" outlineLevel="4" x14ac:dyDescent="0.15">
      <c r="A1949" s="1001"/>
      <c r="B1949" s="1005"/>
      <c r="C1949" s="1009"/>
      <c r="D1949" s="979"/>
      <c r="E1949" s="961"/>
      <c r="F1949" s="964"/>
      <c r="G1949" s="943"/>
      <c r="H1949" s="943"/>
      <c r="I1949" s="943"/>
      <c r="J1949" s="16" t="s">
        <v>157</v>
      </c>
      <c r="K1949" s="20"/>
      <c r="L1949" s="20"/>
      <c r="M1949" s="17"/>
      <c r="N1949" s="17"/>
      <c r="O1949" s="17"/>
      <c r="P1949" s="17"/>
      <c r="Q1949" s="16"/>
      <c r="R1949" s="16"/>
      <c r="S1949" s="946"/>
      <c r="T1949" s="913"/>
      <c r="U1949" s="913"/>
      <c r="V1949" s="9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</row>
    <row r="1950" spans="1:116" ht="9.75" customHeight="1" outlineLevel="4" x14ac:dyDescent="0.15">
      <c r="A1950" s="1001"/>
      <c r="B1950" s="1005"/>
      <c r="C1950" s="1009"/>
      <c r="D1950" s="979"/>
      <c r="E1950" s="961"/>
      <c r="F1950" s="964"/>
      <c r="G1950" s="943"/>
      <c r="H1950" s="943"/>
      <c r="I1950" s="943"/>
      <c r="J1950" s="16" t="s">
        <v>158</v>
      </c>
      <c r="K1950" s="20"/>
      <c r="L1950" s="20"/>
      <c r="M1950" s="17"/>
      <c r="N1950" s="17"/>
      <c r="O1950" s="17"/>
      <c r="P1950" s="17"/>
      <c r="Q1950" s="16"/>
      <c r="R1950" s="16"/>
      <c r="S1950" s="946"/>
      <c r="T1950" s="913"/>
      <c r="U1950" s="913"/>
      <c r="V1950" s="9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</row>
    <row r="1951" spans="1:116" ht="9.75" customHeight="1" outlineLevel="4" x14ac:dyDescent="0.15">
      <c r="A1951" s="1002"/>
      <c r="B1951" s="1006"/>
      <c r="C1951" s="1010"/>
      <c r="D1951" s="979"/>
      <c r="E1951" s="961"/>
      <c r="F1951" s="964"/>
      <c r="G1951" s="943"/>
      <c r="H1951" s="943"/>
      <c r="I1951" s="943"/>
      <c r="J1951" s="18" t="s">
        <v>159</v>
      </c>
      <c r="K1951" s="21"/>
      <c r="L1951" s="21"/>
      <c r="M1951" s="22"/>
      <c r="N1951" s="22"/>
      <c r="O1951" s="22"/>
      <c r="P1951" s="22"/>
      <c r="Q1951" s="18"/>
      <c r="R1951" s="18"/>
      <c r="S1951" s="946"/>
      <c r="T1951" s="913"/>
      <c r="U1951" s="913"/>
      <c r="V1951" s="9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</row>
    <row r="1952" spans="1:116" ht="9.75" customHeight="1" outlineLevel="4" thickBot="1" x14ac:dyDescent="0.2">
      <c r="A1952" s="1003"/>
      <c r="B1952" s="1007"/>
      <c r="C1952" s="1011"/>
      <c r="D1952" s="980"/>
      <c r="E1952" s="962"/>
      <c r="F1952" s="965"/>
      <c r="G1952" s="944"/>
      <c r="H1952" s="944"/>
      <c r="I1952" s="944"/>
      <c r="J1952" s="19" t="s">
        <v>385</v>
      </c>
      <c r="K1952" s="19">
        <f>SUM(K1948:K1951)</f>
        <v>0</v>
      </c>
      <c r="L1952" s="19">
        <f>SUM(L1948:L1951)</f>
        <v>0</v>
      </c>
      <c r="M1952" s="19">
        <f t="shared" ref="M1952:R1952" si="465">SUM(M1948:M1951)</f>
        <v>0</v>
      </c>
      <c r="N1952" s="19">
        <f t="shared" si="465"/>
        <v>0</v>
      </c>
      <c r="O1952" s="19">
        <f t="shared" si="465"/>
        <v>0</v>
      </c>
      <c r="P1952" s="19">
        <f t="shared" si="465"/>
        <v>0</v>
      </c>
      <c r="Q1952" s="19">
        <f t="shared" si="465"/>
        <v>0</v>
      </c>
      <c r="R1952" s="19">
        <f t="shared" si="465"/>
        <v>0</v>
      </c>
      <c r="S1952" s="947"/>
      <c r="T1952" s="914"/>
      <c r="U1952" s="914"/>
      <c r="V1952" s="914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</row>
    <row r="1953" spans="1:116" ht="9.75" customHeight="1" outlineLevel="3" thickBot="1" x14ac:dyDescent="0.2">
      <c r="A1953" s="30" t="s">
        <v>73</v>
      </c>
      <c r="B1953" s="31" t="s">
        <v>12</v>
      </c>
      <c r="C1953" s="10" t="s">
        <v>10</v>
      </c>
      <c r="D1953" s="25">
        <v>10</v>
      </c>
      <c r="E1953" s="915" t="s">
        <v>46</v>
      </c>
      <c r="F1953" s="916"/>
      <c r="G1953" s="916"/>
      <c r="H1953" s="916"/>
      <c r="I1953" s="916"/>
      <c r="J1953" s="917"/>
      <c r="K1953" s="26">
        <f>K1942+K1947+K1952</f>
        <v>0</v>
      </c>
      <c r="L1953" s="26">
        <f>L1942+L1947+L1952</f>
        <v>0</v>
      </c>
      <c r="M1953" s="26">
        <f t="shared" ref="M1953:R1953" si="466">M1942+M1947+M1952</f>
        <v>0</v>
      </c>
      <c r="N1953" s="26">
        <f t="shared" si="466"/>
        <v>0</v>
      </c>
      <c r="O1953" s="26">
        <f t="shared" si="466"/>
        <v>0</v>
      </c>
      <c r="P1953" s="26">
        <f t="shared" si="466"/>
        <v>0</v>
      </c>
      <c r="Q1953" s="26">
        <f t="shared" si="466"/>
        <v>0</v>
      </c>
      <c r="R1953" s="26">
        <f t="shared" si="466"/>
        <v>0</v>
      </c>
      <c r="S1953" s="42" t="s">
        <v>13</v>
      </c>
      <c r="T1953" s="43" t="s">
        <v>13</v>
      </c>
      <c r="U1953" s="44" t="s">
        <v>13</v>
      </c>
      <c r="V1953" s="45" t="s">
        <v>13</v>
      </c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</row>
    <row r="1954" spans="1:116" ht="9.75" customHeight="1" outlineLevel="4" thickBot="1" x14ac:dyDescent="0.2">
      <c r="A1954" s="11" t="s">
        <v>73</v>
      </c>
      <c r="B1954" s="12" t="s">
        <v>12</v>
      </c>
      <c r="C1954" s="117" t="s">
        <v>10</v>
      </c>
      <c r="D1954" s="13">
        <v>11</v>
      </c>
      <c r="E1954" s="1016" t="s">
        <v>257</v>
      </c>
      <c r="F1954" s="1017"/>
      <c r="G1954" s="1017"/>
      <c r="H1954" s="1017"/>
      <c r="I1954" s="1017"/>
      <c r="J1954" s="1017"/>
      <c r="K1954" s="1017"/>
      <c r="L1954" s="1017"/>
      <c r="M1954" s="1017"/>
      <c r="N1954" s="1017"/>
      <c r="O1954" s="1017"/>
      <c r="P1954" s="1017"/>
      <c r="Q1954" s="1017"/>
      <c r="R1954" s="1017"/>
      <c r="S1954" s="1017"/>
      <c r="T1954" s="1017"/>
      <c r="U1954" s="1017"/>
      <c r="V1954" s="1018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</row>
    <row r="1955" spans="1:116" ht="9.75" customHeight="1" outlineLevel="4" x14ac:dyDescent="0.15">
      <c r="A1955" s="1000" t="s">
        <v>73</v>
      </c>
      <c r="B1955" s="1004" t="s">
        <v>12</v>
      </c>
      <c r="C1955" s="1008" t="s">
        <v>10</v>
      </c>
      <c r="D1955" s="978">
        <v>11</v>
      </c>
      <c r="E1955" s="1022" t="s">
        <v>10</v>
      </c>
      <c r="F1955" s="981"/>
      <c r="G1955" s="986"/>
      <c r="H1955" s="986"/>
      <c r="I1955" s="942"/>
      <c r="J1955" s="16" t="s">
        <v>156</v>
      </c>
      <c r="K1955" s="20"/>
      <c r="L1955" s="14"/>
      <c r="M1955" s="15"/>
      <c r="N1955" s="15"/>
      <c r="O1955" s="15"/>
      <c r="P1955" s="15"/>
      <c r="Q1955" s="14"/>
      <c r="R1955" s="14"/>
      <c r="S1955" s="1012"/>
      <c r="T1955" s="912"/>
      <c r="U1955" s="912"/>
      <c r="V1955" s="912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</row>
    <row r="1956" spans="1:116" ht="9.75" customHeight="1" outlineLevel="4" x14ac:dyDescent="0.15">
      <c r="A1956" s="1001"/>
      <c r="B1956" s="1005"/>
      <c r="C1956" s="1009"/>
      <c r="D1956" s="979"/>
      <c r="E1956" s="1023"/>
      <c r="F1956" s="982"/>
      <c r="G1956" s="985"/>
      <c r="H1956" s="985"/>
      <c r="I1956" s="943"/>
      <c r="J1956" s="16" t="s">
        <v>157</v>
      </c>
      <c r="K1956" s="20"/>
      <c r="L1956" s="16"/>
      <c r="M1956" s="17"/>
      <c r="N1956" s="17"/>
      <c r="O1956" s="17"/>
      <c r="P1956" s="17"/>
      <c r="Q1956" s="16"/>
      <c r="R1956" s="16"/>
      <c r="S1956" s="1013"/>
      <c r="T1956" s="913"/>
      <c r="U1956" s="913"/>
      <c r="V1956" s="9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</row>
    <row r="1957" spans="1:116" ht="9.75" customHeight="1" outlineLevel="4" x14ac:dyDescent="0.15">
      <c r="A1957" s="1001"/>
      <c r="B1957" s="1005"/>
      <c r="C1957" s="1009"/>
      <c r="D1957" s="979"/>
      <c r="E1957" s="1023"/>
      <c r="F1957" s="982"/>
      <c r="G1957" s="985"/>
      <c r="H1957" s="985"/>
      <c r="I1957" s="943"/>
      <c r="J1957" s="16" t="s">
        <v>158</v>
      </c>
      <c r="K1957" s="20"/>
      <c r="L1957" s="16"/>
      <c r="M1957" s="17"/>
      <c r="N1957" s="17"/>
      <c r="O1957" s="17"/>
      <c r="P1957" s="17"/>
      <c r="Q1957" s="16"/>
      <c r="R1957" s="16"/>
      <c r="S1957" s="1013"/>
      <c r="T1957" s="913"/>
      <c r="U1957" s="913"/>
      <c r="V1957" s="9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</row>
    <row r="1958" spans="1:116" ht="9.75" customHeight="1" outlineLevel="4" x14ac:dyDescent="0.15">
      <c r="A1958" s="1002"/>
      <c r="B1958" s="1006"/>
      <c r="C1958" s="1010"/>
      <c r="D1958" s="979"/>
      <c r="E1958" s="1024"/>
      <c r="F1958" s="983"/>
      <c r="G1958" s="987"/>
      <c r="H1958" s="987"/>
      <c r="I1958" s="943"/>
      <c r="J1958" s="18" t="s">
        <v>159</v>
      </c>
      <c r="K1958" s="21"/>
      <c r="L1958" s="18"/>
      <c r="M1958" s="18"/>
      <c r="N1958" s="18"/>
      <c r="O1958" s="18"/>
      <c r="P1958" s="18"/>
      <c r="Q1958" s="18"/>
      <c r="R1958" s="18"/>
      <c r="S1958" s="1014"/>
      <c r="T1958" s="913"/>
      <c r="U1958" s="913"/>
      <c r="V1958" s="9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</row>
    <row r="1959" spans="1:116" ht="9.75" customHeight="1" outlineLevel="4" thickBot="1" x14ac:dyDescent="0.2">
      <c r="A1959" s="1003"/>
      <c r="B1959" s="1007"/>
      <c r="C1959" s="1011"/>
      <c r="D1959" s="980"/>
      <c r="E1959" s="1025"/>
      <c r="F1959" s="984"/>
      <c r="G1959" s="988"/>
      <c r="H1959" s="988"/>
      <c r="I1959" s="944"/>
      <c r="J1959" s="19" t="s">
        <v>385</v>
      </c>
      <c r="K1959" s="19">
        <f>SUM(K1955:K1958)</f>
        <v>0</v>
      </c>
      <c r="L1959" s="19">
        <f>SUM(L1955:L1958)</f>
        <v>0</v>
      </c>
      <c r="M1959" s="19">
        <f t="shared" ref="M1959:R1959" si="467">SUM(M1955:M1958)</f>
        <v>0</v>
      </c>
      <c r="N1959" s="19">
        <f t="shared" si="467"/>
        <v>0</v>
      </c>
      <c r="O1959" s="19">
        <f t="shared" si="467"/>
        <v>0</v>
      </c>
      <c r="P1959" s="19">
        <f t="shared" si="467"/>
        <v>0</v>
      </c>
      <c r="Q1959" s="19">
        <f t="shared" si="467"/>
        <v>0</v>
      </c>
      <c r="R1959" s="19">
        <f t="shared" si="467"/>
        <v>0</v>
      </c>
      <c r="S1959" s="1015"/>
      <c r="T1959" s="914"/>
      <c r="U1959" s="914"/>
      <c r="V1959" s="914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</row>
    <row r="1960" spans="1:116" ht="9.75" customHeight="1" outlineLevel="4" x14ac:dyDescent="0.15">
      <c r="A1960" s="1000" t="s">
        <v>73</v>
      </c>
      <c r="B1960" s="1004" t="s">
        <v>12</v>
      </c>
      <c r="C1960" s="1008" t="s">
        <v>10</v>
      </c>
      <c r="D1960" s="978">
        <v>11</v>
      </c>
      <c r="E1960" s="960" t="s">
        <v>11</v>
      </c>
      <c r="F1960" s="963"/>
      <c r="G1960" s="942"/>
      <c r="H1960" s="942"/>
      <c r="I1960" s="942"/>
      <c r="J1960" s="14" t="s">
        <v>156</v>
      </c>
      <c r="K1960" s="20"/>
      <c r="L1960" s="20"/>
      <c r="M1960" s="17"/>
      <c r="N1960" s="17"/>
      <c r="O1960" s="17"/>
      <c r="P1960" s="17"/>
      <c r="Q1960" s="16"/>
      <c r="R1960" s="16"/>
      <c r="S1960" s="945"/>
      <c r="T1960" s="912"/>
      <c r="U1960" s="912"/>
      <c r="V1960" s="912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</row>
    <row r="1961" spans="1:116" ht="9.75" customHeight="1" outlineLevel="4" x14ac:dyDescent="0.15">
      <c r="A1961" s="1001"/>
      <c r="B1961" s="1005"/>
      <c r="C1961" s="1009"/>
      <c r="D1961" s="979"/>
      <c r="E1961" s="961"/>
      <c r="F1961" s="964"/>
      <c r="G1961" s="943"/>
      <c r="H1961" s="943"/>
      <c r="I1961" s="943"/>
      <c r="J1961" s="16" t="s">
        <v>157</v>
      </c>
      <c r="K1961" s="20"/>
      <c r="L1961" s="20"/>
      <c r="M1961" s="17"/>
      <c r="N1961" s="17"/>
      <c r="O1961" s="17"/>
      <c r="P1961" s="17"/>
      <c r="Q1961" s="16"/>
      <c r="R1961" s="16"/>
      <c r="S1961" s="946"/>
      <c r="T1961" s="913"/>
      <c r="U1961" s="913"/>
      <c r="V1961" s="9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</row>
    <row r="1962" spans="1:116" ht="9.75" customHeight="1" outlineLevel="4" x14ac:dyDescent="0.15">
      <c r="A1962" s="1001"/>
      <c r="B1962" s="1005"/>
      <c r="C1962" s="1009"/>
      <c r="D1962" s="979"/>
      <c r="E1962" s="961"/>
      <c r="F1962" s="964"/>
      <c r="G1962" s="943"/>
      <c r="H1962" s="943"/>
      <c r="I1962" s="943"/>
      <c r="J1962" s="16" t="s">
        <v>158</v>
      </c>
      <c r="K1962" s="20"/>
      <c r="L1962" s="20"/>
      <c r="M1962" s="17"/>
      <c r="N1962" s="17"/>
      <c r="O1962" s="17"/>
      <c r="P1962" s="17"/>
      <c r="Q1962" s="16"/>
      <c r="R1962" s="16"/>
      <c r="S1962" s="946"/>
      <c r="T1962" s="913"/>
      <c r="U1962" s="913"/>
      <c r="V1962" s="9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</row>
    <row r="1963" spans="1:116" ht="9.75" customHeight="1" outlineLevel="4" x14ac:dyDescent="0.15">
      <c r="A1963" s="1002"/>
      <c r="B1963" s="1006"/>
      <c r="C1963" s="1010"/>
      <c r="D1963" s="979"/>
      <c r="E1963" s="961"/>
      <c r="F1963" s="964"/>
      <c r="G1963" s="943"/>
      <c r="H1963" s="943"/>
      <c r="I1963" s="943"/>
      <c r="J1963" s="18" t="s">
        <v>159</v>
      </c>
      <c r="K1963" s="21"/>
      <c r="L1963" s="21"/>
      <c r="M1963" s="22"/>
      <c r="N1963" s="22"/>
      <c r="O1963" s="22"/>
      <c r="P1963" s="22"/>
      <c r="Q1963" s="18"/>
      <c r="R1963" s="18"/>
      <c r="S1963" s="946"/>
      <c r="T1963" s="913"/>
      <c r="U1963" s="913"/>
      <c r="V1963" s="9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</row>
    <row r="1964" spans="1:116" ht="9.75" customHeight="1" outlineLevel="4" thickBot="1" x14ac:dyDescent="0.2">
      <c r="A1964" s="1003"/>
      <c r="B1964" s="1007"/>
      <c r="C1964" s="1011"/>
      <c r="D1964" s="980"/>
      <c r="E1964" s="962"/>
      <c r="F1964" s="965"/>
      <c r="G1964" s="944"/>
      <c r="H1964" s="944"/>
      <c r="I1964" s="944"/>
      <c r="J1964" s="19" t="s">
        <v>385</v>
      </c>
      <c r="K1964" s="19">
        <f>SUM(K1960:K1963)</f>
        <v>0</v>
      </c>
      <c r="L1964" s="19">
        <f>SUM(L1960:L1963)</f>
        <v>0</v>
      </c>
      <c r="M1964" s="19">
        <f t="shared" ref="M1964:R1964" si="468">SUM(M1960:M1963)</f>
        <v>0</v>
      </c>
      <c r="N1964" s="19">
        <f t="shared" si="468"/>
        <v>0</v>
      </c>
      <c r="O1964" s="19">
        <f t="shared" si="468"/>
        <v>0</v>
      </c>
      <c r="P1964" s="19">
        <f t="shared" si="468"/>
        <v>0</v>
      </c>
      <c r="Q1964" s="19">
        <f t="shared" si="468"/>
        <v>0</v>
      </c>
      <c r="R1964" s="19">
        <f t="shared" si="468"/>
        <v>0</v>
      </c>
      <c r="S1964" s="947"/>
      <c r="T1964" s="914"/>
      <c r="U1964" s="914"/>
      <c r="V1964" s="914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</row>
    <row r="1965" spans="1:116" ht="10.5" customHeight="1" outlineLevel="4" x14ac:dyDescent="0.15">
      <c r="A1965" s="1000" t="s">
        <v>73</v>
      </c>
      <c r="B1965" s="1004" t="s">
        <v>12</v>
      </c>
      <c r="C1965" s="1008" t="s">
        <v>10</v>
      </c>
      <c r="D1965" s="978">
        <v>11</v>
      </c>
      <c r="E1965" s="960" t="s">
        <v>12</v>
      </c>
      <c r="F1965" s="963"/>
      <c r="G1965" s="942"/>
      <c r="H1965" s="942"/>
      <c r="I1965" s="942"/>
      <c r="J1965" s="14" t="s">
        <v>156</v>
      </c>
      <c r="K1965" s="20"/>
      <c r="L1965" s="20"/>
      <c r="M1965" s="17"/>
      <c r="N1965" s="17"/>
      <c r="O1965" s="17"/>
      <c r="P1965" s="17"/>
      <c r="Q1965" s="16"/>
      <c r="R1965" s="16"/>
      <c r="S1965" s="945"/>
      <c r="T1965" s="912"/>
      <c r="U1965" s="912"/>
      <c r="V1965" s="912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</row>
    <row r="1966" spans="1:116" ht="10.5" customHeight="1" outlineLevel="4" x14ac:dyDescent="0.15">
      <c r="A1966" s="1001"/>
      <c r="B1966" s="1005"/>
      <c r="C1966" s="1009"/>
      <c r="D1966" s="979"/>
      <c r="E1966" s="961"/>
      <c r="F1966" s="964"/>
      <c r="G1966" s="943"/>
      <c r="H1966" s="943"/>
      <c r="I1966" s="943"/>
      <c r="J1966" s="16" t="s">
        <v>157</v>
      </c>
      <c r="K1966" s="20"/>
      <c r="L1966" s="20"/>
      <c r="M1966" s="17"/>
      <c r="N1966" s="17"/>
      <c r="O1966" s="17"/>
      <c r="P1966" s="17"/>
      <c r="Q1966" s="16"/>
      <c r="R1966" s="16"/>
      <c r="S1966" s="946"/>
      <c r="T1966" s="913"/>
      <c r="U1966" s="913"/>
      <c r="V1966" s="9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</row>
    <row r="1967" spans="1:116" ht="9.75" customHeight="1" outlineLevel="4" x14ac:dyDescent="0.15">
      <c r="A1967" s="1001"/>
      <c r="B1967" s="1005"/>
      <c r="C1967" s="1009"/>
      <c r="D1967" s="979"/>
      <c r="E1967" s="961"/>
      <c r="F1967" s="964"/>
      <c r="G1967" s="943"/>
      <c r="H1967" s="943"/>
      <c r="I1967" s="943"/>
      <c r="J1967" s="16" t="s">
        <v>158</v>
      </c>
      <c r="K1967" s="20"/>
      <c r="L1967" s="20"/>
      <c r="M1967" s="17"/>
      <c r="N1967" s="17"/>
      <c r="O1967" s="17"/>
      <c r="P1967" s="17"/>
      <c r="Q1967" s="16"/>
      <c r="R1967" s="16"/>
      <c r="S1967" s="946"/>
      <c r="T1967" s="913"/>
      <c r="U1967" s="913"/>
      <c r="V1967" s="9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</row>
    <row r="1968" spans="1:116" ht="9.75" customHeight="1" outlineLevel="4" x14ac:dyDescent="0.15">
      <c r="A1968" s="1002"/>
      <c r="B1968" s="1006"/>
      <c r="C1968" s="1010"/>
      <c r="D1968" s="979"/>
      <c r="E1968" s="961"/>
      <c r="F1968" s="964"/>
      <c r="G1968" s="943"/>
      <c r="H1968" s="943"/>
      <c r="I1968" s="943"/>
      <c r="J1968" s="18" t="s">
        <v>159</v>
      </c>
      <c r="K1968" s="21"/>
      <c r="L1968" s="21"/>
      <c r="M1968" s="22"/>
      <c r="N1968" s="22"/>
      <c r="O1968" s="22"/>
      <c r="P1968" s="22"/>
      <c r="Q1968" s="18"/>
      <c r="R1968" s="18"/>
      <c r="S1968" s="946"/>
      <c r="T1968" s="913"/>
      <c r="U1968" s="913"/>
      <c r="V1968" s="9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</row>
    <row r="1969" spans="1:116" ht="9.75" customHeight="1" outlineLevel="4" thickBot="1" x14ac:dyDescent="0.2">
      <c r="A1969" s="1003"/>
      <c r="B1969" s="1007"/>
      <c r="C1969" s="1011"/>
      <c r="D1969" s="980"/>
      <c r="E1969" s="962"/>
      <c r="F1969" s="965"/>
      <c r="G1969" s="944"/>
      <c r="H1969" s="944"/>
      <c r="I1969" s="944"/>
      <c r="J1969" s="19" t="s">
        <v>385</v>
      </c>
      <c r="K1969" s="19">
        <f>SUM(K1965:K1968)</f>
        <v>0</v>
      </c>
      <c r="L1969" s="19">
        <f>SUM(L1965:L1968)</f>
        <v>0</v>
      </c>
      <c r="M1969" s="19">
        <f t="shared" ref="M1969:R1969" si="469">SUM(M1965:M1968)</f>
        <v>0</v>
      </c>
      <c r="N1969" s="19">
        <f t="shared" si="469"/>
        <v>0</v>
      </c>
      <c r="O1969" s="19">
        <f t="shared" si="469"/>
        <v>0</v>
      </c>
      <c r="P1969" s="19">
        <f t="shared" si="469"/>
        <v>0</v>
      </c>
      <c r="Q1969" s="19">
        <f t="shared" si="469"/>
        <v>0</v>
      </c>
      <c r="R1969" s="19">
        <f t="shared" si="469"/>
        <v>0</v>
      </c>
      <c r="S1969" s="947"/>
      <c r="T1969" s="914"/>
      <c r="U1969" s="914"/>
      <c r="V1969" s="914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</row>
    <row r="1970" spans="1:116" ht="9.75" customHeight="1" outlineLevel="3" thickBot="1" x14ac:dyDescent="0.2">
      <c r="A1970" s="30" t="s">
        <v>73</v>
      </c>
      <c r="B1970" s="31" t="s">
        <v>12</v>
      </c>
      <c r="C1970" s="10" t="s">
        <v>10</v>
      </c>
      <c r="D1970" s="25">
        <v>11</v>
      </c>
      <c r="E1970" s="915" t="s">
        <v>46</v>
      </c>
      <c r="F1970" s="916"/>
      <c r="G1970" s="916"/>
      <c r="H1970" s="916"/>
      <c r="I1970" s="916"/>
      <c r="J1970" s="917"/>
      <c r="K1970" s="26">
        <f>K1959+K1964+K1969</f>
        <v>0</v>
      </c>
      <c r="L1970" s="26">
        <f>L1959+L1964+L1969</f>
        <v>0</v>
      </c>
      <c r="M1970" s="26">
        <f t="shared" ref="M1970:R1970" si="470">M1959+M1964+M1969</f>
        <v>0</v>
      </c>
      <c r="N1970" s="26">
        <f t="shared" si="470"/>
        <v>0</v>
      </c>
      <c r="O1970" s="26">
        <f t="shared" si="470"/>
        <v>0</v>
      </c>
      <c r="P1970" s="26">
        <f t="shared" si="470"/>
        <v>0</v>
      </c>
      <c r="Q1970" s="26">
        <f t="shared" si="470"/>
        <v>0</v>
      </c>
      <c r="R1970" s="26">
        <f t="shared" si="470"/>
        <v>0</v>
      </c>
      <c r="S1970" s="42" t="s">
        <v>13</v>
      </c>
      <c r="T1970" s="43" t="s">
        <v>13</v>
      </c>
      <c r="U1970" s="44" t="s">
        <v>13</v>
      </c>
      <c r="V1970" s="45" t="s">
        <v>13</v>
      </c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</row>
    <row r="1971" spans="1:116" ht="9.75" customHeight="1" outlineLevel="4" thickBot="1" x14ac:dyDescent="0.2">
      <c r="A1971" s="11" t="s">
        <v>73</v>
      </c>
      <c r="B1971" s="12" t="s">
        <v>12</v>
      </c>
      <c r="C1971" s="117" t="s">
        <v>10</v>
      </c>
      <c r="D1971" s="13">
        <v>12</v>
      </c>
      <c r="E1971" s="1016" t="s">
        <v>258</v>
      </c>
      <c r="F1971" s="1017"/>
      <c r="G1971" s="1017"/>
      <c r="H1971" s="1017"/>
      <c r="I1971" s="1017"/>
      <c r="J1971" s="1017"/>
      <c r="K1971" s="1017"/>
      <c r="L1971" s="1017"/>
      <c r="M1971" s="1017"/>
      <c r="N1971" s="1017"/>
      <c r="O1971" s="1017"/>
      <c r="P1971" s="1017"/>
      <c r="Q1971" s="1017"/>
      <c r="R1971" s="1017"/>
      <c r="S1971" s="1017"/>
      <c r="T1971" s="1017"/>
      <c r="U1971" s="1017"/>
      <c r="V1971" s="1018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</row>
    <row r="1972" spans="1:116" ht="9.75" customHeight="1" outlineLevel="4" x14ac:dyDescent="0.15">
      <c r="A1972" s="1000" t="s">
        <v>73</v>
      </c>
      <c r="B1972" s="1004" t="s">
        <v>12</v>
      </c>
      <c r="C1972" s="1008" t="s">
        <v>10</v>
      </c>
      <c r="D1972" s="978">
        <v>12</v>
      </c>
      <c r="E1972" s="1022" t="s">
        <v>10</v>
      </c>
      <c r="F1972" s="981"/>
      <c r="G1972" s="986"/>
      <c r="H1972" s="986"/>
      <c r="I1972" s="942"/>
      <c r="J1972" s="16" t="s">
        <v>156</v>
      </c>
      <c r="K1972" s="20"/>
      <c r="L1972" s="14"/>
      <c r="M1972" s="15"/>
      <c r="N1972" s="15"/>
      <c r="O1972" s="15"/>
      <c r="P1972" s="15"/>
      <c r="Q1972" s="14"/>
      <c r="R1972" s="14"/>
      <c r="S1972" s="1012"/>
      <c r="T1972" s="912"/>
      <c r="U1972" s="912"/>
      <c r="V1972" s="912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</row>
    <row r="1973" spans="1:116" ht="9.75" customHeight="1" outlineLevel="4" x14ac:dyDescent="0.15">
      <c r="A1973" s="1001"/>
      <c r="B1973" s="1005"/>
      <c r="C1973" s="1009"/>
      <c r="D1973" s="979"/>
      <c r="E1973" s="1023"/>
      <c r="F1973" s="982"/>
      <c r="G1973" s="985"/>
      <c r="H1973" s="985"/>
      <c r="I1973" s="943"/>
      <c r="J1973" s="16" t="s">
        <v>157</v>
      </c>
      <c r="K1973" s="20"/>
      <c r="L1973" s="16"/>
      <c r="M1973" s="17"/>
      <c r="N1973" s="17"/>
      <c r="O1973" s="17"/>
      <c r="P1973" s="17"/>
      <c r="Q1973" s="16"/>
      <c r="R1973" s="16"/>
      <c r="S1973" s="1013"/>
      <c r="T1973" s="913"/>
      <c r="U1973" s="913"/>
      <c r="V1973" s="9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</row>
    <row r="1974" spans="1:116" ht="9.75" customHeight="1" outlineLevel="4" x14ac:dyDescent="0.15">
      <c r="A1974" s="1001"/>
      <c r="B1974" s="1005"/>
      <c r="C1974" s="1009"/>
      <c r="D1974" s="979"/>
      <c r="E1974" s="1023"/>
      <c r="F1974" s="982"/>
      <c r="G1974" s="985"/>
      <c r="H1974" s="985"/>
      <c r="I1974" s="943"/>
      <c r="J1974" s="16" t="s">
        <v>158</v>
      </c>
      <c r="K1974" s="20"/>
      <c r="L1974" s="16"/>
      <c r="M1974" s="17"/>
      <c r="N1974" s="17"/>
      <c r="O1974" s="17"/>
      <c r="P1974" s="17"/>
      <c r="Q1974" s="16"/>
      <c r="R1974" s="16"/>
      <c r="S1974" s="1013"/>
      <c r="T1974" s="913"/>
      <c r="U1974" s="913"/>
      <c r="V1974" s="9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</row>
    <row r="1975" spans="1:116" ht="9.75" customHeight="1" outlineLevel="4" x14ac:dyDescent="0.15">
      <c r="A1975" s="1002"/>
      <c r="B1975" s="1006"/>
      <c r="C1975" s="1010"/>
      <c r="D1975" s="979"/>
      <c r="E1975" s="1024"/>
      <c r="F1975" s="983"/>
      <c r="G1975" s="987"/>
      <c r="H1975" s="987"/>
      <c r="I1975" s="943"/>
      <c r="J1975" s="18" t="s">
        <v>159</v>
      </c>
      <c r="K1975" s="21"/>
      <c r="L1975" s="18"/>
      <c r="M1975" s="18"/>
      <c r="N1975" s="18"/>
      <c r="O1975" s="18"/>
      <c r="P1975" s="18"/>
      <c r="Q1975" s="18"/>
      <c r="R1975" s="18"/>
      <c r="S1975" s="1014"/>
      <c r="T1975" s="913"/>
      <c r="U1975" s="913"/>
      <c r="V1975" s="9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</row>
    <row r="1976" spans="1:116" ht="9.75" customHeight="1" outlineLevel="4" thickBot="1" x14ac:dyDescent="0.2">
      <c r="A1976" s="1003"/>
      <c r="B1976" s="1007"/>
      <c r="C1976" s="1011"/>
      <c r="D1976" s="980"/>
      <c r="E1976" s="1025"/>
      <c r="F1976" s="984"/>
      <c r="G1976" s="988"/>
      <c r="H1976" s="988"/>
      <c r="I1976" s="944"/>
      <c r="J1976" s="19" t="s">
        <v>385</v>
      </c>
      <c r="K1976" s="19">
        <f>SUM(K1972:K1975)</f>
        <v>0</v>
      </c>
      <c r="L1976" s="19">
        <f>SUM(L1972:L1975)</f>
        <v>0</v>
      </c>
      <c r="M1976" s="19">
        <f t="shared" ref="M1976:R1976" si="471">SUM(M1972:M1975)</f>
        <v>0</v>
      </c>
      <c r="N1976" s="19">
        <f t="shared" si="471"/>
        <v>0</v>
      </c>
      <c r="O1976" s="19">
        <f t="shared" si="471"/>
        <v>0</v>
      </c>
      <c r="P1976" s="19">
        <f t="shared" si="471"/>
        <v>0</v>
      </c>
      <c r="Q1976" s="19">
        <f t="shared" si="471"/>
        <v>0</v>
      </c>
      <c r="R1976" s="19">
        <f t="shared" si="471"/>
        <v>0</v>
      </c>
      <c r="S1976" s="1015"/>
      <c r="T1976" s="914"/>
      <c r="U1976" s="914"/>
      <c r="V1976" s="914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</row>
    <row r="1977" spans="1:116" ht="9.75" customHeight="1" outlineLevel="4" x14ac:dyDescent="0.15">
      <c r="A1977" s="1000" t="s">
        <v>73</v>
      </c>
      <c r="B1977" s="1004" t="s">
        <v>12</v>
      </c>
      <c r="C1977" s="1008" t="s">
        <v>10</v>
      </c>
      <c r="D1977" s="978">
        <v>12</v>
      </c>
      <c r="E1977" s="960" t="s">
        <v>11</v>
      </c>
      <c r="F1977" s="963"/>
      <c r="G1977" s="942"/>
      <c r="H1977" s="942"/>
      <c r="I1977" s="942"/>
      <c r="J1977" s="14" t="s">
        <v>156</v>
      </c>
      <c r="K1977" s="20"/>
      <c r="L1977" s="20"/>
      <c r="M1977" s="17"/>
      <c r="N1977" s="17"/>
      <c r="O1977" s="17"/>
      <c r="P1977" s="17"/>
      <c r="Q1977" s="16"/>
      <c r="R1977" s="16"/>
      <c r="S1977" s="945"/>
      <c r="T1977" s="912"/>
      <c r="U1977" s="912"/>
      <c r="V1977" s="912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</row>
    <row r="1978" spans="1:116" ht="9.75" customHeight="1" outlineLevel="4" x14ac:dyDescent="0.15">
      <c r="A1978" s="1001"/>
      <c r="B1978" s="1005"/>
      <c r="C1978" s="1009"/>
      <c r="D1978" s="979"/>
      <c r="E1978" s="961"/>
      <c r="F1978" s="964"/>
      <c r="G1978" s="943"/>
      <c r="H1978" s="943"/>
      <c r="I1978" s="943"/>
      <c r="J1978" s="16" t="s">
        <v>157</v>
      </c>
      <c r="K1978" s="20"/>
      <c r="L1978" s="20"/>
      <c r="M1978" s="17"/>
      <c r="N1978" s="17"/>
      <c r="O1978" s="17"/>
      <c r="P1978" s="17"/>
      <c r="Q1978" s="16"/>
      <c r="R1978" s="16"/>
      <c r="S1978" s="946"/>
      <c r="T1978" s="913"/>
      <c r="U1978" s="913"/>
      <c r="V1978" s="9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</row>
    <row r="1979" spans="1:116" ht="9.75" customHeight="1" outlineLevel="4" x14ac:dyDescent="0.15">
      <c r="A1979" s="1001"/>
      <c r="B1979" s="1005"/>
      <c r="C1979" s="1009"/>
      <c r="D1979" s="979"/>
      <c r="E1979" s="961"/>
      <c r="F1979" s="964"/>
      <c r="G1979" s="943"/>
      <c r="H1979" s="943"/>
      <c r="I1979" s="943"/>
      <c r="J1979" s="16" t="s">
        <v>158</v>
      </c>
      <c r="K1979" s="20"/>
      <c r="L1979" s="20"/>
      <c r="M1979" s="17"/>
      <c r="N1979" s="17"/>
      <c r="O1979" s="17"/>
      <c r="P1979" s="17"/>
      <c r="Q1979" s="16"/>
      <c r="R1979" s="16"/>
      <c r="S1979" s="946"/>
      <c r="T1979" s="913"/>
      <c r="U1979" s="913"/>
      <c r="V1979" s="9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</row>
    <row r="1980" spans="1:116" ht="9.75" customHeight="1" outlineLevel="4" x14ac:dyDescent="0.15">
      <c r="A1980" s="1002"/>
      <c r="B1980" s="1006"/>
      <c r="C1980" s="1010"/>
      <c r="D1980" s="979"/>
      <c r="E1980" s="961"/>
      <c r="F1980" s="964"/>
      <c r="G1980" s="943"/>
      <c r="H1980" s="943"/>
      <c r="I1980" s="943"/>
      <c r="J1980" s="18" t="s">
        <v>159</v>
      </c>
      <c r="K1980" s="21"/>
      <c r="L1980" s="21"/>
      <c r="M1980" s="22"/>
      <c r="N1980" s="22"/>
      <c r="O1980" s="22"/>
      <c r="P1980" s="22"/>
      <c r="Q1980" s="18"/>
      <c r="R1980" s="18"/>
      <c r="S1980" s="946"/>
      <c r="T1980" s="913"/>
      <c r="U1980" s="913"/>
      <c r="V1980" s="9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</row>
    <row r="1981" spans="1:116" ht="9.75" customHeight="1" outlineLevel="4" thickBot="1" x14ac:dyDescent="0.2">
      <c r="A1981" s="1003"/>
      <c r="B1981" s="1007"/>
      <c r="C1981" s="1011"/>
      <c r="D1981" s="980"/>
      <c r="E1981" s="962"/>
      <c r="F1981" s="965"/>
      <c r="G1981" s="944"/>
      <c r="H1981" s="944"/>
      <c r="I1981" s="944"/>
      <c r="J1981" s="19" t="s">
        <v>385</v>
      </c>
      <c r="K1981" s="19">
        <f>SUM(K1977:K1980)</f>
        <v>0</v>
      </c>
      <c r="L1981" s="19">
        <f>SUM(L1977:L1980)</f>
        <v>0</v>
      </c>
      <c r="M1981" s="19">
        <f t="shared" ref="M1981:R1981" si="472">SUM(M1977:M1980)</f>
        <v>0</v>
      </c>
      <c r="N1981" s="19">
        <f t="shared" si="472"/>
        <v>0</v>
      </c>
      <c r="O1981" s="19">
        <f t="shared" si="472"/>
        <v>0</v>
      </c>
      <c r="P1981" s="19">
        <f t="shared" si="472"/>
        <v>0</v>
      </c>
      <c r="Q1981" s="19">
        <f t="shared" si="472"/>
        <v>0</v>
      </c>
      <c r="R1981" s="19">
        <f t="shared" si="472"/>
        <v>0</v>
      </c>
      <c r="S1981" s="947"/>
      <c r="T1981" s="914"/>
      <c r="U1981" s="914"/>
      <c r="V1981" s="914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</row>
    <row r="1982" spans="1:116" ht="10.5" customHeight="1" outlineLevel="4" x14ac:dyDescent="0.15">
      <c r="A1982" s="1000" t="s">
        <v>73</v>
      </c>
      <c r="B1982" s="1004" t="s">
        <v>12</v>
      </c>
      <c r="C1982" s="1008" t="s">
        <v>10</v>
      </c>
      <c r="D1982" s="978">
        <v>12</v>
      </c>
      <c r="E1982" s="960" t="s">
        <v>12</v>
      </c>
      <c r="F1982" s="963"/>
      <c r="G1982" s="942"/>
      <c r="H1982" s="942"/>
      <c r="I1982" s="942"/>
      <c r="J1982" s="14" t="s">
        <v>156</v>
      </c>
      <c r="K1982" s="20"/>
      <c r="L1982" s="20"/>
      <c r="M1982" s="17"/>
      <c r="N1982" s="17"/>
      <c r="O1982" s="17"/>
      <c r="P1982" s="17"/>
      <c r="Q1982" s="16"/>
      <c r="R1982" s="16"/>
      <c r="S1982" s="945"/>
      <c r="T1982" s="912"/>
      <c r="U1982" s="912"/>
      <c r="V1982" s="912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</row>
    <row r="1983" spans="1:116" ht="10.5" customHeight="1" outlineLevel="4" x14ac:dyDescent="0.15">
      <c r="A1983" s="1001"/>
      <c r="B1983" s="1005"/>
      <c r="C1983" s="1009"/>
      <c r="D1983" s="979"/>
      <c r="E1983" s="961"/>
      <c r="F1983" s="964"/>
      <c r="G1983" s="943"/>
      <c r="H1983" s="943"/>
      <c r="I1983" s="943"/>
      <c r="J1983" s="16" t="s">
        <v>157</v>
      </c>
      <c r="K1983" s="20"/>
      <c r="L1983" s="20"/>
      <c r="M1983" s="17"/>
      <c r="N1983" s="17"/>
      <c r="O1983" s="17"/>
      <c r="P1983" s="17"/>
      <c r="Q1983" s="16"/>
      <c r="R1983" s="16"/>
      <c r="S1983" s="946"/>
      <c r="T1983" s="913"/>
      <c r="U1983" s="913"/>
      <c r="V1983" s="9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</row>
    <row r="1984" spans="1:116" ht="9.75" customHeight="1" outlineLevel="4" x14ac:dyDescent="0.15">
      <c r="A1984" s="1001"/>
      <c r="B1984" s="1005"/>
      <c r="C1984" s="1009"/>
      <c r="D1984" s="979"/>
      <c r="E1984" s="961"/>
      <c r="F1984" s="964"/>
      <c r="G1984" s="943"/>
      <c r="H1984" s="943"/>
      <c r="I1984" s="943"/>
      <c r="J1984" s="16" t="s">
        <v>158</v>
      </c>
      <c r="K1984" s="20"/>
      <c r="L1984" s="20"/>
      <c r="M1984" s="17"/>
      <c r="N1984" s="17"/>
      <c r="O1984" s="17"/>
      <c r="P1984" s="17"/>
      <c r="Q1984" s="16"/>
      <c r="R1984" s="16"/>
      <c r="S1984" s="946"/>
      <c r="T1984" s="913"/>
      <c r="U1984" s="913"/>
      <c r="V1984" s="9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</row>
    <row r="1985" spans="1:116" ht="9.75" customHeight="1" outlineLevel="4" x14ac:dyDescent="0.15">
      <c r="A1985" s="1002"/>
      <c r="B1985" s="1006"/>
      <c r="C1985" s="1010"/>
      <c r="D1985" s="979"/>
      <c r="E1985" s="961"/>
      <c r="F1985" s="964"/>
      <c r="G1985" s="943"/>
      <c r="H1985" s="943"/>
      <c r="I1985" s="943"/>
      <c r="J1985" s="18" t="s">
        <v>159</v>
      </c>
      <c r="K1985" s="21"/>
      <c r="L1985" s="21"/>
      <c r="M1985" s="22"/>
      <c r="N1985" s="22"/>
      <c r="O1985" s="22"/>
      <c r="P1985" s="22"/>
      <c r="Q1985" s="18"/>
      <c r="R1985" s="18"/>
      <c r="S1985" s="946"/>
      <c r="T1985" s="913"/>
      <c r="U1985" s="913"/>
      <c r="V1985" s="9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</row>
    <row r="1986" spans="1:116" ht="9.75" customHeight="1" outlineLevel="4" thickBot="1" x14ac:dyDescent="0.2">
      <c r="A1986" s="1003"/>
      <c r="B1986" s="1007"/>
      <c r="C1986" s="1011"/>
      <c r="D1986" s="980"/>
      <c r="E1986" s="962"/>
      <c r="F1986" s="965"/>
      <c r="G1986" s="944"/>
      <c r="H1986" s="944"/>
      <c r="I1986" s="944"/>
      <c r="J1986" s="19" t="s">
        <v>385</v>
      </c>
      <c r="K1986" s="19">
        <f>SUM(K1982:K1985)</f>
        <v>0</v>
      </c>
      <c r="L1986" s="19">
        <f>SUM(L1982:L1985)</f>
        <v>0</v>
      </c>
      <c r="M1986" s="19">
        <f t="shared" ref="M1986:R1986" si="473">SUM(M1982:M1985)</f>
        <v>0</v>
      </c>
      <c r="N1986" s="19">
        <f t="shared" si="473"/>
        <v>0</v>
      </c>
      <c r="O1986" s="19">
        <f t="shared" si="473"/>
        <v>0</v>
      </c>
      <c r="P1986" s="19">
        <f t="shared" si="473"/>
        <v>0</v>
      </c>
      <c r="Q1986" s="19">
        <f t="shared" si="473"/>
        <v>0</v>
      </c>
      <c r="R1986" s="19">
        <f t="shared" si="473"/>
        <v>0</v>
      </c>
      <c r="S1986" s="947"/>
      <c r="T1986" s="914"/>
      <c r="U1986" s="914"/>
      <c r="V1986" s="914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</row>
    <row r="1987" spans="1:116" ht="9.75" customHeight="1" outlineLevel="3" thickBot="1" x14ac:dyDescent="0.2">
      <c r="A1987" s="30" t="s">
        <v>73</v>
      </c>
      <c r="B1987" s="31" t="s">
        <v>12</v>
      </c>
      <c r="C1987" s="10" t="s">
        <v>10</v>
      </c>
      <c r="D1987" s="25">
        <v>12</v>
      </c>
      <c r="E1987" s="915" t="s">
        <v>46</v>
      </c>
      <c r="F1987" s="916"/>
      <c r="G1987" s="916"/>
      <c r="H1987" s="916"/>
      <c r="I1987" s="916"/>
      <c r="J1987" s="917"/>
      <c r="K1987" s="26">
        <f>K1976+K1981+K1986</f>
        <v>0</v>
      </c>
      <c r="L1987" s="26">
        <f>L1976+L1981+L1986</f>
        <v>0</v>
      </c>
      <c r="M1987" s="26">
        <f t="shared" ref="M1987:R1987" si="474">M1976+M1981+M1986</f>
        <v>0</v>
      </c>
      <c r="N1987" s="26">
        <f t="shared" si="474"/>
        <v>0</v>
      </c>
      <c r="O1987" s="26">
        <f t="shared" si="474"/>
        <v>0</v>
      </c>
      <c r="P1987" s="26">
        <f t="shared" si="474"/>
        <v>0</v>
      </c>
      <c r="Q1987" s="26">
        <f t="shared" si="474"/>
        <v>0</v>
      </c>
      <c r="R1987" s="26">
        <f t="shared" si="474"/>
        <v>0</v>
      </c>
      <c r="S1987" s="42" t="s">
        <v>13</v>
      </c>
      <c r="T1987" s="43" t="s">
        <v>13</v>
      </c>
      <c r="U1987" s="44" t="s">
        <v>13</v>
      </c>
      <c r="V1987" s="45" t="s">
        <v>13</v>
      </c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</row>
    <row r="1988" spans="1:116" ht="9.75" customHeight="1" outlineLevel="4" thickBot="1" x14ac:dyDescent="0.2">
      <c r="A1988" s="11" t="s">
        <v>73</v>
      </c>
      <c r="B1988" s="12" t="s">
        <v>12</v>
      </c>
      <c r="C1988" s="117" t="s">
        <v>10</v>
      </c>
      <c r="D1988" s="13">
        <v>13</v>
      </c>
      <c r="E1988" s="1016" t="s">
        <v>121</v>
      </c>
      <c r="F1988" s="1017"/>
      <c r="G1988" s="1017"/>
      <c r="H1988" s="1017"/>
      <c r="I1988" s="1017"/>
      <c r="J1988" s="1017"/>
      <c r="K1988" s="1017"/>
      <c r="L1988" s="1017"/>
      <c r="M1988" s="1017"/>
      <c r="N1988" s="1017"/>
      <c r="O1988" s="1017"/>
      <c r="P1988" s="1017"/>
      <c r="Q1988" s="1017"/>
      <c r="R1988" s="1017"/>
      <c r="S1988" s="1017"/>
      <c r="T1988" s="1017"/>
      <c r="U1988" s="1017"/>
      <c r="V1988" s="1018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</row>
    <row r="1989" spans="1:116" ht="9.75" customHeight="1" outlineLevel="4" x14ac:dyDescent="0.15">
      <c r="A1989" s="1000" t="s">
        <v>73</v>
      </c>
      <c r="B1989" s="1004" t="s">
        <v>12</v>
      </c>
      <c r="C1989" s="1008" t="s">
        <v>10</v>
      </c>
      <c r="D1989" s="978">
        <v>13</v>
      </c>
      <c r="E1989" s="1022" t="s">
        <v>10</v>
      </c>
      <c r="F1989" s="981"/>
      <c r="G1989" s="986"/>
      <c r="H1989" s="986"/>
      <c r="I1989" s="942"/>
      <c r="J1989" s="16" t="s">
        <v>156</v>
      </c>
      <c r="K1989" s="20"/>
      <c r="L1989" s="14"/>
      <c r="M1989" s="15"/>
      <c r="N1989" s="15"/>
      <c r="O1989" s="15"/>
      <c r="P1989" s="15"/>
      <c r="Q1989" s="14"/>
      <c r="R1989" s="14"/>
      <c r="S1989" s="1012"/>
      <c r="T1989" s="912"/>
      <c r="U1989" s="912"/>
      <c r="V1989" s="912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</row>
    <row r="1990" spans="1:116" ht="9.75" customHeight="1" outlineLevel="4" x14ac:dyDescent="0.15">
      <c r="A1990" s="1001"/>
      <c r="B1990" s="1005"/>
      <c r="C1990" s="1009"/>
      <c r="D1990" s="979"/>
      <c r="E1990" s="1023"/>
      <c r="F1990" s="982"/>
      <c r="G1990" s="985"/>
      <c r="H1990" s="985"/>
      <c r="I1990" s="943"/>
      <c r="J1990" s="16" t="s">
        <v>157</v>
      </c>
      <c r="K1990" s="20"/>
      <c r="L1990" s="16"/>
      <c r="M1990" s="17"/>
      <c r="N1990" s="17"/>
      <c r="O1990" s="17"/>
      <c r="P1990" s="17"/>
      <c r="Q1990" s="16"/>
      <c r="R1990" s="16"/>
      <c r="S1990" s="1013"/>
      <c r="T1990" s="913"/>
      <c r="U1990" s="913"/>
      <c r="V1990" s="9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</row>
    <row r="1991" spans="1:116" ht="9.75" customHeight="1" outlineLevel="4" x14ac:dyDescent="0.15">
      <c r="A1991" s="1001"/>
      <c r="B1991" s="1005"/>
      <c r="C1991" s="1009"/>
      <c r="D1991" s="979"/>
      <c r="E1991" s="1023"/>
      <c r="F1991" s="982"/>
      <c r="G1991" s="985"/>
      <c r="H1991" s="985"/>
      <c r="I1991" s="943"/>
      <c r="J1991" s="16" t="s">
        <v>158</v>
      </c>
      <c r="K1991" s="20"/>
      <c r="L1991" s="16"/>
      <c r="M1991" s="17"/>
      <c r="N1991" s="17"/>
      <c r="O1991" s="17"/>
      <c r="P1991" s="17"/>
      <c r="Q1991" s="16"/>
      <c r="R1991" s="16"/>
      <c r="S1991" s="1013"/>
      <c r="T1991" s="913"/>
      <c r="U1991" s="913"/>
      <c r="V1991" s="9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</row>
    <row r="1992" spans="1:116" ht="11.25" customHeight="1" outlineLevel="4" x14ac:dyDescent="0.15">
      <c r="A1992" s="1002"/>
      <c r="B1992" s="1006"/>
      <c r="C1992" s="1010"/>
      <c r="D1992" s="979"/>
      <c r="E1992" s="1024"/>
      <c r="F1992" s="983"/>
      <c r="G1992" s="987"/>
      <c r="H1992" s="987"/>
      <c r="I1992" s="943"/>
      <c r="J1992" s="18" t="s">
        <v>159</v>
      </c>
      <c r="K1992" s="21"/>
      <c r="L1992" s="18"/>
      <c r="M1992" s="18"/>
      <c r="N1992" s="18"/>
      <c r="O1992" s="18"/>
      <c r="P1992" s="18"/>
      <c r="Q1992" s="18"/>
      <c r="R1992" s="18"/>
      <c r="S1992" s="1014"/>
      <c r="T1992" s="913"/>
      <c r="U1992" s="913"/>
      <c r="V1992" s="9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</row>
    <row r="1993" spans="1:116" ht="10.5" customHeight="1" outlineLevel="4" thickBot="1" x14ac:dyDescent="0.2">
      <c r="A1993" s="1003"/>
      <c r="B1993" s="1007"/>
      <c r="C1993" s="1011"/>
      <c r="D1993" s="980"/>
      <c r="E1993" s="1025"/>
      <c r="F1993" s="984"/>
      <c r="G1993" s="988"/>
      <c r="H1993" s="988"/>
      <c r="I1993" s="944"/>
      <c r="J1993" s="19" t="s">
        <v>385</v>
      </c>
      <c r="K1993" s="19">
        <f>SUM(K1989:K1992)</f>
        <v>0</v>
      </c>
      <c r="L1993" s="19">
        <f>SUM(L1989:L1992)</f>
        <v>0</v>
      </c>
      <c r="M1993" s="19">
        <f t="shared" ref="M1993:R1993" si="475">SUM(M1989:M1992)</f>
        <v>0</v>
      </c>
      <c r="N1993" s="19">
        <f t="shared" si="475"/>
        <v>0</v>
      </c>
      <c r="O1993" s="19">
        <f t="shared" si="475"/>
        <v>0</v>
      </c>
      <c r="P1993" s="19">
        <f t="shared" si="475"/>
        <v>0</v>
      </c>
      <c r="Q1993" s="19">
        <f t="shared" si="475"/>
        <v>0</v>
      </c>
      <c r="R1993" s="19">
        <f t="shared" si="475"/>
        <v>0</v>
      </c>
      <c r="S1993" s="1015"/>
      <c r="T1993" s="914"/>
      <c r="U1993" s="914"/>
      <c r="V1993" s="914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</row>
    <row r="1994" spans="1:116" ht="10.5" outlineLevel="4" x14ac:dyDescent="0.15">
      <c r="A1994" s="1000" t="s">
        <v>73</v>
      </c>
      <c r="B1994" s="1004" t="s">
        <v>12</v>
      </c>
      <c r="C1994" s="1008" t="s">
        <v>10</v>
      </c>
      <c r="D1994" s="978">
        <v>13</v>
      </c>
      <c r="E1994" s="960" t="s">
        <v>11</v>
      </c>
      <c r="F1994" s="963"/>
      <c r="G1994" s="942"/>
      <c r="H1994" s="942"/>
      <c r="I1994" s="942"/>
      <c r="J1994" s="14" t="s">
        <v>156</v>
      </c>
      <c r="K1994" s="20"/>
      <c r="L1994" s="20"/>
      <c r="M1994" s="17"/>
      <c r="N1994" s="17"/>
      <c r="O1994" s="17"/>
      <c r="P1994" s="17"/>
      <c r="Q1994" s="16"/>
      <c r="R1994" s="16"/>
      <c r="S1994" s="945"/>
      <c r="T1994" s="912"/>
      <c r="U1994" s="912"/>
      <c r="V1994" s="912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</row>
    <row r="1995" spans="1:116" ht="10.5" outlineLevel="4" x14ac:dyDescent="0.15">
      <c r="A1995" s="1001"/>
      <c r="B1995" s="1005"/>
      <c r="C1995" s="1009"/>
      <c r="D1995" s="979"/>
      <c r="E1995" s="961"/>
      <c r="F1995" s="964"/>
      <c r="G1995" s="943"/>
      <c r="H1995" s="943"/>
      <c r="I1995" s="943"/>
      <c r="J1995" s="16" t="s">
        <v>157</v>
      </c>
      <c r="K1995" s="20"/>
      <c r="L1995" s="20"/>
      <c r="M1995" s="17"/>
      <c r="N1995" s="17"/>
      <c r="O1995" s="17"/>
      <c r="P1995" s="17"/>
      <c r="Q1995" s="16"/>
      <c r="R1995" s="16"/>
      <c r="S1995" s="946"/>
      <c r="T1995" s="913"/>
      <c r="U1995" s="913"/>
      <c r="V1995" s="9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</row>
    <row r="1996" spans="1:116" ht="10.5" outlineLevel="4" x14ac:dyDescent="0.15">
      <c r="A1996" s="1001"/>
      <c r="B1996" s="1005"/>
      <c r="C1996" s="1009"/>
      <c r="D1996" s="979"/>
      <c r="E1996" s="961"/>
      <c r="F1996" s="964"/>
      <c r="G1996" s="943"/>
      <c r="H1996" s="943"/>
      <c r="I1996" s="943"/>
      <c r="J1996" s="16" t="s">
        <v>158</v>
      </c>
      <c r="K1996" s="20"/>
      <c r="L1996" s="20"/>
      <c r="M1996" s="17"/>
      <c r="N1996" s="17"/>
      <c r="O1996" s="17"/>
      <c r="P1996" s="17"/>
      <c r="Q1996" s="16"/>
      <c r="R1996" s="16"/>
      <c r="S1996" s="946"/>
      <c r="T1996" s="913"/>
      <c r="U1996" s="913"/>
      <c r="V1996" s="9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</row>
    <row r="1997" spans="1:116" ht="10.5" outlineLevel="4" x14ac:dyDescent="0.15">
      <c r="A1997" s="1002"/>
      <c r="B1997" s="1006"/>
      <c r="C1997" s="1010"/>
      <c r="D1997" s="979"/>
      <c r="E1997" s="961"/>
      <c r="F1997" s="964"/>
      <c r="G1997" s="943"/>
      <c r="H1997" s="943"/>
      <c r="I1997" s="943"/>
      <c r="J1997" s="18" t="s">
        <v>159</v>
      </c>
      <c r="K1997" s="21"/>
      <c r="L1997" s="21"/>
      <c r="M1997" s="22"/>
      <c r="N1997" s="22"/>
      <c r="O1997" s="22"/>
      <c r="P1997" s="22"/>
      <c r="Q1997" s="18"/>
      <c r="R1997" s="18"/>
      <c r="S1997" s="946"/>
      <c r="T1997" s="913"/>
      <c r="U1997" s="913"/>
      <c r="V1997" s="9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</row>
    <row r="1998" spans="1:116" ht="11.25" outlineLevel="4" thickBot="1" x14ac:dyDescent="0.2">
      <c r="A1998" s="1003"/>
      <c r="B1998" s="1007"/>
      <c r="C1998" s="1011"/>
      <c r="D1998" s="980"/>
      <c r="E1998" s="962"/>
      <c r="F1998" s="965"/>
      <c r="G1998" s="944"/>
      <c r="H1998" s="944"/>
      <c r="I1998" s="944"/>
      <c r="J1998" s="19" t="s">
        <v>385</v>
      </c>
      <c r="K1998" s="19">
        <f>SUM(K1994:K1997)</f>
        <v>0</v>
      </c>
      <c r="L1998" s="19">
        <f>SUM(L1994:L1997)</f>
        <v>0</v>
      </c>
      <c r="M1998" s="19">
        <f t="shared" ref="M1998:R1998" si="476">SUM(M1994:M1997)</f>
        <v>0</v>
      </c>
      <c r="N1998" s="19">
        <f t="shared" si="476"/>
        <v>0</v>
      </c>
      <c r="O1998" s="19">
        <f t="shared" si="476"/>
        <v>0</v>
      </c>
      <c r="P1998" s="19">
        <f t="shared" si="476"/>
        <v>0</v>
      </c>
      <c r="Q1998" s="19">
        <f t="shared" si="476"/>
        <v>0</v>
      </c>
      <c r="R1998" s="19">
        <f t="shared" si="476"/>
        <v>0</v>
      </c>
      <c r="S1998" s="947"/>
      <c r="T1998" s="914"/>
      <c r="U1998" s="914"/>
      <c r="V1998" s="914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</row>
    <row r="1999" spans="1:116" ht="10.5" customHeight="1" outlineLevel="4" x14ac:dyDescent="0.15">
      <c r="A1999" s="1000" t="s">
        <v>73</v>
      </c>
      <c r="B1999" s="1004" t="s">
        <v>12</v>
      </c>
      <c r="C1999" s="1008" t="s">
        <v>10</v>
      </c>
      <c r="D1999" s="978">
        <v>13</v>
      </c>
      <c r="E1999" s="960" t="s">
        <v>12</v>
      </c>
      <c r="F1999" s="963"/>
      <c r="G1999" s="942"/>
      <c r="H1999" s="942"/>
      <c r="I1999" s="942"/>
      <c r="J1999" s="14" t="s">
        <v>156</v>
      </c>
      <c r="K1999" s="20"/>
      <c r="L1999" s="20"/>
      <c r="M1999" s="17"/>
      <c r="N1999" s="17"/>
      <c r="O1999" s="17"/>
      <c r="P1999" s="17"/>
      <c r="Q1999" s="16"/>
      <c r="R1999" s="16"/>
      <c r="S1999" s="945"/>
      <c r="T1999" s="912"/>
      <c r="U1999" s="912"/>
      <c r="V1999" s="912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</row>
    <row r="2000" spans="1:116" ht="10.5" customHeight="1" outlineLevel="4" x14ac:dyDescent="0.15">
      <c r="A2000" s="1001"/>
      <c r="B2000" s="1005"/>
      <c r="C2000" s="1009"/>
      <c r="D2000" s="979"/>
      <c r="E2000" s="961"/>
      <c r="F2000" s="964"/>
      <c r="G2000" s="943"/>
      <c r="H2000" s="943"/>
      <c r="I2000" s="943"/>
      <c r="J2000" s="16" t="s">
        <v>157</v>
      </c>
      <c r="K2000" s="20"/>
      <c r="L2000" s="20"/>
      <c r="M2000" s="17"/>
      <c r="N2000" s="17"/>
      <c r="O2000" s="17"/>
      <c r="P2000" s="17"/>
      <c r="Q2000" s="16"/>
      <c r="R2000" s="16"/>
      <c r="S2000" s="946"/>
      <c r="T2000" s="913"/>
      <c r="U2000" s="913"/>
      <c r="V2000" s="9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</row>
    <row r="2001" spans="1:116" ht="9.75" customHeight="1" outlineLevel="4" x14ac:dyDescent="0.15">
      <c r="A2001" s="1001"/>
      <c r="B2001" s="1005"/>
      <c r="C2001" s="1009"/>
      <c r="D2001" s="979"/>
      <c r="E2001" s="961"/>
      <c r="F2001" s="964"/>
      <c r="G2001" s="943"/>
      <c r="H2001" s="943"/>
      <c r="I2001" s="943"/>
      <c r="J2001" s="16" t="s">
        <v>158</v>
      </c>
      <c r="K2001" s="20"/>
      <c r="L2001" s="20"/>
      <c r="M2001" s="17"/>
      <c r="N2001" s="17"/>
      <c r="O2001" s="17"/>
      <c r="P2001" s="17"/>
      <c r="Q2001" s="16"/>
      <c r="R2001" s="16"/>
      <c r="S2001" s="946"/>
      <c r="T2001" s="913"/>
      <c r="U2001" s="913"/>
      <c r="V2001" s="9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</row>
    <row r="2002" spans="1:116" ht="16.5" customHeight="1" outlineLevel="4" x14ac:dyDescent="0.15">
      <c r="A2002" s="1002"/>
      <c r="B2002" s="1006"/>
      <c r="C2002" s="1010"/>
      <c r="D2002" s="979"/>
      <c r="E2002" s="961"/>
      <c r="F2002" s="964"/>
      <c r="G2002" s="943"/>
      <c r="H2002" s="943"/>
      <c r="I2002" s="943"/>
      <c r="J2002" s="18" t="s">
        <v>159</v>
      </c>
      <c r="K2002" s="21"/>
      <c r="L2002" s="21"/>
      <c r="M2002" s="22"/>
      <c r="N2002" s="22"/>
      <c r="O2002" s="22"/>
      <c r="P2002" s="22"/>
      <c r="Q2002" s="18"/>
      <c r="R2002" s="18"/>
      <c r="S2002" s="946"/>
      <c r="T2002" s="913"/>
      <c r="U2002" s="913"/>
      <c r="V2002" s="9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</row>
    <row r="2003" spans="1:116" ht="9.75" customHeight="1" outlineLevel="4" thickBot="1" x14ac:dyDescent="0.2">
      <c r="A2003" s="1003"/>
      <c r="B2003" s="1007"/>
      <c r="C2003" s="1011"/>
      <c r="D2003" s="980"/>
      <c r="E2003" s="962"/>
      <c r="F2003" s="965"/>
      <c r="G2003" s="944"/>
      <c r="H2003" s="944"/>
      <c r="I2003" s="944"/>
      <c r="J2003" s="19" t="s">
        <v>385</v>
      </c>
      <c r="K2003" s="19">
        <f>SUM(K1999:K2002)</f>
        <v>0</v>
      </c>
      <c r="L2003" s="19">
        <f>SUM(L1999:L2002)</f>
        <v>0</v>
      </c>
      <c r="M2003" s="19">
        <f t="shared" ref="M2003:R2003" si="477">SUM(M1999:M2002)</f>
        <v>0</v>
      </c>
      <c r="N2003" s="19">
        <f t="shared" si="477"/>
        <v>0</v>
      </c>
      <c r="O2003" s="19">
        <f t="shared" si="477"/>
        <v>0</v>
      </c>
      <c r="P2003" s="19">
        <f t="shared" si="477"/>
        <v>0</v>
      </c>
      <c r="Q2003" s="19">
        <f t="shared" si="477"/>
        <v>0</v>
      </c>
      <c r="R2003" s="19">
        <f t="shared" si="477"/>
        <v>0</v>
      </c>
      <c r="S2003" s="947"/>
      <c r="T2003" s="914"/>
      <c r="U2003" s="914"/>
      <c r="V2003" s="914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</row>
    <row r="2004" spans="1:116" ht="9.75" customHeight="1" outlineLevel="3" thickBot="1" x14ac:dyDescent="0.2">
      <c r="A2004" s="30" t="s">
        <v>73</v>
      </c>
      <c r="B2004" s="31" t="s">
        <v>12</v>
      </c>
      <c r="C2004" s="10" t="s">
        <v>10</v>
      </c>
      <c r="D2004" s="25">
        <v>13</v>
      </c>
      <c r="E2004" s="915" t="s">
        <v>46</v>
      </c>
      <c r="F2004" s="916"/>
      <c r="G2004" s="916"/>
      <c r="H2004" s="916"/>
      <c r="I2004" s="916"/>
      <c r="J2004" s="917"/>
      <c r="K2004" s="26">
        <f>K1993+K1998+K2003</f>
        <v>0</v>
      </c>
      <c r="L2004" s="26">
        <f>L1993+L1998+L2003</f>
        <v>0</v>
      </c>
      <c r="M2004" s="26">
        <f t="shared" ref="M2004:R2004" si="478">M1993+M1998+M2003</f>
        <v>0</v>
      </c>
      <c r="N2004" s="26">
        <f t="shared" si="478"/>
        <v>0</v>
      </c>
      <c r="O2004" s="26">
        <f t="shared" si="478"/>
        <v>0</v>
      </c>
      <c r="P2004" s="26">
        <f t="shared" si="478"/>
        <v>0</v>
      </c>
      <c r="Q2004" s="26">
        <f t="shared" si="478"/>
        <v>0</v>
      </c>
      <c r="R2004" s="26">
        <f t="shared" si="478"/>
        <v>0</v>
      </c>
      <c r="S2004" s="42" t="s">
        <v>13</v>
      </c>
      <c r="T2004" s="43" t="s">
        <v>13</v>
      </c>
      <c r="U2004" s="44" t="s">
        <v>13</v>
      </c>
      <c r="V2004" s="45" t="s">
        <v>13</v>
      </c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</row>
    <row r="2005" spans="1:116" ht="9.75" customHeight="1" outlineLevel="4" thickBot="1" x14ac:dyDescent="0.2">
      <c r="A2005" s="11" t="s">
        <v>73</v>
      </c>
      <c r="B2005" s="12" t="s">
        <v>12</v>
      </c>
      <c r="C2005" s="117" t="s">
        <v>10</v>
      </c>
      <c r="D2005" s="13">
        <v>14</v>
      </c>
      <c r="E2005" s="1016" t="s">
        <v>259</v>
      </c>
      <c r="F2005" s="1017"/>
      <c r="G2005" s="1017"/>
      <c r="H2005" s="1017"/>
      <c r="I2005" s="1017"/>
      <c r="J2005" s="1017"/>
      <c r="K2005" s="1017"/>
      <c r="L2005" s="1017"/>
      <c r="M2005" s="1017"/>
      <c r="N2005" s="1017"/>
      <c r="O2005" s="1017"/>
      <c r="P2005" s="1017"/>
      <c r="Q2005" s="1017"/>
      <c r="R2005" s="1017"/>
      <c r="S2005" s="1017"/>
      <c r="T2005" s="1017"/>
      <c r="U2005" s="1017"/>
      <c r="V2005" s="1018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</row>
    <row r="2006" spans="1:116" ht="9.75" customHeight="1" outlineLevel="4" x14ac:dyDescent="0.15">
      <c r="A2006" s="1000" t="s">
        <v>73</v>
      </c>
      <c r="B2006" s="1004" t="s">
        <v>12</v>
      </c>
      <c r="C2006" s="1008" t="s">
        <v>10</v>
      </c>
      <c r="D2006" s="978">
        <v>14</v>
      </c>
      <c r="E2006" s="1022" t="s">
        <v>10</v>
      </c>
      <c r="F2006" s="981"/>
      <c r="G2006" s="986"/>
      <c r="H2006" s="986"/>
      <c r="I2006" s="942"/>
      <c r="J2006" s="16" t="s">
        <v>156</v>
      </c>
      <c r="K2006" s="20"/>
      <c r="L2006" s="14"/>
      <c r="M2006" s="15"/>
      <c r="N2006" s="15"/>
      <c r="O2006" s="15"/>
      <c r="P2006" s="15"/>
      <c r="Q2006" s="14"/>
      <c r="R2006" s="14"/>
      <c r="S2006" s="1012"/>
      <c r="T2006" s="912"/>
      <c r="U2006" s="912"/>
      <c r="V2006" s="912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</row>
    <row r="2007" spans="1:116" ht="9.75" customHeight="1" outlineLevel="4" x14ac:dyDescent="0.15">
      <c r="A2007" s="1001"/>
      <c r="B2007" s="1005"/>
      <c r="C2007" s="1009"/>
      <c r="D2007" s="979"/>
      <c r="E2007" s="1023"/>
      <c r="F2007" s="982"/>
      <c r="G2007" s="985"/>
      <c r="H2007" s="985"/>
      <c r="I2007" s="943"/>
      <c r="J2007" s="16" t="s">
        <v>157</v>
      </c>
      <c r="K2007" s="20"/>
      <c r="L2007" s="16"/>
      <c r="M2007" s="17"/>
      <c r="N2007" s="17"/>
      <c r="O2007" s="17"/>
      <c r="P2007" s="17"/>
      <c r="Q2007" s="16"/>
      <c r="R2007" s="16"/>
      <c r="S2007" s="1013"/>
      <c r="T2007" s="913"/>
      <c r="U2007" s="913"/>
      <c r="V2007" s="9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</row>
    <row r="2008" spans="1:116" ht="9.75" customHeight="1" outlineLevel="4" x14ac:dyDescent="0.15">
      <c r="A2008" s="1001"/>
      <c r="B2008" s="1005"/>
      <c r="C2008" s="1009"/>
      <c r="D2008" s="979"/>
      <c r="E2008" s="1023"/>
      <c r="F2008" s="982"/>
      <c r="G2008" s="985"/>
      <c r="H2008" s="985"/>
      <c r="I2008" s="943"/>
      <c r="J2008" s="16" t="s">
        <v>158</v>
      </c>
      <c r="K2008" s="20"/>
      <c r="L2008" s="16"/>
      <c r="M2008" s="17"/>
      <c r="N2008" s="17"/>
      <c r="O2008" s="17"/>
      <c r="P2008" s="17"/>
      <c r="Q2008" s="16"/>
      <c r="R2008" s="16"/>
      <c r="S2008" s="1013"/>
      <c r="T2008" s="913"/>
      <c r="U2008" s="913"/>
      <c r="V2008" s="9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</row>
    <row r="2009" spans="1:116" ht="9.75" customHeight="1" outlineLevel="4" x14ac:dyDescent="0.15">
      <c r="A2009" s="1002"/>
      <c r="B2009" s="1006"/>
      <c r="C2009" s="1010"/>
      <c r="D2009" s="979"/>
      <c r="E2009" s="1024"/>
      <c r="F2009" s="983"/>
      <c r="G2009" s="987"/>
      <c r="H2009" s="987"/>
      <c r="I2009" s="943"/>
      <c r="J2009" s="18" t="s">
        <v>159</v>
      </c>
      <c r="K2009" s="21"/>
      <c r="L2009" s="18"/>
      <c r="M2009" s="18"/>
      <c r="N2009" s="18"/>
      <c r="O2009" s="18"/>
      <c r="P2009" s="18"/>
      <c r="Q2009" s="18"/>
      <c r="R2009" s="18"/>
      <c r="S2009" s="1014"/>
      <c r="T2009" s="913"/>
      <c r="U2009" s="913"/>
      <c r="V2009" s="9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</row>
    <row r="2010" spans="1:116" ht="9.75" customHeight="1" outlineLevel="4" thickBot="1" x14ac:dyDescent="0.2">
      <c r="A2010" s="1003"/>
      <c r="B2010" s="1007"/>
      <c r="C2010" s="1011"/>
      <c r="D2010" s="980"/>
      <c r="E2010" s="1025"/>
      <c r="F2010" s="984"/>
      <c r="G2010" s="988"/>
      <c r="H2010" s="988"/>
      <c r="I2010" s="944"/>
      <c r="J2010" s="19" t="s">
        <v>385</v>
      </c>
      <c r="K2010" s="19">
        <f>SUM(K2006:K2009)</f>
        <v>0</v>
      </c>
      <c r="L2010" s="19">
        <f>SUM(L2006:L2009)</f>
        <v>0</v>
      </c>
      <c r="M2010" s="19">
        <f t="shared" ref="M2010:R2010" si="479">SUM(M2006:M2009)</f>
        <v>0</v>
      </c>
      <c r="N2010" s="19">
        <f t="shared" si="479"/>
        <v>0</v>
      </c>
      <c r="O2010" s="19">
        <f t="shared" si="479"/>
        <v>0</v>
      </c>
      <c r="P2010" s="19">
        <f t="shared" si="479"/>
        <v>0</v>
      </c>
      <c r="Q2010" s="19">
        <f t="shared" si="479"/>
        <v>0</v>
      </c>
      <c r="R2010" s="19">
        <f t="shared" si="479"/>
        <v>0</v>
      </c>
      <c r="S2010" s="1015"/>
      <c r="T2010" s="914"/>
      <c r="U2010" s="914"/>
      <c r="V2010" s="914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</row>
    <row r="2011" spans="1:116" ht="9.75" customHeight="1" outlineLevel="4" x14ac:dyDescent="0.15">
      <c r="A2011" s="1000" t="s">
        <v>73</v>
      </c>
      <c r="B2011" s="1004" t="s">
        <v>12</v>
      </c>
      <c r="C2011" s="1008" t="s">
        <v>10</v>
      </c>
      <c r="D2011" s="978">
        <v>14</v>
      </c>
      <c r="E2011" s="960" t="s">
        <v>11</v>
      </c>
      <c r="F2011" s="963"/>
      <c r="G2011" s="942"/>
      <c r="H2011" s="942"/>
      <c r="I2011" s="942"/>
      <c r="J2011" s="14" t="s">
        <v>156</v>
      </c>
      <c r="K2011" s="20"/>
      <c r="L2011" s="20"/>
      <c r="M2011" s="17"/>
      <c r="N2011" s="17"/>
      <c r="O2011" s="17"/>
      <c r="P2011" s="17"/>
      <c r="Q2011" s="16"/>
      <c r="R2011" s="16"/>
      <c r="S2011" s="945"/>
      <c r="T2011" s="912"/>
      <c r="U2011" s="912"/>
      <c r="V2011" s="912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</row>
    <row r="2012" spans="1:116" ht="9.75" customHeight="1" outlineLevel="4" x14ac:dyDescent="0.15">
      <c r="A2012" s="1001"/>
      <c r="B2012" s="1005"/>
      <c r="C2012" s="1009"/>
      <c r="D2012" s="979"/>
      <c r="E2012" s="961"/>
      <c r="F2012" s="964"/>
      <c r="G2012" s="943"/>
      <c r="H2012" s="943"/>
      <c r="I2012" s="943"/>
      <c r="J2012" s="16" t="s">
        <v>157</v>
      </c>
      <c r="K2012" s="20"/>
      <c r="L2012" s="20"/>
      <c r="M2012" s="17"/>
      <c r="N2012" s="17"/>
      <c r="O2012" s="17"/>
      <c r="P2012" s="17"/>
      <c r="Q2012" s="16"/>
      <c r="R2012" s="16"/>
      <c r="S2012" s="946"/>
      <c r="T2012" s="913"/>
      <c r="U2012" s="913"/>
      <c r="V2012" s="9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</row>
    <row r="2013" spans="1:116" ht="9.75" customHeight="1" outlineLevel="4" x14ac:dyDescent="0.15">
      <c r="A2013" s="1001"/>
      <c r="B2013" s="1005"/>
      <c r="C2013" s="1009"/>
      <c r="D2013" s="979"/>
      <c r="E2013" s="961"/>
      <c r="F2013" s="964"/>
      <c r="G2013" s="943"/>
      <c r="H2013" s="943"/>
      <c r="I2013" s="943"/>
      <c r="J2013" s="16" t="s">
        <v>158</v>
      </c>
      <c r="K2013" s="20"/>
      <c r="L2013" s="20"/>
      <c r="M2013" s="17"/>
      <c r="N2013" s="17"/>
      <c r="O2013" s="17"/>
      <c r="P2013" s="17"/>
      <c r="Q2013" s="16"/>
      <c r="R2013" s="16"/>
      <c r="S2013" s="946"/>
      <c r="T2013" s="913"/>
      <c r="U2013" s="913"/>
      <c r="V2013" s="9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</row>
    <row r="2014" spans="1:116" ht="9.75" customHeight="1" outlineLevel="4" x14ac:dyDescent="0.15">
      <c r="A2014" s="1002"/>
      <c r="B2014" s="1006"/>
      <c r="C2014" s="1010"/>
      <c r="D2014" s="979"/>
      <c r="E2014" s="961"/>
      <c r="F2014" s="964"/>
      <c r="G2014" s="943"/>
      <c r="H2014" s="943"/>
      <c r="I2014" s="943"/>
      <c r="J2014" s="18" t="s">
        <v>159</v>
      </c>
      <c r="K2014" s="21"/>
      <c r="L2014" s="21"/>
      <c r="M2014" s="22"/>
      <c r="N2014" s="22"/>
      <c r="O2014" s="22"/>
      <c r="P2014" s="22"/>
      <c r="Q2014" s="18"/>
      <c r="R2014" s="18"/>
      <c r="S2014" s="946"/>
      <c r="T2014" s="913"/>
      <c r="U2014" s="913"/>
      <c r="V2014" s="9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</row>
    <row r="2015" spans="1:116" ht="9.75" customHeight="1" outlineLevel="4" thickBot="1" x14ac:dyDescent="0.2">
      <c r="A2015" s="1003"/>
      <c r="B2015" s="1007"/>
      <c r="C2015" s="1011"/>
      <c r="D2015" s="980"/>
      <c r="E2015" s="962"/>
      <c r="F2015" s="965"/>
      <c r="G2015" s="944"/>
      <c r="H2015" s="944"/>
      <c r="I2015" s="944"/>
      <c r="J2015" s="19" t="s">
        <v>385</v>
      </c>
      <c r="K2015" s="19">
        <f>SUM(K2011:K2014)</f>
        <v>0</v>
      </c>
      <c r="L2015" s="19">
        <f>SUM(L2011:L2014)</f>
        <v>0</v>
      </c>
      <c r="M2015" s="19">
        <f t="shared" ref="M2015:R2015" si="480">SUM(M2011:M2014)</f>
        <v>0</v>
      </c>
      <c r="N2015" s="19">
        <f t="shared" si="480"/>
        <v>0</v>
      </c>
      <c r="O2015" s="19">
        <f t="shared" si="480"/>
        <v>0</v>
      </c>
      <c r="P2015" s="19">
        <f t="shared" si="480"/>
        <v>0</v>
      </c>
      <c r="Q2015" s="19">
        <f t="shared" si="480"/>
        <v>0</v>
      </c>
      <c r="R2015" s="19">
        <f t="shared" si="480"/>
        <v>0</v>
      </c>
      <c r="S2015" s="947"/>
      <c r="T2015" s="914"/>
      <c r="U2015" s="914"/>
      <c r="V2015" s="914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</row>
    <row r="2016" spans="1:116" ht="10.5" customHeight="1" outlineLevel="4" x14ac:dyDescent="0.15">
      <c r="A2016" s="1000" t="s">
        <v>73</v>
      </c>
      <c r="B2016" s="1004" t="s">
        <v>12</v>
      </c>
      <c r="C2016" s="1008" t="s">
        <v>10</v>
      </c>
      <c r="D2016" s="978">
        <v>14</v>
      </c>
      <c r="E2016" s="960" t="s">
        <v>12</v>
      </c>
      <c r="F2016" s="963"/>
      <c r="G2016" s="942"/>
      <c r="H2016" s="942"/>
      <c r="I2016" s="942"/>
      <c r="J2016" s="14" t="s">
        <v>156</v>
      </c>
      <c r="K2016" s="20"/>
      <c r="L2016" s="20"/>
      <c r="M2016" s="17"/>
      <c r="N2016" s="17"/>
      <c r="O2016" s="17"/>
      <c r="P2016" s="17"/>
      <c r="Q2016" s="16"/>
      <c r="R2016" s="16"/>
      <c r="S2016" s="945"/>
      <c r="T2016" s="912"/>
      <c r="U2016" s="912"/>
      <c r="V2016" s="912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</row>
    <row r="2017" spans="1:44" ht="11.25" customHeight="1" outlineLevel="4" x14ac:dyDescent="0.15">
      <c r="A2017" s="1001"/>
      <c r="B2017" s="1005"/>
      <c r="C2017" s="1009"/>
      <c r="D2017" s="979"/>
      <c r="E2017" s="961"/>
      <c r="F2017" s="964"/>
      <c r="G2017" s="943"/>
      <c r="H2017" s="943"/>
      <c r="I2017" s="943"/>
      <c r="J2017" s="16" t="s">
        <v>157</v>
      </c>
      <c r="K2017" s="20"/>
      <c r="L2017" s="20"/>
      <c r="M2017" s="17"/>
      <c r="N2017" s="17"/>
      <c r="O2017" s="17"/>
      <c r="P2017" s="17"/>
      <c r="Q2017" s="16"/>
      <c r="R2017" s="16"/>
      <c r="S2017" s="946"/>
      <c r="T2017" s="913"/>
      <c r="U2017" s="913"/>
      <c r="V2017" s="9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</row>
    <row r="2018" spans="1:44" ht="10.5" outlineLevel="4" x14ac:dyDescent="0.15">
      <c r="A2018" s="1001"/>
      <c r="B2018" s="1005"/>
      <c r="C2018" s="1009"/>
      <c r="D2018" s="979"/>
      <c r="E2018" s="961"/>
      <c r="F2018" s="964"/>
      <c r="G2018" s="943"/>
      <c r="H2018" s="943"/>
      <c r="I2018" s="943"/>
      <c r="J2018" s="16" t="s">
        <v>158</v>
      </c>
      <c r="K2018" s="20"/>
      <c r="L2018" s="20"/>
      <c r="M2018" s="17"/>
      <c r="N2018" s="17"/>
      <c r="O2018" s="17"/>
      <c r="P2018" s="17"/>
      <c r="Q2018" s="16"/>
      <c r="R2018" s="16"/>
      <c r="S2018" s="946"/>
      <c r="T2018" s="913"/>
      <c r="U2018" s="913"/>
      <c r="V2018" s="9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</row>
    <row r="2019" spans="1:44" ht="10.5" outlineLevel="4" x14ac:dyDescent="0.15">
      <c r="A2019" s="1002"/>
      <c r="B2019" s="1006"/>
      <c r="C2019" s="1010"/>
      <c r="D2019" s="979"/>
      <c r="E2019" s="961"/>
      <c r="F2019" s="964"/>
      <c r="G2019" s="943"/>
      <c r="H2019" s="943"/>
      <c r="I2019" s="943"/>
      <c r="J2019" s="18" t="s">
        <v>159</v>
      </c>
      <c r="K2019" s="21"/>
      <c r="L2019" s="21"/>
      <c r="M2019" s="22"/>
      <c r="N2019" s="22"/>
      <c r="O2019" s="22"/>
      <c r="P2019" s="22"/>
      <c r="Q2019" s="18"/>
      <c r="R2019" s="18"/>
      <c r="S2019" s="946"/>
      <c r="T2019" s="913"/>
      <c r="U2019" s="913"/>
      <c r="V2019" s="9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</row>
    <row r="2020" spans="1:44" ht="11.25" outlineLevel="4" thickBot="1" x14ac:dyDescent="0.2">
      <c r="A2020" s="1003"/>
      <c r="B2020" s="1007"/>
      <c r="C2020" s="1011"/>
      <c r="D2020" s="980"/>
      <c r="E2020" s="962"/>
      <c r="F2020" s="965"/>
      <c r="G2020" s="944"/>
      <c r="H2020" s="944"/>
      <c r="I2020" s="944"/>
      <c r="J2020" s="19" t="s">
        <v>385</v>
      </c>
      <c r="K2020" s="19">
        <f>SUM(K2016:K2019)</f>
        <v>0</v>
      </c>
      <c r="L2020" s="19">
        <f>SUM(L2016:L2019)</f>
        <v>0</v>
      </c>
      <c r="M2020" s="19">
        <f t="shared" ref="M2020:R2020" si="481">SUM(M2016:M2019)</f>
        <v>0</v>
      </c>
      <c r="N2020" s="19">
        <f t="shared" si="481"/>
        <v>0</v>
      </c>
      <c r="O2020" s="19">
        <f t="shared" si="481"/>
        <v>0</v>
      </c>
      <c r="P2020" s="19">
        <f t="shared" si="481"/>
        <v>0</v>
      </c>
      <c r="Q2020" s="19">
        <f t="shared" si="481"/>
        <v>0</v>
      </c>
      <c r="R2020" s="19">
        <f t="shared" si="481"/>
        <v>0</v>
      </c>
      <c r="S2020" s="947"/>
      <c r="T2020" s="914"/>
      <c r="U2020" s="914"/>
      <c r="V2020" s="914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</row>
    <row r="2021" spans="1:44" ht="11.25" outlineLevel="3" thickBot="1" x14ac:dyDescent="0.2">
      <c r="A2021" s="30" t="s">
        <v>73</v>
      </c>
      <c r="B2021" s="31" t="s">
        <v>12</v>
      </c>
      <c r="C2021" s="10" t="s">
        <v>10</v>
      </c>
      <c r="D2021" s="25">
        <v>14</v>
      </c>
      <c r="E2021" s="915" t="s">
        <v>46</v>
      </c>
      <c r="F2021" s="916"/>
      <c r="G2021" s="916"/>
      <c r="H2021" s="916"/>
      <c r="I2021" s="916"/>
      <c r="J2021" s="917"/>
      <c r="K2021" s="26">
        <f>K2010+K2015+K2020</f>
        <v>0</v>
      </c>
      <c r="L2021" s="26">
        <f>L2010+L2015+L2020</f>
        <v>0</v>
      </c>
      <c r="M2021" s="26">
        <f t="shared" ref="M2021:R2021" si="482">M2010+M2015+M2020</f>
        <v>0</v>
      </c>
      <c r="N2021" s="26">
        <f t="shared" si="482"/>
        <v>0</v>
      </c>
      <c r="O2021" s="26">
        <f t="shared" si="482"/>
        <v>0</v>
      </c>
      <c r="P2021" s="26">
        <f t="shared" si="482"/>
        <v>0</v>
      </c>
      <c r="Q2021" s="26">
        <f t="shared" si="482"/>
        <v>0</v>
      </c>
      <c r="R2021" s="26">
        <f t="shared" si="482"/>
        <v>0</v>
      </c>
      <c r="S2021" s="42" t="s">
        <v>13</v>
      </c>
      <c r="T2021" s="43" t="s">
        <v>13</v>
      </c>
      <c r="U2021" s="44" t="s">
        <v>13</v>
      </c>
      <c r="V2021" s="45" t="s">
        <v>13</v>
      </c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</row>
    <row r="2022" spans="1:44" ht="15.75" customHeight="1" outlineLevel="2" thickBot="1" x14ac:dyDescent="0.2">
      <c r="A2022" s="30" t="s">
        <v>73</v>
      </c>
      <c r="B2022" s="31" t="s">
        <v>12</v>
      </c>
      <c r="C2022" s="10" t="s">
        <v>10</v>
      </c>
      <c r="D2022" s="918" t="s">
        <v>21</v>
      </c>
      <c r="E2022" s="919"/>
      <c r="F2022" s="919"/>
      <c r="G2022" s="919"/>
      <c r="H2022" s="919"/>
      <c r="I2022" s="919"/>
      <c r="J2022" s="919"/>
      <c r="K2022" s="32">
        <f>K2021+K2004+K1987+K1970+K1953+K1936+K1919+K1902+K1885+K1868+K1851+K1834+K1817+K1800</f>
        <v>1121402.72</v>
      </c>
      <c r="L2022" s="32">
        <f>L2021+L2004+L1987+L1970+L1953+L1936+L1919+L1902+L1885+L1868+L1851+L1834+L1817+L1800</f>
        <v>315726.21999999997</v>
      </c>
      <c r="M2022" s="32">
        <f t="shared" ref="M2022:R2022" si="483">M2021+M2004+M1987+M1970+M1953+M1936+M1919+M1902+M1885+M1868+M1851+M1834+M1817+M1800</f>
        <v>315726.22000000003</v>
      </c>
      <c r="N2022" s="32">
        <f t="shared" si="483"/>
        <v>387.2</v>
      </c>
      <c r="O2022" s="32">
        <f t="shared" si="483"/>
        <v>0</v>
      </c>
      <c r="P2022" s="32">
        <f t="shared" si="483"/>
        <v>315339.02</v>
      </c>
      <c r="Q2022" s="32">
        <f t="shared" si="483"/>
        <v>122083.49</v>
      </c>
      <c r="R2022" s="32">
        <f t="shared" si="483"/>
        <v>60000</v>
      </c>
      <c r="S2022" s="33" t="s">
        <v>13</v>
      </c>
      <c r="T2022" s="34" t="s">
        <v>13</v>
      </c>
      <c r="U2022" s="35" t="s">
        <v>13</v>
      </c>
      <c r="V2022" s="36" t="s">
        <v>13</v>
      </c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</row>
    <row r="2023" spans="1:44" ht="11.25" outlineLevel="3" thickBot="1" x14ac:dyDescent="0.2">
      <c r="A2023" s="7" t="s">
        <v>73</v>
      </c>
      <c r="B2023" s="9" t="s">
        <v>12</v>
      </c>
      <c r="C2023" s="10" t="s">
        <v>11</v>
      </c>
      <c r="D2023" s="972" t="s">
        <v>260</v>
      </c>
      <c r="E2023" s="973"/>
      <c r="F2023" s="973"/>
      <c r="G2023" s="973"/>
      <c r="H2023" s="973"/>
      <c r="I2023" s="973"/>
      <c r="J2023" s="973"/>
      <c r="K2023" s="973"/>
      <c r="L2023" s="973"/>
      <c r="M2023" s="973"/>
      <c r="N2023" s="973"/>
      <c r="O2023" s="973"/>
      <c r="P2023" s="973"/>
      <c r="Q2023" s="973"/>
      <c r="R2023" s="973"/>
      <c r="S2023" s="973"/>
      <c r="T2023" s="973"/>
      <c r="U2023" s="973"/>
      <c r="V2023" s="974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</row>
    <row r="2024" spans="1:44" ht="11.25" outlineLevel="4" thickBot="1" x14ac:dyDescent="0.2">
      <c r="A2024" s="11" t="s">
        <v>73</v>
      </c>
      <c r="B2024" s="12" t="s">
        <v>12</v>
      </c>
      <c r="C2024" s="117" t="s">
        <v>11</v>
      </c>
      <c r="D2024" s="13">
        <v>1</v>
      </c>
      <c r="E2024" s="1049" t="s">
        <v>261</v>
      </c>
      <c r="F2024" s="970"/>
      <c r="G2024" s="970"/>
      <c r="H2024" s="970"/>
      <c r="I2024" s="970"/>
      <c r="J2024" s="970"/>
      <c r="K2024" s="970"/>
      <c r="L2024" s="970"/>
      <c r="M2024" s="970"/>
      <c r="N2024" s="970"/>
      <c r="O2024" s="970"/>
      <c r="P2024" s="970"/>
      <c r="Q2024" s="970"/>
      <c r="R2024" s="970"/>
      <c r="S2024" s="970"/>
      <c r="T2024" s="970"/>
      <c r="U2024" s="970"/>
      <c r="V2024" s="971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</row>
    <row r="2025" spans="1:44" ht="15" customHeight="1" outlineLevel="4" x14ac:dyDescent="0.15">
      <c r="A2025" s="1000" t="s">
        <v>73</v>
      </c>
      <c r="B2025" s="1004" t="s">
        <v>12</v>
      </c>
      <c r="C2025" s="1008" t="s">
        <v>11</v>
      </c>
      <c r="D2025" s="978">
        <v>1</v>
      </c>
      <c r="E2025" s="1023" t="s">
        <v>10</v>
      </c>
      <c r="F2025" s="982" t="s">
        <v>528</v>
      </c>
      <c r="G2025" s="985" t="s">
        <v>444</v>
      </c>
      <c r="H2025" s="943" t="s">
        <v>61</v>
      </c>
      <c r="I2025" s="943" t="s">
        <v>467</v>
      </c>
      <c r="J2025" s="16" t="s">
        <v>156</v>
      </c>
      <c r="K2025" s="20">
        <v>42333.93</v>
      </c>
      <c r="L2025" s="16">
        <v>56445.24</v>
      </c>
      <c r="M2025" s="17">
        <f>N2025+P2025</f>
        <v>56445.24</v>
      </c>
      <c r="N2025" s="17">
        <v>968</v>
      </c>
      <c r="O2025" s="17"/>
      <c r="P2025" s="17">
        <v>55477.24</v>
      </c>
      <c r="Q2025" s="16">
        <v>225780.95</v>
      </c>
      <c r="R2025" s="16">
        <v>282226.19</v>
      </c>
      <c r="S2025" s="1013" t="s">
        <v>422</v>
      </c>
      <c r="T2025" s="913">
        <v>0</v>
      </c>
      <c r="U2025" s="913">
        <v>0</v>
      </c>
      <c r="V2025" s="913">
        <v>15940</v>
      </c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</row>
    <row r="2026" spans="1:44" ht="10.5" outlineLevel="4" x14ac:dyDescent="0.15">
      <c r="A2026" s="1001"/>
      <c r="B2026" s="1005"/>
      <c r="C2026" s="1009"/>
      <c r="D2026" s="979"/>
      <c r="E2026" s="1023"/>
      <c r="F2026" s="982"/>
      <c r="G2026" s="985"/>
      <c r="H2026" s="985"/>
      <c r="I2026" s="943"/>
      <c r="J2026" s="16" t="s">
        <v>157</v>
      </c>
      <c r="K2026" s="20">
        <v>42333.93</v>
      </c>
      <c r="L2026" s="16"/>
      <c r="M2026" s="17"/>
      <c r="N2026" s="17"/>
      <c r="O2026" s="17"/>
      <c r="P2026" s="17"/>
      <c r="Q2026" s="16"/>
      <c r="R2026" s="16"/>
      <c r="S2026" s="1013"/>
      <c r="T2026" s="913"/>
      <c r="U2026" s="913"/>
      <c r="V2026" s="9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</row>
    <row r="2027" spans="1:44" ht="10.5" outlineLevel="4" x14ac:dyDescent="0.15">
      <c r="A2027" s="1001"/>
      <c r="B2027" s="1005"/>
      <c r="C2027" s="1009"/>
      <c r="D2027" s="979"/>
      <c r="E2027" s="1023"/>
      <c r="F2027" s="982"/>
      <c r="G2027" s="985"/>
      <c r="H2027" s="110" t="s">
        <v>388</v>
      </c>
      <c r="I2027" s="943"/>
      <c r="J2027" s="16" t="s">
        <v>158</v>
      </c>
      <c r="K2027" s="20">
        <v>479784.52</v>
      </c>
      <c r="L2027" s="16"/>
      <c r="M2027" s="17"/>
      <c r="N2027" s="17"/>
      <c r="O2027" s="17"/>
      <c r="P2027" s="17"/>
      <c r="Q2027" s="16"/>
      <c r="R2027" s="16"/>
      <c r="S2027" s="1013"/>
      <c r="T2027" s="913"/>
      <c r="U2027" s="913"/>
      <c r="V2027" s="9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</row>
    <row r="2028" spans="1:44" ht="10.5" outlineLevel="4" x14ac:dyDescent="0.15">
      <c r="A2028" s="1002"/>
      <c r="B2028" s="1006"/>
      <c r="C2028" s="1010"/>
      <c r="D2028" s="979"/>
      <c r="E2028" s="1024"/>
      <c r="F2028" s="983"/>
      <c r="G2028" s="987"/>
      <c r="H2028" s="120" t="s">
        <v>62</v>
      </c>
      <c r="I2028" s="943"/>
      <c r="J2028" s="18" t="s">
        <v>159</v>
      </c>
      <c r="K2028" s="21"/>
      <c r="L2028" s="18"/>
      <c r="M2028" s="18"/>
      <c r="N2028" s="18"/>
      <c r="O2028" s="18"/>
      <c r="P2028" s="18"/>
      <c r="Q2028" s="18"/>
      <c r="R2028" s="18"/>
      <c r="S2028" s="1014"/>
      <c r="T2028" s="913"/>
      <c r="U2028" s="913"/>
      <c r="V2028" s="9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</row>
    <row r="2029" spans="1:44" ht="11.25" outlineLevel="4" thickBot="1" x14ac:dyDescent="0.2">
      <c r="A2029" s="1003"/>
      <c r="B2029" s="1007"/>
      <c r="C2029" s="1011"/>
      <c r="D2029" s="980"/>
      <c r="E2029" s="1025"/>
      <c r="F2029" s="984"/>
      <c r="G2029" s="988"/>
      <c r="H2029" s="121" t="s">
        <v>421</v>
      </c>
      <c r="I2029" s="944"/>
      <c r="J2029" s="19" t="s">
        <v>385</v>
      </c>
      <c r="K2029" s="19">
        <f>SUM(K2025:K2028)</f>
        <v>564452.38</v>
      </c>
      <c r="L2029" s="19">
        <f>SUM(L2025:L2028)</f>
        <v>56445.24</v>
      </c>
      <c r="M2029" s="19">
        <f t="shared" ref="M2029:R2029" si="484">SUM(M2025:M2028)</f>
        <v>56445.24</v>
      </c>
      <c r="N2029" s="19">
        <f t="shared" si="484"/>
        <v>968</v>
      </c>
      <c r="O2029" s="19">
        <f t="shared" si="484"/>
        <v>0</v>
      </c>
      <c r="P2029" s="19">
        <f t="shared" si="484"/>
        <v>55477.24</v>
      </c>
      <c r="Q2029" s="19">
        <f t="shared" si="484"/>
        <v>225780.95</v>
      </c>
      <c r="R2029" s="19">
        <f t="shared" si="484"/>
        <v>282226.19</v>
      </c>
      <c r="S2029" s="1015"/>
      <c r="T2029" s="914"/>
      <c r="U2029" s="914"/>
      <c r="V2029" s="914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</row>
    <row r="2030" spans="1:44" ht="10.5" outlineLevel="4" x14ac:dyDescent="0.15">
      <c r="A2030" s="1000" t="s">
        <v>73</v>
      </c>
      <c r="B2030" s="1004" t="s">
        <v>12</v>
      </c>
      <c r="C2030" s="1008" t="s">
        <v>11</v>
      </c>
      <c r="D2030" s="978">
        <v>1</v>
      </c>
      <c r="E2030" s="960" t="s">
        <v>11</v>
      </c>
      <c r="F2030" s="981" t="s">
        <v>529</v>
      </c>
      <c r="G2030" s="942"/>
      <c r="H2030" s="985" t="s">
        <v>62</v>
      </c>
      <c r="I2030" s="985" t="s">
        <v>80</v>
      </c>
      <c r="J2030" s="14" t="s">
        <v>156</v>
      </c>
      <c r="K2030" s="20"/>
      <c r="L2030" s="20"/>
      <c r="M2030" s="17"/>
      <c r="N2030" s="17"/>
      <c r="O2030" s="17"/>
      <c r="P2030" s="17"/>
      <c r="Q2030" s="16"/>
      <c r="R2030" s="16"/>
      <c r="S2030" s="945"/>
      <c r="T2030" s="912"/>
      <c r="U2030" s="912"/>
      <c r="V2030" s="912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</row>
    <row r="2031" spans="1:44" ht="10.5" outlineLevel="4" x14ac:dyDescent="0.15">
      <c r="A2031" s="1001"/>
      <c r="B2031" s="1005"/>
      <c r="C2031" s="1009"/>
      <c r="D2031" s="979"/>
      <c r="E2031" s="961"/>
      <c r="F2031" s="982"/>
      <c r="G2031" s="943"/>
      <c r="H2031" s="985"/>
      <c r="I2031" s="985"/>
      <c r="J2031" s="16" t="s">
        <v>157</v>
      </c>
      <c r="K2031" s="20"/>
      <c r="L2031" s="20"/>
      <c r="M2031" s="17"/>
      <c r="N2031" s="17"/>
      <c r="O2031" s="17"/>
      <c r="P2031" s="17"/>
      <c r="Q2031" s="16"/>
      <c r="R2031" s="16"/>
      <c r="S2031" s="946"/>
      <c r="T2031" s="913"/>
      <c r="U2031" s="913"/>
      <c r="V2031" s="9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</row>
    <row r="2032" spans="1:44" ht="10.5" outlineLevel="4" x14ac:dyDescent="0.15">
      <c r="A2032" s="1001"/>
      <c r="B2032" s="1005"/>
      <c r="C2032" s="1009"/>
      <c r="D2032" s="979"/>
      <c r="E2032" s="961"/>
      <c r="F2032" s="982"/>
      <c r="G2032" s="943"/>
      <c r="H2032" s="985"/>
      <c r="I2032" s="985"/>
      <c r="J2032" s="16" t="s">
        <v>158</v>
      </c>
      <c r="K2032" s="20"/>
      <c r="L2032" s="20"/>
      <c r="M2032" s="17"/>
      <c r="N2032" s="17"/>
      <c r="O2032" s="17"/>
      <c r="P2032" s="17"/>
      <c r="Q2032" s="16"/>
      <c r="R2032" s="16"/>
      <c r="S2032" s="946"/>
      <c r="T2032" s="913"/>
      <c r="U2032" s="913"/>
      <c r="V2032" s="9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</row>
    <row r="2033" spans="1:116" ht="10.5" customHeight="1" outlineLevel="4" x14ac:dyDescent="0.15">
      <c r="A2033" s="1002"/>
      <c r="B2033" s="1006"/>
      <c r="C2033" s="1010"/>
      <c r="D2033" s="979"/>
      <c r="E2033" s="961"/>
      <c r="F2033" s="983"/>
      <c r="G2033" s="943"/>
      <c r="H2033" s="987"/>
      <c r="I2033" s="987"/>
      <c r="J2033" s="18" t="s">
        <v>159</v>
      </c>
      <c r="K2033" s="21"/>
      <c r="L2033" s="21"/>
      <c r="M2033" s="22"/>
      <c r="N2033" s="22"/>
      <c r="O2033" s="22"/>
      <c r="P2033" s="22"/>
      <c r="Q2033" s="18"/>
      <c r="R2033" s="18"/>
      <c r="S2033" s="946"/>
      <c r="T2033" s="913"/>
      <c r="U2033" s="913"/>
      <c r="V2033" s="9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</row>
    <row r="2034" spans="1:116" ht="10.5" customHeight="1" outlineLevel="4" thickBot="1" x14ac:dyDescent="0.2">
      <c r="A2034" s="1003"/>
      <c r="B2034" s="1007"/>
      <c r="C2034" s="1011"/>
      <c r="D2034" s="980"/>
      <c r="E2034" s="962"/>
      <c r="F2034" s="984"/>
      <c r="G2034" s="944"/>
      <c r="H2034" s="988"/>
      <c r="I2034" s="988"/>
      <c r="J2034" s="19" t="s">
        <v>385</v>
      </c>
      <c r="K2034" s="19">
        <f>SUM(K2030:K2033)</f>
        <v>0</v>
      </c>
      <c r="L2034" s="19">
        <f>SUM(L2030:L2033)</f>
        <v>0</v>
      </c>
      <c r="M2034" s="19">
        <f t="shared" ref="M2034:R2034" si="485">SUM(M2030:M2033)</f>
        <v>0</v>
      </c>
      <c r="N2034" s="19">
        <f t="shared" si="485"/>
        <v>0</v>
      </c>
      <c r="O2034" s="19">
        <f t="shared" si="485"/>
        <v>0</v>
      </c>
      <c r="P2034" s="19">
        <f t="shared" si="485"/>
        <v>0</v>
      </c>
      <c r="Q2034" s="19">
        <f t="shared" si="485"/>
        <v>0</v>
      </c>
      <c r="R2034" s="19">
        <f t="shared" si="485"/>
        <v>0</v>
      </c>
      <c r="S2034" s="947"/>
      <c r="T2034" s="914"/>
      <c r="U2034" s="914"/>
      <c r="V2034" s="914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</row>
    <row r="2035" spans="1:116" ht="9.75" customHeight="1" outlineLevel="4" x14ac:dyDescent="0.15">
      <c r="A2035" s="1000" t="s">
        <v>73</v>
      </c>
      <c r="B2035" s="1004" t="s">
        <v>12</v>
      </c>
      <c r="C2035" s="1008" t="s">
        <v>11</v>
      </c>
      <c r="D2035" s="978">
        <v>1</v>
      </c>
      <c r="E2035" s="960" t="s">
        <v>12</v>
      </c>
      <c r="F2035" s="963"/>
      <c r="G2035" s="942"/>
      <c r="H2035" s="942"/>
      <c r="I2035" s="942"/>
      <c r="J2035" s="14" t="s">
        <v>156</v>
      </c>
      <c r="K2035" s="20"/>
      <c r="L2035" s="20"/>
      <c r="M2035" s="17"/>
      <c r="N2035" s="17"/>
      <c r="O2035" s="17"/>
      <c r="P2035" s="17"/>
      <c r="Q2035" s="16"/>
      <c r="R2035" s="16"/>
      <c r="S2035" s="945"/>
      <c r="T2035" s="912"/>
      <c r="U2035" s="912"/>
      <c r="V2035" s="912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</row>
    <row r="2036" spans="1:116" ht="9.75" customHeight="1" outlineLevel="4" x14ac:dyDescent="0.15">
      <c r="A2036" s="1001"/>
      <c r="B2036" s="1005"/>
      <c r="C2036" s="1009"/>
      <c r="D2036" s="979"/>
      <c r="E2036" s="961"/>
      <c r="F2036" s="964"/>
      <c r="G2036" s="943"/>
      <c r="H2036" s="943"/>
      <c r="I2036" s="943"/>
      <c r="J2036" s="16" t="s">
        <v>157</v>
      </c>
      <c r="K2036" s="20"/>
      <c r="L2036" s="20"/>
      <c r="M2036" s="17"/>
      <c r="N2036" s="17"/>
      <c r="O2036" s="17"/>
      <c r="P2036" s="17"/>
      <c r="Q2036" s="16"/>
      <c r="R2036" s="16"/>
      <c r="S2036" s="946"/>
      <c r="T2036" s="913"/>
      <c r="U2036" s="913"/>
      <c r="V2036" s="9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</row>
    <row r="2037" spans="1:116" ht="9.75" customHeight="1" outlineLevel="4" x14ac:dyDescent="0.15">
      <c r="A2037" s="1001"/>
      <c r="B2037" s="1005"/>
      <c r="C2037" s="1009"/>
      <c r="D2037" s="979"/>
      <c r="E2037" s="961"/>
      <c r="F2037" s="964"/>
      <c r="G2037" s="943"/>
      <c r="H2037" s="943"/>
      <c r="I2037" s="943"/>
      <c r="J2037" s="16" t="s">
        <v>158</v>
      </c>
      <c r="K2037" s="20"/>
      <c r="L2037" s="20"/>
      <c r="M2037" s="17"/>
      <c r="N2037" s="17"/>
      <c r="O2037" s="17"/>
      <c r="P2037" s="17"/>
      <c r="Q2037" s="16"/>
      <c r="R2037" s="16"/>
      <c r="S2037" s="946"/>
      <c r="T2037" s="913"/>
      <c r="U2037" s="913"/>
      <c r="V2037" s="9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</row>
    <row r="2038" spans="1:116" ht="9.75" customHeight="1" outlineLevel="4" x14ac:dyDescent="0.15">
      <c r="A2038" s="1002"/>
      <c r="B2038" s="1006"/>
      <c r="C2038" s="1010"/>
      <c r="D2038" s="979"/>
      <c r="E2038" s="961"/>
      <c r="F2038" s="964"/>
      <c r="G2038" s="943"/>
      <c r="H2038" s="943"/>
      <c r="I2038" s="943"/>
      <c r="J2038" s="18" t="s">
        <v>159</v>
      </c>
      <c r="K2038" s="21"/>
      <c r="L2038" s="21"/>
      <c r="M2038" s="22"/>
      <c r="N2038" s="22"/>
      <c r="O2038" s="22"/>
      <c r="P2038" s="22"/>
      <c r="Q2038" s="18"/>
      <c r="R2038" s="18"/>
      <c r="S2038" s="946"/>
      <c r="T2038" s="913"/>
      <c r="U2038" s="913"/>
      <c r="V2038" s="9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</row>
    <row r="2039" spans="1:116" ht="9.75" customHeight="1" outlineLevel="4" thickBot="1" x14ac:dyDescent="0.2">
      <c r="A2039" s="1003"/>
      <c r="B2039" s="1007"/>
      <c r="C2039" s="1011"/>
      <c r="D2039" s="980"/>
      <c r="E2039" s="962"/>
      <c r="F2039" s="965"/>
      <c r="G2039" s="944"/>
      <c r="H2039" s="944"/>
      <c r="I2039" s="944"/>
      <c r="J2039" s="19" t="s">
        <v>385</v>
      </c>
      <c r="K2039" s="19">
        <f>SUM(K2035:K2038)</f>
        <v>0</v>
      </c>
      <c r="L2039" s="19">
        <f>SUM(L2035:L2038)</f>
        <v>0</v>
      </c>
      <c r="M2039" s="19">
        <f t="shared" ref="M2039:R2039" si="486">SUM(M2035:M2038)</f>
        <v>0</v>
      </c>
      <c r="N2039" s="19">
        <f t="shared" si="486"/>
        <v>0</v>
      </c>
      <c r="O2039" s="19">
        <f t="shared" si="486"/>
        <v>0</v>
      </c>
      <c r="P2039" s="19">
        <f t="shared" si="486"/>
        <v>0</v>
      </c>
      <c r="Q2039" s="19">
        <f t="shared" si="486"/>
        <v>0</v>
      </c>
      <c r="R2039" s="19">
        <f t="shared" si="486"/>
        <v>0</v>
      </c>
      <c r="S2039" s="947"/>
      <c r="T2039" s="914"/>
      <c r="U2039" s="914"/>
      <c r="V2039" s="914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</row>
    <row r="2040" spans="1:116" ht="9.75" customHeight="1" outlineLevel="3" thickBot="1" x14ac:dyDescent="0.2">
      <c r="A2040" s="30" t="s">
        <v>73</v>
      </c>
      <c r="B2040" s="31" t="s">
        <v>12</v>
      </c>
      <c r="C2040" s="10" t="s">
        <v>11</v>
      </c>
      <c r="D2040" s="25">
        <v>1</v>
      </c>
      <c r="E2040" s="915" t="s">
        <v>46</v>
      </c>
      <c r="F2040" s="916"/>
      <c r="G2040" s="916"/>
      <c r="H2040" s="916"/>
      <c r="I2040" s="916"/>
      <c r="J2040" s="917"/>
      <c r="K2040" s="26">
        <f>K2029+K2034+K2039</f>
        <v>564452.38</v>
      </c>
      <c r="L2040" s="26">
        <f>L2029+L2034+L2039</f>
        <v>56445.24</v>
      </c>
      <c r="M2040" s="26">
        <f t="shared" ref="M2040:R2040" si="487">M2029+M2034+M2039</f>
        <v>56445.24</v>
      </c>
      <c r="N2040" s="26">
        <f t="shared" si="487"/>
        <v>968</v>
      </c>
      <c r="O2040" s="26">
        <f t="shared" si="487"/>
        <v>0</v>
      </c>
      <c r="P2040" s="26">
        <f t="shared" si="487"/>
        <v>55477.24</v>
      </c>
      <c r="Q2040" s="26">
        <f t="shared" si="487"/>
        <v>225780.95</v>
      </c>
      <c r="R2040" s="26">
        <f t="shared" si="487"/>
        <v>282226.19</v>
      </c>
      <c r="S2040" s="42" t="s">
        <v>13</v>
      </c>
      <c r="T2040" s="43" t="s">
        <v>13</v>
      </c>
      <c r="U2040" s="44" t="s">
        <v>13</v>
      </c>
      <c r="V2040" s="45" t="s">
        <v>13</v>
      </c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</row>
    <row r="2041" spans="1:116" ht="9.75" customHeight="1" outlineLevel="4" thickBot="1" x14ac:dyDescent="0.2">
      <c r="A2041" s="11" t="s">
        <v>73</v>
      </c>
      <c r="B2041" s="12" t="s">
        <v>12</v>
      </c>
      <c r="C2041" s="117" t="s">
        <v>11</v>
      </c>
      <c r="D2041" s="13">
        <v>2</v>
      </c>
      <c r="E2041" s="1016" t="s">
        <v>262</v>
      </c>
      <c r="F2041" s="1017"/>
      <c r="G2041" s="1017"/>
      <c r="H2041" s="1017"/>
      <c r="I2041" s="1017"/>
      <c r="J2041" s="1017"/>
      <c r="K2041" s="1017"/>
      <c r="L2041" s="1017"/>
      <c r="M2041" s="1017"/>
      <c r="N2041" s="1017"/>
      <c r="O2041" s="1017"/>
      <c r="P2041" s="1017"/>
      <c r="Q2041" s="1017"/>
      <c r="R2041" s="1017"/>
      <c r="S2041" s="1017"/>
      <c r="T2041" s="1017"/>
      <c r="U2041" s="1017"/>
      <c r="V2041" s="1018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</row>
    <row r="2042" spans="1:116" ht="9.75" customHeight="1" outlineLevel="4" x14ac:dyDescent="0.15">
      <c r="A2042" s="1000" t="s">
        <v>73</v>
      </c>
      <c r="B2042" s="1004" t="s">
        <v>12</v>
      </c>
      <c r="C2042" s="1008" t="s">
        <v>11</v>
      </c>
      <c r="D2042" s="978">
        <v>2</v>
      </c>
      <c r="E2042" s="1022" t="s">
        <v>10</v>
      </c>
      <c r="F2042" s="963" t="s">
        <v>323</v>
      </c>
      <c r="G2042" s="985" t="s">
        <v>444</v>
      </c>
      <c r="H2042" s="119" t="s">
        <v>61</v>
      </c>
      <c r="I2042" s="943" t="s">
        <v>468</v>
      </c>
      <c r="J2042" s="16" t="s">
        <v>156</v>
      </c>
      <c r="K2042" s="20">
        <v>10659.13</v>
      </c>
      <c r="L2042" s="14">
        <v>14212.17</v>
      </c>
      <c r="M2042" s="17">
        <f>N2042+P2042</f>
        <v>14212.17</v>
      </c>
      <c r="N2042" s="15">
        <v>968</v>
      </c>
      <c r="O2042" s="15"/>
      <c r="P2042" s="15">
        <v>13244.17</v>
      </c>
      <c r="Q2042" s="14">
        <v>56848.66</v>
      </c>
      <c r="R2042" s="14">
        <v>71060.83</v>
      </c>
      <c r="S2042" s="1019" t="s">
        <v>424</v>
      </c>
      <c r="T2042" s="912">
        <v>0</v>
      </c>
      <c r="U2042" s="912">
        <v>0</v>
      </c>
      <c r="V2042" s="912">
        <v>12</v>
      </c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</row>
    <row r="2043" spans="1:116" ht="9.75" customHeight="1" outlineLevel="4" x14ac:dyDescent="0.15">
      <c r="A2043" s="1001"/>
      <c r="B2043" s="1005"/>
      <c r="C2043" s="1009"/>
      <c r="D2043" s="979"/>
      <c r="E2043" s="1023"/>
      <c r="F2043" s="964"/>
      <c r="G2043" s="985"/>
      <c r="H2043" s="110" t="s">
        <v>388</v>
      </c>
      <c r="I2043" s="943"/>
      <c r="J2043" s="16" t="s">
        <v>157</v>
      </c>
      <c r="K2043" s="20">
        <v>10659.12</v>
      </c>
      <c r="L2043" s="16"/>
      <c r="M2043" s="17"/>
      <c r="N2043" s="17"/>
      <c r="O2043" s="17"/>
      <c r="P2043" s="17"/>
      <c r="Q2043" s="16"/>
      <c r="R2043" s="16"/>
      <c r="S2043" s="1021"/>
      <c r="T2043" s="913"/>
      <c r="U2043" s="913"/>
      <c r="V2043" s="9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</row>
    <row r="2044" spans="1:116" ht="9.75" customHeight="1" outlineLevel="4" x14ac:dyDescent="0.15">
      <c r="A2044" s="1001"/>
      <c r="B2044" s="1005"/>
      <c r="C2044" s="1009"/>
      <c r="D2044" s="979"/>
      <c r="E2044" s="1023"/>
      <c r="F2044" s="964"/>
      <c r="G2044" s="985"/>
      <c r="H2044" s="110" t="s">
        <v>62</v>
      </c>
      <c r="I2044" s="943"/>
      <c r="J2044" s="16" t="s">
        <v>158</v>
      </c>
      <c r="K2044" s="20">
        <v>120803.41</v>
      </c>
      <c r="L2044" s="16"/>
      <c r="M2044" s="17"/>
      <c r="N2044" s="17"/>
      <c r="O2044" s="17"/>
      <c r="P2044" s="17"/>
      <c r="Q2044" s="16"/>
      <c r="R2044" s="16"/>
      <c r="S2044" s="1053" t="s">
        <v>425</v>
      </c>
      <c r="T2044" s="913">
        <v>0</v>
      </c>
      <c r="U2044" s="913">
        <v>0</v>
      </c>
      <c r="V2044" s="913">
        <v>3</v>
      </c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</row>
    <row r="2045" spans="1:116" ht="9.75" customHeight="1" outlineLevel="4" x14ac:dyDescent="0.15">
      <c r="A2045" s="1002"/>
      <c r="B2045" s="1006"/>
      <c r="C2045" s="1010"/>
      <c r="D2045" s="979"/>
      <c r="E2045" s="1024"/>
      <c r="F2045" s="964"/>
      <c r="G2045" s="987"/>
      <c r="H2045" s="989" t="s">
        <v>423</v>
      </c>
      <c r="I2045" s="943"/>
      <c r="J2045" s="18" t="s">
        <v>159</v>
      </c>
      <c r="K2045" s="21"/>
      <c r="L2045" s="18"/>
      <c r="M2045" s="18"/>
      <c r="N2045" s="18"/>
      <c r="O2045" s="18"/>
      <c r="P2045" s="18"/>
      <c r="Q2045" s="18"/>
      <c r="R2045" s="18"/>
      <c r="S2045" s="1020"/>
      <c r="T2045" s="913"/>
      <c r="U2045" s="913"/>
      <c r="V2045" s="9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</row>
    <row r="2046" spans="1:116" ht="9.75" customHeight="1" outlineLevel="4" thickBot="1" x14ac:dyDescent="0.2">
      <c r="A2046" s="1003"/>
      <c r="B2046" s="1007"/>
      <c r="C2046" s="1011"/>
      <c r="D2046" s="980"/>
      <c r="E2046" s="1025"/>
      <c r="F2046" s="965"/>
      <c r="G2046" s="988"/>
      <c r="H2046" s="944"/>
      <c r="I2046" s="944"/>
      <c r="J2046" s="19" t="s">
        <v>385</v>
      </c>
      <c r="K2046" s="19">
        <f>SUM(K2042:K2045)</f>
        <v>142121.66</v>
      </c>
      <c r="L2046" s="19">
        <f>SUM(L2042:L2045)</f>
        <v>14212.17</v>
      </c>
      <c r="M2046" s="19">
        <f t="shared" ref="M2046:R2046" si="488">SUM(M2042:M2045)</f>
        <v>14212.17</v>
      </c>
      <c r="N2046" s="19">
        <f t="shared" si="488"/>
        <v>968</v>
      </c>
      <c r="O2046" s="19">
        <f t="shared" si="488"/>
        <v>0</v>
      </c>
      <c r="P2046" s="19">
        <f t="shared" si="488"/>
        <v>13244.17</v>
      </c>
      <c r="Q2046" s="19">
        <f t="shared" si="488"/>
        <v>56848.66</v>
      </c>
      <c r="R2046" s="19">
        <f t="shared" si="488"/>
        <v>71060.83</v>
      </c>
      <c r="S2046" s="1026"/>
      <c r="T2046" s="914"/>
      <c r="U2046" s="914"/>
      <c r="V2046" s="914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</row>
    <row r="2047" spans="1:116" ht="9.75" customHeight="1" outlineLevel="4" x14ac:dyDescent="0.15">
      <c r="A2047" s="1000" t="s">
        <v>73</v>
      </c>
      <c r="B2047" s="1004" t="s">
        <v>12</v>
      </c>
      <c r="C2047" s="1008" t="s">
        <v>11</v>
      </c>
      <c r="D2047" s="978">
        <v>2</v>
      </c>
      <c r="E2047" s="960" t="s">
        <v>11</v>
      </c>
      <c r="F2047" s="981" t="s">
        <v>530</v>
      </c>
      <c r="G2047" s="942"/>
      <c r="H2047" s="985" t="s">
        <v>62</v>
      </c>
      <c r="I2047" s="985" t="s">
        <v>80</v>
      </c>
      <c r="J2047" s="14" t="s">
        <v>156</v>
      </c>
      <c r="K2047" s="20"/>
      <c r="L2047" s="20"/>
      <c r="M2047" s="17"/>
      <c r="N2047" s="17"/>
      <c r="O2047" s="17"/>
      <c r="P2047" s="17"/>
      <c r="Q2047" s="16"/>
      <c r="R2047" s="16"/>
      <c r="S2047" s="945"/>
      <c r="T2047" s="912"/>
      <c r="U2047" s="912"/>
      <c r="V2047" s="912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</row>
    <row r="2048" spans="1:116" ht="9.75" customHeight="1" outlineLevel="4" x14ac:dyDescent="0.15">
      <c r="A2048" s="1001"/>
      <c r="B2048" s="1005"/>
      <c r="C2048" s="1009"/>
      <c r="D2048" s="979"/>
      <c r="E2048" s="961"/>
      <c r="F2048" s="982"/>
      <c r="G2048" s="943"/>
      <c r="H2048" s="985"/>
      <c r="I2048" s="985"/>
      <c r="J2048" s="16" t="s">
        <v>157</v>
      </c>
      <c r="K2048" s="20"/>
      <c r="L2048" s="20"/>
      <c r="M2048" s="17"/>
      <c r="N2048" s="17"/>
      <c r="O2048" s="17"/>
      <c r="P2048" s="17"/>
      <c r="Q2048" s="16"/>
      <c r="R2048" s="16"/>
      <c r="S2048" s="946"/>
      <c r="T2048" s="913"/>
      <c r="U2048" s="913"/>
      <c r="V2048" s="9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</row>
    <row r="2049" spans="1:116" ht="9.75" customHeight="1" outlineLevel="4" x14ac:dyDescent="0.15">
      <c r="A2049" s="1001"/>
      <c r="B2049" s="1005"/>
      <c r="C2049" s="1009"/>
      <c r="D2049" s="979"/>
      <c r="E2049" s="961"/>
      <c r="F2049" s="982"/>
      <c r="G2049" s="943"/>
      <c r="H2049" s="985"/>
      <c r="I2049" s="985"/>
      <c r="J2049" s="16" t="s">
        <v>158</v>
      </c>
      <c r="K2049" s="20"/>
      <c r="L2049" s="20"/>
      <c r="M2049" s="17"/>
      <c r="N2049" s="17"/>
      <c r="O2049" s="17"/>
      <c r="P2049" s="17"/>
      <c r="Q2049" s="16"/>
      <c r="R2049" s="16"/>
      <c r="S2049" s="946"/>
      <c r="T2049" s="913"/>
      <c r="U2049" s="913"/>
      <c r="V2049" s="9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</row>
    <row r="2050" spans="1:116" ht="10.5" customHeight="1" outlineLevel="4" x14ac:dyDescent="0.15">
      <c r="A2050" s="1002"/>
      <c r="B2050" s="1006"/>
      <c r="C2050" s="1010"/>
      <c r="D2050" s="979"/>
      <c r="E2050" s="961"/>
      <c r="F2050" s="983"/>
      <c r="G2050" s="943"/>
      <c r="H2050" s="987"/>
      <c r="I2050" s="987"/>
      <c r="J2050" s="18" t="s">
        <v>159</v>
      </c>
      <c r="K2050" s="21"/>
      <c r="L2050" s="21"/>
      <c r="M2050" s="22"/>
      <c r="N2050" s="22"/>
      <c r="O2050" s="22"/>
      <c r="P2050" s="22"/>
      <c r="Q2050" s="18"/>
      <c r="R2050" s="18"/>
      <c r="S2050" s="946"/>
      <c r="T2050" s="913"/>
      <c r="U2050" s="913"/>
      <c r="V2050" s="9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</row>
    <row r="2051" spans="1:116" ht="9.75" customHeight="1" outlineLevel="4" thickBot="1" x14ac:dyDescent="0.25">
      <c r="A2051" s="1003"/>
      <c r="B2051" s="1007"/>
      <c r="C2051" s="1011"/>
      <c r="D2051" s="980"/>
      <c r="E2051" s="962"/>
      <c r="F2051" s="984"/>
      <c r="G2051" s="944"/>
      <c r="H2051" s="988"/>
      <c r="I2051" s="988"/>
      <c r="J2051" s="19" t="s">
        <v>385</v>
      </c>
      <c r="K2051" s="19">
        <f>SUM(K2047:K2050)</f>
        <v>0</v>
      </c>
      <c r="L2051" s="19">
        <f>SUM(L2047:L2050)</f>
        <v>0</v>
      </c>
      <c r="M2051" s="19">
        <f t="shared" ref="M2051:R2051" si="489">SUM(M2047:M2050)</f>
        <v>0</v>
      </c>
      <c r="N2051" s="19">
        <f t="shared" si="489"/>
        <v>0</v>
      </c>
      <c r="O2051" s="19">
        <f t="shared" si="489"/>
        <v>0</v>
      </c>
      <c r="P2051" s="19">
        <f t="shared" si="489"/>
        <v>0</v>
      </c>
      <c r="Q2051" s="19">
        <f t="shared" si="489"/>
        <v>0</v>
      </c>
      <c r="R2051" s="19">
        <f t="shared" si="489"/>
        <v>0</v>
      </c>
      <c r="S2051" s="947"/>
      <c r="T2051" s="914"/>
      <c r="U2051" s="914"/>
      <c r="V2051" s="914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</row>
    <row r="2052" spans="1:116" ht="9.75" customHeight="1" outlineLevel="4" x14ac:dyDescent="0.15">
      <c r="A2052" s="1000" t="s">
        <v>73</v>
      </c>
      <c r="B2052" s="1004" t="s">
        <v>12</v>
      </c>
      <c r="C2052" s="1008" t="s">
        <v>11</v>
      </c>
      <c r="D2052" s="978">
        <v>2</v>
      </c>
      <c r="E2052" s="960" t="s">
        <v>12</v>
      </c>
      <c r="F2052" s="963"/>
      <c r="G2052" s="942"/>
      <c r="H2052" s="942"/>
      <c r="I2052" s="942"/>
      <c r="J2052" s="14" t="s">
        <v>156</v>
      </c>
      <c r="K2052" s="20"/>
      <c r="L2052" s="20"/>
      <c r="M2052" s="17"/>
      <c r="N2052" s="17"/>
      <c r="O2052" s="17"/>
      <c r="P2052" s="17"/>
      <c r="Q2052" s="16"/>
      <c r="R2052" s="16"/>
      <c r="S2052" s="945"/>
      <c r="T2052" s="912"/>
      <c r="U2052" s="912"/>
      <c r="V2052" s="912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</row>
    <row r="2053" spans="1:116" ht="11.25" customHeight="1" outlineLevel="4" x14ac:dyDescent="0.15">
      <c r="A2053" s="1001"/>
      <c r="B2053" s="1005"/>
      <c r="C2053" s="1009"/>
      <c r="D2053" s="979"/>
      <c r="E2053" s="961"/>
      <c r="F2053" s="964"/>
      <c r="G2053" s="943"/>
      <c r="H2053" s="943"/>
      <c r="I2053" s="943"/>
      <c r="J2053" s="16" t="s">
        <v>157</v>
      </c>
      <c r="K2053" s="20"/>
      <c r="L2053" s="20"/>
      <c r="M2053" s="17"/>
      <c r="N2053" s="17"/>
      <c r="O2053" s="17"/>
      <c r="P2053" s="17"/>
      <c r="Q2053" s="16"/>
      <c r="R2053" s="16"/>
      <c r="S2053" s="946"/>
      <c r="T2053" s="913"/>
      <c r="U2053" s="913"/>
      <c r="V2053" s="9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</row>
    <row r="2054" spans="1:116" ht="9.75" customHeight="1" outlineLevel="4" x14ac:dyDescent="0.15">
      <c r="A2054" s="1001"/>
      <c r="B2054" s="1005"/>
      <c r="C2054" s="1009"/>
      <c r="D2054" s="979"/>
      <c r="E2054" s="961"/>
      <c r="F2054" s="964"/>
      <c r="G2054" s="943"/>
      <c r="H2054" s="943"/>
      <c r="I2054" s="943"/>
      <c r="J2054" s="16" t="s">
        <v>158</v>
      </c>
      <c r="K2054" s="20"/>
      <c r="L2054" s="20"/>
      <c r="M2054" s="17"/>
      <c r="N2054" s="17"/>
      <c r="O2054" s="17"/>
      <c r="P2054" s="17"/>
      <c r="Q2054" s="16"/>
      <c r="R2054" s="16"/>
      <c r="S2054" s="946"/>
      <c r="T2054" s="913"/>
      <c r="U2054" s="913"/>
      <c r="V2054" s="9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</row>
    <row r="2055" spans="1:116" ht="9.75" customHeight="1" outlineLevel="4" x14ac:dyDescent="0.15">
      <c r="A2055" s="1002"/>
      <c r="B2055" s="1006"/>
      <c r="C2055" s="1010"/>
      <c r="D2055" s="979"/>
      <c r="E2055" s="961"/>
      <c r="F2055" s="964"/>
      <c r="G2055" s="943"/>
      <c r="H2055" s="943"/>
      <c r="I2055" s="943"/>
      <c r="J2055" s="18" t="s">
        <v>159</v>
      </c>
      <c r="K2055" s="21"/>
      <c r="L2055" s="21"/>
      <c r="M2055" s="22"/>
      <c r="N2055" s="22"/>
      <c r="O2055" s="22"/>
      <c r="P2055" s="22"/>
      <c r="Q2055" s="18"/>
      <c r="R2055" s="18"/>
      <c r="S2055" s="946"/>
      <c r="T2055" s="913"/>
      <c r="U2055" s="913"/>
      <c r="V2055" s="9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</row>
    <row r="2056" spans="1:116" ht="9.75" customHeight="1" outlineLevel="4" thickBot="1" x14ac:dyDescent="0.2">
      <c r="A2056" s="1003"/>
      <c r="B2056" s="1007"/>
      <c r="C2056" s="1011"/>
      <c r="D2056" s="980"/>
      <c r="E2056" s="962"/>
      <c r="F2056" s="965"/>
      <c r="G2056" s="944"/>
      <c r="H2056" s="944"/>
      <c r="I2056" s="944"/>
      <c r="J2056" s="19" t="s">
        <v>385</v>
      </c>
      <c r="K2056" s="19">
        <f>SUM(K2052:K2055)</f>
        <v>0</v>
      </c>
      <c r="L2056" s="19">
        <f>SUM(L2052:L2055)</f>
        <v>0</v>
      </c>
      <c r="M2056" s="19">
        <f t="shared" ref="M2056:R2056" si="490">SUM(M2052:M2055)</f>
        <v>0</v>
      </c>
      <c r="N2056" s="19">
        <f t="shared" si="490"/>
        <v>0</v>
      </c>
      <c r="O2056" s="19">
        <f t="shared" si="490"/>
        <v>0</v>
      </c>
      <c r="P2056" s="19">
        <f t="shared" si="490"/>
        <v>0</v>
      </c>
      <c r="Q2056" s="19">
        <f t="shared" si="490"/>
        <v>0</v>
      </c>
      <c r="R2056" s="19">
        <f t="shared" si="490"/>
        <v>0</v>
      </c>
      <c r="S2056" s="947"/>
      <c r="T2056" s="914"/>
      <c r="U2056" s="914"/>
      <c r="V2056" s="914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</row>
    <row r="2057" spans="1:116" ht="9.75" customHeight="1" outlineLevel="3" thickBot="1" x14ac:dyDescent="0.2">
      <c r="A2057" s="30" t="s">
        <v>73</v>
      </c>
      <c r="B2057" s="31" t="s">
        <v>12</v>
      </c>
      <c r="C2057" s="10" t="s">
        <v>11</v>
      </c>
      <c r="D2057" s="25">
        <v>2</v>
      </c>
      <c r="E2057" s="915" t="s">
        <v>46</v>
      </c>
      <c r="F2057" s="916"/>
      <c r="G2057" s="916"/>
      <c r="H2057" s="916"/>
      <c r="I2057" s="916"/>
      <c r="J2057" s="917"/>
      <c r="K2057" s="26">
        <f>K2046+K2051+K2056</f>
        <v>142121.66</v>
      </c>
      <c r="L2057" s="26">
        <f>L2046+L2051+L2056</f>
        <v>14212.17</v>
      </c>
      <c r="M2057" s="26">
        <f t="shared" ref="M2057:R2057" si="491">M2046+M2051+M2056</f>
        <v>14212.17</v>
      </c>
      <c r="N2057" s="26">
        <f t="shared" si="491"/>
        <v>968</v>
      </c>
      <c r="O2057" s="26">
        <f t="shared" si="491"/>
        <v>0</v>
      </c>
      <c r="P2057" s="26">
        <f t="shared" si="491"/>
        <v>13244.17</v>
      </c>
      <c r="Q2057" s="26">
        <f t="shared" si="491"/>
        <v>56848.66</v>
      </c>
      <c r="R2057" s="26">
        <f t="shared" si="491"/>
        <v>71060.83</v>
      </c>
      <c r="S2057" s="42" t="s">
        <v>13</v>
      </c>
      <c r="T2057" s="43" t="s">
        <v>13</v>
      </c>
      <c r="U2057" s="44" t="s">
        <v>13</v>
      </c>
      <c r="V2057" s="45" t="s">
        <v>13</v>
      </c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</row>
    <row r="2058" spans="1:116" ht="9.75" customHeight="1" outlineLevel="4" thickBot="1" x14ac:dyDescent="0.2">
      <c r="A2058" s="11" t="s">
        <v>73</v>
      </c>
      <c r="B2058" s="12" t="s">
        <v>12</v>
      </c>
      <c r="C2058" s="117" t="s">
        <v>11</v>
      </c>
      <c r="D2058" s="13">
        <v>3</v>
      </c>
      <c r="E2058" s="1016" t="s">
        <v>263</v>
      </c>
      <c r="F2058" s="1017"/>
      <c r="G2058" s="1017"/>
      <c r="H2058" s="1017"/>
      <c r="I2058" s="1017"/>
      <c r="J2058" s="1017"/>
      <c r="K2058" s="1017"/>
      <c r="L2058" s="1017"/>
      <c r="M2058" s="1017"/>
      <c r="N2058" s="1017"/>
      <c r="O2058" s="1017"/>
      <c r="P2058" s="1017"/>
      <c r="Q2058" s="1017"/>
      <c r="R2058" s="1017"/>
      <c r="S2058" s="1017"/>
      <c r="T2058" s="1017"/>
      <c r="U2058" s="1017"/>
      <c r="V2058" s="1018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</row>
    <row r="2059" spans="1:116" ht="9.75" customHeight="1" outlineLevel="4" x14ac:dyDescent="0.15">
      <c r="A2059" s="1000" t="s">
        <v>73</v>
      </c>
      <c r="B2059" s="1004" t="s">
        <v>12</v>
      </c>
      <c r="C2059" s="1008" t="s">
        <v>11</v>
      </c>
      <c r="D2059" s="978">
        <v>3</v>
      </c>
      <c r="E2059" s="1022" t="s">
        <v>10</v>
      </c>
      <c r="F2059" s="966"/>
      <c r="G2059" s="942"/>
      <c r="H2059" s="942"/>
      <c r="I2059" s="942"/>
      <c r="J2059" s="16" t="s">
        <v>156</v>
      </c>
      <c r="K2059" s="20"/>
      <c r="L2059" s="14"/>
      <c r="M2059" s="15"/>
      <c r="N2059" s="15"/>
      <c r="O2059" s="15"/>
      <c r="P2059" s="15"/>
      <c r="Q2059" s="14"/>
      <c r="R2059" s="14"/>
      <c r="S2059" s="1012"/>
      <c r="T2059" s="912"/>
      <c r="U2059" s="912"/>
      <c r="V2059" s="912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</row>
    <row r="2060" spans="1:116" ht="9.75" customHeight="1" outlineLevel="4" x14ac:dyDescent="0.15">
      <c r="A2060" s="1001"/>
      <c r="B2060" s="1005"/>
      <c r="C2060" s="1009"/>
      <c r="D2060" s="979"/>
      <c r="E2060" s="1023"/>
      <c r="F2060" s="967"/>
      <c r="G2060" s="943"/>
      <c r="H2060" s="943"/>
      <c r="I2060" s="943"/>
      <c r="J2060" s="16" t="s">
        <v>157</v>
      </c>
      <c r="K2060" s="20"/>
      <c r="L2060" s="16"/>
      <c r="M2060" s="17"/>
      <c r="N2060" s="17"/>
      <c r="O2060" s="17"/>
      <c r="P2060" s="17"/>
      <c r="Q2060" s="16"/>
      <c r="R2060" s="16"/>
      <c r="S2060" s="1013"/>
      <c r="T2060" s="913"/>
      <c r="U2060" s="913"/>
      <c r="V2060" s="9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</row>
    <row r="2061" spans="1:116" ht="9.75" customHeight="1" outlineLevel="4" x14ac:dyDescent="0.15">
      <c r="A2061" s="1001"/>
      <c r="B2061" s="1005"/>
      <c r="C2061" s="1009"/>
      <c r="D2061" s="979"/>
      <c r="E2061" s="1023"/>
      <c r="F2061" s="967"/>
      <c r="G2061" s="943"/>
      <c r="H2061" s="943"/>
      <c r="I2061" s="943"/>
      <c r="J2061" s="16" t="s">
        <v>158</v>
      </c>
      <c r="K2061" s="20"/>
      <c r="L2061" s="16"/>
      <c r="M2061" s="17"/>
      <c r="N2061" s="17"/>
      <c r="O2061" s="17"/>
      <c r="P2061" s="17"/>
      <c r="Q2061" s="16"/>
      <c r="R2061" s="16"/>
      <c r="S2061" s="1013"/>
      <c r="T2061" s="913"/>
      <c r="U2061" s="913"/>
      <c r="V2061" s="9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</row>
    <row r="2062" spans="1:116" ht="9.75" customHeight="1" outlineLevel="4" x14ac:dyDescent="0.15">
      <c r="A2062" s="1002"/>
      <c r="B2062" s="1006"/>
      <c r="C2062" s="1010"/>
      <c r="D2062" s="979"/>
      <c r="E2062" s="1024"/>
      <c r="F2062" s="967"/>
      <c r="G2062" s="943"/>
      <c r="H2062" s="943"/>
      <c r="I2062" s="943"/>
      <c r="J2062" s="18" t="s">
        <v>159</v>
      </c>
      <c r="K2062" s="21"/>
      <c r="L2062" s="18"/>
      <c r="M2062" s="18"/>
      <c r="N2062" s="18"/>
      <c r="O2062" s="18"/>
      <c r="P2062" s="18"/>
      <c r="Q2062" s="18"/>
      <c r="R2062" s="18"/>
      <c r="S2062" s="1014"/>
      <c r="T2062" s="913"/>
      <c r="U2062" s="913"/>
      <c r="V2062" s="9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</row>
    <row r="2063" spans="1:116" ht="9.75" customHeight="1" outlineLevel="4" thickBot="1" x14ac:dyDescent="0.2">
      <c r="A2063" s="1003"/>
      <c r="B2063" s="1007"/>
      <c r="C2063" s="1011"/>
      <c r="D2063" s="980"/>
      <c r="E2063" s="1025"/>
      <c r="F2063" s="968"/>
      <c r="G2063" s="944"/>
      <c r="H2063" s="944"/>
      <c r="I2063" s="944"/>
      <c r="J2063" s="19" t="s">
        <v>385</v>
      </c>
      <c r="K2063" s="19">
        <f>SUM(K2059:K2062)</f>
        <v>0</v>
      </c>
      <c r="L2063" s="19">
        <f>SUM(L2059:L2062)</f>
        <v>0</v>
      </c>
      <c r="M2063" s="19">
        <f t="shared" ref="M2063:R2063" si="492">SUM(M2059:M2062)</f>
        <v>0</v>
      </c>
      <c r="N2063" s="19">
        <f t="shared" si="492"/>
        <v>0</v>
      </c>
      <c r="O2063" s="19">
        <f t="shared" si="492"/>
        <v>0</v>
      </c>
      <c r="P2063" s="19">
        <f t="shared" si="492"/>
        <v>0</v>
      </c>
      <c r="Q2063" s="19">
        <f t="shared" si="492"/>
        <v>0</v>
      </c>
      <c r="R2063" s="19">
        <f t="shared" si="492"/>
        <v>0</v>
      </c>
      <c r="S2063" s="1015"/>
      <c r="T2063" s="914"/>
      <c r="U2063" s="914"/>
      <c r="V2063" s="914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</row>
    <row r="2064" spans="1:116" ht="9.75" customHeight="1" outlineLevel="4" x14ac:dyDescent="0.15">
      <c r="A2064" s="1000" t="s">
        <v>73</v>
      </c>
      <c r="B2064" s="1004" t="s">
        <v>12</v>
      </c>
      <c r="C2064" s="1008" t="s">
        <v>11</v>
      </c>
      <c r="D2064" s="978">
        <v>3</v>
      </c>
      <c r="E2064" s="960" t="s">
        <v>11</v>
      </c>
      <c r="F2064" s="963"/>
      <c r="G2064" s="942"/>
      <c r="H2064" s="942"/>
      <c r="I2064" s="942"/>
      <c r="J2064" s="14" t="s">
        <v>156</v>
      </c>
      <c r="K2064" s="20"/>
      <c r="L2064" s="20"/>
      <c r="M2064" s="17"/>
      <c r="N2064" s="17"/>
      <c r="O2064" s="17"/>
      <c r="P2064" s="17"/>
      <c r="Q2064" s="16"/>
      <c r="R2064" s="16"/>
      <c r="S2064" s="945"/>
      <c r="T2064" s="912"/>
      <c r="U2064" s="912"/>
      <c r="V2064" s="912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</row>
    <row r="2065" spans="1:116" ht="9.75" customHeight="1" outlineLevel="4" x14ac:dyDescent="0.15">
      <c r="A2065" s="1001"/>
      <c r="B2065" s="1005"/>
      <c r="C2065" s="1009"/>
      <c r="D2065" s="979"/>
      <c r="E2065" s="961"/>
      <c r="F2065" s="964"/>
      <c r="G2065" s="943"/>
      <c r="H2065" s="943"/>
      <c r="I2065" s="943"/>
      <c r="J2065" s="16" t="s">
        <v>157</v>
      </c>
      <c r="K2065" s="20"/>
      <c r="L2065" s="20"/>
      <c r="M2065" s="17"/>
      <c r="N2065" s="17"/>
      <c r="O2065" s="17"/>
      <c r="P2065" s="17"/>
      <c r="Q2065" s="16"/>
      <c r="R2065" s="16"/>
      <c r="S2065" s="946"/>
      <c r="T2065" s="913"/>
      <c r="U2065" s="913"/>
      <c r="V2065" s="9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</row>
    <row r="2066" spans="1:116" ht="9.75" customHeight="1" outlineLevel="4" x14ac:dyDescent="0.15">
      <c r="A2066" s="1001"/>
      <c r="B2066" s="1005"/>
      <c r="C2066" s="1009"/>
      <c r="D2066" s="979"/>
      <c r="E2066" s="961"/>
      <c r="F2066" s="964"/>
      <c r="G2066" s="943"/>
      <c r="H2066" s="943"/>
      <c r="I2066" s="943"/>
      <c r="J2066" s="16" t="s">
        <v>158</v>
      </c>
      <c r="K2066" s="20"/>
      <c r="L2066" s="20"/>
      <c r="M2066" s="17"/>
      <c r="N2066" s="17"/>
      <c r="O2066" s="17"/>
      <c r="P2066" s="17"/>
      <c r="Q2066" s="16"/>
      <c r="R2066" s="16"/>
      <c r="S2066" s="946"/>
      <c r="T2066" s="913"/>
      <c r="U2066" s="913"/>
      <c r="V2066" s="9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</row>
    <row r="2067" spans="1:116" ht="9.75" customHeight="1" outlineLevel="4" x14ac:dyDescent="0.15">
      <c r="A2067" s="1002"/>
      <c r="B2067" s="1006"/>
      <c r="C2067" s="1010"/>
      <c r="D2067" s="979"/>
      <c r="E2067" s="961"/>
      <c r="F2067" s="964"/>
      <c r="G2067" s="943"/>
      <c r="H2067" s="943"/>
      <c r="I2067" s="943"/>
      <c r="J2067" s="18" t="s">
        <v>159</v>
      </c>
      <c r="K2067" s="21"/>
      <c r="L2067" s="21"/>
      <c r="M2067" s="22"/>
      <c r="N2067" s="22"/>
      <c r="O2067" s="22"/>
      <c r="P2067" s="22"/>
      <c r="Q2067" s="18"/>
      <c r="R2067" s="18"/>
      <c r="S2067" s="946"/>
      <c r="T2067" s="913"/>
      <c r="U2067" s="913"/>
      <c r="V2067" s="9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</row>
    <row r="2068" spans="1:116" ht="9.75" customHeight="1" outlineLevel="4" thickBot="1" x14ac:dyDescent="0.2">
      <c r="A2068" s="1003"/>
      <c r="B2068" s="1007"/>
      <c r="C2068" s="1011"/>
      <c r="D2068" s="980"/>
      <c r="E2068" s="962"/>
      <c r="F2068" s="965"/>
      <c r="G2068" s="944"/>
      <c r="H2068" s="944"/>
      <c r="I2068" s="944"/>
      <c r="J2068" s="19" t="s">
        <v>385</v>
      </c>
      <c r="K2068" s="19">
        <f>SUM(K2064:K2067)</f>
        <v>0</v>
      </c>
      <c r="L2068" s="19">
        <f>SUM(L2064:L2067)</f>
        <v>0</v>
      </c>
      <c r="M2068" s="19">
        <f t="shared" ref="M2068:R2068" si="493">SUM(M2064:M2067)</f>
        <v>0</v>
      </c>
      <c r="N2068" s="19">
        <f t="shared" si="493"/>
        <v>0</v>
      </c>
      <c r="O2068" s="19">
        <f t="shared" si="493"/>
        <v>0</v>
      </c>
      <c r="P2068" s="19">
        <f t="shared" si="493"/>
        <v>0</v>
      </c>
      <c r="Q2068" s="19">
        <f t="shared" si="493"/>
        <v>0</v>
      </c>
      <c r="R2068" s="19">
        <f t="shared" si="493"/>
        <v>0</v>
      </c>
      <c r="S2068" s="947"/>
      <c r="T2068" s="914"/>
      <c r="U2068" s="914"/>
      <c r="V2068" s="914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</row>
    <row r="2069" spans="1:116" ht="10.5" customHeight="1" outlineLevel="4" x14ac:dyDescent="0.15">
      <c r="A2069" s="1000" t="s">
        <v>73</v>
      </c>
      <c r="B2069" s="1004" t="s">
        <v>12</v>
      </c>
      <c r="C2069" s="1008" t="s">
        <v>11</v>
      </c>
      <c r="D2069" s="978">
        <v>3</v>
      </c>
      <c r="E2069" s="960" t="s">
        <v>12</v>
      </c>
      <c r="F2069" s="963"/>
      <c r="G2069" s="942"/>
      <c r="H2069" s="942"/>
      <c r="I2069" s="942"/>
      <c r="J2069" s="14" t="s">
        <v>156</v>
      </c>
      <c r="K2069" s="20"/>
      <c r="L2069" s="20"/>
      <c r="M2069" s="17"/>
      <c r="N2069" s="17"/>
      <c r="O2069" s="17"/>
      <c r="P2069" s="17"/>
      <c r="Q2069" s="16"/>
      <c r="R2069" s="16"/>
      <c r="S2069" s="945"/>
      <c r="T2069" s="912"/>
      <c r="U2069" s="912"/>
      <c r="V2069" s="912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</row>
    <row r="2070" spans="1:116" ht="11.25" customHeight="1" outlineLevel="4" x14ac:dyDescent="0.15">
      <c r="A2070" s="1001"/>
      <c r="B2070" s="1005"/>
      <c r="C2070" s="1009"/>
      <c r="D2070" s="979"/>
      <c r="E2070" s="961"/>
      <c r="F2070" s="964"/>
      <c r="G2070" s="943"/>
      <c r="H2070" s="943"/>
      <c r="I2070" s="943"/>
      <c r="J2070" s="16" t="s">
        <v>157</v>
      </c>
      <c r="K2070" s="20"/>
      <c r="L2070" s="20"/>
      <c r="M2070" s="17"/>
      <c r="N2070" s="17"/>
      <c r="O2070" s="17"/>
      <c r="P2070" s="17"/>
      <c r="Q2070" s="16"/>
      <c r="R2070" s="16"/>
      <c r="S2070" s="946"/>
      <c r="T2070" s="913"/>
      <c r="U2070" s="913"/>
      <c r="V2070" s="9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</row>
    <row r="2071" spans="1:116" ht="9.75" customHeight="1" outlineLevel="4" x14ac:dyDescent="0.15">
      <c r="A2071" s="1001"/>
      <c r="B2071" s="1005"/>
      <c r="C2071" s="1009"/>
      <c r="D2071" s="979"/>
      <c r="E2071" s="961"/>
      <c r="F2071" s="964"/>
      <c r="G2071" s="943"/>
      <c r="H2071" s="943"/>
      <c r="I2071" s="943"/>
      <c r="J2071" s="16" t="s">
        <v>158</v>
      </c>
      <c r="K2071" s="20"/>
      <c r="L2071" s="20"/>
      <c r="M2071" s="17"/>
      <c r="N2071" s="17"/>
      <c r="O2071" s="17"/>
      <c r="P2071" s="17"/>
      <c r="Q2071" s="16"/>
      <c r="R2071" s="16"/>
      <c r="S2071" s="946"/>
      <c r="T2071" s="913"/>
      <c r="U2071" s="913"/>
      <c r="V2071" s="9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</row>
    <row r="2072" spans="1:116" ht="9.75" customHeight="1" outlineLevel="4" x14ac:dyDescent="0.15">
      <c r="A2072" s="1002"/>
      <c r="B2072" s="1006"/>
      <c r="C2072" s="1010"/>
      <c r="D2072" s="979"/>
      <c r="E2072" s="961"/>
      <c r="F2072" s="964"/>
      <c r="G2072" s="943"/>
      <c r="H2072" s="943"/>
      <c r="I2072" s="943"/>
      <c r="J2072" s="18" t="s">
        <v>159</v>
      </c>
      <c r="K2072" s="21"/>
      <c r="L2072" s="21"/>
      <c r="M2072" s="22"/>
      <c r="N2072" s="22"/>
      <c r="O2072" s="22"/>
      <c r="P2072" s="22"/>
      <c r="Q2072" s="18"/>
      <c r="R2072" s="18"/>
      <c r="S2072" s="946"/>
      <c r="T2072" s="913"/>
      <c r="U2072" s="913"/>
      <c r="V2072" s="9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</row>
    <row r="2073" spans="1:116" ht="9.75" customHeight="1" outlineLevel="4" thickBot="1" x14ac:dyDescent="0.2">
      <c r="A2073" s="1003"/>
      <c r="B2073" s="1007"/>
      <c r="C2073" s="1011"/>
      <c r="D2073" s="980"/>
      <c r="E2073" s="962"/>
      <c r="F2073" s="965"/>
      <c r="G2073" s="944"/>
      <c r="H2073" s="944"/>
      <c r="I2073" s="944"/>
      <c r="J2073" s="19" t="s">
        <v>385</v>
      </c>
      <c r="K2073" s="19">
        <f>SUM(K2069:K2072)</f>
        <v>0</v>
      </c>
      <c r="L2073" s="19">
        <f>SUM(L2069:L2072)</f>
        <v>0</v>
      </c>
      <c r="M2073" s="19">
        <f t="shared" ref="M2073:R2073" si="494">SUM(M2069:M2072)</f>
        <v>0</v>
      </c>
      <c r="N2073" s="19">
        <f t="shared" si="494"/>
        <v>0</v>
      </c>
      <c r="O2073" s="19">
        <f t="shared" si="494"/>
        <v>0</v>
      </c>
      <c r="P2073" s="19">
        <f t="shared" si="494"/>
        <v>0</v>
      </c>
      <c r="Q2073" s="19">
        <f t="shared" si="494"/>
        <v>0</v>
      </c>
      <c r="R2073" s="19">
        <f t="shared" si="494"/>
        <v>0</v>
      </c>
      <c r="S2073" s="947"/>
      <c r="T2073" s="914"/>
      <c r="U2073" s="914"/>
      <c r="V2073" s="914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</row>
    <row r="2074" spans="1:116" ht="9.75" customHeight="1" outlineLevel="3" thickBot="1" x14ac:dyDescent="0.2">
      <c r="A2074" s="30" t="s">
        <v>73</v>
      </c>
      <c r="B2074" s="31" t="s">
        <v>12</v>
      </c>
      <c r="C2074" s="10" t="s">
        <v>11</v>
      </c>
      <c r="D2074" s="25">
        <v>3</v>
      </c>
      <c r="E2074" s="915" t="s">
        <v>46</v>
      </c>
      <c r="F2074" s="916"/>
      <c r="G2074" s="916"/>
      <c r="H2074" s="916"/>
      <c r="I2074" s="916"/>
      <c r="J2074" s="917"/>
      <c r="K2074" s="26">
        <f>K2063+K2068+K2073</f>
        <v>0</v>
      </c>
      <c r="L2074" s="26">
        <f>L2063+L2068+L2073</f>
        <v>0</v>
      </c>
      <c r="M2074" s="26">
        <f t="shared" ref="M2074:R2074" si="495">M2063+M2068+M2073</f>
        <v>0</v>
      </c>
      <c r="N2074" s="26">
        <f t="shared" si="495"/>
        <v>0</v>
      </c>
      <c r="O2074" s="26">
        <f t="shared" si="495"/>
        <v>0</v>
      </c>
      <c r="P2074" s="26">
        <f t="shared" si="495"/>
        <v>0</v>
      </c>
      <c r="Q2074" s="26">
        <f t="shared" si="495"/>
        <v>0</v>
      </c>
      <c r="R2074" s="26">
        <f t="shared" si="495"/>
        <v>0</v>
      </c>
      <c r="S2074" s="42" t="s">
        <v>13</v>
      </c>
      <c r="T2074" s="43" t="s">
        <v>13</v>
      </c>
      <c r="U2074" s="44" t="s">
        <v>13</v>
      </c>
      <c r="V2074" s="45" t="s">
        <v>13</v>
      </c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</row>
    <row r="2075" spans="1:116" ht="9.75" customHeight="1" outlineLevel="4" thickBot="1" x14ac:dyDescent="0.2">
      <c r="A2075" s="11" t="s">
        <v>73</v>
      </c>
      <c r="B2075" s="12" t="s">
        <v>12</v>
      </c>
      <c r="C2075" s="117" t="s">
        <v>11</v>
      </c>
      <c r="D2075" s="13">
        <v>4</v>
      </c>
      <c r="E2075" s="1016" t="s">
        <v>264</v>
      </c>
      <c r="F2075" s="1017"/>
      <c r="G2075" s="1017"/>
      <c r="H2075" s="1017"/>
      <c r="I2075" s="1017"/>
      <c r="J2075" s="1017"/>
      <c r="K2075" s="1017"/>
      <c r="L2075" s="1017"/>
      <c r="M2075" s="1017"/>
      <c r="N2075" s="1017"/>
      <c r="O2075" s="1017"/>
      <c r="P2075" s="1017"/>
      <c r="Q2075" s="1017"/>
      <c r="R2075" s="1017"/>
      <c r="S2075" s="1017"/>
      <c r="T2075" s="1017"/>
      <c r="U2075" s="1017"/>
      <c r="V2075" s="1018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</row>
    <row r="2076" spans="1:116" ht="9.75" customHeight="1" outlineLevel="4" x14ac:dyDescent="0.15">
      <c r="A2076" s="1000" t="s">
        <v>73</v>
      </c>
      <c r="B2076" s="1004" t="s">
        <v>12</v>
      </c>
      <c r="C2076" s="1008" t="s">
        <v>11</v>
      </c>
      <c r="D2076" s="978">
        <v>4</v>
      </c>
      <c r="E2076" s="1022" t="s">
        <v>10</v>
      </c>
      <c r="F2076" s="966"/>
      <c r="G2076" s="942"/>
      <c r="H2076" s="942"/>
      <c r="I2076" s="942"/>
      <c r="J2076" s="16" t="s">
        <v>156</v>
      </c>
      <c r="K2076" s="20"/>
      <c r="L2076" s="14"/>
      <c r="M2076" s="15"/>
      <c r="N2076" s="15"/>
      <c r="O2076" s="15"/>
      <c r="P2076" s="15"/>
      <c r="Q2076" s="14"/>
      <c r="R2076" s="14"/>
      <c r="S2076" s="1012"/>
      <c r="T2076" s="912"/>
      <c r="U2076" s="912"/>
      <c r="V2076" s="912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</row>
    <row r="2077" spans="1:116" ht="9.75" customHeight="1" outlineLevel="4" x14ac:dyDescent="0.15">
      <c r="A2077" s="1001"/>
      <c r="B2077" s="1005"/>
      <c r="C2077" s="1009"/>
      <c r="D2077" s="979"/>
      <c r="E2077" s="1023"/>
      <c r="F2077" s="967"/>
      <c r="G2077" s="943"/>
      <c r="H2077" s="943"/>
      <c r="I2077" s="943"/>
      <c r="J2077" s="16" t="s">
        <v>157</v>
      </c>
      <c r="K2077" s="20"/>
      <c r="L2077" s="16"/>
      <c r="M2077" s="17"/>
      <c r="N2077" s="17"/>
      <c r="O2077" s="17"/>
      <c r="P2077" s="17"/>
      <c r="Q2077" s="16"/>
      <c r="R2077" s="16"/>
      <c r="S2077" s="1013"/>
      <c r="T2077" s="913"/>
      <c r="U2077" s="913"/>
      <c r="V2077" s="9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</row>
    <row r="2078" spans="1:116" ht="9.75" customHeight="1" outlineLevel="4" x14ac:dyDescent="0.15">
      <c r="A2078" s="1001"/>
      <c r="B2078" s="1005"/>
      <c r="C2078" s="1009"/>
      <c r="D2078" s="979"/>
      <c r="E2078" s="1023"/>
      <c r="F2078" s="967"/>
      <c r="G2078" s="943"/>
      <c r="H2078" s="943"/>
      <c r="I2078" s="943"/>
      <c r="J2078" s="16" t="s">
        <v>158</v>
      </c>
      <c r="K2078" s="20"/>
      <c r="L2078" s="16"/>
      <c r="M2078" s="17"/>
      <c r="N2078" s="17"/>
      <c r="O2078" s="17"/>
      <c r="P2078" s="17"/>
      <c r="Q2078" s="16"/>
      <c r="R2078" s="16"/>
      <c r="S2078" s="1013"/>
      <c r="T2078" s="913"/>
      <c r="U2078" s="913"/>
      <c r="V2078" s="9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</row>
    <row r="2079" spans="1:116" ht="9.75" customHeight="1" outlineLevel="4" x14ac:dyDescent="0.15">
      <c r="A2079" s="1002"/>
      <c r="B2079" s="1006"/>
      <c r="C2079" s="1010"/>
      <c r="D2079" s="979"/>
      <c r="E2079" s="1024"/>
      <c r="F2079" s="967"/>
      <c r="G2079" s="943"/>
      <c r="H2079" s="943"/>
      <c r="I2079" s="943"/>
      <c r="J2079" s="18" t="s">
        <v>159</v>
      </c>
      <c r="K2079" s="21"/>
      <c r="L2079" s="18"/>
      <c r="M2079" s="18"/>
      <c r="N2079" s="18"/>
      <c r="O2079" s="18"/>
      <c r="P2079" s="18"/>
      <c r="Q2079" s="18"/>
      <c r="R2079" s="18"/>
      <c r="S2079" s="1014"/>
      <c r="T2079" s="913"/>
      <c r="U2079" s="913"/>
      <c r="V2079" s="9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</row>
    <row r="2080" spans="1:116" ht="9.75" customHeight="1" outlineLevel="4" thickBot="1" x14ac:dyDescent="0.2">
      <c r="A2080" s="1003"/>
      <c r="B2080" s="1007"/>
      <c r="C2080" s="1011"/>
      <c r="D2080" s="980"/>
      <c r="E2080" s="1025"/>
      <c r="F2080" s="968"/>
      <c r="G2080" s="944"/>
      <c r="H2080" s="944"/>
      <c r="I2080" s="944"/>
      <c r="J2080" s="19" t="s">
        <v>385</v>
      </c>
      <c r="K2080" s="19">
        <f>SUM(K2076:K2079)</f>
        <v>0</v>
      </c>
      <c r="L2080" s="19">
        <f>SUM(L2076:L2079)</f>
        <v>0</v>
      </c>
      <c r="M2080" s="19">
        <f t="shared" ref="M2080:R2080" si="496">SUM(M2076:M2079)</f>
        <v>0</v>
      </c>
      <c r="N2080" s="19">
        <f t="shared" si="496"/>
        <v>0</v>
      </c>
      <c r="O2080" s="19">
        <f t="shared" si="496"/>
        <v>0</v>
      </c>
      <c r="P2080" s="19">
        <f t="shared" si="496"/>
        <v>0</v>
      </c>
      <c r="Q2080" s="19">
        <f t="shared" si="496"/>
        <v>0</v>
      </c>
      <c r="R2080" s="19">
        <f t="shared" si="496"/>
        <v>0</v>
      </c>
      <c r="S2080" s="1015"/>
      <c r="T2080" s="914"/>
      <c r="U2080" s="914"/>
      <c r="V2080" s="914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</row>
    <row r="2081" spans="1:116" ht="9.75" customHeight="1" outlineLevel="4" x14ac:dyDescent="0.15">
      <c r="A2081" s="1000" t="s">
        <v>73</v>
      </c>
      <c r="B2081" s="1004" t="s">
        <v>12</v>
      </c>
      <c r="C2081" s="1008" t="s">
        <v>11</v>
      </c>
      <c r="D2081" s="978">
        <v>4</v>
      </c>
      <c r="E2081" s="960" t="s">
        <v>11</v>
      </c>
      <c r="F2081" s="963"/>
      <c r="G2081" s="942"/>
      <c r="H2081" s="942"/>
      <c r="I2081" s="942"/>
      <c r="J2081" s="14" t="s">
        <v>156</v>
      </c>
      <c r="K2081" s="20"/>
      <c r="L2081" s="20"/>
      <c r="M2081" s="17"/>
      <c r="N2081" s="17"/>
      <c r="O2081" s="17"/>
      <c r="P2081" s="17"/>
      <c r="Q2081" s="16"/>
      <c r="R2081" s="16"/>
      <c r="S2081" s="945"/>
      <c r="T2081" s="912"/>
      <c r="U2081" s="912"/>
      <c r="V2081" s="912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</row>
    <row r="2082" spans="1:116" ht="9.75" customHeight="1" outlineLevel="4" x14ac:dyDescent="0.15">
      <c r="A2082" s="1001"/>
      <c r="B2082" s="1005"/>
      <c r="C2082" s="1009"/>
      <c r="D2082" s="979"/>
      <c r="E2082" s="961"/>
      <c r="F2082" s="964"/>
      <c r="G2082" s="943"/>
      <c r="H2082" s="943"/>
      <c r="I2082" s="943"/>
      <c r="J2082" s="16" t="s">
        <v>157</v>
      </c>
      <c r="K2082" s="20"/>
      <c r="L2082" s="20"/>
      <c r="M2082" s="17"/>
      <c r="N2082" s="17"/>
      <c r="O2082" s="17"/>
      <c r="P2082" s="17"/>
      <c r="Q2082" s="16"/>
      <c r="R2082" s="16"/>
      <c r="S2082" s="946"/>
      <c r="T2082" s="913"/>
      <c r="U2082" s="913"/>
      <c r="V2082" s="9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</row>
    <row r="2083" spans="1:116" ht="9.75" customHeight="1" outlineLevel="4" x14ac:dyDescent="0.15">
      <c r="A2083" s="1001"/>
      <c r="B2083" s="1005"/>
      <c r="C2083" s="1009"/>
      <c r="D2083" s="979"/>
      <c r="E2083" s="961"/>
      <c r="F2083" s="964"/>
      <c r="G2083" s="943"/>
      <c r="H2083" s="943"/>
      <c r="I2083" s="943"/>
      <c r="J2083" s="16" t="s">
        <v>158</v>
      </c>
      <c r="K2083" s="20"/>
      <c r="L2083" s="20"/>
      <c r="M2083" s="17"/>
      <c r="N2083" s="17"/>
      <c r="O2083" s="17"/>
      <c r="P2083" s="17"/>
      <c r="Q2083" s="16"/>
      <c r="R2083" s="16"/>
      <c r="S2083" s="946"/>
      <c r="T2083" s="913"/>
      <c r="U2083" s="913"/>
      <c r="V2083" s="9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</row>
    <row r="2084" spans="1:116" ht="9.75" customHeight="1" outlineLevel="4" x14ac:dyDescent="0.15">
      <c r="A2084" s="1002"/>
      <c r="B2084" s="1006"/>
      <c r="C2084" s="1010"/>
      <c r="D2084" s="979"/>
      <c r="E2084" s="961"/>
      <c r="F2084" s="964"/>
      <c r="G2084" s="943"/>
      <c r="H2084" s="943"/>
      <c r="I2084" s="943"/>
      <c r="J2084" s="18" t="s">
        <v>159</v>
      </c>
      <c r="K2084" s="21"/>
      <c r="L2084" s="21"/>
      <c r="M2084" s="22"/>
      <c r="N2084" s="22"/>
      <c r="O2084" s="22"/>
      <c r="P2084" s="22"/>
      <c r="Q2084" s="18"/>
      <c r="R2084" s="18"/>
      <c r="S2084" s="946"/>
      <c r="T2084" s="913"/>
      <c r="U2084" s="913"/>
      <c r="V2084" s="9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</row>
    <row r="2085" spans="1:116" ht="9.75" customHeight="1" outlineLevel="4" thickBot="1" x14ac:dyDescent="0.2">
      <c r="A2085" s="1003"/>
      <c r="B2085" s="1007"/>
      <c r="C2085" s="1011"/>
      <c r="D2085" s="980"/>
      <c r="E2085" s="962"/>
      <c r="F2085" s="965"/>
      <c r="G2085" s="944"/>
      <c r="H2085" s="944"/>
      <c r="I2085" s="944"/>
      <c r="J2085" s="19" t="s">
        <v>385</v>
      </c>
      <c r="K2085" s="19">
        <f>SUM(K2081:K2084)</f>
        <v>0</v>
      </c>
      <c r="L2085" s="19">
        <f>SUM(L2081:L2084)</f>
        <v>0</v>
      </c>
      <c r="M2085" s="19">
        <f t="shared" ref="M2085:R2085" si="497">SUM(M2081:M2084)</f>
        <v>0</v>
      </c>
      <c r="N2085" s="19">
        <f t="shared" si="497"/>
        <v>0</v>
      </c>
      <c r="O2085" s="19">
        <f t="shared" si="497"/>
        <v>0</v>
      </c>
      <c r="P2085" s="19">
        <f t="shared" si="497"/>
        <v>0</v>
      </c>
      <c r="Q2085" s="19">
        <f t="shared" si="497"/>
        <v>0</v>
      </c>
      <c r="R2085" s="19">
        <f t="shared" si="497"/>
        <v>0</v>
      </c>
      <c r="S2085" s="947"/>
      <c r="T2085" s="914"/>
      <c r="U2085" s="914"/>
      <c r="V2085" s="914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</row>
    <row r="2086" spans="1:116" ht="10.5" customHeight="1" outlineLevel="4" x14ac:dyDescent="0.15">
      <c r="A2086" s="1000" t="s">
        <v>73</v>
      </c>
      <c r="B2086" s="1004" t="s">
        <v>12</v>
      </c>
      <c r="C2086" s="1008" t="s">
        <v>11</v>
      </c>
      <c r="D2086" s="978">
        <v>4</v>
      </c>
      <c r="E2086" s="960" t="s">
        <v>12</v>
      </c>
      <c r="F2086" s="963"/>
      <c r="G2086" s="942"/>
      <c r="H2086" s="942"/>
      <c r="I2086" s="942"/>
      <c r="J2086" s="14" t="s">
        <v>156</v>
      </c>
      <c r="K2086" s="20"/>
      <c r="L2086" s="20"/>
      <c r="M2086" s="17"/>
      <c r="N2086" s="17"/>
      <c r="O2086" s="17"/>
      <c r="P2086" s="17"/>
      <c r="Q2086" s="16"/>
      <c r="R2086" s="16"/>
      <c r="S2086" s="945"/>
      <c r="T2086" s="912"/>
      <c r="U2086" s="912"/>
      <c r="V2086" s="912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</row>
    <row r="2087" spans="1:116" ht="10.5" customHeight="1" outlineLevel="4" x14ac:dyDescent="0.15">
      <c r="A2087" s="1001"/>
      <c r="B2087" s="1005"/>
      <c r="C2087" s="1009"/>
      <c r="D2087" s="979"/>
      <c r="E2087" s="961"/>
      <c r="F2087" s="964"/>
      <c r="G2087" s="943"/>
      <c r="H2087" s="943"/>
      <c r="I2087" s="943"/>
      <c r="J2087" s="16" t="s">
        <v>157</v>
      </c>
      <c r="K2087" s="20"/>
      <c r="L2087" s="20"/>
      <c r="M2087" s="17"/>
      <c r="N2087" s="17"/>
      <c r="O2087" s="17"/>
      <c r="P2087" s="17"/>
      <c r="Q2087" s="16"/>
      <c r="R2087" s="16"/>
      <c r="S2087" s="946"/>
      <c r="T2087" s="913"/>
      <c r="U2087" s="913"/>
      <c r="V2087" s="9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</row>
    <row r="2088" spans="1:116" ht="9.75" customHeight="1" outlineLevel="4" x14ac:dyDescent="0.15">
      <c r="A2088" s="1001"/>
      <c r="B2088" s="1005"/>
      <c r="C2088" s="1009"/>
      <c r="D2088" s="979"/>
      <c r="E2088" s="961"/>
      <c r="F2088" s="964"/>
      <c r="G2088" s="943"/>
      <c r="H2088" s="943"/>
      <c r="I2088" s="943"/>
      <c r="J2088" s="16" t="s">
        <v>158</v>
      </c>
      <c r="K2088" s="20"/>
      <c r="L2088" s="20"/>
      <c r="M2088" s="17"/>
      <c r="N2088" s="17"/>
      <c r="O2088" s="17"/>
      <c r="P2088" s="17"/>
      <c r="Q2088" s="16"/>
      <c r="R2088" s="16"/>
      <c r="S2088" s="946"/>
      <c r="T2088" s="913"/>
      <c r="U2088" s="913"/>
      <c r="V2088" s="9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</row>
    <row r="2089" spans="1:116" ht="9.75" customHeight="1" outlineLevel="4" x14ac:dyDescent="0.15">
      <c r="A2089" s="1002"/>
      <c r="B2089" s="1006"/>
      <c r="C2089" s="1010"/>
      <c r="D2089" s="979"/>
      <c r="E2089" s="961"/>
      <c r="F2089" s="964"/>
      <c r="G2089" s="943"/>
      <c r="H2089" s="943"/>
      <c r="I2089" s="943"/>
      <c r="J2089" s="18" t="s">
        <v>159</v>
      </c>
      <c r="K2089" s="21"/>
      <c r="L2089" s="21"/>
      <c r="M2089" s="22"/>
      <c r="N2089" s="22"/>
      <c r="O2089" s="22"/>
      <c r="P2089" s="22"/>
      <c r="Q2089" s="18"/>
      <c r="R2089" s="18"/>
      <c r="S2089" s="946"/>
      <c r="T2089" s="913"/>
      <c r="U2089" s="913"/>
      <c r="V2089" s="9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</row>
    <row r="2090" spans="1:116" ht="9.75" customHeight="1" outlineLevel="4" thickBot="1" x14ac:dyDescent="0.2">
      <c r="A2090" s="1003"/>
      <c r="B2090" s="1007"/>
      <c r="C2090" s="1011"/>
      <c r="D2090" s="980"/>
      <c r="E2090" s="962"/>
      <c r="F2090" s="965"/>
      <c r="G2090" s="944"/>
      <c r="H2090" s="944"/>
      <c r="I2090" s="944"/>
      <c r="J2090" s="19" t="s">
        <v>385</v>
      </c>
      <c r="K2090" s="19">
        <f>SUM(K2086:K2089)</f>
        <v>0</v>
      </c>
      <c r="L2090" s="19">
        <f>SUM(L2086:L2089)</f>
        <v>0</v>
      </c>
      <c r="M2090" s="19">
        <f t="shared" ref="M2090:R2090" si="498">SUM(M2086:M2089)</f>
        <v>0</v>
      </c>
      <c r="N2090" s="19">
        <f t="shared" si="498"/>
        <v>0</v>
      </c>
      <c r="O2090" s="19">
        <f t="shared" si="498"/>
        <v>0</v>
      </c>
      <c r="P2090" s="19">
        <f t="shared" si="498"/>
        <v>0</v>
      </c>
      <c r="Q2090" s="19">
        <f t="shared" si="498"/>
        <v>0</v>
      </c>
      <c r="R2090" s="19">
        <f t="shared" si="498"/>
        <v>0</v>
      </c>
      <c r="S2090" s="947"/>
      <c r="T2090" s="914"/>
      <c r="U2090" s="914"/>
      <c r="V2090" s="914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</row>
    <row r="2091" spans="1:116" ht="9.75" customHeight="1" outlineLevel="3" thickBot="1" x14ac:dyDescent="0.2">
      <c r="A2091" s="30" t="s">
        <v>73</v>
      </c>
      <c r="B2091" s="31" t="s">
        <v>12</v>
      </c>
      <c r="C2091" s="10" t="s">
        <v>11</v>
      </c>
      <c r="D2091" s="25">
        <v>4</v>
      </c>
      <c r="E2091" s="915" t="s">
        <v>46</v>
      </c>
      <c r="F2091" s="916"/>
      <c r="G2091" s="916"/>
      <c r="H2091" s="916"/>
      <c r="I2091" s="916"/>
      <c r="J2091" s="917"/>
      <c r="K2091" s="26">
        <f>K2080+K2085+K2090</f>
        <v>0</v>
      </c>
      <c r="L2091" s="26">
        <f>L2080+L2085+L2090</f>
        <v>0</v>
      </c>
      <c r="M2091" s="26">
        <f t="shared" ref="M2091:R2091" si="499">M2080+M2085+M2090</f>
        <v>0</v>
      </c>
      <c r="N2091" s="26">
        <f t="shared" si="499"/>
        <v>0</v>
      </c>
      <c r="O2091" s="26">
        <f t="shared" si="499"/>
        <v>0</v>
      </c>
      <c r="P2091" s="26">
        <f t="shared" si="499"/>
        <v>0</v>
      </c>
      <c r="Q2091" s="26">
        <f t="shared" si="499"/>
        <v>0</v>
      </c>
      <c r="R2091" s="26">
        <f t="shared" si="499"/>
        <v>0</v>
      </c>
      <c r="S2091" s="42" t="s">
        <v>13</v>
      </c>
      <c r="T2091" s="43" t="s">
        <v>13</v>
      </c>
      <c r="U2091" s="44" t="s">
        <v>13</v>
      </c>
      <c r="V2091" s="45" t="s">
        <v>13</v>
      </c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</row>
    <row r="2092" spans="1:116" ht="9.75" customHeight="1" outlineLevel="4" thickBot="1" x14ac:dyDescent="0.2">
      <c r="A2092" s="11" t="s">
        <v>73</v>
      </c>
      <c r="B2092" s="12" t="s">
        <v>12</v>
      </c>
      <c r="C2092" s="117" t="s">
        <v>11</v>
      </c>
      <c r="D2092" s="13">
        <v>5</v>
      </c>
      <c r="E2092" s="1016" t="s">
        <v>265</v>
      </c>
      <c r="F2092" s="1017"/>
      <c r="G2092" s="1017"/>
      <c r="H2092" s="1017"/>
      <c r="I2092" s="1017"/>
      <c r="J2092" s="1017"/>
      <c r="K2092" s="1017"/>
      <c r="L2092" s="1017"/>
      <c r="M2092" s="1017"/>
      <c r="N2092" s="1017"/>
      <c r="O2092" s="1017"/>
      <c r="P2092" s="1017"/>
      <c r="Q2092" s="1017"/>
      <c r="R2092" s="1017"/>
      <c r="S2092" s="1017"/>
      <c r="T2092" s="1017"/>
      <c r="U2092" s="1017"/>
      <c r="V2092" s="1018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</row>
    <row r="2093" spans="1:116" ht="9.75" customHeight="1" outlineLevel="4" x14ac:dyDescent="0.15">
      <c r="A2093" s="1000" t="s">
        <v>73</v>
      </c>
      <c r="B2093" s="1004" t="s">
        <v>12</v>
      </c>
      <c r="C2093" s="1008" t="s">
        <v>11</v>
      </c>
      <c r="D2093" s="978">
        <v>5</v>
      </c>
      <c r="E2093" s="1022" t="s">
        <v>10</v>
      </c>
      <c r="F2093" s="966"/>
      <c r="G2093" s="942"/>
      <c r="H2093" s="942"/>
      <c r="I2093" s="942"/>
      <c r="J2093" s="16" t="s">
        <v>156</v>
      </c>
      <c r="K2093" s="20"/>
      <c r="L2093" s="14"/>
      <c r="M2093" s="15"/>
      <c r="N2093" s="15"/>
      <c r="O2093" s="15"/>
      <c r="P2093" s="15"/>
      <c r="Q2093" s="14"/>
      <c r="R2093" s="14"/>
      <c r="S2093" s="1012"/>
      <c r="T2093" s="912"/>
      <c r="U2093" s="912"/>
      <c r="V2093" s="912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</row>
    <row r="2094" spans="1:116" ht="9.75" customHeight="1" outlineLevel="4" x14ac:dyDescent="0.15">
      <c r="A2094" s="1001"/>
      <c r="B2094" s="1005"/>
      <c r="C2094" s="1009"/>
      <c r="D2094" s="979"/>
      <c r="E2094" s="1023"/>
      <c r="F2094" s="967"/>
      <c r="G2094" s="943"/>
      <c r="H2094" s="943"/>
      <c r="I2094" s="943"/>
      <c r="J2094" s="16" t="s">
        <v>157</v>
      </c>
      <c r="K2094" s="20"/>
      <c r="L2094" s="16"/>
      <c r="M2094" s="17"/>
      <c r="N2094" s="17"/>
      <c r="O2094" s="17"/>
      <c r="P2094" s="17"/>
      <c r="Q2094" s="16"/>
      <c r="R2094" s="16"/>
      <c r="S2094" s="1013"/>
      <c r="T2094" s="913"/>
      <c r="U2094" s="913"/>
      <c r="V2094" s="9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</row>
    <row r="2095" spans="1:116" ht="9.75" customHeight="1" outlineLevel="4" x14ac:dyDescent="0.15">
      <c r="A2095" s="1001"/>
      <c r="B2095" s="1005"/>
      <c r="C2095" s="1009"/>
      <c r="D2095" s="979"/>
      <c r="E2095" s="1023"/>
      <c r="F2095" s="967"/>
      <c r="G2095" s="943"/>
      <c r="H2095" s="943"/>
      <c r="I2095" s="943"/>
      <c r="J2095" s="16" t="s">
        <v>158</v>
      </c>
      <c r="K2095" s="20"/>
      <c r="L2095" s="16"/>
      <c r="M2095" s="17"/>
      <c r="N2095" s="17"/>
      <c r="O2095" s="17"/>
      <c r="P2095" s="17"/>
      <c r="Q2095" s="16"/>
      <c r="R2095" s="16"/>
      <c r="S2095" s="1013"/>
      <c r="T2095" s="913"/>
      <c r="U2095" s="913"/>
      <c r="V2095" s="9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</row>
    <row r="2096" spans="1:116" ht="9.75" customHeight="1" outlineLevel="4" x14ac:dyDescent="0.15">
      <c r="A2096" s="1002"/>
      <c r="B2096" s="1006"/>
      <c r="C2096" s="1010"/>
      <c r="D2096" s="979"/>
      <c r="E2096" s="1024"/>
      <c r="F2096" s="967"/>
      <c r="G2096" s="943"/>
      <c r="H2096" s="943"/>
      <c r="I2096" s="943"/>
      <c r="J2096" s="18" t="s">
        <v>159</v>
      </c>
      <c r="K2096" s="21"/>
      <c r="L2096" s="18"/>
      <c r="M2096" s="18"/>
      <c r="N2096" s="18"/>
      <c r="O2096" s="18"/>
      <c r="P2096" s="18"/>
      <c r="Q2096" s="18"/>
      <c r="R2096" s="18"/>
      <c r="S2096" s="1014"/>
      <c r="T2096" s="913"/>
      <c r="U2096" s="913"/>
      <c r="V2096" s="9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</row>
    <row r="2097" spans="1:116" ht="9.75" customHeight="1" outlineLevel="4" thickBot="1" x14ac:dyDescent="0.2">
      <c r="A2097" s="1003"/>
      <c r="B2097" s="1007"/>
      <c r="C2097" s="1011"/>
      <c r="D2097" s="980"/>
      <c r="E2097" s="1025"/>
      <c r="F2097" s="968"/>
      <c r="G2097" s="944"/>
      <c r="H2097" s="944"/>
      <c r="I2097" s="944"/>
      <c r="J2097" s="19" t="s">
        <v>385</v>
      </c>
      <c r="K2097" s="19">
        <f>SUM(K2093:K2096)</f>
        <v>0</v>
      </c>
      <c r="L2097" s="19">
        <f>SUM(L2093:L2096)</f>
        <v>0</v>
      </c>
      <c r="M2097" s="19">
        <f t="shared" ref="M2097:R2097" si="500">SUM(M2093:M2096)</f>
        <v>0</v>
      </c>
      <c r="N2097" s="19">
        <f t="shared" si="500"/>
        <v>0</v>
      </c>
      <c r="O2097" s="19">
        <f t="shared" si="500"/>
        <v>0</v>
      </c>
      <c r="P2097" s="19">
        <f t="shared" si="500"/>
        <v>0</v>
      </c>
      <c r="Q2097" s="19">
        <f t="shared" si="500"/>
        <v>0</v>
      </c>
      <c r="R2097" s="19">
        <f t="shared" si="500"/>
        <v>0</v>
      </c>
      <c r="S2097" s="1015"/>
      <c r="T2097" s="914"/>
      <c r="U2097" s="914"/>
      <c r="V2097" s="914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</row>
    <row r="2098" spans="1:116" ht="9.75" customHeight="1" outlineLevel="4" x14ac:dyDescent="0.15">
      <c r="A2098" s="1000" t="s">
        <v>73</v>
      </c>
      <c r="B2098" s="1004" t="s">
        <v>12</v>
      </c>
      <c r="C2098" s="1008" t="s">
        <v>11</v>
      </c>
      <c r="D2098" s="978">
        <v>5</v>
      </c>
      <c r="E2098" s="960" t="s">
        <v>11</v>
      </c>
      <c r="F2098" s="963"/>
      <c r="G2098" s="942"/>
      <c r="H2098" s="942"/>
      <c r="I2098" s="942"/>
      <c r="J2098" s="14" t="s">
        <v>156</v>
      </c>
      <c r="K2098" s="20"/>
      <c r="L2098" s="20"/>
      <c r="M2098" s="17"/>
      <c r="N2098" s="17"/>
      <c r="O2098" s="17"/>
      <c r="P2098" s="17"/>
      <c r="Q2098" s="16"/>
      <c r="R2098" s="16"/>
      <c r="S2098" s="945"/>
      <c r="T2098" s="912"/>
      <c r="U2098" s="912"/>
      <c r="V2098" s="912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</row>
    <row r="2099" spans="1:116" ht="9.75" customHeight="1" outlineLevel="4" x14ac:dyDescent="0.15">
      <c r="A2099" s="1001"/>
      <c r="B2099" s="1005"/>
      <c r="C2099" s="1009"/>
      <c r="D2099" s="979"/>
      <c r="E2099" s="961"/>
      <c r="F2099" s="964"/>
      <c r="G2099" s="943"/>
      <c r="H2099" s="943"/>
      <c r="I2099" s="943"/>
      <c r="J2099" s="16" t="s">
        <v>157</v>
      </c>
      <c r="K2099" s="20"/>
      <c r="L2099" s="20"/>
      <c r="M2099" s="17"/>
      <c r="N2099" s="17"/>
      <c r="O2099" s="17"/>
      <c r="P2099" s="17"/>
      <c r="Q2099" s="16"/>
      <c r="R2099" s="16"/>
      <c r="S2099" s="946"/>
      <c r="T2099" s="913"/>
      <c r="U2099" s="913"/>
      <c r="V2099" s="9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</row>
    <row r="2100" spans="1:116" ht="9.75" customHeight="1" outlineLevel="4" x14ac:dyDescent="0.15">
      <c r="A2100" s="1001"/>
      <c r="B2100" s="1005"/>
      <c r="C2100" s="1009"/>
      <c r="D2100" s="979"/>
      <c r="E2100" s="961"/>
      <c r="F2100" s="964"/>
      <c r="G2100" s="943"/>
      <c r="H2100" s="943"/>
      <c r="I2100" s="943"/>
      <c r="J2100" s="16" t="s">
        <v>158</v>
      </c>
      <c r="K2100" s="20"/>
      <c r="L2100" s="20"/>
      <c r="M2100" s="17"/>
      <c r="N2100" s="17"/>
      <c r="O2100" s="17"/>
      <c r="P2100" s="17"/>
      <c r="Q2100" s="16"/>
      <c r="R2100" s="16"/>
      <c r="S2100" s="946"/>
      <c r="T2100" s="913"/>
      <c r="U2100" s="913"/>
      <c r="V2100" s="9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</row>
    <row r="2101" spans="1:116" ht="9.75" customHeight="1" outlineLevel="4" x14ac:dyDescent="0.15">
      <c r="A2101" s="1002"/>
      <c r="B2101" s="1006"/>
      <c r="C2101" s="1010"/>
      <c r="D2101" s="979"/>
      <c r="E2101" s="961"/>
      <c r="F2101" s="964"/>
      <c r="G2101" s="943"/>
      <c r="H2101" s="943"/>
      <c r="I2101" s="943"/>
      <c r="J2101" s="18" t="s">
        <v>159</v>
      </c>
      <c r="K2101" s="21"/>
      <c r="L2101" s="21"/>
      <c r="M2101" s="22"/>
      <c r="N2101" s="22"/>
      <c r="O2101" s="22"/>
      <c r="P2101" s="22"/>
      <c r="Q2101" s="18"/>
      <c r="R2101" s="18"/>
      <c r="S2101" s="946"/>
      <c r="T2101" s="913"/>
      <c r="U2101" s="913"/>
      <c r="V2101" s="9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</row>
    <row r="2102" spans="1:116" ht="9.75" customHeight="1" outlineLevel="4" thickBot="1" x14ac:dyDescent="0.2">
      <c r="A2102" s="1003"/>
      <c r="B2102" s="1007"/>
      <c r="C2102" s="1011"/>
      <c r="D2102" s="980"/>
      <c r="E2102" s="962"/>
      <c r="F2102" s="965"/>
      <c r="G2102" s="944"/>
      <c r="H2102" s="944"/>
      <c r="I2102" s="944"/>
      <c r="J2102" s="19" t="s">
        <v>385</v>
      </c>
      <c r="K2102" s="19">
        <f>SUM(K2098:K2101)</f>
        <v>0</v>
      </c>
      <c r="L2102" s="19">
        <f>SUM(L2098:L2101)</f>
        <v>0</v>
      </c>
      <c r="M2102" s="19">
        <f t="shared" ref="M2102:R2102" si="501">SUM(M2098:M2101)</f>
        <v>0</v>
      </c>
      <c r="N2102" s="19">
        <f t="shared" si="501"/>
        <v>0</v>
      </c>
      <c r="O2102" s="19">
        <f t="shared" si="501"/>
        <v>0</v>
      </c>
      <c r="P2102" s="19">
        <f t="shared" si="501"/>
        <v>0</v>
      </c>
      <c r="Q2102" s="19">
        <f t="shared" si="501"/>
        <v>0</v>
      </c>
      <c r="R2102" s="19">
        <f t="shared" si="501"/>
        <v>0</v>
      </c>
      <c r="S2102" s="947"/>
      <c r="T2102" s="914"/>
      <c r="U2102" s="914"/>
      <c r="V2102" s="914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</row>
    <row r="2103" spans="1:116" ht="10.5" customHeight="1" outlineLevel="4" x14ac:dyDescent="0.15">
      <c r="A2103" s="1000" t="s">
        <v>73</v>
      </c>
      <c r="B2103" s="1004" t="s">
        <v>12</v>
      </c>
      <c r="C2103" s="1008" t="s">
        <v>11</v>
      </c>
      <c r="D2103" s="978">
        <v>5</v>
      </c>
      <c r="E2103" s="960" t="s">
        <v>12</v>
      </c>
      <c r="F2103" s="963"/>
      <c r="G2103" s="942"/>
      <c r="H2103" s="942"/>
      <c r="I2103" s="942"/>
      <c r="J2103" s="14" t="s">
        <v>156</v>
      </c>
      <c r="K2103" s="20"/>
      <c r="L2103" s="20"/>
      <c r="M2103" s="17"/>
      <c r="N2103" s="17"/>
      <c r="O2103" s="17"/>
      <c r="P2103" s="17"/>
      <c r="Q2103" s="16"/>
      <c r="R2103" s="16"/>
      <c r="S2103" s="945"/>
      <c r="T2103" s="912"/>
      <c r="U2103" s="912"/>
      <c r="V2103" s="912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</row>
    <row r="2104" spans="1:116" ht="11.25" customHeight="1" outlineLevel="4" x14ac:dyDescent="0.15">
      <c r="A2104" s="1001"/>
      <c r="B2104" s="1005"/>
      <c r="C2104" s="1009"/>
      <c r="D2104" s="979"/>
      <c r="E2104" s="961"/>
      <c r="F2104" s="964"/>
      <c r="G2104" s="943"/>
      <c r="H2104" s="943"/>
      <c r="I2104" s="943"/>
      <c r="J2104" s="16" t="s">
        <v>157</v>
      </c>
      <c r="K2104" s="20"/>
      <c r="L2104" s="20"/>
      <c r="M2104" s="17"/>
      <c r="N2104" s="17"/>
      <c r="O2104" s="17"/>
      <c r="P2104" s="17"/>
      <c r="Q2104" s="16"/>
      <c r="R2104" s="16"/>
      <c r="S2104" s="946"/>
      <c r="T2104" s="913"/>
      <c r="U2104" s="913"/>
      <c r="V2104" s="9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</row>
    <row r="2105" spans="1:116" ht="9.75" customHeight="1" outlineLevel="4" x14ac:dyDescent="0.15">
      <c r="A2105" s="1001"/>
      <c r="B2105" s="1005"/>
      <c r="C2105" s="1009"/>
      <c r="D2105" s="979"/>
      <c r="E2105" s="961"/>
      <c r="F2105" s="964"/>
      <c r="G2105" s="943"/>
      <c r="H2105" s="943"/>
      <c r="I2105" s="943"/>
      <c r="J2105" s="16" t="s">
        <v>158</v>
      </c>
      <c r="K2105" s="20"/>
      <c r="L2105" s="20"/>
      <c r="M2105" s="17"/>
      <c r="N2105" s="17"/>
      <c r="O2105" s="17"/>
      <c r="P2105" s="17"/>
      <c r="Q2105" s="16"/>
      <c r="R2105" s="16"/>
      <c r="S2105" s="946"/>
      <c r="T2105" s="913"/>
      <c r="U2105" s="913"/>
      <c r="V2105" s="9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</row>
    <row r="2106" spans="1:116" ht="9.75" customHeight="1" outlineLevel="4" x14ac:dyDescent="0.15">
      <c r="A2106" s="1002"/>
      <c r="B2106" s="1006"/>
      <c r="C2106" s="1010"/>
      <c r="D2106" s="979"/>
      <c r="E2106" s="961"/>
      <c r="F2106" s="964"/>
      <c r="G2106" s="943"/>
      <c r="H2106" s="943"/>
      <c r="I2106" s="943"/>
      <c r="J2106" s="18" t="s">
        <v>159</v>
      </c>
      <c r="K2106" s="21"/>
      <c r="L2106" s="21"/>
      <c r="M2106" s="22"/>
      <c r="N2106" s="22"/>
      <c r="O2106" s="22"/>
      <c r="P2106" s="22"/>
      <c r="Q2106" s="18"/>
      <c r="R2106" s="18"/>
      <c r="S2106" s="946"/>
      <c r="T2106" s="913"/>
      <c r="U2106" s="913"/>
      <c r="V2106" s="9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</row>
    <row r="2107" spans="1:116" ht="9.75" customHeight="1" outlineLevel="4" thickBot="1" x14ac:dyDescent="0.2">
      <c r="A2107" s="1003"/>
      <c r="B2107" s="1007"/>
      <c r="C2107" s="1011"/>
      <c r="D2107" s="980"/>
      <c r="E2107" s="962"/>
      <c r="F2107" s="965"/>
      <c r="G2107" s="944"/>
      <c r="H2107" s="944"/>
      <c r="I2107" s="944"/>
      <c r="J2107" s="19" t="s">
        <v>385</v>
      </c>
      <c r="K2107" s="19">
        <f>SUM(K2103:K2106)</f>
        <v>0</v>
      </c>
      <c r="L2107" s="19">
        <f>SUM(L2103:L2106)</f>
        <v>0</v>
      </c>
      <c r="M2107" s="19">
        <f t="shared" ref="M2107:R2107" si="502">SUM(M2103:M2106)</f>
        <v>0</v>
      </c>
      <c r="N2107" s="19">
        <f t="shared" si="502"/>
        <v>0</v>
      </c>
      <c r="O2107" s="19">
        <f t="shared" si="502"/>
        <v>0</v>
      </c>
      <c r="P2107" s="19">
        <f t="shared" si="502"/>
        <v>0</v>
      </c>
      <c r="Q2107" s="19">
        <f t="shared" si="502"/>
        <v>0</v>
      </c>
      <c r="R2107" s="19">
        <f t="shared" si="502"/>
        <v>0</v>
      </c>
      <c r="S2107" s="947"/>
      <c r="T2107" s="914"/>
      <c r="U2107" s="914"/>
      <c r="V2107" s="914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</row>
    <row r="2108" spans="1:116" ht="9.75" customHeight="1" outlineLevel="3" thickBot="1" x14ac:dyDescent="0.2">
      <c r="A2108" s="30" t="s">
        <v>73</v>
      </c>
      <c r="B2108" s="31" t="s">
        <v>12</v>
      </c>
      <c r="C2108" s="10" t="s">
        <v>11</v>
      </c>
      <c r="D2108" s="25">
        <v>5</v>
      </c>
      <c r="E2108" s="915" t="s">
        <v>46</v>
      </c>
      <c r="F2108" s="916"/>
      <c r="G2108" s="916"/>
      <c r="H2108" s="916"/>
      <c r="I2108" s="916"/>
      <c r="J2108" s="917"/>
      <c r="K2108" s="26">
        <f>K2097+K2102+K2107</f>
        <v>0</v>
      </c>
      <c r="L2108" s="26">
        <f>L2097+L2102+L2107</f>
        <v>0</v>
      </c>
      <c r="M2108" s="26">
        <f t="shared" ref="M2108:R2108" si="503">M2097+M2102+M2107</f>
        <v>0</v>
      </c>
      <c r="N2108" s="26">
        <f t="shared" si="503"/>
        <v>0</v>
      </c>
      <c r="O2108" s="26">
        <f t="shared" si="503"/>
        <v>0</v>
      </c>
      <c r="P2108" s="26">
        <f t="shared" si="503"/>
        <v>0</v>
      </c>
      <c r="Q2108" s="26">
        <f t="shared" si="503"/>
        <v>0</v>
      </c>
      <c r="R2108" s="26">
        <f t="shared" si="503"/>
        <v>0</v>
      </c>
      <c r="S2108" s="42" t="s">
        <v>13</v>
      </c>
      <c r="T2108" s="43" t="s">
        <v>13</v>
      </c>
      <c r="U2108" s="44" t="s">
        <v>13</v>
      </c>
      <c r="V2108" s="45" t="s">
        <v>13</v>
      </c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</row>
    <row r="2109" spans="1:116" ht="9.75" customHeight="1" outlineLevel="4" thickBot="1" x14ac:dyDescent="0.2">
      <c r="A2109" s="11" t="s">
        <v>73</v>
      </c>
      <c r="B2109" s="12" t="s">
        <v>12</v>
      </c>
      <c r="C2109" s="117" t="s">
        <v>11</v>
      </c>
      <c r="D2109" s="13">
        <v>6</v>
      </c>
      <c r="E2109" s="1016" t="s">
        <v>266</v>
      </c>
      <c r="F2109" s="1017"/>
      <c r="G2109" s="1017"/>
      <c r="H2109" s="1017"/>
      <c r="I2109" s="1017"/>
      <c r="J2109" s="1017"/>
      <c r="K2109" s="1017"/>
      <c r="L2109" s="1017"/>
      <c r="M2109" s="1017"/>
      <c r="N2109" s="1017"/>
      <c r="O2109" s="1017"/>
      <c r="P2109" s="1017"/>
      <c r="Q2109" s="1017"/>
      <c r="R2109" s="1017"/>
      <c r="S2109" s="1017"/>
      <c r="T2109" s="1017"/>
      <c r="U2109" s="1017"/>
      <c r="V2109" s="1018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</row>
    <row r="2110" spans="1:116" ht="9.75" customHeight="1" outlineLevel="4" x14ac:dyDescent="0.15">
      <c r="A2110" s="1000" t="s">
        <v>73</v>
      </c>
      <c r="B2110" s="1004" t="s">
        <v>12</v>
      </c>
      <c r="C2110" s="1008" t="s">
        <v>11</v>
      </c>
      <c r="D2110" s="978">
        <v>6</v>
      </c>
      <c r="E2110" s="1022" t="s">
        <v>10</v>
      </c>
      <c r="F2110" s="966"/>
      <c r="G2110" s="942"/>
      <c r="H2110" s="942"/>
      <c r="I2110" s="942"/>
      <c r="J2110" s="16" t="s">
        <v>156</v>
      </c>
      <c r="K2110" s="20"/>
      <c r="L2110" s="14"/>
      <c r="M2110" s="15"/>
      <c r="N2110" s="15"/>
      <c r="O2110" s="15"/>
      <c r="P2110" s="15"/>
      <c r="Q2110" s="14"/>
      <c r="R2110" s="14"/>
      <c r="S2110" s="1012"/>
      <c r="T2110" s="912"/>
      <c r="U2110" s="912"/>
      <c r="V2110" s="912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</row>
    <row r="2111" spans="1:116" ht="9.75" customHeight="1" outlineLevel="4" x14ac:dyDescent="0.15">
      <c r="A2111" s="1001"/>
      <c r="B2111" s="1005"/>
      <c r="C2111" s="1009"/>
      <c r="D2111" s="979"/>
      <c r="E2111" s="1023"/>
      <c r="F2111" s="967"/>
      <c r="G2111" s="943"/>
      <c r="H2111" s="943"/>
      <c r="I2111" s="943"/>
      <c r="J2111" s="16" t="s">
        <v>157</v>
      </c>
      <c r="K2111" s="20"/>
      <c r="L2111" s="16"/>
      <c r="M2111" s="17"/>
      <c r="N2111" s="17"/>
      <c r="O2111" s="17"/>
      <c r="P2111" s="17"/>
      <c r="Q2111" s="16"/>
      <c r="R2111" s="16"/>
      <c r="S2111" s="1013"/>
      <c r="T2111" s="913"/>
      <c r="U2111" s="913"/>
      <c r="V2111" s="9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</row>
    <row r="2112" spans="1:116" ht="9.75" customHeight="1" outlineLevel="4" x14ac:dyDescent="0.15">
      <c r="A2112" s="1001"/>
      <c r="B2112" s="1005"/>
      <c r="C2112" s="1009"/>
      <c r="D2112" s="979"/>
      <c r="E2112" s="1023"/>
      <c r="F2112" s="967"/>
      <c r="G2112" s="943"/>
      <c r="H2112" s="943"/>
      <c r="I2112" s="943"/>
      <c r="J2112" s="16" t="s">
        <v>158</v>
      </c>
      <c r="K2112" s="20"/>
      <c r="L2112" s="16"/>
      <c r="M2112" s="17"/>
      <c r="N2112" s="17"/>
      <c r="O2112" s="17"/>
      <c r="P2112" s="17"/>
      <c r="Q2112" s="16"/>
      <c r="R2112" s="16"/>
      <c r="S2112" s="1013"/>
      <c r="T2112" s="913"/>
      <c r="U2112" s="913"/>
      <c r="V2112" s="9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</row>
    <row r="2113" spans="1:116" ht="9.75" customHeight="1" outlineLevel="4" x14ac:dyDescent="0.15">
      <c r="A2113" s="1002"/>
      <c r="B2113" s="1006"/>
      <c r="C2113" s="1010"/>
      <c r="D2113" s="979"/>
      <c r="E2113" s="1024"/>
      <c r="F2113" s="967"/>
      <c r="G2113" s="943"/>
      <c r="H2113" s="943"/>
      <c r="I2113" s="943"/>
      <c r="J2113" s="18" t="s">
        <v>159</v>
      </c>
      <c r="K2113" s="21"/>
      <c r="L2113" s="18"/>
      <c r="M2113" s="18"/>
      <c r="N2113" s="18"/>
      <c r="O2113" s="18"/>
      <c r="P2113" s="18"/>
      <c r="Q2113" s="18"/>
      <c r="R2113" s="18"/>
      <c r="S2113" s="1014"/>
      <c r="T2113" s="913"/>
      <c r="U2113" s="913"/>
      <c r="V2113" s="9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</row>
    <row r="2114" spans="1:116" ht="9.75" customHeight="1" outlineLevel="4" thickBot="1" x14ac:dyDescent="0.2">
      <c r="A2114" s="1003"/>
      <c r="B2114" s="1007"/>
      <c r="C2114" s="1011"/>
      <c r="D2114" s="980"/>
      <c r="E2114" s="1025"/>
      <c r="F2114" s="968"/>
      <c r="G2114" s="944"/>
      <c r="H2114" s="944"/>
      <c r="I2114" s="944"/>
      <c r="J2114" s="19" t="s">
        <v>385</v>
      </c>
      <c r="K2114" s="19">
        <f>SUM(K2110:K2113)</f>
        <v>0</v>
      </c>
      <c r="L2114" s="19">
        <f>SUM(L2110:L2113)</f>
        <v>0</v>
      </c>
      <c r="M2114" s="19">
        <f t="shared" ref="M2114:R2114" si="504">SUM(M2110:M2113)</f>
        <v>0</v>
      </c>
      <c r="N2114" s="19">
        <f t="shared" si="504"/>
        <v>0</v>
      </c>
      <c r="O2114" s="19">
        <f t="shared" si="504"/>
        <v>0</v>
      </c>
      <c r="P2114" s="19">
        <f t="shared" si="504"/>
        <v>0</v>
      </c>
      <c r="Q2114" s="19">
        <f t="shared" si="504"/>
        <v>0</v>
      </c>
      <c r="R2114" s="19">
        <f t="shared" si="504"/>
        <v>0</v>
      </c>
      <c r="S2114" s="1015"/>
      <c r="T2114" s="914"/>
      <c r="U2114" s="914"/>
      <c r="V2114" s="914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</row>
    <row r="2115" spans="1:116" ht="9.75" customHeight="1" outlineLevel="4" x14ac:dyDescent="0.15">
      <c r="A2115" s="1000" t="s">
        <v>73</v>
      </c>
      <c r="B2115" s="1004" t="s">
        <v>12</v>
      </c>
      <c r="C2115" s="1008" t="s">
        <v>11</v>
      </c>
      <c r="D2115" s="978">
        <v>6</v>
      </c>
      <c r="E2115" s="960" t="s">
        <v>11</v>
      </c>
      <c r="F2115" s="963"/>
      <c r="G2115" s="942"/>
      <c r="H2115" s="942"/>
      <c r="I2115" s="942"/>
      <c r="J2115" s="14" t="s">
        <v>156</v>
      </c>
      <c r="K2115" s="20"/>
      <c r="L2115" s="20"/>
      <c r="M2115" s="17"/>
      <c r="N2115" s="17"/>
      <c r="O2115" s="17"/>
      <c r="P2115" s="17"/>
      <c r="Q2115" s="16"/>
      <c r="R2115" s="16"/>
      <c r="S2115" s="945"/>
      <c r="T2115" s="912"/>
      <c r="U2115" s="912"/>
      <c r="V2115" s="912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</row>
    <row r="2116" spans="1:116" ht="9.75" customHeight="1" outlineLevel="4" x14ac:dyDescent="0.15">
      <c r="A2116" s="1001"/>
      <c r="B2116" s="1005"/>
      <c r="C2116" s="1009"/>
      <c r="D2116" s="979"/>
      <c r="E2116" s="961"/>
      <c r="F2116" s="964"/>
      <c r="G2116" s="943"/>
      <c r="H2116" s="943"/>
      <c r="I2116" s="943"/>
      <c r="J2116" s="16" t="s">
        <v>157</v>
      </c>
      <c r="K2116" s="20"/>
      <c r="L2116" s="20"/>
      <c r="M2116" s="17"/>
      <c r="N2116" s="17"/>
      <c r="O2116" s="17"/>
      <c r="P2116" s="17"/>
      <c r="Q2116" s="16"/>
      <c r="R2116" s="16"/>
      <c r="S2116" s="946"/>
      <c r="T2116" s="913"/>
      <c r="U2116" s="913"/>
      <c r="V2116" s="9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</row>
    <row r="2117" spans="1:116" ht="9.75" customHeight="1" outlineLevel="4" x14ac:dyDescent="0.15">
      <c r="A2117" s="1001"/>
      <c r="B2117" s="1005"/>
      <c r="C2117" s="1009"/>
      <c r="D2117" s="979"/>
      <c r="E2117" s="961"/>
      <c r="F2117" s="964"/>
      <c r="G2117" s="943"/>
      <c r="H2117" s="943"/>
      <c r="I2117" s="943"/>
      <c r="J2117" s="16" t="s">
        <v>158</v>
      </c>
      <c r="K2117" s="20"/>
      <c r="L2117" s="20"/>
      <c r="M2117" s="17"/>
      <c r="N2117" s="17"/>
      <c r="O2117" s="17"/>
      <c r="P2117" s="17"/>
      <c r="Q2117" s="16"/>
      <c r="R2117" s="16"/>
      <c r="S2117" s="946"/>
      <c r="T2117" s="913"/>
      <c r="U2117" s="913"/>
      <c r="V2117" s="9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</row>
    <row r="2118" spans="1:116" ht="9.75" customHeight="1" outlineLevel="4" x14ac:dyDescent="0.15">
      <c r="A2118" s="1002"/>
      <c r="B2118" s="1006"/>
      <c r="C2118" s="1010"/>
      <c r="D2118" s="979"/>
      <c r="E2118" s="961"/>
      <c r="F2118" s="964"/>
      <c r="G2118" s="943"/>
      <c r="H2118" s="943"/>
      <c r="I2118" s="943"/>
      <c r="J2118" s="18" t="s">
        <v>159</v>
      </c>
      <c r="K2118" s="21"/>
      <c r="L2118" s="21"/>
      <c r="M2118" s="22"/>
      <c r="N2118" s="22"/>
      <c r="O2118" s="22"/>
      <c r="P2118" s="22"/>
      <c r="Q2118" s="18"/>
      <c r="R2118" s="18"/>
      <c r="S2118" s="946"/>
      <c r="T2118" s="913"/>
      <c r="U2118" s="913"/>
      <c r="V2118" s="9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</row>
    <row r="2119" spans="1:116" ht="9.75" customHeight="1" outlineLevel="4" thickBot="1" x14ac:dyDescent="0.2">
      <c r="A2119" s="1003"/>
      <c r="B2119" s="1007"/>
      <c r="C2119" s="1011"/>
      <c r="D2119" s="980"/>
      <c r="E2119" s="962"/>
      <c r="F2119" s="965"/>
      <c r="G2119" s="944"/>
      <c r="H2119" s="944"/>
      <c r="I2119" s="944"/>
      <c r="J2119" s="19" t="s">
        <v>385</v>
      </c>
      <c r="K2119" s="19">
        <f>SUM(K2115:K2118)</f>
        <v>0</v>
      </c>
      <c r="L2119" s="19">
        <f>SUM(L2115:L2118)</f>
        <v>0</v>
      </c>
      <c r="M2119" s="19">
        <f t="shared" ref="M2119:R2119" si="505">SUM(M2115:M2118)</f>
        <v>0</v>
      </c>
      <c r="N2119" s="19">
        <f t="shared" si="505"/>
        <v>0</v>
      </c>
      <c r="O2119" s="19">
        <f t="shared" si="505"/>
        <v>0</v>
      </c>
      <c r="P2119" s="19">
        <f t="shared" si="505"/>
        <v>0</v>
      </c>
      <c r="Q2119" s="19">
        <f t="shared" si="505"/>
        <v>0</v>
      </c>
      <c r="R2119" s="19">
        <f t="shared" si="505"/>
        <v>0</v>
      </c>
      <c r="S2119" s="947"/>
      <c r="T2119" s="914"/>
      <c r="U2119" s="914"/>
      <c r="V2119" s="914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</row>
    <row r="2120" spans="1:116" ht="10.5" customHeight="1" outlineLevel="4" x14ac:dyDescent="0.15">
      <c r="A2120" s="1000" t="s">
        <v>73</v>
      </c>
      <c r="B2120" s="1004" t="s">
        <v>12</v>
      </c>
      <c r="C2120" s="1008" t="s">
        <v>11</v>
      </c>
      <c r="D2120" s="978">
        <v>6</v>
      </c>
      <c r="E2120" s="960" t="s">
        <v>12</v>
      </c>
      <c r="F2120" s="963"/>
      <c r="G2120" s="942"/>
      <c r="H2120" s="942"/>
      <c r="I2120" s="942"/>
      <c r="J2120" s="14" t="s">
        <v>156</v>
      </c>
      <c r="K2120" s="20"/>
      <c r="L2120" s="20"/>
      <c r="M2120" s="17"/>
      <c r="N2120" s="17"/>
      <c r="O2120" s="17"/>
      <c r="P2120" s="17"/>
      <c r="Q2120" s="16"/>
      <c r="R2120" s="16"/>
      <c r="S2120" s="945"/>
      <c r="T2120" s="912"/>
      <c r="U2120" s="912"/>
      <c r="V2120" s="912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</row>
    <row r="2121" spans="1:116" ht="10.5" customHeight="1" outlineLevel="4" x14ac:dyDescent="0.15">
      <c r="A2121" s="1001"/>
      <c r="B2121" s="1005"/>
      <c r="C2121" s="1009"/>
      <c r="D2121" s="979"/>
      <c r="E2121" s="961"/>
      <c r="F2121" s="964"/>
      <c r="G2121" s="943"/>
      <c r="H2121" s="943"/>
      <c r="I2121" s="943"/>
      <c r="J2121" s="16" t="s">
        <v>157</v>
      </c>
      <c r="K2121" s="20"/>
      <c r="L2121" s="20"/>
      <c r="M2121" s="17"/>
      <c r="N2121" s="17"/>
      <c r="O2121" s="17"/>
      <c r="P2121" s="17"/>
      <c r="Q2121" s="16"/>
      <c r="R2121" s="16"/>
      <c r="S2121" s="946"/>
      <c r="T2121" s="913"/>
      <c r="U2121" s="913"/>
      <c r="V2121" s="9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</row>
    <row r="2122" spans="1:116" ht="9.75" customHeight="1" outlineLevel="4" x14ac:dyDescent="0.15">
      <c r="A2122" s="1001"/>
      <c r="B2122" s="1005"/>
      <c r="C2122" s="1009"/>
      <c r="D2122" s="979"/>
      <c r="E2122" s="961"/>
      <c r="F2122" s="964"/>
      <c r="G2122" s="943"/>
      <c r="H2122" s="943"/>
      <c r="I2122" s="943"/>
      <c r="J2122" s="16" t="s">
        <v>158</v>
      </c>
      <c r="K2122" s="20"/>
      <c r="L2122" s="20"/>
      <c r="M2122" s="17"/>
      <c r="N2122" s="17"/>
      <c r="O2122" s="17"/>
      <c r="P2122" s="17"/>
      <c r="Q2122" s="16"/>
      <c r="R2122" s="16"/>
      <c r="S2122" s="946"/>
      <c r="T2122" s="913"/>
      <c r="U2122" s="913"/>
      <c r="V2122" s="9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</row>
    <row r="2123" spans="1:116" ht="9.75" customHeight="1" outlineLevel="4" x14ac:dyDescent="0.15">
      <c r="A2123" s="1002"/>
      <c r="B2123" s="1006"/>
      <c r="C2123" s="1010"/>
      <c r="D2123" s="979"/>
      <c r="E2123" s="961"/>
      <c r="F2123" s="964"/>
      <c r="G2123" s="943"/>
      <c r="H2123" s="943"/>
      <c r="I2123" s="943"/>
      <c r="J2123" s="18" t="s">
        <v>159</v>
      </c>
      <c r="K2123" s="21"/>
      <c r="L2123" s="21"/>
      <c r="M2123" s="22"/>
      <c r="N2123" s="22"/>
      <c r="O2123" s="22"/>
      <c r="P2123" s="22"/>
      <c r="Q2123" s="18"/>
      <c r="R2123" s="18"/>
      <c r="S2123" s="946"/>
      <c r="T2123" s="913"/>
      <c r="U2123" s="913"/>
      <c r="V2123" s="9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</row>
    <row r="2124" spans="1:116" ht="9.75" customHeight="1" outlineLevel="4" thickBot="1" x14ac:dyDescent="0.2">
      <c r="A2124" s="1003"/>
      <c r="B2124" s="1007"/>
      <c r="C2124" s="1011"/>
      <c r="D2124" s="980"/>
      <c r="E2124" s="962"/>
      <c r="F2124" s="965"/>
      <c r="G2124" s="944"/>
      <c r="H2124" s="944"/>
      <c r="I2124" s="944"/>
      <c r="J2124" s="19" t="s">
        <v>385</v>
      </c>
      <c r="K2124" s="19">
        <f>SUM(K2120:K2123)</f>
        <v>0</v>
      </c>
      <c r="L2124" s="19">
        <f>SUM(L2120:L2123)</f>
        <v>0</v>
      </c>
      <c r="M2124" s="19">
        <f t="shared" ref="M2124:R2124" si="506">SUM(M2120:M2123)</f>
        <v>0</v>
      </c>
      <c r="N2124" s="19">
        <f t="shared" si="506"/>
        <v>0</v>
      </c>
      <c r="O2124" s="19">
        <f t="shared" si="506"/>
        <v>0</v>
      </c>
      <c r="P2124" s="19">
        <f t="shared" si="506"/>
        <v>0</v>
      </c>
      <c r="Q2124" s="19">
        <f t="shared" si="506"/>
        <v>0</v>
      </c>
      <c r="R2124" s="19">
        <f t="shared" si="506"/>
        <v>0</v>
      </c>
      <c r="S2124" s="947"/>
      <c r="T2124" s="914"/>
      <c r="U2124" s="914"/>
      <c r="V2124" s="914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</row>
    <row r="2125" spans="1:116" ht="9.75" customHeight="1" outlineLevel="3" thickBot="1" x14ac:dyDescent="0.2">
      <c r="A2125" s="30" t="s">
        <v>73</v>
      </c>
      <c r="B2125" s="31" t="s">
        <v>12</v>
      </c>
      <c r="C2125" s="10" t="s">
        <v>11</v>
      </c>
      <c r="D2125" s="25">
        <v>6</v>
      </c>
      <c r="E2125" s="915" t="s">
        <v>46</v>
      </c>
      <c r="F2125" s="916"/>
      <c r="G2125" s="916"/>
      <c r="H2125" s="916"/>
      <c r="I2125" s="916"/>
      <c r="J2125" s="917"/>
      <c r="K2125" s="26">
        <f>K2114+K2119+K2124</f>
        <v>0</v>
      </c>
      <c r="L2125" s="26">
        <f>L2114+L2119+L2124</f>
        <v>0</v>
      </c>
      <c r="M2125" s="26">
        <f t="shared" ref="M2125:R2125" si="507">M2114+M2119+M2124</f>
        <v>0</v>
      </c>
      <c r="N2125" s="26">
        <f t="shared" si="507"/>
        <v>0</v>
      </c>
      <c r="O2125" s="26">
        <f t="shared" si="507"/>
        <v>0</v>
      </c>
      <c r="P2125" s="26">
        <f t="shared" si="507"/>
        <v>0</v>
      </c>
      <c r="Q2125" s="26">
        <f t="shared" si="507"/>
        <v>0</v>
      </c>
      <c r="R2125" s="26">
        <f t="shared" si="507"/>
        <v>0</v>
      </c>
      <c r="S2125" s="42" t="s">
        <v>13</v>
      </c>
      <c r="T2125" s="43" t="s">
        <v>13</v>
      </c>
      <c r="U2125" s="44" t="s">
        <v>13</v>
      </c>
      <c r="V2125" s="45" t="s">
        <v>13</v>
      </c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</row>
    <row r="2126" spans="1:116" ht="9.75" customHeight="1" outlineLevel="2" thickBot="1" x14ac:dyDescent="0.2">
      <c r="A2126" s="30" t="s">
        <v>73</v>
      </c>
      <c r="B2126" s="31" t="s">
        <v>12</v>
      </c>
      <c r="C2126" s="10" t="s">
        <v>11</v>
      </c>
      <c r="D2126" s="918" t="s">
        <v>21</v>
      </c>
      <c r="E2126" s="919"/>
      <c r="F2126" s="919"/>
      <c r="G2126" s="919"/>
      <c r="H2126" s="919"/>
      <c r="I2126" s="919"/>
      <c r="J2126" s="919"/>
      <c r="K2126" s="1054"/>
      <c r="L2126" s="32">
        <f>L2074+L2057+L2040+L2091+L2108+L2125</f>
        <v>70657.41</v>
      </c>
      <c r="M2126" s="32">
        <f t="shared" ref="M2126:R2126" si="508">M2074+M2057+M2040+M2091+M2108+M2125</f>
        <v>70657.41</v>
      </c>
      <c r="N2126" s="32">
        <f t="shared" si="508"/>
        <v>1936</v>
      </c>
      <c r="O2126" s="32">
        <f t="shared" si="508"/>
        <v>0</v>
      </c>
      <c r="P2126" s="32">
        <f t="shared" si="508"/>
        <v>68721.41</v>
      </c>
      <c r="Q2126" s="32">
        <f t="shared" si="508"/>
        <v>282629.61</v>
      </c>
      <c r="R2126" s="32">
        <f t="shared" si="508"/>
        <v>353287.02</v>
      </c>
      <c r="S2126" s="33" t="s">
        <v>13</v>
      </c>
      <c r="T2126" s="34" t="s">
        <v>13</v>
      </c>
      <c r="U2126" s="35" t="s">
        <v>13</v>
      </c>
      <c r="V2126" s="36" t="s">
        <v>13</v>
      </c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</row>
    <row r="2127" spans="1:116" ht="9.75" customHeight="1" outlineLevel="3" thickBot="1" x14ac:dyDescent="0.2">
      <c r="A2127" s="7" t="s">
        <v>73</v>
      </c>
      <c r="B2127" s="9" t="s">
        <v>12</v>
      </c>
      <c r="C2127" s="10" t="s">
        <v>12</v>
      </c>
      <c r="D2127" s="972" t="s">
        <v>122</v>
      </c>
      <c r="E2127" s="973"/>
      <c r="F2127" s="973"/>
      <c r="G2127" s="973"/>
      <c r="H2127" s="973"/>
      <c r="I2127" s="973"/>
      <c r="J2127" s="973"/>
      <c r="K2127" s="973"/>
      <c r="L2127" s="973"/>
      <c r="M2127" s="973"/>
      <c r="N2127" s="973"/>
      <c r="O2127" s="973"/>
      <c r="P2127" s="973"/>
      <c r="Q2127" s="973"/>
      <c r="R2127" s="973"/>
      <c r="S2127" s="973"/>
      <c r="T2127" s="973"/>
      <c r="U2127" s="973"/>
      <c r="V2127" s="974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</row>
    <row r="2128" spans="1:116" ht="9.75" customHeight="1" outlineLevel="4" thickBot="1" x14ac:dyDescent="0.2">
      <c r="A2128" s="11" t="s">
        <v>73</v>
      </c>
      <c r="B2128" s="12" t="s">
        <v>12</v>
      </c>
      <c r="C2128" s="117" t="s">
        <v>12</v>
      </c>
      <c r="D2128" s="13">
        <v>1</v>
      </c>
      <c r="E2128" s="1016" t="s">
        <v>267</v>
      </c>
      <c r="F2128" s="1017"/>
      <c r="G2128" s="1017"/>
      <c r="H2128" s="1017"/>
      <c r="I2128" s="1017"/>
      <c r="J2128" s="1017"/>
      <c r="K2128" s="1017"/>
      <c r="L2128" s="1017"/>
      <c r="M2128" s="1017"/>
      <c r="N2128" s="1017"/>
      <c r="O2128" s="1017"/>
      <c r="P2128" s="1017"/>
      <c r="Q2128" s="1017"/>
      <c r="R2128" s="1017"/>
      <c r="S2128" s="1017"/>
      <c r="T2128" s="1017"/>
      <c r="U2128" s="1017"/>
      <c r="V2128" s="1018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</row>
    <row r="2129" spans="1:116" ht="9.75" customHeight="1" outlineLevel="4" x14ac:dyDescent="0.15">
      <c r="A2129" s="1000" t="s">
        <v>73</v>
      </c>
      <c r="B2129" s="1004" t="s">
        <v>12</v>
      </c>
      <c r="C2129" s="1008" t="s">
        <v>12</v>
      </c>
      <c r="D2129" s="978">
        <v>1</v>
      </c>
      <c r="E2129" s="1022" t="s">
        <v>10</v>
      </c>
      <c r="F2129" s="966"/>
      <c r="G2129" s="942"/>
      <c r="H2129" s="942"/>
      <c r="I2129" s="942"/>
      <c r="J2129" s="16" t="s">
        <v>156</v>
      </c>
      <c r="K2129" s="20"/>
      <c r="L2129" s="14"/>
      <c r="M2129" s="15"/>
      <c r="N2129" s="15"/>
      <c r="O2129" s="15"/>
      <c r="P2129" s="15"/>
      <c r="Q2129" s="14"/>
      <c r="R2129" s="14"/>
      <c r="S2129" s="1012"/>
      <c r="T2129" s="912"/>
      <c r="U2129" s="912"/>
      <c r="V2129" s="912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</row>
    <row r="2130" spans="1:116" ht="9.75" customHeight="1" outlineLevel="4" x14ac:dyDescent="0.15">
      <c r="A2130" s="1001"/>
      <c r="B2130" s="1005"/>
      <c r="C2130" s="1009"/>
      <c r="D2130" s="979"/>
      <c r="E2130" s="1023"/>
      <c r="F2130" s="967"/>
      <c r="G2130" s="943"/>
      <c r="H2130" s="943"/>
      <c r="I2130" s="943"/>
      <c r="J2130" s="16" t="s">
        <v>157</v>
      </c>
      <c r="K2130" s="20"/>
      <c r="L2130" s="16"/>
      <c r="M2130" s="17"/>
      <c r="N2130" s="17"/>
      <c r="O2130" s="17"/>
      <c r="P2130" s="17"/>
      <c r="Q2130" s="16"/>
      <c r="R2130" s="16"/>
      <c r="S2130" s="1013"/>
      <c r="T2130" s="913"/>
      <c r="U2130" s="913"/>
      <c r="V2130" s="9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</row>
    <row r="2131" spans="1:116" ht="9.75" customHeight="1" outlineLevel="4" x14ac:dyDescent="0.15">
      <c r="A2131" s="1001"/>
      <c r="B2131" s="1005"/>
      <c r="C2131" s="1009"/>
      <c r="D2131" s="979"/>
      <c r="E2131" s="1023"/>
      <c r="F2131" s="967"/>
      <c r="G2131" s="943"/>
      <c r="H2131" s="943"/>
      <c r="I2131" s="943"/>
      <c r="J2131" s="16" t="s">
        <v>158</v>
      </c>
      <c r="K2131" s="20"/>
      <c r="L2131" s="16"/>
      <c r="M2131" s="17"/>
      <c r="N2131" s="17"/>
      <c r="O2131" s="17"/>
      <c r="P2131" s="17"/>
      <c r="Q2131" s="16"/>
      <c r="R2131" s="16"/>
      <c r="S2131" s="1013"/>
      <c r="T2131" s="913"/>
      <c r="U2131" s="913"/>
      <c r="V2131" s="9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</row>
    <row r="2132" spans="1:116" ht="9.75" customHeight="1" outlineLevel="4" x14ac:dyDescent="0.15">
      <c r="A2132" s="1002"/>
      <c r="B2132" s="1006"/>
      <c r="C2132" s="1010"/>
      <c r="D2132" s="979"/>
      <c r="E2132" s="1024"/>
      <c r="F2132" s="967"/>
      <c r="G2132" s="943"/>
      <c r="H2132" s="943"/>
      <c r="I2132" s="943"/>
      <c r="J2132" s="18" t="s">
        <v>159</v>
      </c>
      <c r="K2132" s="21"/>
      <c r="L2132" s="18"/>
      <c r="M2132" s="18"/>
      <c r="N2132" s="18"/>
      <c r="O2132" s="18"/>
      <c r="P2132" s="18"/>
      <c r="Q2132" s="18"/>
      <c r="R2132" s="18"/>
      <c r="S2132" s="1014"/>
      <c r="T2132" s="913"/>
      <c r="U2132" s="913"/>
      <c r="V2132" s="9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</row>
    <row r="2133" spans="1:116" ht="9.75" customHeight="1" outlineLevel="4" thickBot="1" x14ac:dyDescent="0.2">
      <c r="A2133" s="1003"/>
      <c r="B2133" s="1007"/>
      <c r="C2133" s="1011"/>
      <c r="D2133" s="980"/>
      <c r="E2133" s="1025"/>
      <c r="F2133" s="968"/>
      <c r="G2133" s="944"/>
      <c r="H2133" s="944"/>
      <c r="I2133" s="944"/>
      <c r="J2133" s="19" t="s">
        <v>385</v>
      </c>
      <c r="K2133" s="19">
        <f>SUM(K2129:K2132)</f>
        <v>0</v>
      </c>
      <c r="L2133" s="19">
        <f>SUM(L2129:L2132)</f>
        <v>0</v>
      </c>
      <c r="M2133" s="19">
        <f t="shared" ref="M2133:R2133" si="509">SUM(M2129:M2132)</f>
        <v>0</v>
      </c>
      <c r="N2133" s="19">
        <f t="shared" si="509"/>
        <v>0</v>
      </c>
      <c r="O2133" s="19">
        <f t="shared" si="509"/>
        <v>0</v>
      </c>
      <c r="P2133" s="19">
        <f t="shared" si="509"/>
        <v>0</v>
      </c>
      <c r="Q2133" s="19">
        <f t="shared" si="509"/>
        <v>0</v>
      </c>
      <c r="R2133" s="19">
        <f t="shared" si="509"/>
        <v>0</v>
      </c>
      <c r="S2133" s="1015"/>
      <c r="T2133" s="914"/>
      <c r="U2133" s="914"/>
      <c r="V2133" s="914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</row>
    <row r="2134" spans="1:116" ht="9.75" customHeight="1" outlineLevel="4" x14ac:dyDescent="0.15">
      <c r="A2134" s="1000" t="s">
        <v>73</v>
      </c>
      <c r="B2134" s="1004" t="s">
        <v>12</v>
      </c>
      <c r="C2134" s="1008" t="s">
        <v>12</v>
      </c>
      <c r="D2134" s="978">
        <v>1</v>
      </c>
      <c r="E2134" s="960" t="s">
        <v>11</v>
      </c>
      <c r="F2134" s="963"/>
      <c r="G2134" s="942"/>
      <c r="H2134" s="942"/>
      <c r="I2134" s="942"/>
      <c r="J2134" s="14" t="s">
        <v>156</v>
      </c>
      <c r="K2134" s="20"/>
      <c r="L2134" s="20"/>
      <c r="M2134" s="17"/>
      <c r="N2134" s="17"/>
      <c r="O2134" s="17"/>
      <c r="P2134" s="17"/>
      <c r="Q2134" s="16"/>
      <c r="R2134" s="16"/>
      <c r="S2134" s="945"/>
      <c r="T2134" s="912"/>
      <c r="U2134" s="912"/>
      <c r="V2134" s="912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</row>
    <row r="2135" spans="1:116" ht="9.75" customHeight="1" outlineLevel="4" x14ac:dyDescent="0.15">
      <c r="A2135" s="1001"/>
      <c r="B2135" s="1005"/>
      <c r="C2135" s="1009"/>
      <c r="D2135" s="979"/>
      <c r="E2135" s="961"/>
      <c r="F2135" s="964"/>
      <c r="G2135" s="943"/>
      <c r="H2135" s="943"/>
      <c r="I2135" s="943"/>
      <c r="J2135" s="16" t="s">
        <v>157</v>
      </c>
      <c r="K2135" s="20"/>
      <c r="L2135" s="20"/>
      <c r="M2135" s="17"/>
      <c r="N2135" s="17"/>
      <c r="O2135" s="17"/>
      <c r="P2135" s="17"/>
      <c r="Q2135" s="16"/>
      <c r="R2135" s="16"/>
      <c r="S2135" s="946"/>
      <c r="T2135" s="913"/>
      <c r="U2135" s="913"/>
      <c r="V2135" s="9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</row>
    <row r="2136" spans="1:116" ht="9.75" customHeight="1" outlineLevel="4" x14ac:dyDescent="0.15">
      <c r="A2136" s="1001"/>
      <c r="B2136" s="1005"/>
      <c r="C2136" s="1009"/>
      <c r="D2136" s="979"/>
      <c r="E2136" s="961"/>
      <c r="F2136" s="964"/>
      <c r="G2136" s="943"/>
      <c r="H2136" s="943"/>
      <c r="I2136" s="943"/>
      <c r="J2136" s="16" t="s">
        <v>158</v>
      </c>
      <c r="K2136" s="20"/>
      <c r="L2136" s="20"/>
      <c r="M2136" s="17"/>
      <c r="N2136" s="17"/>
      <c r="O2136" s="17"/>
      <c r="P2136" s="17"/>
      <c r="Q2136" s="16"/>
      <c r="R2136" s="16"/>
      <c r="S2136" s="946"/>
      <c r="T2136" s="913"/>
      <c r="U2136" s="913"/>
      <c r="V2136" s="9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</row>
    <row r="2137" spans="1:116" ht="10.5" customHeight="1" outlineLevel="4" x14ac:dyDescent="0.15">
      <c r="A2137" s="1002"/>
      <c r="B2137" s="1006"/>
      <c r="C2137" s="1010"/>
      <c r="D2137" s="979"/>
      <c r="E2137" s="961"/>
      <c r="F2137" s="964"/>
      <c r="G2137" s="943"/>
      <c r="H2137" s="943"/>
      <c r="I2137" s="943"/>
      <c r="J2137" s="18" t="s">
        <v>159</v>
      </c>
      <c r="K2137" s="21"/>
      <c r="L2137" s="21"/>
      <c r="M2137" s="22"/>
      <c r="N2137" s="22"/>
      <c r="O2137" s="22"/>
      <c r="P2137" s="22"/>
      <c r="Q2137" s="18"/>
      <c r="R2137" s="18"/>
      <c r="S2137" s="946"/>
      <c r="T2137" s="913"/>
      <c r="U2137" s="913"/>
      <c r="V2137" s="9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</row>
    <row r="2138" spans="1:116" ht="10.5" customHeight="1" outlineLevel="4" thickBot="1" x14ac:dyDescent="0.2">
      <c r="A2138" s="1003"/>
      <c r="B2138" s="1007"/>
      <c r="C2138" s="1011"/>
      <c r="D2138" s="980"/>
      <c r="E2138" s="962"/>
      <c r="F2138" s="965"/>
      <c r="G2138" s="944"/>
      <c r="H2138" s="944"/>
      <c r="I2138" s="944"/>
      <c r="J2138" s="19" t="s">
        <v>385</v>
      </c>
      <c r="K2138" s="19">
        <f>SUM(K2134:K2137)</f>
        <v>0</v>
      </c>
      <c r="L2138" s="19">
        <f>SUM(L2134:L2137)</f>
        <v>0</v>
      </c>
      <c r="M2138" s="19">
        <f t="shared" ref="M2138:R2138" si="510">SUM(M2134:M2137)</f>
        <v>0</v>
      </c>
      <c r="N2138" s="19">
        <f t="shared" si="510"/>
        <v>0</v>
      </c>
      <c r="O2138" s="19">
        <f t="shared" si="510"/>
        <v>0</v>
      </c>
      <c r="P2138" s="19">
        <f t="shared" si="510"/>
        <v>0</v>
      </c>
      <c r="Q2138" s="19">
        <f t="shared" si="510"/>
        <v>0</v>
      </c>
      <c r="R2138" s="19">
        <f t="shared" si="510"/>
        <v>0</v>
      </c>
      <c r="S2138" s="947"/>
      <c r="T2138" s="914"/>
      <c r="U2138" s="914"/>
      <c r="V2138" s="914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</row>
    <row r="2139" spans="1:116" ht="9.75" customHeight="1" outlineLevel="4" x14ac:dyDescent="0.15">
      <c r="A2139" s="1000" t="s">
        <v>73</v>
      </c>
      <c r="B2139" s="1004" t="s">
        <v>12</v>
      </c>
      <c r="C2139" s="1008" t="s">
        <v>12</v>
      </c>
      <c r="D2139" s="978">
        <v>1</v>
      </c>
      <c r="E2139" s="960" t="s">
        <v>12</v>
      </c>
      <c r="F2139" s="963"/>
      <c r="G2139" s="942"/>
      <c r="H2139" s="942"/>
      <c r="I2139" s="942"/>
      <c r="J2139" s="14" t="s">
        <v>156</v>
      </c>
      <c r="K2139" s="20"/>
      <c r="L2139" s="20"/>
      <c r="M2139" s="17"/>
      <c r="N2139" s="17"/>
      <c r="O2139" s="17"/>
      <c r="P2139" s="17"/>
      <c r="Q2139" s="16"/>
      <c r="R2139" s="16"/>
      <c r="S2139" s="945"/>
      <c r="T2139" s="912"/>
      <c r="U2139" s="912"/>
      <c r="V2139" s="912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</row>
    <row r="2140" spans="1:116" ht="9.75" customHeight="1" outlineLevel="4" x14ac:dyDescent="0.15">
      <c r="A2140" s="1001"/>
      <c r="B2140" s="1005"/>
      <c r="C2140" s="1009"/>
      <c r="D2140" s="979"/>
      <c r="E2140" s="961"/>
      <c r="F2140" s="964"/>
      <c r="G2140" s="943"/>
      <c r="H2140" s="943"/>
      <c r="I2140" s="943"/>
      <c r="J2140" s="16" t="s">
        <v>157</v>
      </c>
      <c r="K2140" s="20"/>
      <c r="L2140" s="20"/>
      <c r="M2140" s="17"/>
      <c r="N2140" s="17"/>
      <c r="O2140" s="17"/>
      <c r="P2140" s="17"/>
      <c r="Q2140" s="16"/>
      <c r="R2140" s="16"/>
      <c r="S2140" s="946"/>
      <c r="T2140" s="913"/>
      <c r="U2140" s="913"/>
      <c r="V2140" s="9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</row>
    <row r="2141" spans="1:116" ht="9.75" customHeight="1" outlineLevel="4" x14ac:dyDescent="0.15">
      <c r="A2141" s="1001"/>
      <c r="B2141" s="1005"/>
      <c r="C2141" s="1009"/>
      <c r="D2141" s="979"/>
      <c r="E2141" s="961"/>
      <c r="F2141" s="964"/>
      <c r="G2141" s="943"/>
      <c r="H2141" s="943"/>
      <c r="I2141" s="943"/>
      <c r="J2141" s="16" t="s">
        <v>158</v>
      </c>
      <c r="K2141" s="20"/>
      <c r="L2141" s="20"/>
      <c r="M2141" s="17"/>
      <c r="N2141" s="17"/>
      <c r="O2141" s="17"/>
      <c r="P2141" s="17"/>
      <c r="Q2141" s="16"/>
      <c r="R2141" s="16"/>
      <c r="S2141" s="946"/>
      <c r="T2141" s="913"/>
      <c r="U2141" s="913"/>
      <c r="V2141" s="9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</row>
    <row r="2142" spans="1:116" ht="9.75" customHeight="1" outlineLevel="4" x14ac:dyDescent="0.15">
      <c r="A2142" s="1002"/>
      <c r="B2142" s="1006"/>
      <c r="C2142" s="1010"/>
      <c r="D2142" s="979"/>
      <c r="E2142" s="961"/>
      <c r="F2142" s="964"/>
      <c r="G2142" s="943"/>
      <c r="H2142" s="943"/>
      <c r="I2142" s="943"/>
      <c r="J2142" s="18" t="s">
        <v>159</v>
      </c>
      <c r="K2142" s="21"/>
      <c r="L2142" s="21"/>
      <c r="M2142" s="22"/>
      <c r="N2142" s="22"/>
      <c r="O2142" s="22"/>
      <c r="P2142" s="22"/>
      <c r="Q2142" s="18"/>
      <c r="R2142" s="18"/>
      <c r="S2142" s="946"/>
      <c r="T2142" s="913"/>
      <c r="U2142" s="913"/>
      <c r="V2142" s="9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</row>
    <row r="2143" spans="1:116" ht="9.75" customHeight="1" outlineLevel="4" thickBot="1" x14ac:dyDescent="0.2">
      <c r="A2143" s="1003"/>
      <c r="B2143" s="1007"/>
      <c r="C2143" s="1011"/>
      <c r="D2143" s="980"/>
      <c r="E2143" s="962"/>
      <c r="F2143" s="965"/>
      <c r="G2143" s="944"/>
      <c r="H2143" s="944"/>
      <c r="I2143" s="944"/>
      <c r="J2143" s="19" t="s">
        <v>385</v>
      </c>
      <c r="K2143" s="19">
        <f>SUM(K2139:K2142)</f>
        <v>0</v>
      </c>
      <c r="L2143" s="19">
        <f>SUM(L2139:L2142)</f>
        <v>0</v>
      </c>
      <c r="M2143" s="19">
        <f t="shared" ref="M2143:R2143" si="511">SUM(M2139:M2142)</f>
        <v>0</v>
      </c>
      <c r="N2143" s="19">
        <f t="shared" si="511"/>
        <v>0</v>
      </c>
      <c r="O2143" s="19">
        <f t="shared" si="511"/>
        <v>0</v>
      </c>
      <c r="P2143" s="19">
        <f t="shared" si="511"/>
        <v>0</v>
      </c>
      <c r="Q2143" s="19">
        <f t="shared" si="511"/>
        <v>0</v>
      </c>
      <c r="R2143" s="19">
        <f t="shared" si="511"/>
        <v>0</v>
      </c>
      <c r="S2143" s="947"/>
      <c r="T2143" s="914"/>
      <c r="U2143" s="914"/>
      <c r="V2143" s="914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</row>
    <row r="2144" spans="1:116" ht="9.75" customHeight="1" outlineLevel="3" thickBot="1" x14ac:dyDescent="0.2">
      <c r="A2144" s="30" t="s">
        <v>73</v>
      </c>
      <c r="B2144" s="31" t="s">
        <v>12</v>
      </c>
      <c r="C2144" s="10" t="s">
        <v>12</v>
      </c>
      <c r="D2144" s="25">
        <v>1</v>
      </c>
      <c r="E2144" s="915" t="s">
        <v>46</v>
      </c>
      <c r="F2144" s="916"/>
      <c r="G2144" s="916"/>
      <c r="H2144" s="916"/>
      <c r="I2144" s="916"/>
      <c r="J2144" s="917"/>
      <c r="K2144" s="26">
        <f>K2133+K2138+K2143</f>
        <v>0</v>
      </c>
      <c r="L2144" s="26">
        <f>L2133+L2138+L2143</f>
        <v>0</v>
      </c>
      <c r="M2144" s="26">
        <f t="shared" ref="M2144:R2144" si="512">M2133+M2138+M2143</f>
        <v>0</v>
      </c>
      <c r="N2144" s="26">
        <f t="shared" si="512"/>
        <v>0</v>
      </c>
      <c r="O2144" s="26">
        <f t="shared" si="512"/>
        <v>0</v>
      </c>
      <c r="P2144" s="26">
        <f t="shared" si="512"/>
        <v>0</v>
      </c>
      <c r="Q2144" s="26">
        <f t="shared" si="512"/>
        <v>0</v>
      </c>
      <c r="R2144" s="26">
        <f t="shared" si="512"/>
        <v>0</v>
      </c>
      <c r="S2144" s="42" t="s">
        <v>13</v>
      </c>
      <c r="T2144" s="43" t="s">
        <v>13</v>
      </c>
      <c r="U2144" s="44" t="s">
        <v>13</v>
      </c>
      <c r="V2144" s="45" t="s">
        <v>13</v>
      </c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</row>
    <row r="2145" spans="1:116" ht="9.75" customHeight="1" outlineLevel="4" thickBot="1" x14ac:dyDescent="0.2">
      <c r="A2145" s="11" t="s">
        <v>73</v>
      </c>
      <c r="B2145" s="12" t="s">
        <v>12</v>
      </c>
      <c r="C2145" s="117" t="s">
        <v>12</v>
      </c>
      <c r="D2145" s="13">
        <v>2</v>
      </c>
      <c r="E2145" s="1016" t="s">
        <v>123</v>
      </c>
      <c r="F2145" s="1017"/>
      <c r="G2145" s="1017"/>
      <c r="H2145" s="1017"/>
      <c r="I2145" s="1017"/>
      <c r="J2145" s="1017"/>
      <c r="K2145" s="1017"/>
      <c r="L2145" s="1017"/>
      <c r="M2145" s="1017"/>
      <c r="N2145" s="1017"/>
      <c r="O2145" s="1017"/>
      <c r="P2145" s="1017"/>
      <c r="Q2145" s="1017"/>
      <c r="R2145" s="1017"/>
      <c r="S2145" s="1017"/>
      <c r="T2145" s="1017"/>
      <c r="U2145" s="1017"/>
      <c r="V2145" s="1018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</row>
    <row r="2146" spans="1:116" ht="9.75" customHeight="1" outlineLevel="4" x14ac:dyDescent="0.15">
      <c r="A2146" s="1000" t="s">
        <v>73</v>
      </c>
      <c r="B2146" s="1004" t="s">
        <v>12</v>
      </c>
      <c r="C2146" s="1008" t="s">
        <v>12</v>
      </c>
      <c r="D2146" s="978">
        <v>2</v>
      </c>
      <c r="E2146" s="1022" t="s">
        <v>10</v>
      </c>
      <c r="F2146" s="966"/>
      <c r="G2146" s="942"/>
      <c r="H2146" s="942"/>
      <c r="I2146" s="942"/>
      <c r="J2146" s="16" t="s">
        <v>156</v>
      </c>
      <c r="K2146" s="20"/>
      <c r="L2146" s="14"/>
      <c r="M2146" s="15"/>
      <c r="N2146" s="15"/>
      <c r="O2146" s="15"/>
      <c r="P2146" s="15"/>
      <c r="Q2146" s="14"/>
      <c r="R2146" s="14"/>
      <c r="S2146" s="1012"/>
      <c r="T2146" s="912"/>
      <c r="U2146" s="912"/>
      <c r="V2146" s="912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</row>
    <row r="2147" spans="1:116" ht="11.25" customHeight="1" outlineLevel="4" x14ac:dyDescent="0.15">
      <c r="A2147" s="1001"/>
      <c r="B2147" s="1005"/>
      <c r="C2147" s="1009"/>
      <c r="D2147" s="979"/>
      <c r="E2147" s="1023"/>
      <c r="F2147" s="967"/>
      <c r="G2147" s="943"/>
      <c r="H2147" s="943"/>
      <c r="I2147" s="943"/>
      <c r="J2147" s="16" t="s">
        <v>157</v>
      </c>
      <c r="K2147" s="20"/>
      <c r="L2147" s="16"/>
      <c r="M2147" s="17"/>
      <c r="N2147" s="17"/>
      <c r="O2147" s="17"/>
      <c r="P2147" s="17"/>
      <c r="Q2147" s="16"/>
      <c r="R2147" s="16"/>
      <c r="S2147" s="1013"/>
      <c r="T2147" s="913"/>
      <c r="U2147" s="913"/>
      <c r="V2147" s="9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</row>
    <row r="2148" spans="1:116" ht="10.5" customHeight="1" outlineLevel="4" x14ac:dyDescent="0.15">
      <c r="A2148" s="1001"/>
      <c r="B2148" s="1005"/>
      <c r="C2148" s="1009"/>
      <c r="D2148" s="979"/>
      <c r="E2148" s="1023"/>
      <c r="F2148" s="967"/>
      <c r="G2148" s="943"/>
      <c r="H2148" s="943"/>
      <c r="I2148" s="943"/>
      <c r="J2148" s="16" t="s">
        <v>158</v>
      </c>
      <c r="K2148" s="20"/>
      <c r="L2148" s="16"/>
      <c r="M2148" s="17"/>
      <c r="N2148" s="17"/>
      <c r="O2148" s="17"/>
      <c r="P2148" s="17"/>
      <c r="Q2148" s="16"/>
      <c r="R2148" s="16"/>
      <c r="S2148" s="1013"/>
      <c r="T2148" s="913"/>
      <c r="U2148" s="913"/>
      <c r="V2148" s="9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</row>
    <row r="2149" spans="1:116" ht="10.5" outlineLevel="4" x14ac:dyDescent="0.15">
      <c r="A2149" s="1002"/>
      <c r="B2149" s="1006"/>
      <c r="C2149" s="1010"/>
      <c r="D2149" s="979"/>
      <c r="E2149" s="1024"/>
      <c r="F2149" s="967"/>
      <c r="G2149" s="943"/>
      <c r="H2149" s="943"/>
      <c r="I2149" s="943"/>
      <c r="J2149" s="18" t="s">
        <v>159</v>
      </c>
      <c r="K2149" s="21"/>
      <c r="L2149" s="18"/>
      <c r="M2149" s="18"/>
      <c r="N2149" s="18"/>
      <c r="O2149" s="18"/>
      <c r="P2149" s="18"/>
      <c r="Q2149" s="18"/>
      <c r="R2149" s="18"/>
      <c r="S2149" s="1014"/>
      <c r="T2149" s="913"/>
      <c r="U2149" s="913"/>
      <c r="V2149" s="9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</row>
    <row r="2150" spans="1:116" ht="11.25" outlineLevel="4" thickBot="1" x14ac:dyDescent="0.2">
      <c r="A2150" s="1003"/>
      <c r="B2150" s="1007"/>
      <c r="C2150" s="1011"/>
      <c r="D2150" s="980"/>
      <c r="E2150" s="1025"/>
      <c r="F2150" s="968"/>
      <c r="G2150" s="944"/>
      <c r="H2150" s="944"/>
      <c r="I2150" s="944"/>
      <c r="J2150" s="19" t="s">
        <v>385</v>
      </c>
      <c r="K2150" s="19">
        <f>SUM(K2146:K2149)</f>
        <v>0</v>
      </c>
      <c r="L2150" s="19">
        <f>SUM(L2146:L2149)</f>
        <v>0</v>
      </c>
      <c r="M2150" s="19">
        <f t="shared" ref="M2150:R2150" si="513">SUM(M2146:M2149)</f>
        <v>0</v>
      </c>
      <c r="N2150" s="19">
        <f t="shared" si="513"/>
        <v>0</v>
      </c>
      <c r="O2150" s="19">
        <f t="shared" si="513"/>
        <v>0</v>
      </c>
      <c r="P2150" s="19">
        <f t="shared" si="513"/>
        <v>0</v>
      </c>
      <c r="Q2150" s="19">
        <f t="shared" si="513"/>
        <v>0</v>
      </c>
      <c r="R2150" s="19">
        <f t="shared" si="513"/>
        <v>0</v>
      </c>
      <c r="S2150" s="1015"/>
      <c r="T2150" s="914"/>
      <c r="U2150" s="914"/>
      <c r="V2150" s="914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</row>
    <row r="2151" spans="1:116" ht="10.5" outlineLevel="4" x14ac:dyDescent="0.15">
      <c r="A2151" s="1000" t="s">
        <v>73</v>
      </c>
      <c r="B2151" s="1004" t="s">
        <v>12</v>
      </c>
      <c r="C2151" s="1008" t="s">
        <v>12</v>
      </c>
      <c r="D2151" s="978">
        <v>2</v>
      </c>
      <c r="E2151" s="960" t="s">
        <v>11</v>
      </c>
      <c r="F2151" s="963"/>
      <c r="G2151" s="942"/>
      <c r="H2151" s="942"/>
      <c r="I2151" s="942"/>
      <c r="J2151" s="14" t="s">
        <v>156</v>
      </c>
      <c r="K2151" s="20"/>
      <c r="L2151" s="20"/>
      <c r="M2151" s="17"/>
      <c r="N2151" s="17"/>
      <c r="O2151" s="17"/>
      <c r="P2151" s="17"/>
      <c r="Q2151" s="16"/>
      <c r="R2151" s="16"/>
      <c r="S2151" s="945"/>
      <c r="T2151" s="912"/>
      <c r="U2151" s="912"/>
      <c r="V2151" s="912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</row>
    <row r="2152" spans="1:116" ht="10.5" outlineLevel="4" x14ac:dyDescent="0.15">
      <c r="A2152" s="1001"/>
      <c r="B2152" s="1005"/>
      <c r="C2152" s="1009"/>
      <c r="D2152" s="979"/>
      <c r="E2152" s="961"/>
      <c r="F2152" s="964"/>
      <c r="G2152" s="943"/>
      <c r="H2152" s="943"/>
      <c r="I2152" s="943"/>
      <c r="J2152" s="16" t="s">
        <v>157</v>
      </c>
      <c r="K2152" s="20"/>
      <c r="L2152" s="20"/>
      <c r="M2152" s="17"/>
      <c r="N2152" s="17"/>
      <c r="O2152" s="17"/>
      <c r="P2152" s="17"/>
      <c r="Q2152" s="16"/>
      <c r="R2152" s="16"/>
      <c r="S2152" s="946"/>
      <c r="T2152" s="913"/>
      <c r="U2152" s="913"/>
      <c r="V2152" s="9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</row>
    <row r="2153" spans="1:116" ht="10.5" outlineLevel="4" x14ac:dyDescent="0.15">
      <c r="A2153" s="1001"/>
      <c r="B2153" s="1005"/>
      <c r="C2153" s="1009"/>
      <c r="D2153" s="979"/>
      <c r="E2153" s="961"/>
      <c r="F2153" s="964"/>
      <c r="G2153" s="943"/>
      <c r="H2153" s="943"/>
      <c r="I2153" s="943"/>
      <c r="J2153" s="16" t="s">
        <v>158</v>
      </c>
      <c r="K2153" s="20"/>
      <c r="L2153" s="20"/>
      <c r="M2153" s="17"/>
      <c r="N2153" s="17"/>
      <c r="O2153" s="17"/>
      <c r="P2153" s="17"/>
      <c r="Q2153" s="16"/>
      <c r="R2153" s="16"/>
      <c r="S2153" s="946"/>
      <c r="T2153" s="913"/>
      <c r="U2153" s="913"/>
      <c r="V2153" s="9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</row>
    <row r="2154" spans="1:116" ht="10.5" customHeight="1" outlineLevel="4" x14ac:dyDescent="0.15">
      <c r="A2154" s="1002"/>
      <c r="B2154" s="1006"/>
      <c r="C2154" s="1010"/>
      <c r="D2154" s="979"/>
      <c r="E2154" s="961"/>
      <c r="F2154" s="964"/>
      <c r="G2154" s="943"/>
      <c r="H2154" s="943"/>
      <c r="I2154" s="943"/>
      <c r="J2154" s="18" t="s">
        <v>159</v>
      </c>
      <c r="K2154" s="21"/>
      <c r="L2154" s="21"/>
      <c r="M2154" s="22"/>
      <c r="N2154" s="22"/>
      <c r="O2154" s="22"/>
      <c r="P2154" s="22"/>
      <c r="Q2154" s="18"/>
      <c r="R2154" s="18"/>
      <c r="S2154" s="946"/>
      <c r="T2154" s="913"/>
      <c r="U2154" s="913"/>
      <c r="V2154" s="9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</row>
    <row r="2155" spans="1:116" ht="10.5" customHeight="1" outlineLevel="4" thickBot="1" x14ac:dyDescent="0.2">
      <c r="A2155" s="1003"/>
      <c r="B2155" s="1007"/>
      <c r="C2155" s="1011"/>
      <c r="D2155" s="980"/>
      <c r="E2155" s="962"/>
      <c r="F2155" s="965"/>
      <c r="G2155" s="944"/>
      <c r="H2155" s="944"/>
      <c r="I2155" s="944"/>
      <c r="J2155" s="19" t="s">
        <v>385</v>
      </c>
      <c r="K2155" s="19">
        <f>SUM(K2151:K2154)</f>
        <v>0</v>
      </c>
      <c r="L2155" s="19">
        <f>SUM(L2151:L2154)</f>
        <v>0</v>
      </c>
      <c r="M2155" s="19">
        <f t="shared" ref="M2155:R2155" si="514">SUM(M2151:M2154)</f>
        <v>0</v>
      </c>
      <c r="N2155" s="19">
        <f t="shared" si="514"/>
        <v>0</v>
      </c>
      <c r="O2155" s="19">
        <f t="shared" si="514"/>
        <v>0</v>
      </c>
      <c r="P2155" s="19">
        <f t="shared" si="514"/>
        <v>0</v>
      </c>
      <c r="Q2155" s="19">
        <f t="shared" si="514"/>
        <v>0</v>
      </c>
      <c r="R2155" s="19">
        <f t="shared" si="514"/>
        <v>0</v>
      </c>
      <c r="S2155" s="947"/>
      <c r="T2155" s="914"/>
      <c r="U2155" s="914"/>
      <c r="V2155" s="914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</row>
    <row r="2156" spans="1:116" ht="9.75" customHeight="1" outlineLevel="4" x14ac:dyDescent="0.15">
      <c r="A2156" s="1000" t="s">
        <v>73</v>
      </c>
      <c r="B2156" s="1004" t="s">
        <v>12</v>
      </c>
      <c r="C2156" s="1008" t="s">
        <v>12</v>
      </c>
      <c r="D2156" s="978">
        <v>2</v>
      </c>
      <c r="E2156" s="960" t="s">
        <v>12</v>
      </c>
      <c r="F2156" s="963"/>
      <c r="G2156" s="942"/>
      <c r="H2156" s="942"/>
      <c r="I2156" s="942"/>
      <c r="J2156" s="14" t="s">
        <v>156</v>
      </c>
      <c r="K2156" s="20"/>
      <c r="L2156" s="20"/>
      <c r="M2156" s="17"/>
      <c r="N2156" s="17"/>
      <c r="O2156" s="17"/>
      <c r="P2156" s="17"/>
      <c r="Q2156" s="16"/>
      <c r="R2156" s="16"/>
      <c r="S2156" s="945"/>
      <c r="T2156" s="912"/>
      <c r="U2156" s="912"/>
      <c r="V2156" s="912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</row>
    <row r="2157" spans="1:116" ht="9.75" customHeight="1" outlineLevel="4" x14ac:dyDescent="0.15">
      <c r="A2157" s="1001"/>
      <c r="B2157" s="1005"/>
      <c r="C2157" s="1009"/>
      <c r="D2157" s="979"/>
      <c r="E2157" s="961"/>
      <c r="F2157" s="964"/>
      <c r="G2157" s="943"/>
      <c r="H2157" s="943"/>
      <c r="I2157" s="943"/>
      <c r="J2157" s="16" t="s">
        <v>157</v>
      </c>
      <c r="K2157" s="20"/>
      <c r="L2157" s="20"/>
      <c r="M2157" s="17"/>
      <c r="N2157" s="17"/>
      <c r="O2157" s="17"/>
      <c r="P2157" s="17"/>
      <c r="Q2157" s="16"/>
      <c r="R2157" s="16"/>
      <c r="S2157" s="946"/>
      <c r="T2157" s="913"/>
      <c r="U2157" s="913"/>
      <c r="V2157" s="9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</row>
    <row r="2158" spans="1:116" ht="9.75" customHeight="1" outlineLevel="4" x14ac:dyDescent="0.15">
      <c r="A2158" s="1001"/>
      <c r="B2158" s="1005"/>
      <c r="C2158" s="1009"/>
      <c r="D2158" s="979"/>
      <c r="E2158" s="961"/>
      <c r="F2158" s="964"/>
      <c r="G2158" s="943"/>
      <c r="H2158" s="943"/>
      <c r="I2158" s="943"/>
      <c r="J2158" s="16" t="s">
        <v>158</v>
      </c>
      <c r="K2158" s="20"/>
      <c r="L2158" s="20"/>
      <c r="M2158" s="17"/>
      <c r="N2158" s="17"/>
      <c r="O2158" s="17"/>
      <c r="P2158" s="17"/>
      <c r="Q2158" s="16"/>
      <c r="R2158" s="16"/>
      <c r="S2158" s="946"/>
      <c r="T2158" s="913"/>
      <c r="U2158" s="913"/>
      <c r="V2158" s="9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</row>
    <row r="2159" spans="1:116" ht="9.75" customHeight="1" outlineLevel="4" x14ac:dyDescent="0.15">
      <c r="A2159" s="1002"/>
      <c r="B2159" s="1006"/>
      <c r="C2159" s="1010"/>
      <c r="D2159" s="979"/>
      <c r="E2159" s="961"/>
      <c r="F2159" s="964"/>
      <c r="G2159" s="943"/>
      <c r="H2159" s="943"/>
      <c r="I2159" s="943"/>
      <c r="J2159" s="18" t="s">
        <v>159</v>
      </c>
      <c r="K2159" s="21"/>
      <c r="L2159" s="21"/>
      <c r="M2159" s="22"/>
      <c r="N2159" s="22"/>
      <c r="O2159" s="22"/>
      <c r="P2159" s="22"/>
      <c r="Q2159" s="18"/>
      <c r="R2159" s="18"/>
      <c r="S2159" s="946"/>
      <c r="T2159" s="913"/>
      <c r="U2159" s="913"/>
      <c r="V2159" s="9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</row>
    <row r="2160" spans="1:116" ht="9.75" customHeight="1" outlineLevel="4" thickBot="1" x14ac:dyDescent="0.2">
      <c r="A2160" s="1003"/>
      <c r="B2160" s="1007"/>
      <c r="C2160" s="1011"/>
      <c r="D2160" s="980"/>
      <c r="E2160" s="962"/>
      <c r="F2160" s="965"/>
      <c r="G2160" s="944"/>
      <c r="H2160" s="944"/>
      <c r="I2160" s="944"/>
      <c r="J2160" s="19" t="s">
        <v>385</v>
      </c>
      <c r="K2160" s="19">
        <f>SUM(K2156:K2159)</f>
        <v>0</v>
      </c>
      <c r="L2160" s="19">
        <f>SUM(L2156:L2159)</f>
        <v>0</v>
      </c>
      <c r="M2160" s="19">
        <f t="shared" ref="M2160:R2160" si="515">SUM(M2156:M2159)</f>
        <v>0</v>
      </c>
      <c r="N2160" s="19">
        <f t="shared" si="515"/>
        <v>0</v>
      </c>
      <c r="O2160" s="19">
        <f t="shared" si="515"/>
        <v>0</v>
      </c>
      <c r="P2160" s="19">
        <f t="shared" si="515"/>
        <v>0</v>
      </c>
      <c r="Q2160" s="19">
        <f t="shared" si="515"/>
        <v>0</v>
      </c>
      <c r="R2160" s="19">
        <f t="shared" si="515"/>
        <v>0</v>
      </c>
      <c r="S2160" s="947"/>
      <c r="T2160" s="914"/>
      <c r="U2160" s="914"/>
      <c r="V2160" s="914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</row>
    <row r="2161" spans="1:116" ht="9.75" customHeight="1" outlineLevel="3" thickBot="1" x14ac:dyDescent="0.2">
      <c r="A2161" s="30" t="s">
        <v>73</v>
      </c>
      <c r="B2161" s="31" t="s">
        <v>12</v>
      </c>
      <c r="C2161" s="10" t="s">
        <v>12</v>
      </c>
      <c r="D2161" s="25">
        <v>2</v>
      </c>
      <c r="E2161" s="915" t="s">
        <v>46</v>
      </c>
      <c r="F2161" s="916"/>
      <c r="G2161" s="916"/>
      <c r="H2161" s="916"/>
      <c r="I2161" s="916"/>
      <c r="J2161" s="917"/>
      <c r="K2161" s="26">
        <f>K2150+K2155+K2160</f>
        <v>0</v>
      </c>
      <c r="L2161" s="26">
        <f>L2150+L2155+L2160</f>
        <v>0</v>
      </c>
      <c r="M2161" s="26">
        <f t="shared" ref="M2161:R2161" si="516">M2150+M2155+M2160</f>
        <v>0</v>
      </c>
      <c r="N2161" s="26">
        <f t="shared" si="516"/>
        <v>0</v>
      </c>
      <c r="O2161" s="26">
        <f t="shared" si="516"/>
        <v>0</v>
      </c>
      <c r="P2161" s="26">
        <f t="shared" si="516"/>
        <v>0</v>
      </c>
      <c r="Q2161" s="26">
        <f t="shared" si="516"/>
        <v>0</v>
      </c>
      <c r="R2161" s="26">
        <f t="shared" si="516"/>
        <v>0</v>
      </c>
      <c r="S2161" s="42" t="s">
        <v>13</v>
      </c>
      <c r="T2161" s="43" t="s">
        <v>13</v>
      </c>
      <c r="U2161" s="44" t="s">
        <v>13</v>
      </c>
      <c r="V2161" s="45" t="s">
        <v>13</v>
      </c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</row>
    <row r="2162" spans="1:116" ht="9.75" customHeight="1" outlineLevel="4" thickBot="1" x14ac:dyDescent="0.2">
      <c r="A2162" s="11" t="s">
        <v>73</v>
      </c>
      <c r="B2162" s="12" t="s">
        <v>12</v>
      </c>
      <c r="C2162" s="117" t="s">
        <v>12</v>
      </c>
      <c r="D2162" s="13">
        <v>3</v>
      </c>
      <c r="E2162" s="1016" t="s">
        <v>124</v>
      </c>
      <c r="F2162" s="1017"/>
      <c r="G2162" s="1017"/>
      <c r="H2162" s="1017"/>
      <c r="I2162" s="1017"/>
      <c r="J2162" s="1017"/>
      <c r="K2162" s="1017"/>
      <c r="L2162" s="1017"/>
      <c r="M2162" s="1017"/>
      <c r="N2162" s="1017"/>
      <c r="O2162" s="1017"/>
      <c r="P2162" s="1017"/>
      <c r="Q2162" s="1017"/>
      <c r="R2162" s="1017"/>
      <c r="S2162" s="1017"/>
      <c r="T2162" s="1017"/>
      <c r="U2162" s="1017"/>
      <c r="V2162" s="1018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</row>
    <row r="2163" spans="1:116" ht="9.75" customHeight="1" outlineLevel="4" x14ac:dyDescent="0.15">
      <c r="A2163" s="1000" t="s">
        <v>73</v>
      </c>
      <c r="B2163" s="1004" t="s">
        <v>12</v>
      </c>
      <c r="C2163" s="1008" t="s">
        <v>12</v>
      </c>
      <c r="D2163" s="978">
        <v>3</v>
      </c>
      <c r="E2163" s="1022" t="s">
        <v>10</v>
      </c>
      <c r="F2163" s="966"/>
      <c r="G2163" s="942"/>
      <c r="H2163" s="942"/>
      <c r="I2163" s="942"/>
      <c r="J2163" s="16" t="s">
        <v>156</v>
      </c>
      <c r="K2163" s="20"/>
      <c r="L2163" s="14"/>
      <c r="M2163" s="15"/>
      <c r="N2163" s="15"/>
      <c r="O2163" s="15"/>
      <c r="P2163" s="15"/>
      <c r="Q2163" s="14"/>
      <c r="R2163" s="14"/>
      <c r="S2163" s="1012"/>
      <c r="T2163" s="912"/>
      <c r="U2163" s="912"/>
      <c r="V2163" s="912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</row>
    <row r="2164" spans="1:116" ht="9.75" customHeight="1" outlineLevel="4" x14ac:dyDescent="0.15">
      <c r="A2164" s="1001"/>
      <c r="B2164" s="1005"/>
      <c r="C2164" s="1009"/>
      <c r="D2164" s="979"/>
      <c r="E2164" s="1023"/>
      <c r="F2164" s="967"/>
      <c r="G2164" s="943"/>
      <c r="H2164" s="943"/>
      <c r="I2164" s="943"/>
      <c r="J2164" s="16" t="s">
        <v>157</v>
      </c>
      <c r="K2164" s="20"/>
      <c r="L2164" s="16"/>
      <c r="M2164" s="17"/>
      <c r="N2164" s="17"/>
      <c r="O2164" s="17"/>
      <c r="P2164" s="17"/>
      <c r="Q2164" s="16"/>
      <c r="R2164" s="16"/>
      <c r="S2164" s="1013"/>
      <c r="T2164" s="913"/>
      <c r="U2164" s="913"/>
      <c r="V2164" s="9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</row>
    <row r="2165" spans="1:116" ht="9.75" customHeight="1" outlineLevel="4" x14ac:dyDescent="0.15">
      <c r="A2165" s="1001"/>
      <c r="B2165" s="1005"/>
      <c r="C2165" s="1009"/>
      <c r="D2165" s="979"/>
      <c r="E2165" s="1023"/>
      <c r="F2165" s="967"/>
      <c r="G2165" s="943"/>
      <c r="H2165" s="943"/>
      <c r="I2165" s="943"/>
      <c r="J2165" s="16" t="s">
        <v>158</v>
      </c>
      <c r="K2165" s="20"/>
      <c r="L2165" s="16"/>
      <c r="M2165" s="17"/>
      <c r="N2165" s="17"/>
      <c r="O2165" s="17"/>
      <c r="P2165" s="17"/>
      <c r="Q2165" s="16"/>
      <c r="R2165" s="16"/>
      <c r="S2165" s="1013"/>
      <c r="T2165" s="913"/>
      <c r="U2165" s="913"/>
      <c r="V2165" s="9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</row>
    <row r="2166" spans="1:116" ht="9.75" customHeight="1" outlineLevel="4" x14ac:dyDescent="0.15">
      <c r="A2166" s="1002"/>
      <c r="B2166" s="1006"/>
      <c r="C2166" s="1010"/>
      <c r="D2166" s="979"/>
      <c r="E2166" s="1024"/>
      <c r="F2166" s="967"/>
      <c r="G2166" s="943"/>
      <c r="H2166" s="943"/>
      <c r="I2166" s="943"/>
      <c r="J2166" s="18" t="s">
        <v>159</v>
      </c>
      <c r="K2166" s="21"/>
      <c r="L2166" s="18"/>
      <c r="M2166" s="18"/>
      <c r="N2166" s="18"/>
      <c r="O2166" s="18"/>
      <c r="P2166" s="18"/>
      <c r="Q2166" s="18"/>
      <c r="R2166" s="18"/>
      <c r="S2166" s="1014"/>
      <c r="T2166" s="913"/>
      <c r="U2166" s="913"/>
      <c r="V2166" s="9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</row>
    <row r="2167" spans="1:116" ht="9.75" customHeight="1" outlineLevel="4" thickBot="1" x14ac:dyDescent="0.2">
      <c r="A2167" s="1003"/>
      <c r="B2167" s="1007"/>
      <c r="C2167" s="1011"/>
      <c r="D2167" s="980"/>
      <c r="E2167" s="1025"/>
      <c r="F2167" s="968"/>
      <c r="G2167" s="944"/>
      <c r="H2167" s="944"/>
      <c r="I2167" s="944"/>
      <c r="J2167" s="19" t="s">
        <v>385</v>
      </c>
      <c r="K2167" s="19">
        <f>SUM(K2163:K2166)</f>
        <v>0</v>
      </c>
      <c r="L2167" s="19">
        <f>SUM(L2163:L2166)</f>
        <v>0</v>
      </c>
      <c r="M2167" s="19">
        <f t="shared" ref="M2167:R2167" si="517">SUM(M2163:M2166)</f>
        <v>0</v>
      </c>
      <c r="N2167" s="19">
        <f t="shared" si="517"/>
        <v>0</v>
      </c>
      <c r="O2167" s="19">
        <f t="shared" si="517"/>
        <v>0</v>
      </c>
      <c r="P2167" s="19">
        <f t="shared" si="517"/>
        <v>0</v>
      </c>
      <c r="Q2167" s="19">
        <f t="shared" si="517"/>
        <v>0</v>
      </c>
      <c r="R2167" s="19">
        <f t="shared" si="517"/>
        <v>0</v>
      </c>
      <c r="S2167" s="1015"/>
      <c r="T2167" s="914"/>
      <c r="U2167" s="914"/>
      <c r="V2167" s="914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</row>
    <row r="2168" spans="1:116" ht="9.75" customHeight="1" outlineLevel="4" x14ac:dyDescent="0.15">
      <c r="A2168" s="1000" t="s">
        <v>73</v>
      </c>
      <c r="B2168" s="1004" t="s">
        <v>12</v>
      </c>
      <c r="C2168" s="1008" t="s">
        <v>12</v>
      </c>
      <c r="D2168" s="978">
        <v>3</v>
      </c>
      <c r="E2168" s="960" t="s">
        <v>11</v>
      </c>
      <c r="F2168" s="963"/>
      <c r="G2168" s="942"/>
      <c r="H2168" s="942"/>
      <c r="I2168" s="942"/>
      <c r="J2168" s="14" t="s">
        <v>156</v>
      </c>
      <c r="K2168" s="20"/>
      <c r="L2168" s="20"/>
      <c r="M2168" s="17"/>
      <c r="N2168" s="17"/>
      <c r="O2168" s="17"/>
      <c r="P2168" s="17"/>
      <c r="Q2168" s="16"/>
      <c r="R2168" s="16"/>
      <c r="S2168" s="945"/>
      <c r="T2168" s="912"/>
      <c r="U2168" s="912"/>
      <c r="V2168" s="912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</row>
    <row r="2169" spans="1:116" ht="9.75" customHeight="1" outlineLevel="4" x14ac:dyDescent="0.15">
      <c r="A2169" s="1001"/>
      <c r="B2169" s="1005"/>
      <c r="C2169" s="1009"/>
      <c r="D2169" s="979"/>
      <c r="E2169" s="961"/>
      <c r="F2169" s="964"/>
      <c r="G2169" s="943"/>
      <c r="H2169" s="943"/>
      <c r="I2169" s="943"/>
      <c r="J2169" s="16" t="s">
        <v>157</v>
      </c>
      <c r="K2169" s="20"/>
      <c r="L2169" s="20"/>
      <c r="M2169" s="17"/>
      <c r="N2169" s="17"/>
      <c r="O2169" s="17"/>
      <c r="P2169" s="17"/>
      <c r="Q2169" s="16"/>
      <c r="R2169" s="16"/>
      <c r="S2169" s="946"/>
      <c r="T2169" s="913"/>
      <c r="U2169" s="913"/>
      <c r="V2169" s="9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</row>
    <row r="2170" spans="1:116" ht="9.75" customHeight="1" outlineLevel="4" x14ac:dyDescent="0.15">
      <c r="A2170" s="1001"/>
      <c r="B2170" s="1005"/>
      <c r="C2170" s="1009"/>
      <c r="D2170" s="979"/>
      <c r="E2170" s="961"/>
      <c r="F2170" s="964"/>
      <c r="G2170" s="943"/>
      <c r="H2170" s="943"/>
      <c r="I2170" s="943"/>
      <c r="J2170" s="16" t="s">
        <v>158</v>
      </c>
      <c r="K2170" s="20"/>
      <c r="L2170" s="20"/>
      <c r="M2170" s="17"/>
      <c r="N2170" s="17"/>
      <c r="O2170" s="17"/>
      <c r="P2170" s="17"/>
      <c r="Q2170" s="16"/>
      <c r="R2170" s="16"/>
      <c r="S2170" s="946"/>
      <c r="T2170" s="913"/>
      <c r="U2170" s="913"/>
      <c r="V2170" s="9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</row>
    <row r="2171" spans="1:116" ht="10.5" customHeight="1" outlineLevel="4" x14ac:dyDescent="0.15">
      <c r="A2171" s="1002"/>
      <c r="B2171" s="1006"/>
      <c r="C2171" s="1010"/>
      <c r="D2171" s="979"/>
      <c r="E2171" s="961"/>
      <c r="F2171" s="964"/>
      <c r="G2171" s="943"/>
      <c r="H2171" s="943"/>
      <c r="I2171" s="943"/>
      <c r="J2171" s="18" t="s">
        <v>159</v>
      </c>
      <c r="K2171" s="21"/>
      <c r="L2171" s="21"/>
      <c r="M2171" s="22"/>
      <c r="N2171" s="22"/>
      <c r="O2171" s="22"/>
      <c r="P2171" s="22"/>
      <c r="Q2171" s="18"/>
      <c r="R2171" s="18"/>
      <c r="S2171" s="946"/>
      <c r="T2171" s="913"/>
      <c r="U2171" s="913"/>
      <c r="V2171" s="9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</row>
    <row r="2172" spans="1:116" ht="10.5" customHeight="1" outlineLevel="4" thickBot="1" x14ac:dyDescent="0.2">
      <c r="A2172" s="1003"/>
      <c r="B2172" s="1007"/>
      <c r="C2172" s="1011"/>
      <c r="D2172" s="980"/>
      <c r="E2172" s="962"/>
      <c r="F2172" s="965"/>
      <c r="G2172" s="944"/>
      <c r="H2172" s="944"/>
      <c r="I2172" s="944"/>
      <c r="J2172" s="19" t="s">
        <v>385</v>
      </c>
      <c r="K2172" s="19">
        <f>SUM(K2168:K2171)</f>
        <v>0</v>
      </c>
      <c r="L2172" s="19">
        <f>SUM(L2168:L2171)</f>
        <v>0</v>
      </c>
      <c r="M2172" s="19">
        <f t="shared" ref="M2172:R2172" si="518">SUM(M2168:M2171)</f>
        <v>0</v>
      </c>
      <c r="N2172" s="19">
        <f t="shared" si="518"/>
        <v>0</v>
      </c>
      <c r="O2172" s="19">
        <f t="shared" si="518"/>
        <v>0</v>
      </c>
      <c r="P2172" s="19">
        <f t="shared" si="518"/>
        <v>0</v>
      </c>
      <c r="Q2172" s="19">
        <f t="shared" si="518"/>
        <v>0</v>
      </c>
      <c r="R2172" s="19">
        <f t="shared" si="518"/>
        <v>0</v>
      </c>
      <c r="S2172" s="947"/>
      <c r="T2172" s="914"/>
      <c r="U2172" s="914"/>
      <c r="V2172" s="914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</row>
    <row r="2173" spans="1:116" ht="9.75" customHeight="1" outlineLevel="4" x14ac:dyDescent="0.15">
      <c r="A2173" s="1000" t="s">
        <v>73</v>
      </c>
      <c r="B2173" s="1004" t="s">
        <v>12</v>
      </c>
      <c r="C2173" s="1008" t="s">
        <v>12</v>
      </c>
      <c r="D2173" s="978">
        <v>3</v>
      </c>
      <c r="E2173" s="960" t="s">
        <v>12</v>
      </c>
      <c r="F2173" s="963"/>
      <c r="G2173" s="942"/>
      <c r="H2173" s="942"/>
      <c r="I2173" s="942"/>
      <c r="J2173" s="14" t="s">
        <v>156</v>
      </c>
      <c r="K2173" s="20"/>
      <c r="L2173" s="20"/>
      <c r="M2173" s="17"/>
      <c r="N2173" s="17"/>
      <c r="O2173" s="17"/>
      <c r="P2173" s="17"/>
      <c r="Q2173" s="16"/>
      <c r="R2173" s="16"/>
      <c r="S2173" s="945"/>
      <c r="T2173" s="912"/>
      <c r="U2173" s="912"/>
      <c r="V2173" s="912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</row>
    <row r="2174" spans="1:116" ht="9.75" customHeight="1" outlineLevel="4" x14ac:dyDescent="0.15">
      <c r="A2174" s="1001"/>
      <c r="B2174" s="1005"/>
      <c r="C2174" s="1009"/>
      <c r="D2174" s="979"/>
      <c r="E2174" s="961"/>
      <c r="F2174" s="964"/>
      <c r="G2174" s="943"/>
      <c r="H2174" s="943"/>
      <c r="I2174" s="943"/>
      <c r="J2174" s="16" t="s">
        <v>157</v>
      </c>
      <c r="K2174" s="20"/>
      <c r="L2174" s="20"/>
      <c r="M2174" s="17"/>
      <c r="N2174" s="17"/>
      <c r="O2174" s="17"/>
      <c r="P2174" s="17"/>
      <c r="Q2174" s="16"/>
      <c r="R2174" s="16"/>
      <c r="S2174" s="946"/>
      <c r="T2174" s="913"/>
      <c r="U2174" s="913"/>
      <c r="V2174" s="9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</row>
    <row r="2175" spans="1:116" ht="9.75" customHeight="1" outlineLevel="4" x14ac:dyDescent="0.15">
      <c r="A2175" s="1001"/>
      <c r="B2175" s="1005"/>
      <c r="C2175" s="1009"/>
      <c r="D2175" s="979"/>
      <c r="E2175" s="961"/>
      <c r="F2175" s="964"/>
      <c r="G2175" s="943"/>
      <c r="H2175" s="943"/>
      <c r="I2175" s="943"/>
      <c r="J2175" s="16" t="s">
        <v>158</v>
      </c>
      <c r="K2175" s="20"/>
      <c r="L2175" s="20"/>
      <c r="M2175" s="17"/>
      <c r="N2175" s="17"/>
      <c r="O2175" s="17"/>
      <c r="P2175" s="17"/>
      <c r="Q2175" s="16"/>
      <c r="R2175" s="16"/>
      <c r="S2175" s="946"/>
      <c r="T2175" s="913"/>
      <c r="U2175" s="913"/>
      <c r="V2175" s="9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</row>
    <row r="2176" spans="1:116" ht="9.75" customHeight="1" outlineLevel="4" x14ac:dyDescent="0.15">
      <c r="A2176" s="1002"/>
      <c r="B2176" s="1006"/>
      <c r="C2176" s="1010"/>
      <c r="D2176" s="979"/>
      <c r="E2176" s="961"/>
      <c r="F2176" s="964"/>
      <c r="G2176" s="943"/>
      <c r="H2176" s="943"/>
      <c r="I2176" s="943"/>
      <c r="J2176" s="18" t="s">
        <v>159</v>
      </c>
      <c r="K2176" s="21"/>
      <c r="L2176" s="21"/>
      <c r="M2176" s="22"/>
      <c r="N2176" s="22"/>
      <c r="O2176" s="22"/>
      <c r="P2176" s="22"/>
      <c r="Q2176" s="18"/>
      <c r="R2176" s="18"/>
      <c r="S2176" s="946"/>
      <c r="T2176" s="913"/>
      <c r="U2176" s="913"/>
      <c r="V2176" s="9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</row>
    <row r="2177" spans="1:116" ht="9.75" customHeight="1" outlineLevel="4" thickBot="1" x14ac:dyDescent="0.2">
      <c r="A2177" s="1003"/>
      <c r="B2177" s="1007"/>
      <c r="C2177" s="1011"/>
      <c r="D2177" s="980"/>
      <c r="E2177" s="962"/>
      <c r="F2177" s="965"/>
      <c r="G2177" s="944"/>
      <c r="H2177" s="944"/>
      <c r="I2177" s="944"/>
      <c r="J2177" s="19" t="s">
        <v>385</v>
      </c>
      <c r="K2177" s="19">
        <f>SUM(K2173:K2176)</f>
        <v>0</v>
      </c>
      <c r="L2177" s="19">
        <f>SUM(L2173:L2176)</f>
        <v>0</v>
      </c>
      <c r="M2177" s="19">
        <f t="shared" ref="M2177:R2177" si="519">SUM(M2173:M2176)</f>
        <v>0</v>
      </c>
      <c r="N2177" s="19">
        <f t="shared" si="519"/>
        <v>0</v>
      </c>
      <c r="O2177" s="19">
        <f t="shared" si="519"/>
        <v>0</v>
      </c>
      <c r="P2177" s="19">
        <f t="shared" si="519"/>
        <v>0</v>
      </c>
      <c r="Q2177" s="19">
        <f t="shared" si="519"/>
        <v>0</v>
      </c>
      <c r="R2177" s="19">
        <f t="shared" si="519"/>
        <v>0</v>
      </c>
      <c r="S2177" s="947"/>
      <c r="T2177" s="914"/>
      <c r="U2177" s="914"/>
      <c r="V2177" s="914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</row>
    <row r="2178" spans="1:116" ht="9.75" customHeight="1" outlineLevel="3" thickBot="1" x14ac:dyDescent="0.2">
      <c r="A2178" s="30" t="s">
        <v>73</v>
      </c>
      <c r="B2178" s="31" t="s">
        <v>12</v>
      </c>
      <c r="C2178" s="10" t="s">
        <v>12</v>
      </c>
      <c r="D2178" s="25">
        <v>3</v>
      </c>
      <c r="E2178" s="915" t="s">
        <v>46</v>
      </c>
      <c r="F2178" s="916"/>
      <c r="G2178" s="916"/>
      <c r="H2178" s="916"/>
      <c r="I2178" s="916"/>
      <c r="J2178" s="917"/>
      <c r="K2178" s="26">
        <f>K2167+K2172+K2177</f>
        <v>0</v>
      </c>
      <c r="L2178" s="26">
        <f>L2167+L2172+L2177</f>
        <v>0</v>
      </c>
      <c r="M2178" s="26">
        <f t="shared" ref="M2178:R2178" si="520">M2167+M2172+M2177</f>
        <v>0</v>
      </c>
      <c r="N2178" s="26">
        <f t="shared" si="520"/>
        <v>0</v>
      </c>
      <c r="O2178" s="26">
        <f t="shared" si="520"/>
        <v>0</v>
      </c>
      <c r="P2178" s="26">
        <f t="shared" si="520"/>
        <v>0</v>
      </c>
      <c r="Q2178" s="26">
        <f t="shared" si="520"/>
        <v>0</v>
      </c>
      <c r="R2178" s="26">
        <f t="shared" si="520"/>
        <v>0</v>
      </c>
      <c r="S2178" s="42" t="s">
        <v>13</v>
      </c>
      <c r="T2178" s="43" t="s">
        <v>13</v>
      </c>
      <c r="U2178" s="44" t="s">
        <v>13</v>
      </c>
      <c r="V2178" s="45" t="s">
        <v>13</v>
      </c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</row>
    <row r="2179" spans="1:116" ht="9.75" customHeight="1" outlineLevel="4" thickBot="1" x14ac:dyDescent="0.2">
      <c r="A2179" s="11" t="s">
        <v>73</v>
      </c>
      <c r="B2179" s="12" t="s">
        <v>12</v>
      </c>
      <c r="C2179" s="117" t="s">
        <v>12</v>
      </c>
      <c r="D2179" s="13">
        <v>4</v>
      </c>
      <c r="E2179" s="1016" t="s">
        <v>268</v>
      </c>
      <c r="F2179" s="1017"/>
      <c r="G2179" s="1017"/>
      <c r="H2179" s="1017"/>
      <c r="I2179" s="1017"/>
      <c r="J2179" s="1017"/>
      <c r="K2179" s="1017"/>
      <c r="L2179" s="1017"/>
      <c r="M2179" s="1017"/>
      <c r="N2179" s="1017"/>
      <c r="O2179" s="1017"/>
      <c r="P2179" s="1017"/>
      <c r="Q2179" s="1017"/>
      <c r="R2179" s="1017"/>
      <c r="S2179" s="1017"/>
      <c r="T2179" s="1017"/>
      <c r="U2179" s="1017"/>
      <c r="V2179" s="1018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</row>
    <row r="2180" spans="1:116" ht="9.75" customHeight="1" outlineLevel="4" x14ac:dyDescent="0.15">
      <c r="A2180" s="1000" t="s">
        <v>73</v>
      </c>
      <c r="B2180" s="1004" t="s">
        <v>12</v>
      </c>
      <c r="C2180" s="1008" t="s">
        <v>12</v>
      </c>
      <c r="D2180" s="978">
        <v>4</v>
      </c>
      <c r="E2180" s="1022" t="s">
        <v>10</v>
      </c>
      <c r="F2180" s="966"/>
      <c r="G2180" s="942"/>
      <c r="H2180" s="942"/>
      <c r="I2180" s="942"/>
      <c r="J2180" s="16" t="s">
        <v>156</v>
      </c>
      <c r="K2180" s="20"/>
      <c r="L2180" s="14"/>
      <c r="M2180" s="15"/>
      <c r="N2180" s="15"/>
      <c r="O2180" s="15"/>
      <c r="P2180" s="15"/>
      <c r="Q2180" s="14"/>
      <c r="R2180" s="14"/>
      <c r="S2180" s="1012"/>
      <c r="T2180" s="912"/>
      <c r="U2180" s="912"/>
      <c r="V2180" s="912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</row>
    <row r="2181" spans="1:116" ht="9.75" customHeight="1" outlineLevel="4" x14ac:dyDescent="0.15">
      <c r="A2181" s="1001"/>
      <c r="B2181" s="1005"/>
      <c r="C2181" s="1009"/>
      <c r="D2181" s="979"/>
      <c r="E2181" s="1023"/>
      <c r="F2181" s="967"/>
      <c r="G2181" s="943"/>
      <c r="H2181" s="943"/>
      <c r="I2181" s="943"/>
      <c r="J2181" s="16" t="s">
        <v>157</v>
      </c>
      <c r="K2181" s="20"/>
      <c r="L2181" s="16"/>
      <c r="M2181" s="17"/>
      <c r="N2181" s="17"/>
      <c r="O2181" s="17"/>
      <c r="P2181" s="17"/>
      <c r="Q2181" s="16"/>
      <c r="R2181" s="16"/>
      <c r="S2181" s="1013"/>
      <c r="T2181" s="913"/>
      <c r="U2181" s="913"/>
      <c r="V2181" s="9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</row>
    <row r="2182" spans="1:116" ht="9.75" customHeight="1" outlineLevel="4" x14ac:dyDescent="0.15">
      <c r="A2182" s="1001"/>
      <c r="B2182" s="1005"/>
      <c r="C2182" s="1009"/>
      <c r="D2182" s="979"/>
      <c r="E2182" s="1023"/>
      <c r="F2182" s="967"/>
      <c r="G2182" s="943"/>
      <c r="H2182" s="943"/>
      <c r="I2182" s="943"/>
      <c r="J2182" s="16" t="s">
        <v>158</v>
      </c>
      <c r="K2182" s="20"/>
      <c r="L2182" s="16"/>
      <c r="M2182" s="17"/>
      <c r="N2182" s="17"/>
      <c r="O2182" s="17"/>
      <c r="P2182" s="17"/>
      <c r="Q2182" s="16"/>
      <c r="R2182" s="16"/>
      <c r="S2182" s="1013"/>
      <c r="T2182" s="913"/>
      <c r="U2182" s="913"/>
      <c r="V2182" s="9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</row>
    <row r="2183" spans="1:116" ht="9.75" customHeight="1" outlineLevel="4" x14ac:dyDescent="0.15">
      <c r="A2183" s="1002"/>
      <c r="B2183" s="1006"/>
      <c r="C2183" s="1010"/>
      <c r="D2183" s="979"/>
      <c r="E2183" s="1024"/>
      <c r="F2183" s="967"/>
      <c r="G2183" s="943"/>
      <c r="H2183" s="943"/>
      <c r="I2183" s="943"/>
      <c r="J2183" s="18" t="s">
        <v>159</v>
      </c>
      <c r="K2183" s="21"/>
      <c r="L2183" s="18"/>
      <c r="M2183" s="18"/>
      <c r="N2183" s="18"/>
      <c r="O2183" s="18"/>
      <c r="P2183" s="18"/>
      <c r="Q2183" s="18"/>
      <c r="R2183" s="18"/>
      <c r="S2183" s="1014"/>
      <c r="T2183" s="913"/>
      <c r="U2183" s="913"/>
      <c r="V2183" s="9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</row>
    <row r="2184" spans="1:116" ht="9.75" customHeight="1" outlineLevel="4" thickBot="1" x14ac:dyDescent="0.2">
      <c r="A2184" s="1003"/>
      <c r="B2184" s="1007"/>
      <c r="C2184" s="1011"/>
      <c r="D2184" s="980"/>
      <c r="E2184" s="1025"/>
      <c r="F2184" s="968"/>
      <c r="G2184" s="944"/>
      <c r="H2184" s="944"/>
      <c r="I2184" s="944"/>
      <c r="J2184" s="19" t="s">
        <v>385</v>
      </c>
      <c r="K2184" s="19">
        <f>SUM(K2180:K2183)</f>
        <v>0</v>
      </c>
      <c r="L2184" s="19">
        <f>SUM(L2180:L2183)</f>
        <v>0</v>
      </c>
      <c r="M2184" s="19">
        <f t="shared" ref="M2184:R2184" si="521">SUM(M2180:M2183)</f>
        <v>0</v>
      </c>
      <c r="N2184" s="19">
        <f t="shared" si="521"/>
        <v>0</v>
      </c>
      <c r="O2184" s="19">
        <f t="shared" si="521"/>
        <v>0</v>
      </c>
      <c r="P2184" s="19">
        <f t="shared" si="521"/>
        <v>0</v>
      </c>
      <c r="Q2184" s="19">
        <f t="shared" si="521"/>
        <v>0</v>
      </c>
      <c r="R2184" s="19">
        <f t="shared" si="521"/>
        <v>0</v>
      </c>
      <c r="S2184" s="1015"/>
      <c r="T2184" s="914"/>
      <c r="U2184" s="914"/>
      <c r="V2184" s="914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</row>
    <row r="2185" spans="1:116" ht="9.75" customHeight="1" outlineLevel="4" x14ac:dyDescent="0.15">
      <c r="A2185" s="1000" t="s">
        <v>73</v>
      </c>
      <c r="B2185" s="1004" t="s">
        <v>12</v>
      </c>
      <c r="C2185" s="1008" t="s">
        <v>12</v>
      </c>
      <c r="D2185" s="978">
        <v>4</v>
      </c>
      <c r="E2185" s="960" t="s">
        <v>11</v>
      </c>
      <c r="F2185" s="963"/>
      <c r="G2185" s="942"/>
      <c r="H2185" s="942"/>
      <c r="I2185" s="942"/>
      <c r="J2185" s="14" t="s">
        <v>156</v>
      </c>
      <c r="K2185" s="20"/>
      <c r="L2185" s="20"/>
      <c r="M2185" s="17"/>
      <c r="N2185" s="17"/>
      <c r="O2185" s="17"/>
      <c r="P2185" s="17"/>
      <c r="Q2185" s="16"/>
      <c r="R2185" s="16"/>
      <c r="S2185" s="945"/>
      <c r="T2185" s="912"/>
      <c r="U2185" s="912"/>
      <c r="V2185" s="912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</row>
    <row r="2186" spans="1:116" ht="9.75" customHeight="1" outlineLevel="4" x14ac:dyDescent="0.15">
      <c r="A2186" s="1001"/>
      <c r="B2186" s="1005"/>
      <c r="C2186" s="1009"/>
      <c r="D2186" s="979"/>
      <c r="E2186" s="961"/>
      <c r="F2186" s="964"/>
      <c r="G2186" s="943"/>
      <c r="H2186" s="943"/>
      <c r="I2186" s="943"/>
      <c r="J2186" s="16" t="s">
        <v>157</v>
      </c>
      <c r="K2186" s="20"/>
      <c r="L2186" s="20"/>
      <c r="M2186" s="17"/>
      <c r="N2186" s="17"/>
      <c r="O2186" s="17"/>
      <c r="P2186" s="17"/>
      <c r="Q2186" s="16"/>
      <c r="R2186" s="16"/>
      <c r="S2186" s="946"/>
      <c r="T2186" s="913"/>
      <c r="U2186" s="913"/>
      <c r="V2186" s="9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</row>
    <row r="2187" spans="1:116" ht="9.75" customHeight="1" outlineLevel="4" x14ac:dyDescent="0.15">
      <c r="A2187" s="1001"/>
      <c r="B2187" s="1005"/>
      <c r="C2187" s="1009"/>
      <c r="D2187" s="979"/>
      <c r="E2187" s="961"/>
      <c r="F2187" s="964"/>
      <c r="G2187" s="943"/>
      <c r="H2187" s="943"/>
      <c r="I2187" s="943"/>
      <c r="J2187" s="16" t="s">
        <v>158</v>
      </c>
      <c r="K2187" s="20"/>
      <c r="L2187" s="20"/>
      <c r="M2187" s="17"/>
      <c r="N2187" s="17"/>
      <c r="O2187" s="17"/>
      <c r="P2187" s="17"/>
      <c r="Q2187" s="16"/>
      <c r="R2187" s="16"/>
      <c r="S2187" s="946"/>
      <c r="T2187" s="913"/>
      <c r="U2187" s="913"/>
      <c r="V2187" s="9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</row>
    <row r="2188" spans="1:116" ht="10.5" customHeight="1" outlineLevel="4" x14ac:dyDescent="0.15">
      <c r="A2188" s="1002"/>
      <c r="B2188" s="1006"/>
      <c r="C2188" s="1010"/>
      <c r="D2188" s="979"/>
      <c r="E2188" s="961"/>
      <c r="F2188" s="964"/>
      <c r="G2188" s="943"/>
      <c r="H2188" s="943"/>
      <c r="I2188" s="943"/>
      <c r="J2188" s="18" t="s">
        <v>159</v>
      </c>
      <c r="K2188" s="21"/>
      <c r="L2188" s="21"/>
      <c r="M2188" s="22"/>
      <c r="N2188" s="22"/>
      <c r="O2188" s="22"/>
      <c r="P2188" s="22"/>
      <c r="Q2188" s="18"/>
      <c r="R2188" s="18"/>
      <c r="S2188" s="946"/>
      <c r="T2188" s="913"/>
      <c r="U2188" s="913"/>
      <c r="V2188" s="9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</row>
    <row r="2189" spans="1:116" ht="9.75" customHeight="1" outlineLevel="4" thickBot="1" x14ac:dyDescent="0.25">
      <c r="A2189" s="1003"/>
      <c r="B2189" s="1007"/>
      <c r="C2189" s="1011"/>
      <c r="D2189" s="980"/>
      <c r="E2189" s="962"/>
      <c r="F2189" s="965"/>
      <c r="G2189" s="944"/>
      <c r="H2189" s="944"/>
      <c r="I2189" s="944"/>
      <c r="J2189" s="19" t="s">
        <v>385</v>
      </c>
      <c r="K2189" s="19">
        <f>SUM(K2185:K2188)</f>
        <v>0</v>
      </c>
      <c r="L2189" s="19">
        <f>SUM(L2185:L2188)</f>
        <v>0</v>
      </c>
      <c r="M2189" s="19">
        <f t="shared" ref="M2189:R2189" si="522">SUM(M2185:M2188)</f>
        <v>0</v>
      </c>
      <c r="N2189" s="19">
        <f t="shared" si="522"/>
        <v>0</v>
      </c>
      <c r="O2189" s="19">
        <f t="shared" si="522"/>
        <v>0</v>
      </c>
      <c r="P2189" s="19">
        <f t="shared" si="522"/>
        <v>0</v>
      </c>
      <c r="Q2189" s="19">
        <f t="shared" si="522"/>
        <v>0</v>
      </c>
      <c r="R2189" s="19">
        <f t="shared" si="522"/>
        <v>0</v>
      </c>
      <c r="S2189" s="947"/>
      <c r="T2189" s="914"/>
      <c r="U2189" s="914"/>
      <c r="V2189" s="914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</row>
    <row r="2190" spans="1:116" ht="9.75" customHeight="1" outlineLevel="4" x14ac:dyDescent="0.2">
      <c r="A2190" s="1000" t="s">
        <v>73</v>
      </c>
      <c r="B2190" s="1004" t="s">
        <v>12</v>
      </c>
      <c r="C2190" s="1008" t="s">
        <v>12</v>
      </c>
      <c r="D2190" s="978">
        <v>4</v>
      </c>
      <c r="E2190" s="960" t="s">
        <v>12</v>
      </c>
      <c r="F2190" s="963"/>
      <c r="G2190" s="942"/>
      <c r="H2190" s="942"/>
      <c r="I2190" s="942"/>
      <c r="J2190" s="14" t="s">
        <v>156</v>
      </c>
      <c r="K2190" s="20"/>
      <c r="L2190" s="20"/>
      <c r="M2190" s="17"/>
      <c r="N2190" s="17"/>
      <c r="O2190" s="17"/>
      <c r="P2190" s="17"/>
      <c r="Q2190" s="16"/>
      <c r="R2190" s="16"/>
      <c r="S2190" s="945"/>
      <c r="T2190" s="912"/>
      <c r="U2190" s="912"/>
      <c r="V2190" s="912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</row>
    <row r="2191" spans="1:116" ht="9.75" customHeight="1" outlineLevel="4" x14ac:dyDescent="0.2">
      <c r="A2191" s="1001"/>
      <c r="B2191" s="1005"/>
      <c r="C2191" s="1009"/>
      <c r="D2191" s="979"/>
      <c r="E2191" s="961"/>
      <c r="F2191" s="964"/>
      <c r="G2191" s="943"/>
      <c r="H2191" s="943"/>
      <c r="I2191" s="943"/>
      <c r="J2191" s="16" t="s">
        <v>157</v>
      </c>
      <c r="K2191" s="20"/>
      <c r="L2191" s="20"/>
      <c r="M2191" s="17"/>
      <c r="N2191" s="17"/>
      <c r="O2191" s="17"/>
      <c r="P2191" s="17"/>
      <c r="Q2191" s="16"/>
      <c r="R2191" s="16"/>
      <c r="S2191" s="946"/>
      <c r="T2191" s="913"/>
      <c r="U2191" s="913"/>
      <c r="V2191" s="9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</row>
    <row r="2192" spans="1:116" ht="9.75" customHeight="1" outlineLevel="4" x14ac:dyDescent="0.15">
      <c r="A2192" s="1001"/>
      <c r="B2192" s="1005"/>
      <c r="C2192" s="1009"/>
      <c r="D2192" s="979"/>
      <c r="E2192" s="961"/>
      <c r="F2192" s="964"/>
      <c r="G2192" s="943"/>
      <c r="H2192" s="943"/>
      <c r="I2192" s="943"/>
      <c r="J2192" s="16" t="s">
        <v>158</v>
      </c>
      <c r="K2192" s="20"/>
      <c r="L2192" s="20"/>
      <c r="M2192" s="17"/>
      <c r="N2192" s="17"/>
      <c r="O2192" s="17"/>
      <c r="P2192" s="17"/>
      <c r="Q2192" s="16"/>
      <c r="R2192" s="16"/>
      <c r="S2192" s="946"/>
      <c r="T2192" s="913"/>
      <c r="U2192" s="913"/>
      <c r="V2192" s="9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</row>
    <row r="2193" spans="1:44" ht="11.25" customHeight="1" outlineLevel="4" x14ac:dyDescent="0.15">
      <c r="A2193" s="1002"/>
      <c r="B2193" s="1006"/>
      <c r="C2193" s="1010"/>
      <c r="D2193" s="979"/>
      <c r="E2193" s="961"/>
      <c r="F2193" s="964"/>
      <c r="G2193" s="943"/>
      <c r="H2193" s="943"/>
      <c r="I2193" s="943"/>
      <c r="J2193" s="18" t="s">
        <v>159</v>
      </c>
      <c r="K2193" s="21"/>
      <c r="L2193" s="21"/>
      <c r="M2193" s="22"/>
      <c r="N2193" s="22"/>
      <c r="O2193" s="22"/>
      <c r="P2193" s="22"/>
      <c r="Q2193" s="18"/>
      <c r="R2193" s="18"/>
      <c r="S2193" s="946"/>
      <c r="T2193" s="913"/>
      <c r="U2193" s="913"/>
      <c r="V2193" s="9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</row>
    <row r="2194" spans="1:44" ht="11.25" customHeight="1" outlineLevel="4" thickBot="1" x14ac:dyDescent="0.2">
      <c r="A2194" s="1003"/>
      <c r="B2194" s="1007"/>
      <c r="C2194" s="1011"/>
      <c r="D2194" s="980"/>
      <c r="E2194" s="962"/>
      <c r="F2194" s="965"/>
      <c r="G2194" s="944"/>
      <c r="H2194" s="944"/>
      <c r="I2194" s="944"/>
      <c r="J2194" s="19" t="s">
        <v>385</v>
      </c>
      <c r="K2194" s="19">
        <f>SUM(K2190:K2193)</f>
        <v>0</v>
      </c>
      <c r="L2194" s="19">
        <f>SUM(L2190:L2193)</f>
        <v>0</v>
      </c>
      <c r="M2194" s="19">
        <f t="shared" ref="M2194:R2194" si="523">SUM(M2190:M2193)</f>
        <v>0</v>
      </c>
      <c r="N2194" s="19">
        <f t="shared" si="523"/>
        <v>0</v>
      </c>
      <c r="O2194" s="19">
        <f t="shared" si="523"/>
        <v>0</v>
      </c>
      <c r="P2194" s="19">
        <f t="shared" si="523"/>
        <v>0</v>
      </c>
      <c r="Q2194" s="19">
        <f t="shared" si="523"/>
        <v>0</v>
      </c>
      <c r="R2194" s="19">
        <f t="shared" si="523"/>
        <v>0</v>
      </c>
      <c r="S2194" s="947"/>
      <c r="T2194" s="914"/>
      <c r="U2194" s="914"/>
      <c r="V2194" s="914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</row>
    <row r="2195" spans="1:44" ht="11.25" customHeight="1" outlineLevel="3" thickBot="1" x14ac:dyDescent="0.2">
      <c r="A2195" s="30" t="s">
        <v>73</v>
      </c>
      <c r="B2195" s="31" t="s">
        <v>12</v>
      </c>
      <c r="C2195" s="10" t="s">
        <v>12</v>
      </c>
      <c r="D2195" s="25">
        <v>4</v>
      </c>
      <c r="E2195" s="915" t="s">
        <v>46</v>
      </c>
      <c r="F2195" s="916"/>
      <c r="G2195" s="916"/>
      <c r="H2195" s="916"/>
      <c r="I2195" s="916"/>
      <c r="J2195" s="917"/>
      <c r="K2195" s="26">
        <f>K2184+K2189+K2194</f>
        <v>0</v>
      </c>
      <c r="L2195" s="26">
        <f>L2184+L2189+L2194</f>
        <v>0</v>
      </c>
      <c r="M2195" s="26">
        <f t="shared" ref="M2195:R2195" si="524">M2184+M2189+M2194</f>
        <v>0</v>
      </c>
      <c r="N2195" s="26">
        <f t="shared" si="524"/>
        <v>0</v>
      </c>
      <c r="O2195" s="26">
        <f t="shared" si="524"/>
        <v>0</v>
      </c>
      <c r="P2195" s="26">
        <f t="shared" si="524"/>
        <v>0</v>
      </c>
      <c r="Q2195" s="26">
        <f t="shared" si="524"/>
        <v>0</v>
      </c>
      <c r="R2195" s="26">
        <f t="shared" si="524"/>
        <v>0</v>
      </c>
      <c r="S2195" s="42" t="s">
        <v>13</v>
      </c>
      <c r="T2195" s="43" t="s">
        <v>13</v>
      </c>
      <c r="U2195" s="44" t="s">
        <v>13</v>
      </c>
      <c r="V2195" s="45" t="s">
        <v>13</v>
      </c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</row>
    <row r="2196" spans="1:44" ht="11.25" customHeight="1" outlineLevel="4" thickBot="1" x14ac:dyDescent="0.2">
      <c r="A2196" s="11" t="s">
        <v>73</v>
      </c>
      <c r="B2196" s="12" t="s">
        <v>12</v>
      </c>
      <c r="C2196" s="117" t="s">
        <v>12</v>
      </c>
      <c r="D2196" s="13">
        <v>5</v>
      </c>
      <c r="E2196" s="1016" t="s">
        <v>269</v>
      </c>
      <c r="F2196" s="1017"/>
      <c r="G2196" s="1017"/>
      <c r="H2196" s="1017"/>
      <c r="I2196" s="1017"/>
      <c r="J2196" s="1017"/>
      <c r="K2196" s="1017"/>
      <c r="L2196" s="1017"/>
      <c r="M2196" s="1017"/>
      <c r="N2196" s="1017"/>
      <c r="O2196" s="1017"/>
      <c r="P2196" s="1017"/>
      <c r="Q2196" s="1017"/>
      <c r="R2196" s="1017"/>
      <c r="S2196" s="1017"/>
      <c r="T2196" s="1017"/>
      <c r="U2196" s="1017"/>
      <c r="V2196" s="1018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</row>
    <row r="2197" spans="1:44" ht="10.5" outlineLevel="4" x14ac:dyDescent="0.15">
      <c r="A2197" s="1000" t="s">
        <v>73</v>
      </c>
      <c r="B2197" s="1004" t="s">
        <v>12</v>
      </c>
      <c r="C2197" s="1008" t="s">
        <v>12</v>
      </c>
      <c r="D2197" s="978">
        <v>5</v>
      </c>
      <c r="E2197" s="1022" t="s">
        <v>10</v>
      </c>
      <c r="F2197" s="966"/>
      <c r="G2197" s="942"/>
      <c r="H2197" s="942"/>
      <c r="I2197" s="942"/>
      <c r="J2197" s="16" t="s">
        <v>156</v>
      </c>
      <c r="K2197" s="20"/>
      <c r="L2197" s="14"/>
      <c r="M2197" s="15"/>
      <c r="N2197" s="15"/>
      <c r="O2197" s="15"/>
      <c r="P2197" s="15"/>
      <c r="Q2197" s="14"/>
      <c r="R2197" s="14"/>
      <c r="S2197" s="1012"/>
      <c r="T2197" s="912"/>
      <c r="U2197" s="912"/>
      <c r="V2197" s="912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</row>
    <row r="2198" spans="1:44" ht="10.5" outlineLevel="4" x14ac:dyDescent="0.15">
      <c r="A2198" s="1001"/>
      <c r="B2198" s="1005"/>
      <c r="C2198" s="1009"/>
      <c r="D2198" s="979"/>
      <c r="E2198" s="1023"/>
      <c r="F2198" s="967"/>
      <c r="G2198" s="943"/>
      <c r="H2198" s="943"/>
      <c r="I2198" s="943"/>
      <c r="J2198" s="16" t="s">
        <v>157</v>
      </c>
      <c r="K2198" s="20"/>
      <c r="L2198" s="16"/>
      <c r="M2198" s="17"/>
      <c r="N2198" s="17"/>
      <c r="O2198" s="17"/>
      <c r="P2198" s="17"/>
      <c r="Q2198" s="16"/>
      <c r="R2198" s="16"/>
      <c r="S2198" s="1013"/>
      <c r="T2198" s="913"/>
      <c r="U2198" s="913"/>
      <c r="V2198" s="9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</row>
    <row r="2199" spans="1:44" ht="10.5" outlineLevel="4" x14ac:dyDescent="0.15">
      <c r="A2199" s="1001"/>
      <c r="B2199" s="1005"/>
      <c r="C2199" s="1009"/>
      <c r="D2199" s="979"/>
      <c r="E2199" s="1023"/>
      <c r="F2199" s="967"/>
      <c r="G2199" s="943"/>
      <c r="H2199" s="943"/>
      <c r="I2199" s="943"/>
      <c r="J2199" s="16" t="s">
        <v>158</v>
      </c>
      <c r="K2199" s="20"/>
      <c r="L2199" s="16"/>
      <c r="M2199" s="17"/>
      <c r="N2199" s="17"/>
      <c r="O2199" s="17"/>
      <c r="P2199" s="17"/>
      <c r="Q2199" s="16"/>
      <c r="R2199" s="16"/>
      <c r="S2199" s="1013"/>
      <c r="T2199" s="913"/>
      <c r="U2199" s="913"/>
      <c r="V2199" s="9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</row>
    <row r="2200" spans="1:44" ht="10.5" outlineLevel="4" x14ac:dyDescent="0.15">
      <c r="A2200" s="1002"/>
      <c r="B2200" s="1006"/>
      <c r="C2200" s="1010"/>
      <c r="D2200" s="979"/>
      <c r="E2200" s="1024"/>
      <c r="F2200" s="967"/>
      <c r="G2200" s="943"/>
      <c r="H2200" s="943"/>
      <c r="I2200" s="943"/>
      <c r="J2200" s="18" t="s">
        <v>159</v>
      </c>
      <c r="K2200" s="21"/>
      <c r="L2200" s="18"/>
      <c r="M2200" s="18"/>
      <c r="N2200" s="18"/>
      <c r="O2200" s="18"/>
      <c r="P2200" s="18"/>
      <c r="Q2200" s="18"/>
      <c r="R2200" s="18"/>
      <c r="S2200" s="1014"/>
      <c r="T2200" s="913"/>
      <c r="U2200" s="913"/>
      <c r="V2200" s="9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</row>
    <row r="2201" spans="1:44" ht="11.25" outlineLevel="4" thickBot="1" x14ac:dyDescent="0.2">
      <c r="A2201" s="1003"/>
      <c r="B2201" s="1007"/>
      <c r="C2201" s="1011"/>
      <c r="D2201" s="980"/>
      <c r="E2201" s="1025"/>
      <c r="F2201" s="968"/>
      <c r="G2201" s="944"/>
      <c r="H2201" s="944"/>
      <c r="I2201" s="944"/>
      <c r="J2201" s="19" t="s">
        <v>385</v>
      </c>
      <c r="K2201" s="19">
        <f>SUM(K2197:K2200)</f>
        <v>0</v>
      </c>
      <c r="L2201" s="19">
        <f>SUM(L2197:L2200)</f>
        <v>0</v>
      </c>
      <c r="M2201" s="19">
        <f t="shared" ref="M2201:R2201" si="525">SUM(M2197:M2200)</f>
        <v>0</v>
      </c>
      <c r="N2201" s="19">
        <f t="shared" si="525"/>
        <v>0</v>
      </c>
      <c r="O2201" s="19">
        <f t="shared" si="525"/>
        <v>0</v>
      </c>
      <c r="P2201" s="19">
        <f t="shared" si="525"/>
        <v>0</v>
      </c>
      <c r="Q2201" s="19">
        <f t="shared" si="525"/>
        <v>0</v>
      </c>
      <c r="R2201" s="19">
        <f t="shared" si="525"/>
        <v>0</v>
      </c>
      <c r="S2201" s="1015"/>
      <c r="T2201" s="914"/>
      <c r="U2201" s="914"/>
      <c r="V2201" s="914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</row>
    <row r="2202" spans="1:44" ht="10.5" outlineLevel="4" x14ac:dyDescent="0.15">
      <c r="A2202" s="1000" t="s">
        <v>73</v>
      </c>
      <c r="B2202" s="1004" t="s">
        <v>12</v>
      </c>
      <c r="C2202" s="1008" t="s">
        <v>12</v>
      </c>
      <c r="D2202" s="978">
        <v>5</v>
      </c>
      <c r="E2202" s="960" t="s">
        <v>11</v>
      </c>
      <c r="F2202" s="963"/>
      <c r="G2202" s="942"/>
      <c r="H2202" s="942"/>
      <c r="I2202" s="942"/>
      <c r="J2202" s="14" t="s">
        <v>156</v>
      </c>
      <c r="K2202" s="20"/>
      <c r="L2202" s="20"/>
      <c r="M2202" s="17"/>
      <c r="N2202" s="17"/>
      <c r="O2202" s="17"/>
      <c r="P2202" s="17"/>
      <c r="Q2202" s="16"/>
      <c r="R2202" s="16"/>
      <c r="S2202" s="945"/>
      <c r="T2202" s="912"/>
      <c r="U2202" s="912"/>
      <c r="V2202" s="912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</row>
    <row r="2203" spans="1:44" ht="10.5" outlineLevel="4" x14ac:dyDescent="0.15">
      <c r="A2203" s="1001"/>
      <c r="B2203" s="1005"/>
      <c r="C2203" s="1009"/>
      <c r="D2203" s="979"/>
      <c r="E2203" s="961"/>
      <c r="F2203" s="964"/>
      <c r="G2203" s="943"/>
      <c r="H2203" s="943"/>
      <c r="I2203" s="943"/>
      <c r="J2203" s="16" t="s">
        <v>157</v>
      </c>
      <c r="K2203" s="20"/>
      <c r="L2203" s="20"/>
      <c r="M2203" s="17"/>
      <c r="N2203" s="17"/>
      <c r="O2203" s="17"/>
      <c r="P2203" s="17"/>
      <c r="Q2203" s="16"/>
      <c r="R2203" s="16"/>
      <c r="S2203" s="946"/>
      <c r="T2203" s="913"/>
      <c r="U2203" s="913"/>
      <c r="V2203" s="9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</row>
    <row r="2204" spans="1:44" ht="10.5" outlineLevel="4" x14ac:dyDescent="0.15">
      <c r="A2204" s="1001"/>
      <c r="B2204" s="1005"/>
      <c r="C2204" s="1009"/>
      <c r="D2204" s="979"/>
      <c r="E2204" s="961"/>
      <c r="F2204" s="964"/>
      <c r="G2204" s="943"/>
      <c r="H2204" s="943"/>
      <c r="I2204" s="943"/>
      <c r="J2204" s="16" t="s">
        <v>158</v>
      </c>
      <c r="K2204" s="20"/>
      <c r="L2204" s="20"/>
      <c r="M2204" s="17"/>
      <c r="N2204" s="17"/>
      <c r="O2204" s="17"/>
      <c r="P2204" s="17"/>
      <c r="Q2204" s="16"/>
      <c r="R2204" s="16"/>
      <c r="S2204" s="946"/>
      <c r="T2204" s="913"/>
      <c r="U2204" s="913"/>
      <c r="V2204" s="9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</row>
    <row r="2205" spans="1:44" ht="10.5" outlineLevel="4" x14ac:dyDescent="0.15">
      <c r="A2205" s="1002"/>
      <c r="B2205" s="1006"/>
      <c r="C2205" s="1010"/>
      <c r="D2205" s="979"/>
      <c r="E2205" s="961"/>
      <c r="F2205" s="964"/>
      <c r="G2205" s="943"/>
      <c r="H2205" s="943"/>
      <c r="I2205" s="943"/>
      <c r="J2205" s="18" t="s">
        <v>159</v>
      </c>
      <c r="K2205" s="21"/>
      <c r="L2205" s="21"/>
      <c r="M2205" s="22"/>
      <c r="N2205" s="22"/>
      <c r="O2205" s="22"/>
      <c r="P2205" s="22"/>
      <c r="Q2205" s="18"/>
      <c r="R2205" s="18"/>
      <c r="S2205" s="946"/>
      <c r="T2205" s="913"/>
      <c r="U2205" s="913"/>
      <c r="V2205" s="9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</row>
    <row r="2206" spans="1:44" ht="11.25" outlineLevel="4" thickBot="1" x14ac:dyDescent="0.2">
      <c r="A2206" s="1003"/>
      <c r="B2206" s="1007"/>
      <c r="C2206" s="1011"/>
      <c r="D2206" s="980"/>
      <c r="E2206" s="962"/>
      <c r="F2206" s="965"/>
      <c r="G2206" s="944"/>
      <c r="H2206" s="944"/>
      <c r="I2206" s="944"/>
      <c r="J2206" s="19" t="s">
        <v>385</v>
      </c>
      <c r="K2206" s="19">
        <f>SUM(K2202:K2205)</f>
        <v>0</v>
      </c>
      <c r="L2206" s="19">
        <f>SUM(L2202:L2205)</f>
        <v>0</v>
      </c>
      <c r="M2206" s="19">
        <f t="shared" ref="M2206:R2206" si="526">SUM(M2202:M2205)</f>
        <v>0</v>
      </c>
      <c r="N2206" s="19">
        <f t="shared" si="526"/>
        <v>0</v>
      </c>
      <c r="O2206" s="19">
        <f t="shared" si="526"/>
        <v>0</v>
      </c>
      <c r="P2206" s="19">
        <f t="shared" si="526"/>
        <v>0</v>
      </c>
      <c r="Q2206" s="19">
        <f t="shared" si="526"/>
        <v>0</v>
      </c>
      <c r="R2206" s="19">
        <f t="shared" si="526"/>
        <v>0</v>
      </c>
      <c r="S2206" s="947"/>
      <c r="T2206" s="914"/>
      <c r="U2206" s="914"/>
      <c r="V2206" s="914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</row>
    <row r="2207" spans="1:44" ht="10.5" outlineLevel="4" x14ac:dyDescent="0.15">
      <c r="A2207" s="1000" t="s">
        <v>73</v>
      </c>
      <c r="B2207" s="1004" t="s">
        <v>12</v>
      </c>
      <c r="C2207" s="1008" t="s">
        <v>12</v>
      </c>
      <c r="D2207" s="978">
        <v>5</v>
      </c>
      <c r="E2207" s="960" t="s">
        <v>12</v>
      </c>
      <c r="F2207" s="963"/>
      <c r="G2207" s="942"/>
      <c r="H2207" s="942"/>
      <c r="I2207" s="942"/>
      <c r="J2207" s="14" t="s">
        <v>156</v>
      </c>
      <c r="K2207" s="20"/>
      <c r="L2207" s="20"/>
      <c r="M2207" s="17"/>
      <c r="N2207" s="17"/>
      <c r="O2207" s="17"/>
      <c r="P2207" s="17"/>
      <c r="Q2207" s="16"/>
      <c r="R2207" s="16"/>
      <c r="S2207" s="945"/>
      <c r="T2207" s="912"/>
      <c r="U2207" s="912"/>
      <c r="V2207" s="912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</row>
    <row r="2208" spans="1:44" ht="10.5" outlineLevel="4" x14ac:dyDescent="0.15">
      <c r="A2208" s="1001"/>
      <c r="B2208" s="1005"/>
      <c r="C2208" s="1009"/>
      <c r="D2208" s="979"/>
      <c r="E2208" s="961"/>
      <c r="F2208" s="964"/>
      <c r="G2208" s="943"/>
      <c r="H2208" s="943"/>
      <c r="I2208" s="943"/>
      <c r="J2208" s="16" t="s">
        <v>157</v>
      </c>
      <c r="K2208" s="20"/>
      <c r="L2208" s="20"/>
      <c r="M2208" s="17"/>
      <c r="N2208" s="17"/>
      <c r="O2208" s="17"/>
      <c r="P2208" s="17"/>
      <c r="Q2208" s="16"/>
      <c r="R2208" s="16"/>
      <c r="S2208" s="946"/>
      <c r="T2208" s="913"/>
      <c r="U2208" s="913"/>
      <c r="V2208" s="9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</row>
    <row r="2209" spans="1:116" ht="9.75" customHeight="1" outlineLevel="4" x14ac:dyDescent="0.15">
      <c r="A2209" s="1001"/>
      <c r="B2209" s="1005"/>
      <c r="C2209" s="1009"/>
      <c r="D2209" s="979"/>
      <c r="E2209" s="961"/>
      <c r="F2209" s="964"/>
      <c r="G2209" s="943"/>
      <c r="H2209" s="943"/>
      <c r="I2209" s="943"/>
      <c r="J2209" s="16" t="s">
        <v>158</v>
      </c>
      <c r="K2209" s="20"/>
      <c r="L2209" s="20"/>
      <c r="M2209" s="17"/>
      <c r="N2209" s="17"/>
      <c r="O2209" s="17"/>
      <c r="P2209" s="17"/>
      <c r="Q2209" s="16"/>
      <c r="R2209" s="16"/>
      <c r="S2209" s="946"/>
      <c r="T2209" s="913"/>
      <c r="U2209" s="913"/>
      <c r="V2209" s="9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</row>
    <row r="2210" spans="1:116" ht="9.75" customHeight="1" outlineLevel="4" x14ac:dyDescent="0.15">
      <c r="A2210" s="1002"/>
      <c r="B2210" s="1006"/>
      <c r="C2210" s="1010"/>
      <c r="D2210" s="979"/>
      <c r="E2210" s="961"/>
      <c r="F2210" s="964"/>
      <c r="G2210" s="943"/>
      <c r="H2210" s="943"/>
      <c r="I2210" s="943"/>
      <c r="J2210" s="18" t="s">
        <v>159</v>
      </c>
      <c r="K2210" s="21"/>
      <c r="L2210" s="21"/>
      <c r="M2210" s="22"/>
      <c r="N2210" s="22"/>
      <c r="O2210" s="22"/>
      <c r="P2210" s="22"/>
      <c r="Q2210" s="18"/>
      <c r="R2210" s="18"/>
      <c r="S2210" s="946"/>
      <c r="T2210" s="913"/>
      <c r="U2210" s="913"/>
      <c r="V2210" s="9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</row>
    <row r="2211" spans="1:116" ht="9.75" customHeight="1" outlineLevel="4" thickBot="1" x14ac:dyDescent="0.2">
      <c r="A2211" s="1003"/>
      <c r="B2211" s="1007"/>
      <c r="C2211" s="1011"/>
      <c r="D2211" s="980"/>
      <c r="E2211" s="962"/>
      <c r="F2211" s="965"/>
      <c r="G2211" s="944"/>
      <c r="H2211" s="944"/>
      <c r="I2211" s="944"/>
      <c r="J2211" s="19" t="s">
        <v>385</v>
      </c>
      <c r="K2211" s="19">
        <f>SUM(K2207:K2210)</f>
        <v>0</v>
      </c>
      <c r="L2211" s="19">
        <f>SUM(L2207:L2210)</f>
        <v>0</v>
      </c>
      <c r="M2211" s="19">
        <f t="shared" ref="M2211:R2211" si="527">SUM(M2207:M2210)</f>
        <v>0</v>
      </c>
      <c r="N2211" s="19">
        <f t="shared" si="527"/>
        <v>0</v>
      </c>
      <c r="O2211" s="19">
        <f t="shared" si="527"/>
        <v>0</v>
      </c>
      <c r="P2211" s="19">
        <f t="shared" si="527"/>
        <v>0</v>
      </c>
      <c r="Q2211" s="19">
        <f t="shared" si="527"/>
        <v>0</v>
      </c>
      <c r="R2211" s="19">
        <f t="shared" si="527"/>
        <v>0</v>
      </c>
      <c r="S2211" s="947"/>
      <c r="T2211" s="914"/>
      <c r="U2211" s="914"/>
      <c r="V2211" s="914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</row>
    <row r="2212" spans="1:116" ht="9.75" customHeight="1" outlineLevel="3" thickBot="1" x14ac:dyDescent="0.2">
      <c r="A2212" s="30" t="s">
        <v>73</v>
      </c>
      <c r="B2212" s="31" t="s">
        <v>12</v>
      </c>
      <c r="C2212" s="10" t="s">
        <v>12</v>
      </c>
      <c r="D2212" s="25">
        <v>5</v>
      </c>
      <c r="E2212" s="915" t="s">
        <v>46</v>
      </c>
      <c r="F2212" s="916"/>
      <c r="G2212" s="916"/>
      <c r="H2212" s="916"/>
      <c r="I2212" s="916"/>
      <c r="J2212" s="917"/>
      <c r="K2212" s="26">
        <f>K2201+K2206+K2211</f>
        <v>0</v>
      </c>
      <c r="L2212" s="26">
        <f>L2201+L2206+L2211</f>
        <v>0</v>
      </c>
      <c r="M2212" s="26">
        <f t="shared" ref="M2212:R2212" si="528">M2201+M2206+M2211</f>
        <v>0</v>
      </c>
      <c r="N2212" s="26">
        <f t="shared" si="528"/>
        <v>0</v>
      </c>
      <c r="O2212" s="26">
        <f t="shared" si="528"/>
        <v>0</v>
      </c>
      <c r="P2212" s="26">
        <f t="shared" si="528"/>
        <v>0</v>
      </c>
      <c r="Q2212" s="26">
        <f t="shared" si="528"/>
        <v>0</v>
      </c>
      <c r="R2212" s="26">
        <f t="shared" si="528"/>
        <v>0</v>
      </c>
      <c r="S2212" s="42" t="s">
        <v>13</v>
      </c>
      <c r="T2212" s="43" t="s">
        <v>13</v>
      </c>
      <c r="U2212" s="44" t="s">
        <v>13</v>
      </c>
      <c r="V2212" s="45" t="s">
        <v>13</v>
      </c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</row>
    <row r="2213" spans="1:116" ht="9.75" customHeight="1" outlineLevel="4" thickBot="1" x14ac:dyDescent="0.2">
      <c r="A2213" s="11" t="s">
        <v>73</v>
      </c>
      <c r="B2213" s="12" t="s">
        <v>12</v>
      </c>
      <c r="C2213" s="117" t="s">
        <v>12</v>
      </c>
      <c r="D2213" s="13">
        <v>6</v>
      </c>
      <c r="E2213" s="1016" t="s">
        <v>125</v>
      </c>
      <c r="F2213" s="1017"/>
      <c r="G2213" s="1017"/>
      <c r="H2213" s="1017"/>
      <c r="I2213" s="1017"/>
      <c r="J2213" s="1017"/>
      <c r="K2213" s="1017"/>
      <c r="L2213" s="1017"/>
      <c r="M2213" s="1017"/>
      <c r="N2213" s="1017"/>
      <c r="O2213" s="1017"/>
      <c r="P2213" s="1017"/>
      <c r="Q2213" s="1017"/>
      <c r="R2213" s="1017"/>
      <c r="S2213" s="1017"/>
      <c r="T2213" s="1017"/>
      <c r="U2213" s="1017"/>
      <c r="V2213" s="1018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</row>
    <row r="2214" spans="1:116" ht="9.75" customHeight="1" outlineLevel="4" x14ac:dyDescent="0.15">
      <c r="A2214" s="1000" t="s">
        <v>73</v>
      </c>
      <c r="B2214" s="1004" t="s">
        <v>12</v>
      </c>
      <c r="C2214" s="1008" t="s">
        <v>12</v>
      </c>
      <c r="D2214" s="978">
        <v>6</v>
      </c>
      <c r="E2214" s="1022" t="s">
        <v>10</v>
      </c>
      <c r="F2214" s="966"/>
      <c r="G2214" s="942"/>
      <c r="H2214" s="942"/>
      <c r="I2214" s="942"/>
      <c r="J2214" s="16" t="s">
        <v>156</v>
      </c>
      <c r="K2214" s="20"/>
      <c r="L2214" s="14"/>
      <c r="M2214" s="15"/>
      <c r="N2214" s="15"/>
      <c r="O2214" s="15"/>
      <c r="P2214" s="15"/>
      <c r="Q2214" s="14"/>
      <c r="R2214" s="14"/>
      <c r="S2214" s="1012"/>
      <c r="T2214" s="912"/>
      <c r="U2214" s="912"/>
      <c r="V2214" s="912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</row>
    <row r="2215" spans="1:116" ht="9.75" customHeight="1" outlineLevel="4" x14ac:dyDescent="0.15">
      <c r="A2215" s="1001"/>
      <c r="B2215" s="1005"/>
      <c r="C2215" s="1009"/>
      <c r="D2215" s="979"/>
      <c r="E2215" s="1023"/>
      <c r="F2215" s="967"/>
      <c r="G2215" s="943"/>
      <c r="H2215" s="943"/>
      <c r="I2215" s="943"/>
      <c r="J2215" s="16" t="s">
        <v>157</v>
      </c>
      <c r="K2215" s="20"/>
      <c r="L2215" s="16"/>
      <c r="M2215" s="17"/>
      <c r="N2215" s="17"/>
      <c r="O2215" s="17"/>
      <c r="P2215" s="17"/>
      <c r="Q2215" s="16"/>
      <c r="R2215" s="16"/>
      <c r="S2215" s="1013"/>
      <c r="T2215" s="913"/>
      <c r="U2215" s="913"/>
      <c r="V2215" s="9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</row>
    <row r="2216" spans="1:116" ht="9.75" customHeight="1" outlineLevel="4" x14ac:dyDescent="0.15">
      <c r="A2216" s="1001"/>
      <c r="B2216" s="1005"/>
      <c r="C2216" s="1009"/>
      <c r="D2216" s="979"/>
      <c r="E2216" s="1023"/>
      <c r="F2216" s="967"/>
      <c r="G2216" s="943"/>
      <c r="H2216" s="943"/>
      <c r="I2216" s="943"/>
      <c r="J2216" s="16" t="s">
        <v>158</v>
      </c>
      <c r="K2216" s="20"/>
      <c r="L2216" s="16"/>
      <c r="M2216" s="17"/>
      <c r="N2216" s="17"/>
      <c r="O2216" s="17"/>
      <c r="P2216" s="17"/>
      <c r="Q2216" s="16"/>
      <c r="R2216" s="16"/>
      <c r="S2216" s="1013"/>
      <c r="T2216" s="913"/>
      <c r="U2216" s="913"/>
      <c r="V2216" s="9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</row>
    <row r="2217" spans="1:116" ht="9.75" customHeight="1" outlineLevel="4" x14ac:dyDescent="0.15">
      <c r="A2217" s="1002"/>
      <c r="B2217" s="1006"/>
      <c r="C2217" s="1010"/>
      <c r="D2217" s="979"/>
      <c r="E2217" s="1024"/>
      <c r="F2217" s="967"/>
      <c r="G2217" s="943"/>
      <c r="H2217" s="943"/>
      <c r="I2217" s="943"/>
      <c r="J2217" s="18" t="s">
        <v>159</v>
      </c>
      <c r="K2217" s="21"/>
      <c r="L2217" s="18"/>
      <c r="M2217" s="18"/>
      <c r="N2217" s="18"/>
      <c r="O2217" s="18"/>
      <c r="P2217" s="18"/>
      <c r="Q2217" s="18"/>
      <c r="R2217" s="18"/>
      <c r="S2217" s="1014"/>
      <c r="T2217" s="913"/>
      <c r="U2217" s="913"/>
      <c r="V2217" s="9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</row>
    <row r="2218" spans="1:116" ht="9.75" customHeight="1" outlineLevel="4" thickBot="1" x14ac:dyDescent="0.2">
      <c r="A2218" s="1003"/>
      <c r="B2218" s="1007"/>
      <c r="C2218" s="1011"/>
      <c r="D2218" s="980"/>
      <c r="E2218" s="1025"/>
      <c r="F2218" s="968"/>
      <c r="G2218" s="944"/>
      <c r="H2218" s="944"/>
      <c r="I2218" s="944"/>
      <c r="J2218" s="19" t="s">
        <v>385</v>
      </c>
      <c r="K2218" s="19">
        <f>SUM(K2214:K2217)</f>
        <v>0</v>
      </c>
      <c r="L2218" s="19">
        <f>SUM(L2214:L2217)</f>
        <v>0</v>
      </c>
      <c r="M2218" s="19">
        <f t="shared" ref="M2218:R2218" si="529">SUM(M2214:M2217)</f>
        <v>0</v>
      </c>
      <c r="N2218" s="19">
        <f t="shared" si="529"/>
        <v>0</v>
      </c>
      <c r="O2218" s="19">
        <f t="shared" si="529"/>
        <v>0</v>
      </c>
      <c r="P2218" s="19">
        <f t="shared" si="529"/>
        <v>0</v>
      </c>
      <c r="Q2218" s="19">
        <f t="shared" si="529"/>
        <v>0</v>
      </c>
      <c r="R2218" s="19">
        <f t="shared" si="529"/>
        <v>0</v>
      </c>
      <c r="S2218" s="1015"/>
      <c r="T2218" s="914"/>
      <c r="U2218" s="914"/>
      <c r="V2218" s="914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</row>
    <row r="2219" spans="1:116" ht="9.75" customHeight="1" outlineLevel="4" x14ac:dyDescent="0.15">
      <c r="A2219" s="1000" t="s">
        <v>73</v>
      </c>
      <c r="B2219" s="1004" t="s">
        <v>12</v>
      </c>
      <c r="C2219" s="1008" t="s">
        <v>12</v>
      </c>
      <c r="D2219" s="978">
        <v>6</v>
      </c>
      <c r="E2219" s="960" t="s">
        <v>11</v>
      </c>
      <c r="F2219" s="963"/>
      <c r="G2219" s="942"/>
      <c r="H2219" s="942"/>
      <c r="I2219" s="942"/>
      <c r="J2219" s="14" t="s">
        <v>156</v>
      </c>
      <c r="K2219" s="20"/>
      <c r="L2219" s="20"/>
      <c r="M2219" s="17"/>
      <c r="N2219" s="17"/>
      <c r="O2219" s="17"/>
      <c r="P2219" s="17"/>
      <c r="Q2219" s="16"/>
      <c r="R2219" s="16"/>
      <c r="S2219" s="945"/>
      <c r="T2219" s="912"/>
      <c r="U2219" s="912"/>
      <c r="V2219" s="912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</row>
    <row r="2220" spans="1:116" ht="9.75" customHeight="1" outlineLevel="4" x14ac:dyDescent="0.15">
      <c r="A2220" s="1001"/>
      <c r="B2220" s="1005"/>
      <c r="C2220" s="1009"/>
      <c r="D2220" s="979"/>
      <c r="E2220" s="961"/>
      <c r="F2220" s="964"/>
      <c r="G2220" s="943"/>
      <c r="H2220" s="943"/>
      <c r="I2220" s="943"/>
      <c r="J2220" s="16" t="s">
        <v>157</v>
      </c>
      <c r="K2220" s="20"/>
      <c r="L2220" s="20"/>
      <c r="M2220" s="17"/>
      <c r="N2220" s="17"/>
      <c r="O2220" s="17"/>
      <c r="P2220" s="17"/>
      <c r="Q2220" s="16"/>
      <c r="R2220" s="16"/>
      <c r="S2220" s="946"/>
      <c r="T2220" s="913"/>
      <c r="U2220" s="913"/>
      <c r="V2220" s="9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</row>
    <row r="2221" spans="1:116" ht="9.75" customHeight="1" outlineLevel="4" x14ac:dyDescent="0.15">
      <c r="A2221" s="1001"/>
      <c r="B2221" s="1005"/>
      <c r="C2221" s="1009"/>
      <c r="D2221" s="979"/>
      <c r="E2221" s="961"/>
      <c r="F2221" s="964"/>
      <c r="G2221" s="943"/>
      <c r="H2221" s="943"/>
      <c r="I2221" s="943"/>
      <c r="J2221" s="16" t="s">
        <v>158</v>
      </c>
      <c r="K2221" s="20"/>
      <c r="L2221" s="20"/>
      <c r="M2221" s="17"/>
      <c r="N2221" s="17"/>
      <c r="O2221" s="17"/>
      <c r="P2221" s="17"/>
      <c r="Q2221" s="16"/>
      <c r="R2221" s="16"/>
      <c r="S2221" s="946"/>
      <c r="T2221" s="913"/>
      <c r="U2221" s="913"/>
      <c r="V2221" s="9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</row>
    <row r="2222" spans="1:116" ht="9.75" customHeight="1" outlineLevel="4" x14ac:dyDescent="0.15">
      <c r="A2222" s="1002"/>
      <c r="B2222" s="1006"/>
      <c r="C2222" s="1010"/>
      <c r="D2222" s="979"/>
      <c r="E2222" s="961"/>
      <c r="F2222" s="964"/>
      <c r="G2222" s="943"/>
      <c r="H2222" s="943"/>
      <c r="I2222" s="943"/>
      <c r="J2222" s="18" t="s">
        <v>159</v>
      </c>
      <c r="K2222" s="21"/>
      <c r="L2222" s="21"/>
      <c r="M2222" s="22"/>
      <c r="N2222" s="22"/>
      <c r="O2222" s="22"/>
      <c r="P2222" s="22"/>
      <c r="Q2222" s="18"/>
      <c r="R2222" s="18"/>
      <c r="S2222" s="946"/>
      <c r="T2222" s="913"/>
      <c r="U2222" s="913"/>
      <c r="V2222" s="9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</row>
    <row r="2223" spans="1:116" ht="9.75" customHeight="1" outlineLevel="4" thickBot="1" x14ac:dyDescent="0.2">
      <c r="A2223" s="1003"/>
      <c r="B2223" s="1007"/>
      <c r="C2223" s="1011"/>
      <c r="D2223" s="980"/>
      <c r="E2223" s="962"/>
      <c r="F2223" s="965"/>
      <c r="G2223" s="944"/>
      <c r="H2223" s="944"/>
      <c r="I2223" s="944"/>
      <c r="J2223" s="19" t="s">
        <v>385</v>
      </c>
      <c r="K2223" s="19">
        <f>SUM(K2219:K2222)</f>
        <v>0</v>
      </c>
      <c r="L2223" s="19">
        <f>SUM(L2219:L2222)</f>
        <v>0</v>
      </c>
      <c r="M2223" s="19">
        <f t="shared" ref="M2223:R2223" si="530">SUM(M2219:M2222)</f>
        <v>0</v>
      </c>
      <c r="N2223" s="19">
        <f t="shared" si="530"/>
        <v>0</v>
      </c>
      <c r="O2223" s="19">
        <f t="shared" si="530"/>
        <v>0</v>
      </c>
      <c r="P2223" s="19">
        <f t="shared" si="530"/>
        <v>0</v>
      </c>
      <c r="Q2223" s="19">
        <f t="shared" si="530"/>
        <v>0</v>
      </c>
      <c r="R2223" s="19">
        <f t="shared" si="530"/>
        <v>0</v>
      </c>
      <c r="S2223" s="947"/>
      <c r="T2223" s="914"/>
      <c r="U2223" s="914"/>
      <c r="V2223" s="914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</row>
    <row r="2224" spans="1:116" ht="9.75" customHeight="1" outlineLevel="4" x14ac:dyDescent="0.15">
      <c r="A2224" s="1000" t="s">
        <v>73</v>
      </c>
      <c r="B2224" s="1004" t="s">
        <v>12</v>
      </c>
      <c r="C2224" s="1008" t="s">
        <v>12</v>
      </c>
      <c r="D2224" s="978">
        <v>6</v>
      </c>
      <c r="E2224" s="960" t="s">
        <v>12</v>
      </c>
      <c r="F2224" s="963"/>
      <c r="G2224" s="942"/>
      <c r="H2224" s="942"/>
      <c r="I2224" s="942"/>
      <c r="J2224" s="14" t="s">
        <v>156</v>
      </c>
      <c r="K2224" s="20"/>
      <c r="L2224" s="20"/>
      <c r="M2224" s="17"/>
      <c r="N2224" s="17"/>
      <c r="O2224" s="17"/>
      <c r="P2224" s="17"/>
      <c r="Q2224" s="16"/>
      <c r="R2224" s="16"/>
      <c r="S2224" s="945"/>
      <c r="T2224" s="912"/>
      <c r="U2224" s="912"/>
      <c r="V2224" s="912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</row>
    <row r="2225" spans="1:116" ht="9.75" customHeight="1" outlineLevel="4" x14ac:dyDescent="0.15">
      <c r="A2225" s="1001"/>
      <c r="B2225" s="1005"/>
      <c r="C2225" s="1009"/>
      <c r="D2225" s="979"/>
      <c r="E2225" s="961"/>
      <c r="F2225" s="964"/>
      <c r="G2225" s="943"/>
      <c r="H2225" s="943"/>
      <c r="I2225" s="943"/>
      <c r="J2225" s="16" t="s">
        <v>157</v>
      </c>
      <c r="K2225" s="20"/>
      <c r="L2225" s="20"/>
      <c r="M2225" s="17"/>
      <c r="N2225" s="17"/>
      <c r="O2225" s="17"/>
      <c r="P2225" s="17"/>
      <c r="Q2225" s="16"/>
      <c r="R2225" s="16"/>
      <c r="S2225" s="946"/>
      <c r="T2225" s="913"/>
      <c r="U2225" s="913"/>
      <c r="V2225" s="9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</row>
    <row r="2226" spans="1:116" ht="9.75" customHeight="1" outlineLevel="4" x14ac:dyDescent="0.15">
      <c r="A2226" s="1001"/>
      <c r="B2226" s="1005"/>
      <c r="C2226" s="1009"/>
      <c r="D2226" s="979"/>
      <c r="E2226" s="961"/>
      <c r="F2226" s="964"/>
      <c r="G2226" s="943"/>
      <c r="H2226" s="943"/>
      <c r="I2226" s="943"/>
      <c r="J2226" s="16" t="s">
        <v>158</v>
      </c>
      <c r="K2226" s="20"/>
      <c r="L2226" s="20"/>
      <c r="M2226" s="17"/>
      <c r="N2226" s="17"/>
      <c r="O2226" s="17"/>
      <c r="P2226" s="17"/>
      <c r="Q2226" s="16"/>
      <c r="R2226" s="16"/>
      <c r="S2226" s="946"/>
      <c r="T2226" s="913"/>
      <c r="U2226" s="913"/>
      <c r="V2226" s="9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</row>
    <row r="2227" spans="1:116" ht="9.75" customHeight="1" outlineLevel="4" x14ac:dyDescent="0.15">
      <c r="A2227" s="1002"/>
      <c r="B2227" s="1006"/>
      <c r="C2227" s="1010"/>
      <c r="D2227" s="979"/>
      <c r="E2227" s="961"/>
      <c r="F2227" s="964"/>
      <c r="G2227" s="943"/>
      <c r="H2227" s="943"/>
      <c r="I2227" s="943"/>
      <c r="J2227" s="18" t="s">
        <v>159</v>
      </c>
      <c r="K2227" s="21"/>
      <c r="L2227" s="21"/>
      <c r="M2227" s="22"/>
      <c r="N2227" s="22"/>
      <c r="O2227" s="22"/>
      <c r="P2227" s="22"/>
      <c r="Q2227" s="18"/>
      <c r="R2227" s="18"/>
      <c r="S2227" s="946"/>
      <c r="T2227" s="913"/>
      <c r="U2227" s="913"/>
      <c r="V2227" s="9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</row>
    <row r="2228" spans="1:116" ht="9.75" customHeight="1" outlineLevel="4" thickBot="1" x14ac:dyDescent="0.2">
      <c r="A2228" s="1003"/>
      <c r="B2228" s="1007"/>
      <c r="C2228" s="1011"/>
      <c r="D2228" s="980"/>
      <c r="E2228" s="962"/>
      <c r="F2228" s="965"/>
      <c r="G2228" s="944"/>
      <c r="H2228" s="944"/>
      <c r="I2228" s="944"/>
      <c r="J2228" s="19" t="s">
        <v>385</v>
      </c>
      <c r="K2228" s="19">
        <f>SUM(K2224:K2227)</f>
        <v>0</v>
      </c>
      <c r="L2228" s="19">
        <f>SUM(L2224:L2227)</f>
        <v>0</v>
      </c>
      <c r="M2228" s="19">
        <f t="shared" ref="M2228:R2228" si="531">SUM(M2224:M2227)</f>
        <v>0</v>
      </c>
      <c r="N2228" s="19">
        <f t="shared" si="531"/>
        <v>0</v>
      </c>
      <c r="O2228" s="19">
        <f t="shared" si="531"/>
        <v>0</v>
      </c>
      <c r="P2228" s="19">
        <f t="shared" si="531"/>
        <v>0</v>
      </c>
      <c r="Q2228" s="19">
        <f t="shared" si="531"/>
        <v>0</v>
      </c>
      <c r="R2228" s="19">
        <f t="shared" si="531"/>
        <v>0</v>
      </c>
      <c r="S2228" s="947"/>
      <c r="T2228" s="914"/>
      <c r="U2228" s="914"/>
      <c r="V2228" s="914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</row>
    <row r="2229" spans="1:116" ht="9.75" customHeight="1" outlineLevel="3" thickBot="1" x14ac:dyDescent="0.2">
      <c r="A2229" s="30" t="s">
        <v>73</v>
      </c>
      <c r="B2229" s="31" t="s">
        <v>12</v>
      </c>
      <c r="C2229" s="10" t="s">
        <v>12</v>
      </c>
      <c r="D2229" s="25">
        <v>6</v>
      </c>
      <c r="E2229" s="915" t="s">
        <v>46</v>
      </c>
      <c r="F2229" s="916"/>
      <c r="G2229" s="916"/>
      <c r="H2229" s="916"/>
      <c r="I2229" s="916"/>
      <c r="J2229" s="917"/>
      <c r="K2229" s="26">
        <f>K2218+K2223+K2228</f>
        <v>0</v>
      </c>
      <c r="L2229" s="26">
        <f>L2218+L2223+L2228</f>
        <v>0</v>
      </c>
      <c r="M2229" s="26">
        <f t="shared" ref="M2229:R2229" si="532">M2218+M2223+M2228</f>
        <v>0</v>
      </c>
      <c r="N2229" s="26">
        <f t="shared" si="532"/>
        <v>0</v>
      </c>
      <c r="O2229" s="26">
        <f t="shared" si="532"/>
        <v>0</v>
      </c>
      <c r="P2229" s="26">
        <f t="shared" si="532"/>
        <v>0</v>
      </c>
      <c r="Q2229" s="26">
        <f t="shared" si="532"/>
        <v>0</v>
      </c>
      <c r="R2229" s="26">
        <f t="shared" si="532"/>
        <v>0</v>
      </c>
      <c r="S2229" s="42" t="s">
        <v>13</v>
      </c>
      <c r="T2229" s="43" t="s">
        <v>13</v>
      </c>
      <c r="U2229" s="44" t="s">
        <v>13</v>
      </c>
      <c r="V2229" s="45" t="s">
        <v>13</v>
      </c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</row>
    <row r="2230" spans="1:116" ht="9.75" customHeight="1" outlineLevel="4" thickBot="1" x14ac:dyDescent="0.2">
      <c r="A2230" s="11" t="s">
        <v>73</v>
      </c>
      <c r="B2230" s="12" t="s">
        <v>12</v>
      </c>
      <c r="C2230" s="117" t="s">
        <v>12</v>
      </c>
      <c r="D2230" s="13">
        <v>7</v>
      </c>
      <c r="E2230" s="1016" t="s">
        <v>126</v>
      </c>
      <c r="F2230" s="1017"/>
      <c r="G2230" s="1017"/>
      <c r="H2230" s="1017"/>
      <c r="I2230" s="1017"/>
      <c r="J2230" s="1017"/>
      <c r="K2230" s="1017"/>
      <c r="L2230" s="1017"/>
      <c r="M2230" s="1017"/>
      <c r="N2230" s="1017"/>
      <c r="O2230" s="1017"/>
      <c r="P2230" s="1017"/>
      <c r="Q2230" s="1017"/>
      <c r="R2230" s="1017"/>
      <c r="S2230" s="1017"/>
      <c r="T2230" s="1017"/>
      <c r="U2230" s="1017"/>
      <c r="V2230" s="1018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</row>
    <row r="2231" spans="1:116" ht="9.75" customHeight="1" outlineLevel="4" x14ac:dyDescent="0.15">
      <c r="A2231" s="1000" t="s">
        <v>73</v>
      </c>
      <c r="B2231" s="1004" t="s">
        <v>12</v>
      </c>
      <c r="C2231" s="1008" t="s">
        <v>12</v>
      </c>
      <c r="D2231" s="978">
        <v>7</v>
      </c>
      <c r="E2231" s="1022" t="s">
        <v>10</v>
      </c>
      <c r="F2231" s="966"/>
      <c r="G2231" s="942"/>
      <c r="H2231" s="942"/>
      <c r="I2231" s="942"/>
      <c r="J2231" s="16" t="s">
        <v>156</v>
      </c>
      <c r="K2231" s="20"/>
      <c r="L2231" s="14"/>
      <c r="M2231" s="15"/>
      <c r="N2231" s="15"/>
      <c r="O2231" s="15"/>
      <c r="P2231" s="15"/>
      <c r="Q2231" s="14"/>
      <c r="R2231" s="14"/>
      <c r="S2231" s="1012"/>
      <c r="T2231" s="912"/>
      <c r="U2231" s="912"/>
      <c r="V2231" s="912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</row>
    <row r="2232" spans="1:116" ht="9.75" customHeight="1" outlineLevel="4" x14ac:dyDescent="0.15">
      <c r="A2232" s="1001"/>
      <c r="B2232" s="1005"/>
      <c r="C2232" s="1009"/>
      <c r="D2232" s="979"/>
      <c r="E2232" s="1023"/>
      <c r="F2232" s="967"/>
      <c r="G2232" s="943"/>
      <c r="H2232" s="943"/>
      <c r="I2232" s="943"/>
      <c r="J2232" s="16" t="s">
        <v>157</v>
      </c>
      <c r="K2232" s="20"/>
      <c r="L2232" s="16"/>
      <c r="M2232" s="17"/>
      <c r="N2232" s="17"/>
      <c r="O2232" s="17"/>
      <c r="P2232" s="17"/>
      <c r="Q2232" s="16"/>
      <c r="R2232" s="16"/>
      <c r="S2232" s="1013"/>
      <c r="T2232" s="913"/>
      <c r="U2232" s="913"/>
      <c r="V2232" s="9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</row>
    <row r="2233" spans="1:116" ht="9.75" customHeight="1" outlineLevel="4" x14ac:dyDescent="0.15">
      <c r="A2233" s="1001"/>
      <c r="B2233" s="1005"/>
      <c r="C2233" s="1009"/>
      <c r="D2233" s="979"/>
      <c r="E2233" s="1023"/>
      <c r="F2233" s="967"/>
      <c r="G2233" s="943"/>
      <c r="H2233" s="943"/>
      <c r="I2233" s="943"/>
      <c r="J2233" s="16" t="s">
        <v>158</v>
      </c>
      <c r="K2233" s="20"/>
      <c r="L2233" s="16"/>
      <c r="M2233" s="17"/>
      <c r="N2233" s="17"/>
      <c r="O2233" s="17"/>
      <c r="P2233" s="17"/>
      <c r="Q2233" s="16"/>
      <c r="R2233" s="16"/>
      <c r="S2233" s="1013"/>
      <c r="T2233" s="913"/>
      <c r="U2233" s="913"/>
      <c r="V2233" s="9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</row>
    <row r="2234" spans="1:116" ht="9.75" customHeight="1" outlineLevel="4" x14ac:dyDescent="0.15">
      <c r="A2234" s="1002"/>
      <c r="B2234" s="1006"/>
      <c r="C2234" s="1010"/>
      <c r="D2234" s="979"/>
      <c r="E2234" s="1024"/>
      <c r="F2234" s="967"/>
      <c r="G2234" s="943"/>
      <c r="H2234" s="943"/>
      <c r="I2234" s="943"/>
      <c r="J2234" s="18" t="s">
        <v>159</v>
      </c>
      <c r="K2234" s="21"/>
      <c r="L2234" s="18"/>
      <c r="M2234" s="18"/>
      <c r="N2234" s="18"/>
      <c r="O2234" s="18"/>
      <c r="P2234" s="18"/>
      <c r="Q2234" s="18"/>
      <c r="R2234" s="18"/>
      <c r="S2234" s="1014"/>
      <c r="T2234" s="913"/>
      <c r="U2234" s="913"/>
      <c r="V2234" s="9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</row>
    <row r="2235" spans="1:116" ht="9.75" customHeight="1" outlineLevel="4" thickBot="1" x14ac:dyDescent="0.2">
      <c r="A2235" s="1003"/>
      <c r="B2235" s="1007"/>
      <c r="C2235" s="1011"/>
      <c r="D2235" s="980"/>
      <c r="E2235" s="1025"/>
      <c r="F2235" s="968"/>
      <c r="G2235" s="944"/>
      <c r="H2235" s="944"/>
      <c r="I2235" s="944"/>
      <c r="J2235" s="19" t="s">
        <v>385</v>
      </c>
      <c r="K2235" s="19">
        <f>SUM(K2231:K2234)</f>
        <v>0</v>
      </c>
      <c r="L2235" s="19">
        <f>SUM(L2231:L2234)</f>
        <v>0</v>
      </c>
      <c r="M2235" s="19">
        <f t="shared" ref="M2235:R2235" si="533">SUM(M2231:M2234)</f>
        <v>0</v>
      </c>
      <c r="N2235" s="19">
        <f t="shared" si="533"/>
        <v>0</v>
      </c>
      <c r="O2235" s="19">
        <f t="shared" si="533"/>
        <v>0</v>
      </c>
      <c r="P2235" s="19">
        <f t="shared" si="533"/>
        <v>0</v>
      </c>
      <c r="Q2235" s="19">
        <f t="shared" si="533"/>
        <v>0</v>
      </c>
      <c r="R2235" s="19">
        <f t="shared" si="533"/>
        <v>0</v>
      </c>
      <c r="S2235" s="1015"/>
      <c r="T2235" s="914"/>
      <c r="U2235" s="914"/>
      <c r="V2235" s="914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</row>
    <row r="2236" spans="1:116" ht="9.75" customHeight="1" outlineLevel="4" x14ac:dyDescent="0.15">
      <c r="A2236" s="1000" t="s">
        <v>73</v>
      </c>
      <c r="B2236" s="1004" t="s">
        <v>12</v>
      </c>
      <c r="C2236" s="1008" t="s">
        <v>12</v>
      </c>
      <c r="D2236" s="978">
        <v>7</v>
      </c>
      <c r="E2236" s="960" t="s">
        <v>11</v>
      </c>
      <c r="F2236" s="963"/>
      <c r="G2236" s="942"/>
      <c r="H2236" s="942"/>
      <c r="I2236" s="942"/>
      <c r="J2236" s="14" t="s">
        <v>156</v>
      </c>
      <c r="K2236" s="20"/>
      <c r="L2236" s="20"/>
      <c r="M2236" s="17"/>
      <c r="N2236" s="17"/>
      <c r="O2236" s="17"/>
      <c r="P2236" s="17"/>
      <c r="Q2236" s="16"/>
      <c r="R2236" s="16"/>
      <c r="S2236" s="945"/>
      <c r="T2236" s="912"/>
      <c r="U2236" s="912"/>
      <c r="V2236" s="912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</row>
    <row r="2237" spans="1:116" ht="9.75" customHeight="1" outlineLevel="4" x14ac:dyDescent="0.15">
      <c r="A2237" s="1001"/>
      <c r="B2237" s="1005"/>
      <c r="C2237" s="1009"/>
      <c r="D2237" s="979"/>
      <c r="E2237" s="961"/>
      <c r="F2237" s="964"/>
      <c r="G2237" s="943"/>
      <c r="H2237" s="943"/>
      <c r="I2237" s="943"/>
      <c r="J2237" s="16" t="s">
        <v>157</v>
      </c>
      <c r="K2237" s="20"/>
      <c r="L2237" s="20"/>
      <c r="M2237" s="17"/>
      <c r="N2237" s="17"/>
      <c r="O2237" s="17"/>
      <c r="P2237" s="17"/>
      <c r="Q2237" s="16"/>
      <c r="R2237" s="16"/>
      <c r="S2237" s="946"/>
      <c r="T2237" s="913"/>
      <c r="U2237" s="913"/>
      <c r="V2237" s="9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</row>
    <row r="2238" spans="1:116" ht="9.75" customHeight="1" outlineLevel="4" x14ac:dyDescent="0.15">
      <c r="A2238" s="1001"/>
      <c r="B2238" s="1005"/>
      <c r="C2238" s="1009"/>
      <c r="D2238" s="979"/>
      <c r="E2238" s="961"/>
      <c r="F2238" s="964"/>
      <c r="G2238" s="943"/>
      <c r="H2238" s="943"/>
      <c r="I2238" s="943"/>
      <c r="J2238" s="16" t="s">
        <v>158</v>
      </c>
      <c r="K2238" s="20"/>
      <c r="L2238" s="20"/>
      <c r="M2238" s="17"/>
      <c r="N2238" s="17"/>
      <c r="O2238" s="17"/>
      <c r="P2238" s="17"/>
      <c r="Q2238" s="16"/>
      <c r="R2238" s="16"/>
      <c r="S2238" s="946"/>
      <c r="T2238" s="913"/>
      <c r="U2238" s="913"/>
      <c r="V2238" s="9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</row>
    <row r="2239" spans="1:116" ht="9.75" customHeight="1" outlineLevel="4" x14ac:dyDescent="0.15">
      <c r="A2239" s="1002"/>
      <c r="B2239" s="1006"/>
      <c r="C2239" s="1010"/>
      <c r="D2239" s="979"/>
      <c r="E2239" s="961"/>
      <c r="F2239" s="964"/>
      <c r="G2239" s="943"/>
      <c r="H2239" s="943"/>
      <c r="I2239" s="943"/>
      <c r="J2239" s="18" t="s">
        <v>159</v>
      </c>
      <c r="K2239" s="21"/>
      <c r="L2239" s="21"/>
      <c r="M2239" s="22"/>
      <c r="N2239" s="22"/>
      <c r="O2239" s="22"/>
      <c r="P2239" s="22"/>
      <c r="Q2239" s="18"/>
      <c r="R2239" s="18"/>
      <c r="S2239" s="946"/>
      <c r="T2239" s="913"/>
      <c r="U2239" s="913"/>
      <c r="V2239" s="9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</row>
    <row r="2240" spans="1:116" ht="9.75" customHeight="1" outlineLevel="4" thickBot="1" x14ac:dyDescent="0.2">
      <c r="A2240" s="1003"/>
      <c r="B2240" s="1007"/>
      <c r="C2240" s="1011"/>
      <c r="D2240" s="980"/>
      <c r="E2240" s="962"/>
      <c r="F2240" s="965"/>
      <c r="G2240" s="944"/>
      <c r="H2240" s="944"/>
      <c r="I2240" s="944"/>
      <c r="J2240" s="19" t="s">
        <v>385</v>
      </c>
      <c r="K2240" s="19">
        <f>SUM(K2236:K2239)</f>
        <v>0</v>
      </c>
      <c r="L2240" s="19">
        <f>SUM(L2236:L2239)</f>
        <v>0</v>
      </c>
      <c r="M2240" s="19">
        <f t="shared" ref="M2240:R2240" si="534">SUM(M2236:M2239)</f>
        <v>0</v>
      </c>
      <c r="N2240" s="19">
        <f t="shared" si="534"/>
        <v>0</v>
      </c>
      <c r="O2240" s="19">
        <f t="shared" si="534"/>
        <v>0</v>
      </c>
      <c r="P2240" s="19">
        <f t="shared" si="534"/>
        <v>0</v>
      </c>
      <c r="Q2240" s="19">
        <f t="shared" si="534"/>
        <v>0</v>
      </c>
      <c r="R2240" s="19">
        <f t="shared" si="534"/>
        <v>0</v>
      </c>
      <c r="S2240" s="947"/>
      <c r="T2240" s="914"/>
      <c r="U2240" s="914"/>
      <c r="V2240" s="914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</row>
    <row r="2241" spans="1:116" ht="9.75" customHeight="1" outlineLevel="4" x14ac:dyDescent="0.15">
      <c r="A2241" s="1000" t="s">
        <v>73</v>
      </c>
      <c r="B2241" s="1004" t="s">
        <v>12</v>
      </c>
      <c r="C2241" s="1008" t="s">
        <v>12</v>
      </c>
      <c r="D2241" s="978">
        <v>7</v>
      </c>
      <c r="E2241" s="960" t="s">
        <v>12</v>
      </c>
      <c r="F2241" s="963"/>
      <c r="G2241" s="942"/>
      <c r="H2241" s="942"/>
      <c r="I2241" s="942"/>
      <c r="J2241" s="14" t="s">
        <v>156</v>
      </c>
      <c r="K2241" s="20"/>
      <c r="L2241" s="20"/>
      <c r="M2241" s="17"/>
      <c r="N2241" s="17"/>
      <c r="O2241" s="17"/>
      <c r="P2241" s="17"/>
      <c r="Q2241" s="16"/>
      <c r="R2241" s="16"/>
      <c r="S2241" s="945"/>
      <c r="T2241" s="912"/>
      <c r="U2241" s="912"/>
      <c r="V2241" s="912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</row>
    <row r="2242" spans="1:116" ht="9.75" customHeight="1" outlineLevel="4" x14ac:dyDescent="0.15">
      <c r="A2242" s="1001"/>
      <c r="B2242" s="1005"/>
      <c r="C2242" s="1009"/>
      <c r="D2242" s="979"/>
      <c r="E2242" s="961"/>
      <c r="F2242" s="964"/>
      <c r="G2242" s="943"/>
      <c r="H2242" s="943"/>
      <c r="I2242" s="943"/>
      <c r="J2242" s="16" t="s">
        <v>157</v>
      </c>
      <c r="K2242" s="20"/>
      <c r="L2242" s="20"/>
      <c r="M2242" s="17"/>
      <c r="N2242" s="17"/>
      <c r="O2242" s="17"/>
      <c r="P2242" s="17"/>
      <c r="Q2242" s="16"/>
      <c r="R2242" s="16"/>
      <c r="S2242" s="946"/>
      <c r="T2242" s="913"/>
      <c r="U2242" s="913"/>
      <c r="V2242" s="9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</row>
    <row r="2243" spans="1:116" ht="9.75" customHeight="1" outlineLevel="4" x14ac:dyDescent="0.15">
      <c r="A2243" s="1001"/>
      <c r="B2243" s="1005"/>
      <c r="C2243" s="1009"/>
      <c r="D2243" s="979"/>
      <c r="E2243" s="961"/>
      <c r="F2243" s="964"/>
      <c r="G2243" s="943"/>
      <c r="H2243" s="943"/>
      <c r="I2243" s="943"/>
      <c r="J2243" s="16" t="s">
        <v>158</v>
      </c>
      <c r="K2243" s="20"/>
      <c r="L2243" s="20"/>
      <c r="M2243" s="17"/>
      <c r="N2243" s="17"/>
      <c r="O2243" s="17"/>
      <c r="P2243" s="17"/>
      <c r="Q2243" s="16"/>
      <c r="R2243" s="16"/>
      <c r="S2243" s="946"/>
      <c r="T2243" s="913"/>
      <c r="U2243" s="913"/>
      <c r="V2243" s="9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</row>
    <row r="2244" spans="1:116" ht="9.75" customHeight="1" outlineLevel="4" x14ac:dyDescent="0.15">
      <c r="A2244" s="1002"/>
      <c r="B2244" s="1006"/>
      <c r="C2244" s="1010"/>
      <c r="D2244" s="979"/>
      <c r="E2244" s="961"/>
      <c r="F2244" s="964"/>
      <c r="G2244" s="943"/>
      <c r="H2244" s="943"/>
      <c r="I2244" s="943"/>
      <c r="J2244" s="18" t="s">
        <v>159</v>
      </c>
      <c r="K2244" s="21"/>
      <c r="L2244" s="21"/>
      <c r="M2244" s="22"/>
      <c r="N2244" s="22"/>
      <c r="O2244" s="22"/>
      <c r="P2244" s="22"/>
      <c r="Q2244" s="18"/>
      <c r="R2244" s="18"/>
      <c r="S2244" s="946"/>
      <c r="T2244" s="913"/>
      <c r="U2244" s="913"/>
      <c r="V2244" s="9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</row>
    <row r="2245" spans="1:116" ht="9.75" customHeight="1" outlineLevel="4" thickBot="1" x14ac:dyDescent="0.2">
      <c r="A2245" s="1003"/>
      <c r="B2245" s="1007"/>
      <c r="C2245" s="1011"/>
      <c r="D2245" s="980"/>
      <c r="E2245" s="962"/>
      <c r="F2245" s="965"/>
      <c r="G2245" s="944"/>
      <c r="H2245" s="944"/>
      <c r="I2245" s="944"/>
      <c r="J2245" s="19" t="s">
        <v>385</v>
      </c>
      <c r="K2245" s="19">
        <f>SUM(K2241:K2244)</f>
        <v>0</v>
      </c>
      <c r="L2245" s="19">
        <f>SUM(L2241:L2244)</f>
        <v>0</v>
      </c>
      <c r="M2245" s="19">
        <f t="shared" ref="M2245:R2245" si="535">SUM(M2241:M2244)</f>
        <v>0</v>
      </c>
      <c r="N2245" s="19">
        <f t="shared" si="535"/>
        <v>0</v>
      </c>
      <c r="O2245" s="19">
        <f t="shared" si="535"/>
        <v>0</v>
      </c>
      <c r="P2245" s="19">
        <f t="shared" si="535"/>
        <v>0</v>
      </c>
      <c r="Q2245" s="19">
        <f t="shared" si="535"/>
        <v>0</v>
      </c>
      <c r="R2245" s="19">
        <f t="shared" si="535"/>
        <v>0</v>
      </c>
      <c r="S2245" s="947"/>
      <c r="T2245" s="914"/>
      <c r="U2245" s="914"/>
      <c r="V2245" s="914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</row>
    <row r="2246" spans="1:116" ht="9.75" customHeight="1" outlineLevel="3" thickBot="1" x14ac:dyDescent="0.2">
      <c r="A2246" s="30" t="s">
        <v>73</v>
      </c>
      <c r="B2246" s="31" t="s">
        <v>12</v>
      </c>
      <c r="C2246" s="10" t="s">
        <v>12</v>
      </c>
      <c r="D2246" s="25">
        <v>7</v>
      </c>
      <c r="E2246" s="915" t="s">
        <v>46</v>
      </c>
      <c r="F2246" s="916"/>
      <c r="G2246" s="916"/>
      <c r="H2246" s="916"/>
      <c r="I2246" s="916"/>
      <c r="J2246" s="917"/>
      <c r="K2246" s="26">
        <f>K2235+K2240+K2245</f>
        <v>0</v>
      </c>
      <c r="L2246" s="26">
        <f>L2235+L2240+L2245</f>
        <v>0</v>
      </c>
      <c r="M2246" s="26">
        <f t="shared" ref="M2246:R2246" si="536">M2235+M2240+M2245</f>
        <v>0</v>
      </c>
      <c r="N2246" s="26">
        <f t="shared" si="536"/>
        <v>0</v>
      </c>
      <c r="O2246" s="26">
        <f t="shared" si="536"/>
        <v>0</v>
      </c>
      <c r="P2246" s="26">
        <f t="shared" si="536"/>
        <v>0</v>
      </c>
      <c r="Q2246" s="26">
        <f t="shared" si="536"/>
        <v>0</v>
      </c>
      <c r="R2246" s="26">
        <f t="shared" si="536"/>
        <v>0</v>
      </c>
      <c r="S2246" s="42" t="s">
        <v>13</v>
      </c>
      <c r="T2246" s="43" t="s">
        <v>13</v>
      </c>
      <c r="U2246" s="44" t="s">
        <v>13</v>
      </c>
      <c r="V2246" s="45" t="s">
        <v>13</v>
      </c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</row>
    <row r="2247" spans="1:116" ht="9.75" customHeight="1" outlineLevel="4" thickBot="1" x14ac:dyDescent="0.2">
      <c r="A2247" s="11" t="s">
        <v>73</v>
      </c>
      <c r="B2247" s="12" t="s">
        <v>12</v>
      </c>
      <c r="C2247" s="117" t="s">
        <v>12</v>
      </c>
      <c r="D2247" s="13">
        <v>8</v>
      </c>
      <c r="E2247" s="1016" t="s">
        <v>270</v>
      </c>
      <c r="F2247" s="1017"/>
      <c r="G2247" s="1017"/>
      <c r="H2247" s="1017"/>
      <c r="I2247" s="1017"/>
      <c r="J2247" s="1017"/>
      <c r="K2247" s="1017"/>
      <c r="L2247" s="1017"/>
      <c r="M2247" s="1017"/>
      <c r="N2247" s="1017"/>
      <c r="O2247" s="1017"/>
      <c r="P2247" s="1017"/>
      <c r="Q2247" s="1017"/>
      <c r="R2247" s="1017"/>
      <c r="S2247" s="1017"/>
      <c r="T2247" s="1017"/>
      <c r="U2247" s="1017"/>
      <c r="V2247" s="1018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</row>
    <row r="2248" spans="1:116" ht="9.75" customHeight="1" outlineLevel="4" x14ac:dyDescent="0.15">
      <c r="A2248" s="1000" t="s">
        <v>73</v>
      </c>
      <c r="B2248" s="1004" t="s">
        <v>12</v>
      </c>
      <c r="C2248" s="1008" t="s">
        <v>12</v>
      </c>
      <c r="D2248" s="978">
        <v>8</v>
      </c>
      <c r="E2248" s="1022" t="s">
        <v>10</v>
      </c>
      <c r="F2248" s="966"/>
      <c r="G2248" s="942"/>
      <c r="H2248" s="942"/>
      <c r="I2248" s="942"/>
      <c r="J2248" s="16" t="s">
        <v>156</v>
      </c>
      <c r="K2248" s="20"/>
      <c r="L2248" s="14"/>
      <c r="M2248" s="15"/>
      <c r="N2248" s="15"/>
      <c r="O2248" s="15"/>
      <c r="P2248" s="15"/>
      <c r="Q2248" s="14"/>
      <c r="R2248" s="14"/>
      <c r="S2248" s="1012"/>
      <c r="T2248" s="912"/>
      <c r="U2248" s="912"/>
      <c r="V2248" s="912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</row>
    <row r="2249" spans="1:116" ht="9.75" customHeight="1" outlineLevel="4" x14ac:dyDescent="0.15">
      <c r="A2249" s="1001"/>
      <c r="B2249" s="1005"/>
      <c r="C2249" s="1009"/>
      <c r="D2249" s="979"/>
      <c r="E2249" s="1023"/>
      <c r="F2249" s="967"/>
      <c r="G2249" s="943"/>
      <c r="H2249" s="943"/>
      <c r="I2249" s="943"/>
      <c r="J2249" s="16" t="s">
        <v>157</v>
      </c>
      <c r="K2249" s="20"/>
      <c r="L2249" s="16"/>
      <c r="M2249" s="17"/>
      <c r="N2249" s="17"/>
      <c r="O2249" s="17"/>
      <c r="P2249" s="17"/>
      <c r="Q2249" s="16"/>
      <c r="R2249" s="16"/>
      <c r="S2249" s="1013"/>
      <c r="T2249" s="913"/>
      <c r="U2249" s="913"/>
      <c r="V2249" s="9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</row>
    <row r="2250" spans="1:116" ht="9.75" customHeight="1" outlineLevel="4" x14ac:dyDescent="0.15">
      <c r="A2250" s="1001"/>
      <c r="B2250" s="1005"/>
      <c r="C2250" s="1009"/>
      <c r="D2250" s="979"/>
      <c r="E2250" s="1023"/>
      <c r="F2250" s="967"/>
      <c r="G2250" s="943"/>
      <c r="H2250" s="943"/>
      <c r="I2250" s="943"/>
      <c r="J2250" s="16" t="s">
        <v>158</v>
      </c>
      <c r="K2250" s="20"/>
      <c r="L2250" s="16"/>
      <c r="M2250" s="17"/>
      <c r="N2250" s="17"/>
      <c r="O2250" s="17"/>
      <c r="P2250" s="17"/>
      <c r="Q2250" s="16"/>
      <c r="R2250" s="16"/>
      <c r="S2250" s="1013"/>
      <c r="T2250" s="913"/>
      <c r="U2250" s="913"/>
      <c r="V2250" s="9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</row>
    <row r="2251" spans="1:116" ht="9.75" customHeight="1" outlineLevel="4" x14ac:dyDescent="0.15">
      <c r="A2251" s="1002"/>
      <c r="B2251" s="1006"/>
      <c r="C2251" s="1010"/>
      <c r="D2251" s="979"/>
      <c r="E2251" s="1024"/>
      <c r="F2251" s="967"/>
      <c r="G2251" s="943"/>
      <c r="H2251" s="943"/>
      <c r="I2251" s="943"/>
      <c r="J2251" s="18" t="s">
        <v>159</v>
      </c>
      <c r="K2251" s="21"/>
      <c r="L2251" s="18"/>
      <c r="M2251" s="18"/>
      <c r="N2251" s="18"/>
      <c r="O2251" s="18"/>
      <c r="P2251" s="18"/>
      <c r="Q2251" s="18"/>
      <c r="R2251" s="18"/>
      <c r="S2251" s="1014"/>
      <c r="T2251" s="913"/>
      <c r="U2251" s="913"/>
      <c r="V2251" s="9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</row>
    <row r="2252" spans="1:116" ht="9.75" customHeight="1" outlineLevel="4" thickBot="1" x14ac:dyDescent="0.2">
      <c r="A2252" s="1003"/>
      <c r="B2252" s="1007"/>
      <c r="C2252" s="1011"/>
      <c r="D2252" s="980"/>
      <c r="E2252" s="1025"/>
      <c r="F2252" s="968"/>
      <c r="G2252" s="944"/>
      <c r="H2252" s="944"/>
      <c r="I2252" s="944"/>
      <c r="J2252" s="19" t="s">
        <v>385</v>
      </c>
      <c r="K2252" s="19">
        <f>SUM(K2248:K2251)</f>
        <v>0</v>
      </c>
      <c r="L2252" s="19">
        <f>SUM(L2248:L2251)</f>
        <v>0</v>
      </c>
      <c r="M2252" s="19">
        <f t="shared" ref="M2252:R2252" si="537">SUM(M2248:M2251)</f>
        <v>0</v>
      </c>
      <c r="N2252" s="19">
        <f t="shared" si="537"/>
        <v>0</v>
      </c>
      <c r="O2252" s="19">
        <f t="shared" si="537"/>
        <v>0</v>
      </c>
      <c r="P2252" s="19">
        <f t="shared" si="537"/>
        <v>0</v>
      </c>
      <c r="Q2252" s="19">
        <f t="shared" si="537"/>
        <v>0</v>
      </c>
      <c r="R2252" s="19">
        <f t="shared" si="537"/>
        <v>0</v>
      </c>
      <c r="S2252" s="1015"/>
      <c r="T2252" s="914"/>
      <c r="U2252" s="914"/>
      <c r="V2252" s="914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</row>
    <row r="2253" spans="1:116" ht="9.75" customHeight="1" outlineLevel="4" x14ac:dyDescent="0.15">
      <c r="A2253" s="1000" t="s">
        <v>73</v>
      </c>
      <c r="B2253" s="1004" t="s">
        <v>12</v>
      </c>
      <c r="C2253" s="1008" t="s">
        <v>12</v>
      </c>
      <c r="D2253" s="978">
        <v>8</v>
      </c>
      <c r="E2253" s="960" t="s">
        <v>11</v>
      </c>
      <c r="F2253" s="963"/>
      <c r="G2253" s="942"/>
      <c r="H2253" s="942"/>
      <c r="I2253" s="942"/>
      <c r="J2253" s="14" t="s">
        <v>156</v>
      </c>
      <c r="K2253" s="20"/>
      <c r="L2253" s="20"/>
      <c r="M2253" s="17"/>
      <c r="N2253" s="17"/>
      <c r="O2253" s="17"/>
      <c r="P2253" s="17"/>
      <c r="Q2253" s="16"/>
      <c r="R2253" s="16"/>
      <c r="S2253" s="945"/>
      <c r="T2253" s="912"/>
      <c r="U2253" s="912"/>
      <c r="V2253" s="912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</row>
    <row r="2254" spans="1:116" ht="9.75" customHeight="1" outlineLevel="4" x14ac:dyDescent="0.15">
      <c r="A2254" s="1001"/>
      <c r="B2254" s="1005"/>
      <c r="C2254" s="1009"/>
      <c r="D2254" s="979"/>
      <c r="E2254" s="961"/>
      <c r="F2254" s="964"/>
      <c r="G2254" s="943"/>
      <c r="H2254" s="943"/>
      <c r="I2254" s="943"/>
      <c r="J2254" s="16" t="s">
        <v>157</v>
      </c>
      <c r="K2254" s="20"/>
      <c r="L2254" s="20"/>
      <c r="M2254" s="17"/>
      <c r="N2254" s="17"/>
      <c r="O2254" s="17"/>
      <c r="P2254" s="17"/>
      <c r="Q2254" s="16"/>
      <c r="R2254" s="16"/>
      <c r="S2254" s="946"/>
      <c r="T2254" s="913"/>
      <c r="U2254" s="913"/>
      <c r="V2254" s="9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</row>
    <row r="2255" spans="1:116" ht="9.75" customHeight="1" outlineLevel="4" x14ac:dyDescent="0.15">
      <c r="A2255" s="1001"/>
      <c r="B2255" s="1005"/>
      <c r="C2255" s="1009"/>
      <c r="D2255" s="979"/>
      <c r="E2255" s="961"/>
      <c r="F2255" s="964"/>
      <c r="G2255" s="943"/>
      <c r="H2255" s="943"/>
      <c r="I2255" s="943"/>
      <c r="J2255" s="16" t="s">
        <v>158</v>
      </c>
      <c r="K2255" s="20"/>
      <c r="L2255" s="20"/>
      <c r="M2255" s="17"/>
      <c r="N2255" s="17"/>
      <c r="O2255" s="17"/>
      <c r="P2255" s="17"/>
      <c r="Q2255" s="16"/>
      <c r="R2255" s="16"/>
      <c r="S2255" s="946"/>
      <c r="T2255" s="913"/>
      <c r="U2255" s="913"/>
      <c r="V2255" s="9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</row>
    <row r="2256" spans="1:116" ht="9.75" customHeight="1" outlineLevel="4" x14ac:dyDescent="0.15">
      <c r="A2256" s="1002"/>
      <c r="B2256" s="1006"/>
      <c r="C2256" s="1010"/>
      <c r="D2256" s="979"/>
      <c r="E2256" s="961"/>
      <c r="F2256" s="964"/>
      <c r="G2256" s="943"/>
      <c r="H2256" s="943"/>
      <c r="I2256" s="943"/>
      <c r="J2256" s="18" t="s">
        <v>159</v>
      </c>
      <c r="K2256" s="21"/>
      <c r="L2256" s="21"/>
      <c r="M2256" s="22"/>
      <c r="N2256" s="22"/>
      <c r="O2256" s="22"/>
      <c r="P2256" s="22"/>
      <c r="Q2256" s="18"/>
      <c r="R2256" s="18"/>
      <c r="S2256" s="946"/>
      <c r="T2256" s="913"/>
      <c r="U2256" s="913"/>
      <c r="V2256" s="9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</row>
    <row r="2257" spans="1:116" ht="9.75" customHeight="1" outlineLevel="4" thickBot="1" x14ac:dyDescent="0.2">
      <c r="A2257" s="1003"/>
      <c r="B2257" s="1007"/>
      <c r="C2257" s="1011"/>
      <c r="D2257" s="980"/>
      <c r="E2257" s="962"/>
      <c r="F2257" s="965"/>
      <c r="G2257" s="944"/>
      <c r="H2257" s="944"/>
      <c r="I2257" s="944"/>
      <c r="J2257" s="19" t="s">
        <v>385</v>
      </c>
      <c r="K2257" s="19">
        <f>SUM(K2253:K2256)</f>
        <v>0</v>
      </c>
      <c r="L2257" s="19">
        <f>SUM(L2253:L2256)</f>
        <v>0</v>
      </c>
      <c r="M2257" s="19">
        <f t="shared" ref="M2257:R2257" si="538">SUM(M2253:M2256)</f>
        <v>0</v>
      </c>
      <c r="N2257" s="19">
        <f t="shared" si="538"/>
        <v>0</v>
      </c>
      <c r="O2257" s="19">
        <f t="shared" si="538"/>
        <v>0</v>
      </c>
      <c r="P2257" s="19">
        <f t="shared" si="538"/>
        <v>0</v>
      </c>
      <c r="Q2257" s="19">
        <f t="shared" si="538"/>
        <v>0</v>
      </c>
      <c r="R2257" s="19">
        <f t="shared" si="538"/>
        <v>0</v>
      </c>
      <c r="S2257" s="947"/>
      <c r="T2257" s="914"/>
      <c r="U2257" s="914"/>
      <c r="V2257" s="914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</row>
    <row r="2258" spans="1:116" ht="9.75" customHeight="1" outlineLevel="4" x14ac:dyDescent="0.15">
      <c r="A2258" s="1000" t="s">
        <v>73</v>
      </c>
      <c r="B2258" s="1004" t="s">
        <v>12</v>
      </c>
      <c r="C2258" s="1008" t="s">
        <v>12</v>
      </c>
      <c r="D2258" s="978">
        <v>8</v>
      </c>
      <c r="E2258" s="960" t="s">
        <v>12</v>
      </c>
      <c r="F2258" s="963"/>
      <c r="G2258" s="942"/>
      <c r="H2258" s="942"/>
      <c r="I2258" s="942"/>
      <c r="J2258" s="14" t="s">
        <v>156</v>
      </c>
      <c r="K2258" s="20"/>
      <c r="L2258" s="20"/>
      <c r="M2258" s="17"/>
      <c r="N2258" s="17"/>
      <c r="O2258" s="17"/>
      <c r="P2258" s="17"/>
      <c r="Q2258" s="16"/>
      <c r="R2258" s="16"/>
      <c r="S2258" s="945"/>
      <c r="T2258" s="912"/>
      <c r="U2258" s="912"/>
      <c r="V2258" s="912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</row>
    <row r="2259" spans="1:116" ht="9.75" customHeight="1" outlineLevel="4" x14ac:dyDescent="0.15">
      <c r="A2259" s="1001"/>
      <c r="B2259" s="1005"/>
      <c r="C2259" s="1009"/>
      <c r="D2259" s="979"/>
      <c r="E2259" s="961"/>
      <c r="F2259" s="964"/>
      <c r="G2259" s="943"/>
      <c r="H2259" s="943"/>
      <c r="I2259" s="943"/>
      <c r="J2259" s="16" t="s">
        <v>157</v>
      </c>
      <c r="K2259" s="20"/>
      <c r="L2259" s="20"/>
      <c r="M2259" s="17"/>
      <c r="N2259" s="17"/>
      <c r="O2259" s="17"/>
      <c r="P2259" s="17"/>
      <c r="Q2259" s="16"/>
      <c r="R2259" s="16"/>
      <c r="S2259" s="946"/>
      <c r="T2259" s="913"/>
      <c r="U2259" s="913"/>
      <c r="V2259" s="9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</row>
    <row r="2260" spans="1:116" ht="9.75" customHeight="1" outlineLevel="4" x14ac:dyDescent="0.15">
      <c r="A2260" s="1001"/>
      <c r="B2260" s="1005"/>
      <c r="C2260" s="1009"/>
      <c r="D2260" s="979"/>
      <c r="E2260" s="961"/>
      <c r="F2260" s="964"/>
      <c r="G2260" s="943"/>
      <c r="H2260" s="943"/>
      <c r="I2260" s="943"/>
      <c r="J2260" s="16" t="s">
        <v>158</v>
      </c>
      <c r="K2260" s="20"/>
      <c r="L2260" s="20"/>
      <c r="M2260" s="17"/>
      <c r="N2260" s="17"/>
      <c r="O2260" s="17"/>
      <c r="P2260" s="17"/>
      <c r="Q2260" s="16"/>
      <c r="R2260" s="16"/>
      <c r="S2260" s="946"/>
      <c r="T2260" s="913"/>
      <c r="U2260" s="913"/>
      <c r="V2260" s="9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</row>
    <row r="2261" spans="1:116" ht="9.75" customHeight="1" outlineLevel="4" x14ac:dyDescent="0.15">
      <c r="A2261" s="1002"/>
      <c r="B2261" s="1006"/>
      <c r="C2261" s="1010"/>
      <c r="D2261" s="979"/>
      <c r="E2261" s="961"/>
      <c r="F2261" s="964"/>
      <c r="G2261" s="943"/>
      <c r="H2261" s="943"/>
      <c r="I2261" s="943"/>
      <c r="J2261" s="18" t="s">
        <v>159</v>
      </c>
      <c r="K2261" s="21"/>
      <c r="L2261" s="21"/>
      <c r="M2261" s="22"/>
      <c r="N2261" s="22"/>
      <c r="O2261" s="22"/>
      <c r="P2261" s="22"/>
      <c r="Q2261" s="18"/>
      <c r="R2261" s="18"/>
      <c r="S2261" s="946"/>
      <c r="T2261" s="913"/>
      <c r="U2261" s="913"/>
      <c r="V2261" s="9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</row>
    <row r="2262" spans="1:116" ht="9.75" customHeight="1" outlineLevel="4" thickBot="1" x14ac:dyDescent="0.2">
      <c r="A2262" s="1003"/>
      <c r="B2262" s="1007"/>
      <c r="C2262" s="1011"/>
      <c r="D2262" s="980"/>
      <c r="E2262" s="962"/>
      <c r="F2262" s="965"/>
      <c r="G2262" s="944"/>
      <c r="H2262" s="944"/>
      <c r="I2262" s="944"/>
      <c r="J2262" s="19" t="s">
        <v>385</v>
      </c>
      <c r="K2262" s="19">
        <f>SUM(K2258:K2261)</f>
        <v>0</v>
      </c>
      <c r="L2262" s="19">
        <f>SUM(L2258:L2261)</f>
        <v>0</v>
      </c>
      <c r="M2262" s="19">
        <f t="shared" ref="M2262:R2262" si="539">SUM(M2258:M2261)</f>
        <v>0</v>
      </c>
      <c r="N2262" s="19">
        <f t="shared" si="539"/>
        <v>0</v>
      </c>
      <c r="O2262" s="19">
        <f t="shared" si="539"/>
        <v>0</v>
      </c>
      <c r="P2262" s="19">
        <f t="shared" si="539"/>
        <v>0</v>
      </c>
      <c r="Q2262" s="19">
        <f t="shared" si="539"/>
        <v>0</v>
      </c>
      <c r="R2262" s="19">
        <f t="shared" si="539"/>
        <v>0</v>
      </c>
      <c r="S2262" s="947"/>
      <c r="T2262" s="914"/>
      <c r="U2262" s="914"/>
      <c r="V2262" s="914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</row>
    <row r="2263" spans="1:116" ht="9.75" customHeight="1" outlineLevel="3" thickBot="1" x14ac:dyDescent="0.2">
      <c r="A2263" s="30" t="s">
        <v>73</v>
      </c>
      <c r="B2263" s="31" t="s">
        <v>12</v>
      </c>
      <c r="C2263" s="10" t="s">
        <v>12</v>
      </c>
      <c r="D2263" s="25">
        <v>8</v>
      </c>
      <c r="E2263" s="915" t="s">
        <v>46</v>
      </c>
      <c r="F2263" s="916"/>
      <c r="G2263" s="916"/>
      <c r="H2263" s="916"/>
      <c r="I2263" s="916"/>
      <c r="J2263" s="917"/>
      <c r="K2263" s="26">
        <f>K2252+K2257+K2262</f>
        <v>0</v>
      </c>
      <c r="L2263" s="26">
        <f>L2252+L2257+L2262</f>
        <v>0</v>
      </c>
      <c r="M2263" s="26">
        <f t="shared" ref="M2263:R2263" si="540">M2252+M2257+M2262</f>
        <v>0</v>
      </c>
      <c r="N2263" s="26">
        <f t="shared" si="540"/>
        <v>0</v>
      </c>
      <c r="O2263" s="26">
        <f t="shared" si="540"/>
        <v>0</v>
      </c>
      <c r="P2263" s="26">
        <f t="shared" si="540"/>
        <v>0</v>
      </c>
      <c r="Q2263" s="26">
        <f t="shared" si="540"/>
        <v>0</v>
      </c>
      <c r="R2263" s="26">
        <f t="shared" si="540"/>
        <v>0</v>
      </c>
      <c r="S2263" s="42" t="s">
        <v>13</v>
      </c>
      <c r="T2263" s="43" t="s">
        <v>13</v>
      </c>
      <c r="U2263" s="44" t="s">
        <v>13</v>
      </c>
      <c r="V2263" s="45" t="s">
        <v>13</v>
      </c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</row>
    <row r="2264" spans="1:116" ht="9.75" customHeight="1" outlineLevel="2" thickBot="1" x14ac:dyDescent="0.2">
      <c r="A2264" s="30" t="s">
        <v>73</v>
      </c>
      <c r="B2264" s="31" t="s">
        <v>12</v>
      </c>
      <c r="C2264" s="10" t="s">
        <v>12</v>
      </c>
      <c r="D2264" s="1059" t="s">
        <v>21</v>
      </c>
      <c r="E2264" s="1060"/>
      <c r="F2264" s="1060"/>
      <c r="G2264" s="1060"/>
      <c r="H2264" s="1060"/>
      <c r="I2264" s="1060"/>
      <c r="J2264" s="1060"/>
      <c r="K2264" s="32">
        <f>K2263+K2246+K2229+K2212+K2195+K2178+K2161+K2144</f>
        <v>0</v>
      </c>
      <c r="L2264" s="32">
        <f>L2263+L2246+L2229+L2212+L2195+L2178+L2161+L2144</f>
        <v>0</v>
      </c>
      <c r="M2264" s="32">
        <f t="shared" ref="M2264:R2264" si="541">M2263+M2246+M2229+M2212+M2195+M2178+M2161+M2144</f>
        <v>0</v>
      </c>
      <c r="N2264" s="32">
        <f t="shared" si="541"/>
        <v>0</v>
      </c>
      <c r="O2264" s="32">
        <f t="shared" si="541"/>
        <v>0</v>
      </c>
      <c r="P2264" s="32">
        <f t="shared" si="541"/>
        <v>0</v>
      </c>
      <c r="Q2264" s="32">
        <f t="shared" si="541"/>
        <v>0</v>
      </c>
      <c r="R2264" s="32">
        <f t="shared" si="541"/>
        <v>0</v>
      </c>
      <c r="S2264" s="33" t="s">
        <v>13</v>
      </c>
      <c r="T2264" s="34" t="s">
        <v>13</v>
      </c>
      <c r="U2264" s="35" t="s">
        <v>13</v>
      </c>
      <c r="V2264" s="36" t="s">
        <v>13</v>
      </c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</row>
    <row r="2265" spans="1:116" ht="9.75" customHeight="1" outlineLevel="1" thickBot="1" x14ac:dyDescent="0.2">
      <c r="A2265" s="30" t="s">
        <v>73</v>
      </c>
      <c r="B2265" s="31" t="s">
        <v>12</v>
      </c>
      <c r="C2265" s="1057" t="s">
        <v>15</v>
      </c>
      <c r="D2265" s="1058"/>
      <c r="E2265" s="1058"/>
      <c r="F2265" s="1058"/>
      <c r="G2265" s="1058"/>
      <c r="H2265" s="1058"/>
      <c r="I2265" s="1058"/>
      <c r="J2265" s="1058"/>
      <c r="K2265" s="37">
        <f>K2264+K2126+K2022</f>
        <v>1121402.72</v>
      </c>
      <c r="L2265" s="37">
        <f>L2264+L2126+L2022</f>
        <v>386383.63</v>
      </c>
      <c r="M2265" s="37">
        <f t="shared" ref="M2265:R2265" si="542">M2264+M2126+M2022</f>
        <v>386383.63</v>
      </c>
      <c r="N2265" s="37">
        <f t="shared" si="542"/>
        <v>2323.1999999999998</v>
      </c>
      <c r="O2265" s="37">
        <f t="shared" si="542"/>
        <v>0</v>
      </c>
      <c r="P2265" s="37">
        <f t="shared" si="542"/>
        <v>384060.43000000005</v>
      </c>
      <c r="Q2265" s="37">
        <f t="shared" si="542"/>
        <v>404713.1</v>
      </c>
      <c r="R2265" s="37">
        <f t="shared" si="542"/>
        <v>413287.02</v>
      </c>
      <c r="S2265" s="123" t="s">
        <v>14</v>
      </c>
      <c r="T2265" s="39" t="s">
        <v>14</v>
      </c>
      <c r="U2265" s="40" t="s">
        <v>14</v>
      </c>
      <c r="V2265" s="41" t="s">
        <v>14</v>
      </c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</row>
    <row r="2266" spans="1:116" ht="9.75" customHeight="1" thickBot="1" x14ac:dyDescent="0.2">
      <c r="A2266" s="30" t="s">
        <v>73</v>
      </c>
      <c r="B2266" s="922" t="s">
        <v>29</v>
      </c>
      <c r="C2266" s="923"/>
      <c r="D2266" s="923"/>
      <c r="E2266" s="923"/>
      <c r="F2266" s="923"/>
      <c r="G2266" s="923"/>
      <c r="H2266" s="923"/>
      <c r="I2266" s="923"/>
      <c r="J2266" s="923"/>
      <c r="K2266" s="144">
        <f>K2265+K1781+K1310</f>
        <v>3212177.0599999996</v>
      </c>
      <c r="L2266" s="144">
        <f>L2265+L1781+L1310</f>
        <v>1286686.73</v>
      </c>
      <c r="M2266" s="144">
        <f t="shared" ref="M2266:R2266" si="543">M2265+M1781+M1310</f>
        <v>1286686.73</v>
      </c>
      <c r="N2266" s="144">
        <f t="shared" si="543"/>
        <v>13934.689999999999</v>
      </c>
      <c r="O2266" s="144">
        <f t="shared" si="543"/>
        <v>0</v>
      </c>
      <c r="P2266" s="144">
        <f t="shared" si="543"/>
        <v>1272752.04</v>
      </c>
      <c r="Q2266" s="144">
        <f t="shared" si="543"/>
        <v>776829.13</v>
      </c>
      <c r="R2266" s="144">
        <f t="shared" si="543"/>
        <v>931642.26</v>
      </c>
      <c r="S2266" s="50" t="s">
        <v>14</v>
      </c>
      <c r="T2266" s="49" t="s">
        <v>14</v>
      </c>
      <c r="U2266" s="51" t="s">
        <v>14</v>
      </c>
      <c r="V2266" s="52" t="s">
        <v>14</v>
      </c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</row>
    <row r="2267" spans="1:116" ht="9.75" customHeight="1" thickBot="1" x14ac:dyDescent="0.2">
      <c r="A2267" s="53"/>
      <c r="B2267" s="53"/>
      <c r="C2267" s="53"/>
      <c r="D2267" s="53"/>
      <c r="E2267" s="53"/>
      <c r="F2267" s="54"/>
      <c r="G2267" s="54"/>
      <c r="H2267" s="54"/>
      <c r="I2267" s="54"/>
      <c r="J2267" s="54"/>
      <c r="K2267" s="54"/>
      <c r="L2267" s="54"/>
      <c r="M2267" s="54"/>
      <c r="N2267" s="54"/>
      <c r="O2267" s="54"/>
      <c r="P2267" s="54"/>
      <c r="Q2267" s="54"/>
      <c r="R2267" s="54"/>
      <c r="S2267" s="54"/>
      <c r="T2267" s="54"/>
      <c r="U2267" s="54"/>
      <c r="V2267" s="55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</row>
    <row r="2268" spans="1:116" ht="9.75" customHeight="1" outlineLevel="1" thickBot="1" x14ac:dyDescent="0.2">
      <c r="A2268" s="997" t="s">
        <v>127</v>
      </c>
      <c r="B2268" s="998"/>
      <c r="C2268" s="998"/>
      <c r="D2268" s="998"/>
      <c r="E2268" s="998"/>
      <c r="F2268" s="998"/>
      <c r="G2268" s="998"/>
      <c r="H2268" s="998"/>
      <c r="I2268" s="998"/>
      <c r="J2268" s="998"/>
      <c r="K2268" s="998"/>
      <c r="L2268" s="998"/>
      <c r="M2268" s="998"/>
      <c r="N2268" s="998"/>
      <c r="O2268" s="998"/>
      <c r="P2268" s="998"/>
      <c r="Q2268" s="998"/>
      <c r="R2268" s="998"/>
      <c r="S2268" s="998"/>
      <c r="T2268" s="998"/>
      <c r="U2268" s="998"/>
      <c r="V2268" s="999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</row>
    <row r="2269" spans="1:116" ht="9.75" customHeight="1" outlineLevel="2" thickBot="1" x14ac:dyDescent="0.2">
      <c r="A2269" s="7" t="s">
        <v>128</v>
      </c>
      <c r="B2269" s="8">
        <v>1</v>
      </c>
      <c r="C2269" s="975" t="s">
        <v>131</v>
      </c>
      <c r="D2269" s="976"/>
      <c r="E2269" s="976"/>
      <c r="F2269" s="976"/>
      <c r="G2269" s="976"/>
      <c r="H2269" s="976"/>
      <c r="I2269" s="976"/>
      <c r="J2269" s="976"/>
      <c r="K2269" s="976"/>
      <c r="L2269" s="976"/>
      <c r="M2269" s="976"/>
      <c r="N2269" s="976"/>
      <c r="O2269" s="976"/>
      <c r="P2269" s="976"/>
      <c r="Q2269" s="976"/>
      <c r="R2269" s="976"/>
      <c r="S2269" s="976"/>
      <c r="T2269" s="976"/>
      <c r="U2269" s="976"/>
      <c r="V2269" s="977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</row>
    <row r="2270" spans="1:116" ht="9.75" customHeight="1" outlineLevel="3" thickBot="1" x14ac:dyDescent="0.2">
      <c r="A2270" s="7" t="s">
        <v>128</v>
      </c>
      <c r="B2270" s="9" t="s">
        <v>10</v>
      </c>
      <c r="C2270" s="10" t="s">
        <v>10</v>
      </c>
      <c r="D2270" s="972" t="s">
        <v>129</v>
      </c>
      <c r="E2270" s="973"/>
      <c r="F2270" s="973"/>
      <c r="G2270" s="973"/>
      <c r="H2270" s="973"/>
      <c r="I2270" s="973"/>
      <c r="J2270" s="973"/>
      <c r="K2270" s="973"/>
      <c r="L2270" s="973"/>
      <c r="M2270" s="973"/>
      <c r="N2270" s="973"/>
      <c r="O2270" s="973"/>
      <c r="P2270" s="973"/>
      <c r="Q2270" s="973"/>
      <c r="R2270" s="973"/>
      <c r="S2270" s="973"/>
      <c r="T2270" s="973"/>
      <c r="U2270" s="973"/>
      <c r="V2270" s="974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</row>
    <row r="2271" spans="1:116" ht="9.75" customHeight="1" outlineLevel="4" thickBot="1" x14ac:dyDescent="0.2">
      <c r="A2271" s="11" t="s">
        <v>128</v>
      </c>
      <c r="B2271" s="12" t="s">
        <v>10</v>
      </c>
      <c r="C2271" s="117" t="s">
        <v>10</v>
      </c>
      <c r="D2271" s="13">
        <v>1</v>
      </c>
      <c r="E2271" s="1016" t="s">
        <v>130</v>
      </c>
      <c r="F2271" s="1017"/>
      <c r="G2271" s="1017"/>
      <c r="H2271" s="1017"/>
      <c r="I2271" s="1017"/>
      <c r="J2271" s="1017"/>
      <c r="K2271" s="1017"/>
      <c r="L2271" s="1017"/>
      <c r="M2271" s="1017"/>
      <c r="N2271" s="1017"/>
      <c r="O2271" s="1017"/>
      <c r="P2271" s="1017"/>
      <c r="Q2271" s="1017"/>
      <c r="R2271" s="1017"/>
      <c r="S2271" s="1017"/>
      <c r="T2271" s="1017"/>
      <c r="U2271" s="1017"/>
      <c r="V2271" s="1018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</row>
    <row r="2272" spans="1:116" ht="9.75" customHeight="1" outlineLevel="4" x14ac:dyDescent="0.15">
      <c r="A2272" s="1000" t="s">
        <v>128</v>
      </c>
      <c r="B2272" s="1004" t="s">
        <v>10</v>
      </c>
      <c r="C2272" s="1008" t="s">
        <v>10</v>
      </c>
      <c r="D2272" s="1048" t="s">
        <v>10</v>
      </c>
      <c r="E2272" s="1022" t="s">
        <v>10</v>
      </c>
      <c r="F2272" s="966"/>
      <c r="G2272" s="942"/>
      <c r="H2272" s="942"/>
      <c r="I2272" s="942"/>
      <c r="J2272" s="16" t="s">
        <v>156</v>
      </c>
      <c r="K2272" s="20"/>
      <c r="L2272" s="14"/>
      <c r="M2272" s="15"/>
      <c r="N2272" s="15"/>
      <c r="O2272" s="15"/>
      <c r="P2272" s="15"/>
      <c r="Q2272" s="14"/>
      <c r="R2272" s="14"/>
      <c r="S2272" s="1012"/>
      <c r="T2272" s="912"/>
      <c r="U2272" s="912"/>
      <c r="V2272" s="912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</row>
    <row r="2273" spans="1:116" ht="9.75" customHeight="1" outlineLevel="4" x14ac:dyDescent="0.15">
      <c r="A2273" s="1001"/>
      <c r="B2273" s="1005"/>
      <c r="C2273" s="1009"/>
      <c r="D2273" s="1045"/>
      <c r="E2273" s="1023"/>
      <c r="F2273" s="967"/>
      <c r="G2273" s="943"/>
      <c r="H2273" s="943"/>
      <c r="I2273" s="943"/>
      <c r="J2273" s="16" t="s">
        <v>157</v>
      </c>
      <c r="K2273" s="20"/>
      <c r="L2273" s="16"/>
      <c r="M2273" s="17"/>
      <c r="N2273" s="17"/>
      <c r="O2273" s="17"/>
      <c r="P2273" s="17"/>
      <c r="Q2273" s="16"/>
      <c r="R2273" s="16"/>
      <c r="S2273" s="1013"/>
      <c r="T2273" s="913"/>
      <c r="U2273" s="913"/>
      <c r="V2273" s="9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</row>
    <row r="2274" spans="1:116" ht="9.75" customHeight="1" outlineLevel="4" x14ac:dyDescent="0.15">
      <c r="A2274" s="1001"/>
      <c r="B2274" s="1005"/>
      <c r="C2274" s="1009"/>
      <c r="D2274" s="1045"/>
      <c r="E2274" s="1023"/>
      <c r="F2274" s="967"/>
      <c r="G2274" s="943"/>
      <c r="H2274" s="943"/>
      <c r="I2274" s="943"/>
      <c r="J2274" s="16" t="s">
        <v>158</v>
      </c>
      <c r="K2274" s="20"/>
      <c r="L2274" s="16"/>
      <c r="M2274" s="17"/>
      <c r="N2274" s="17"/>
      <c r="O2274" s="17"/>
      <c r="P2274" s="17"/>
      <c r="Q2274" s="16"/>
      <c r="R2274" s="16"/>
      <c r="S2274" s="1013"/>
      <c r="T2274" s="913"/>
      <c r="U2274" s="913"/>
      <c r="V2274" s="9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</row>
    <row r="2275" spans="1:116" ht="9.75" customHeight="1" outlineLevel="4" x14ac:dyDescent="0.15">
      <c r="A2275" s="1002"/>
      <c r="B2275" s="1006"/>
      <c r="C2275" s="1010"/>
      <c r="D2275" s="1046"/>
      <c r="E2275" s="1024"/>
      <c r="F2275" s="967"/>
      <c r="G2275" s="943"/>
      <c r="H2275" s="943"/>
      <c r="I2275" s="943"/>
      <c r="J2275" s="18" t="s">
        <v>159</v>
      </c>
      <c r="K2275" s="21"/>
      <c r="L2275" s="18"/>
      <c r="M2275" s="18"/>
      <c r="N2275" s="18"/>
      <c r="O2275" s="18"/>
      <c r="P2275" s="18"/>
      <c r="Q2275" s="18"/>
      <c r="R2275" s="18"/>
      <c r="S2275" s="1014"/>
      <c r="T2275" s="913"/>
      <c r="U2275" s="913"/>
      <c r="V2275" s="9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</row>
    <row r="2276" spans="1:116" ht="9.75" customHeight="1" outlineLevel="4" thickBot="1" x14ac:dyDescent="0.2">
      <c r="A2276" s="1003"/>
      <c r="B2276" s="1007"/>
      <c r="C2276" s="1011"/>
      <c r="D2276" s="1047"/>
      <c r="E2276" s="1025"/>
      <c r="F2276" s="968"/>
      <c r="G2276" s="944"/>
      <c r="H2276" s="944"/>
      <c r="I2276" s="944"/>
      <c r="J2276" s="19" t="s">
        <v>385</v>
      </c>
      <c r="K2276" s="19">
        <f>SUM(K2272:K2275)</f>
        <v>0</v>
      </c>
      <c r="L2276" s="19">
        <f>SUM(L2272:L2275)</f>
        <v>0</v>
      </c>
      <c r="M2276" s="19">
        <f t="shared" ref="M2276:R2276" si="544">SUM(M2272:M2275)</f>
        <v>0</v>
      </c>
      <c r="N2276" s="19">
        <f t="shared" si="544"/>
        <v>0</v>
      </c>
      <c r="O2276" s="19">
        <f t="shared" si="544"/>
        <v>0</v>
      </c>
      <c r="P2276" s="19">
        <f t="shared" si="544"/>
        <v>0</v>
      </c>
      <c r="Q2276" s="19">
        <f t="shared" si="544"/>
        <v>0</v>
      </c>
      <c r="R2276" s="19">
        <f t="shared" si="544"/>
        <v>0</v>
      </c>
      <c r="S2276" s="1015"/>
      <c r="T2276" s="914"/>
      <c r="U2276" s="914"/>
      <c r="V2276" s="914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</row>
    <row r="2277" spans="1:116" ht="9.75" customHeight="1" outlineLevel="4" x14ac:dyDescent="0.15">
      <c r="A2277" s="948" t="s">
        <v>128</v>
      </c>
      <c r="B2277" s="951" t="s">
        <v>10</v>
      </c>
      <c r="C2277" s="954" t="s">
        <v>10</v>
      </c>
      <c r="D2277" s="957" t="s">
        <v>10</v>
      </c>
      <c r="E2277" s="960" t="s">
        <v>11</v>
      </c>
      <c r="F2277" s="963"/>
      <c r="G2277" s="942"/>
      <c r="H2277" s="942"/>
      <c r="I2277" s="942"/>
      <c r="J2277" s="14" t="s">
        <v>156</v>
      </c>
      <c r="K2277" s="20"/>
      <c r="L2277" s="20"/>
      <c r="M2277" s="17"/>
      <c r="N2277" s="17"/>
      <c r="O2277" s="17"/>
      <c r="P2277" s="17"/>
      <c r="Q2277" s="16"/>
      <c r="R2277" s="16"/>
      <c r="S2277" s="945"/>
      <c r="T2277" s="912"/>
      <c r="U2277" s="912"/>
      <c r="V2277" s="912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</row>
    <row r="2278" spans="1:116" ht="9.75" customHeight="1" outlineLevel="4" x14ac:dyDescent="0.15">
      <c r="A2278" s="949"/>
      <c r="B2278" s="952"/>
      <c r="C2278" s="955"/>
      <c r="D2278" s="958"/>
      <c r="E2278" s="961"/>
      <c r="F2278" s="964"/>
      <c r="G2278" s="943"/>
      <c r="H2278" s="943"/>
      <c r="I2278" s="943"/>
      <c r="J2278" s="16" t="s">
        <v>157</v>
      </c>
      <c r="K2278" s="20"/>
      <c r="L2278" s="20"/>
      <c r="M2278" s="17"/>
      <c r="N2278" s="17"/>
      <c r="O2278" s="17"/>
      <c r="P2278" s="17"/>
      <c r="Q2278" s="16"/>
      <c r="R2278" s="16"/>
      <c r="S2278" s="946"/>
      <c r="T2278" s="913"/>
      <c r="U2278" s="913"/>
      <c r="V2278" s="9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</row>
    <row r="2279" spans="1:116" ht="9.75" customHeight="1" outlineLevel="4" x14ac:dyDescent="0.15">
      <c r="A2279" s="949"/>
      <c r="B2279" s="952"/>
      <c r="C2279" s="955"/>
      <c r="D2279" s="958"/>
      <c r="E2279" s="961"/>
      <c r="F2279" s="964"/>
      <c r="G2279" s="943"/>
      <c r="H2279" s="943"/>
      <c r="I2279" s="943"/>
      <c r="J2279" s="16" t="s">
        <v>158</v>
      </c>
      <c r="K2279" s="20"/>
      <c r="L2279" s="20"/>
      <c r="M2279" s="17"/>
      <c r="N2279" s="17"/>
      <c r="O2279" s="17"/>
      <c r="P2279" s="17"/>
      <c r="Q2279" s="16"/>
      <c r="R2279" s="16"/>
      <c r="S2279" s="946"/>
      <c r="T2279" s="913"/>
      <c r="U2279" s="913"/>
      <c r="V2279" s="9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</row>
    <row r="2280" spans="1:116" ht="9.75" customHeight="1" outlineLevel="4" x14ac:dyDescent="0.15">
      <c r="A2280" s="949"/>
      <c r="B2280" s="952"/>
      <c r="C2280" s="955"/>
      <c r="D2280" s="958"/>
      <c r="E2280" s="961"/>
      <c r="F2280" s="964"/>
      <c r="G2280" s="943"/>
      <c r="H2280" s="943"/>
      <c r="I2280" s="943"/>
      <c r="J2280" s="18" t="s">
        <v>159</v>
      </c>
      <c r="K2280" s="21"/>
      <c r="L2280" s="21"/>
      <c r="M2280" s="22"/>
      <c r="N2280" s="22"/>
      <c r="O2280" s="22"/>
      <c r="P2280" s="22"/>
      <c r="Q2280" s="18"/>
      <c r="R2280" s="18"/>
      <c r="S2280" s="946"/>
      <c r="T2280" s="913"/>
      <c r="U2280" s="913"/>
      <c r="V2280" s="9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</row>
    <row r="2281" spans="1:116" ht="9.75" customHeight="1" outlineLevel="4" thickBot="1" x14ac:dyDescent="0.25">
      <c r="A2281" s="950"/>
      <c r="B2281" s="953"/>
      <c r="C2281" s="956"/>
      <c r="D2281" s="959"/>
      <c r="E2281" s="962"/>
      <c r="F2281" s="965"/>
      <c r="G2281" s="944"/>
      <c r="H2281" s="944"/>
      <c r="I2281" s="944"/>
      <c r="J2281" s="19" t="s">
        <v>385</v>
      </c>
      <c r="K2281" s="19">
        <f>SUM(K2277:K2280)</f>
        <v>0</v>
      </c>
      <c r="L2281" s="19">
        <f>SUM(L2277:L2280)</f>
        <v>0</v>
      </c>
      <c r="M2281" s="19">
        <f t="shared" ref="M2281:R2281" si="545">SUM(M2277:M2280)</f>
        <v>0</v>
      </c>
      <c r="N2281" s="19">
        <f t="shared" si="545"/>
        <v>0</v>
      </c>
      <c r="O2281" s="19">
        <f t="shared" si="545"/>
        <v>0</v>
      </c>
      <c r="P2281" s="19">
        <f t="shared" si="545"/>
        <v>0</v>
      </c>
      <c r="Q2281" s="19">
        <f t="shared" si="545"/>
        <v>0</v>
      </c>
      <c r="R2281" s="19">
        <f t="shared" si="545"/>
        <v>0</v>
      </c>
      <c r="S2281" s="947"/>
      <c r="T2281" s="914"/>
      <c r="U2281" s="914"/>
      <c r="V2281" s="914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  <c r="DI2281" s="5"/>
      <c r="DJ2281" s="5"/>
      <c r="DK2281" s="5"/>
      <c r="DL2281" s="5"/>
    </row>
    <row r="2282" spans="1:116" ht="9.75" customHeight="1" outlineLevel="4" x14ac:dyDescent="0.15">
      <c r="A2282" s="1001" t="s">
        <v>128</v>
      </c>
      <c r="B2282" s="1005" t="s">
        <v>10</v>
      </c>
      <c r="C2282" s="1009" t="s">
        <v>10</v>
      </c>
      <c r="D2282" s="1045" t="s">
        <v>10</v>
      </c>
      <c r="E2282" s="960" t="s">
        <v>12</v>
      </c>
      <c r="F2282" s="963"/>
      <c r="G2282" s="942"/>
      <c r="H2282" s="942"/>
      <c r="I2282" s="942"/>
      <c r="J2282" s="14" t="s">
        <v>156</v>
      </c>
      <c r="K2282" s="20"/>
      <c r="L2282" s="20"/>
      <c r="M2282" s="17"/>
      <c r="N2282" s="17"/>
      <c r="O2282" s="17"/>
      <c r="P2282" s="17"/>
      <c r="Q2282" s="16"/>
      <c r="R2282" s="16"/>
      <c r="S2282" s="1013"/>
      <c r="T2282" s="912"/>
      <c r="U2282" s="912"/>
      <c r="V2282" s="912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</row>
    <row r="2283" spans="1:116" ht="9.75" customHeight="1" outlineLevel="4" x14ac:dyDescent="0.15">
      <c r="A2283" s="1001"/>
      <c r="B2283" s="1005"/>
      <c r="C2283" s="1009"/>
      <c r="D2283" s="1045"/>
      <c r="E2283" s="961"/>
      <c r="F2283" s="964"/>
      <c r="G2283" s="943"/>
      <c r="H2283" s="943"/>
      <c r="I2283" s="943"/>
      <c r="J2283" s="16" t="s">
        <v>157</v>
      </c>
      <c r="K2283" s="20"/>
      <c r="L2283" s="20"/>
      <c r="M2283" s="17"/>
      <c r="N2283" s="17"/>
      <c r="O2283" s="17"/>
      <c r="P2283" s="17"/>
      <c r="Q2283" s="16"/>
      <c r="R2283" s="16"/>
      <c r="S2283" s="1013"/>
      <c r="T2283" s="913"/>
      <c r="U2283" s="913"/>
      <c r="V2283" s="9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</row>
    <row r="2284" spans="1:116" ht="9.75" customHeight="1" outlineLevel="4" x14ac:dyDescent="0.15">
      <c r="A2284" s="1001"/>
      <c r="B2284" s="1005"/>
      <c r="C2284" s="1009"/>
      <c r="D2284" s="1045"/>
      <c r="E2284" s="961"/>
      <c r="F2284" s="964"/>
      <c r="G2284" s="943"/>
      <c r="H2284" s="943"/>
      <c r="I2284" s="943"/>
      <c r="J2284" s="16" t="s">
        <v>158</v>
      </c>
      <c r="K2284" s="20"/>
      <c r="L2284" s="20"/>
      <c r="M2284" s="17"/>
      <c r="N2284" s="17"/>
      <c r="O2284" s="17"/>
      <c r="P2284" s="17"/>
      <c r="Q2284" s="16"/>
      <c r="R2284" s="16"/>
      <c r="S2284" s="1013"/>
      <c r="T2284" s="913"/>
      <c r="U2284" s="913"/>
      <c r="V2284" s="9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</row>
    <row r="2285" spans="1:116" ht="9.75" customHeight="1" outlineLevel="4" x14ac:dyDescent="0.15">
      <c r="A2285" s="1002"/>
      <c r="B2285" s="1006"/>
      <c r="C2285" s="1010"/>
      <c r="D2285" s="1046"/>
      <c r="E2285" s="961"/>
      <c r="F2285" s="964"/>
      <c r="G2285" s="943"/>
      <c r="H2285" s="943"/>
      <c r="I2285" s="943"/>
      <c r="J2285" s="18" t="s">
        <v>159</v>
      </c>
      <c r="K2285" s="21"/>
      <c r="L2285" s="21"/>
      <c r="M2285" s="22"/>
      <c r="N2285" s="22"/>
      <c r="O2285" s="22"/>
      <c r="P2285" s="22"/>
      <c r="Q2285" s="18"/>
      <c r="R2285" s="18"/>
      <c r="S2285" s="1014"/>
      <c r="T2285" s="913"/>
      <c r="U2285" s="913"/>
      <c r="V2285" s="9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</row>
    <row r="2286" spans="1:116" ht="9.75" customHeight="1" outlineLevel="4" thickBot="1" x14ac:dyDescent="0.2">
      <c r="A2286" s="1003"/>
      <c r="B2286" s="1007"/>
      <c r="C2286" s="1011"/>
      <c r="D2286" s="1047"/>
      <c r="E2286" s="962"/>
      <c r="F2286" s="965"/>
      <c r="G2286" s="944"/>
      <c r="H2286" s="944"/>
      <c r="I2286" s="944"/>
      <c r="J2286" s="19" t="s">
        <v>385</v>
      </c>
      <c r="K2286" s="19">
        <f>SUM(K2282:K2285)</f>
        <v>0</v>
      </c>
      <c r="L2286" s="19">
        <f>SUM(L2282:L2285)</f>
        <v>0</v>
      </c>
      <c r="M2286" s="19">
        <f t="shared" ref="M2286:R2286" si="546">SUM(M2282:M2285)</f>
        <v>0</v>
      </c>
      <c r="N2286" s="19">
        <f t="shared" si="546"/>
        <v>0</v>
      </c>
      <c r="O2286" s="19">
        <f t="shared" si="546"/>
        <v>0</v>
      </c>
      <c r="P2286" s="19">
        <f t="shared" si="546"/>
        <v>0</v>
      </c>
      <c r="Q2286" s="19">
        <f t="shared" si="546"/>
        <v>0</v>
      </c>
      <c r="R2286" s="19">
        <f t="shared" si="546"/>
        <v>0</v>
      </c>
      <c r="S2286" s="1015"/>
      <c r="T2286" s="914"/>
      <c r="U2286" s="914"/>
      <c r="V2286" s="914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</row>
    <row r="2287" spans="1:116" ht="9.75" customHeight="1" outlineLevel="3" thickBot="1" x14ac:dyDescent="0.2">
      <c r="A2287" s="23" t="s">
        <v>128</v>
      </c>
      <c r="B2287" s="24" t="s">
        <v>10</v>
      </c>
      <c r="C2287" s="118" t="s">
        <v>10</v>
      </c>
      <c r="D2287" s="25">
        <v>1</v>
      </c>
      <c r="E2287" s="915" t="s">
        <v>46</v>
      </c>
      <c r="F2287" s="916"/>
      <c r="G2287" s="916"/>
      <c r="H2287" s="916"/>
      <c r="I2287" s="916"/>
      <c r="J2287" s="917"/>
      <c r="K2287" s="26">
        <f>K2276+K2281+K2286</f>
        <v>0</v>
      </c>
      <c r="L2287" s="26">
        <f>L2276+L2281+L2286</f>
        <v>0</v>
      </c>
      <c r="M2287" s="26">
        <f t="shared" ref="M2287:R2287" si="547">M2276+M2281+M2286</f>
        <v>0</v>
      </c>
      <c r="N2287" s="26">
        <f t="shared" si="547"/>
        <v>0</v>
      </c>
      <c r="O2287" s="26">
        <f t="shared" si="547"/>
        <v>0</v>
      </c>
      <c r="P2287" s="26">
        <f t="shared" si="547"/>
        <v>0</v>
      </c>
      <c r="Q2287" s="26">
        <f t="shared" si="547"/>
        <v>0</v>
      </c>
      <c r="R2287" s="26">
        <f t="shared" si="547"/>
        <v>0</v>
      </c>
      <c r="S2287" s="27" t="s">
        <v>13</v>
      </c>
      <c r="T2287" s="26" t="s">
        <v>13</v>
      </c>
      <c r="U2287" s="28" t="s">
        <v>13</v>
      </c>
      <c r="V2287" s="29" t="s">
        <v>13</v>
      </c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</row>
    <row r="2288" spans="1:116" ht="9.75" customHeight="1" outlineLevel="4" thickBot="1" x14ac:dyDescent="0.2">
      <c r="A2288" s="11" t="s">
        <v>128</v>
      </c>
      <c r="B2288" s="12" t="s">
        <v>10</v>
      </c>
      <c r="C2288" s="117" t="s">
        <v>10</v>
      </c>
      <c r="D2288" s="13">
        <v>2</v>
      </c>
      <c r="E2288" s="1016" t="s">
        <v>132</v>
      </c>
      <c r="F2288" s="1017"/>
      <c r="G2288" s="1017"/>
      <c r="H2288" s="1017"/>
      <c r="I2288" s="1017"/>
      <c r="J2288" s="1017"/>
      <c r="K2288" s="1017"/>
      <c r="L2288" s="1017"/>
      <c r="M2288" s="1017"/>
      <c r="N2288" s="1017"/>
      <c r="O2288" s="1017"/>
      <c r="P2288" s="1017"/>
      <c r="Q2288" s="1017"/>
      <c r="R2288" s="1017"/>
      <c r="S2288" s="1017"/>
      <c r="T2288" s="1017"/>
      <c r="U2288" s="1017"/>
      <c r="V2288" s="1018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</row>
    <row r="2289" spans="1:116" ht="9.75" customHeight="1" outlineLevel="4" x14ac:dyDescent="0.15">
      <c r="A2289" s="1000" t="s">
        <v>128</v>
      </c>
      <c r="B2289" s="1004" t="s">
        <v>10</v>
      </c>
      <c r="C2289" s="1008" t="s">
        <v>10</v>
      </c>
      <c r="D2289" s="1048" t="s">
        <v>11</v>
      </c>
      <c r="E2289" s="1022" t="s">
        <v>10</v>
      </c>
      <c r="F2289" s="966"/>
      <c r="G2289" s="942"/>
      <c r="H2289" s="942"/>
      <c r="I2289" s="942"/>
      <c r="J2289" s="16" t="s">
        <v>156</v>
      </c>
      <c r="K2289" s="20"/>
      <c r="L2289" s="14"/>
      <c r="M2289" s="15"/>
      <c r="N2289" s="15"/>
      <c r="O2289" s="15"/>
      <c r="P2289" s="15"/>
      <c r="Q2289" s="14"/>
      <c r="R2289" s="14"/>
      <c r="S2289" s="1012"/>
      <c r="T2289" s="912"/>
      <c r="U2289" s="912"/>
      <c r="V2289" s="912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</row>
    <row r="2290" spans="1:116" ht="9.75" customHeight="1" outlineLevel="4" x14ac:dyDescent="0.15">
      <c r="A2290" s="1001"/>
      <c r="B2290" s="1005"/>
      <c r="C2290" s="1009"/>
      <c r="D2290" s="1045"/>
      <c r="E2290" s="1023"/>
      <c r="F2290" s="967"/>
      <c r="G2290" s="943"/>
      <c r="H2290" s="943"/>
      <c r="I2290" s="943"/>
      <c r="J2290" s="16" t="s">
        <v>157</v>
      </c>
      <c r="K2290" s="20"/>
      <c r="L2290" s="16"/>
      <c r="M2290" s="17"/>
      <c r="N2290" s="17"/>
      <c r="O2290" s="17"/>
      <c r="P2290" s="17"/>
      <c r="Q2290" s="16"/>
      <c r="R2290" s="16"/>
      <c r="S2290" s="1013"/>
      <c r="T2290" s="913"/>
      <c r="U2290" s="913"/>
      <c r="V2290" s="9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</row>
    <row r="2291" spans="1:116" ht="9.75" customHeight="1" outlineLevel="4" x14ac:dyDescent="0.15">
      <c r="A2291" s="1001"/>
      <c r="B2291" s="1005"/>
      <c r="C2291" s="1009"/>
      <c r="D2291" s="1045"/>
      <c r="E2291" s="1023"/>
      <c r="F2291" s="967"/>
      <c r="G2291" s="943"/>
      <c r="H2291" s="943"/>
      <c r="I2291" s="943"/>
      <c r="J2291" s="16" t="s">
        <v>158</v>
      </c>
      <c r="K2291" s="20"/>
      <c r="L2291" s="16"/>
      <c r="M2291" s="17"/>
      <c r="N2291" s="17"/>
      <c r="O2291" s="17"/>
      <c r="P2291" s="17"/>
      <c r="Q2291" s="16"/>
      <c r="R2291" s="16"/>
      <c r="S2291" s="1013"/>
      <c r="T2291" s="913"/>
      <c r="U2291" s="913"/>
      <c r="V2291" s="9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</row>
    <row r="2292" spans="1:116" ht="9.75" customHeight="1" outlineLevel="4" x14ac:dyDescent="0.15">
      <c r="A2292" s="1002"/>
      <c r="B2292" s="1006"/>
      <c r="C2292" s="1010"/>
      <c r="D2292" s="1046"/>
      <c r="E2292" s="1024"/>
      <c r="F2292" s="967"/>
      <c r="G2292" s="943"/>
      <c r="H2292" s="943"/>
      <c r="I2292" s="943"/>
      <c r="J2292" s="18" t="s">
        <v>159</v>
      </c>
      <c r="K2292" s="21"/>
      <c r="L2292" s="18"/>
      <c r="M2292" s="18"/>
      <c r="N2292" s="18"/>
      <c r="O2292" s="18"/>
      <c r="P2292" s="18"/>
      <c r="Q2292" s="18"/>
      <c r="R2292" s="18"/>
      <c r="S2292" s="1014"/>
      <c r="T2292" s="913"/>
      <c r="U2292" s="913"/>
      <c r="V2292" s="9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</row>
    <row r="2293" spans="1:116" ht="9.75" customHeight="1" outlineLevel="4" thickBot="1" x14ac:dyDescent="0.2">
      <c r="A2293" s="1003"/>
      <c r="B2293" s="1007"/>
      <c r="C2293" s="1011"/>
      <c r="D2293" s="1047"/>
      <c r="E2293" s="1025"/>
      <c r="F2293" s="968"/>
      <c r="G2293" s="944"/>
      <c r="H2293" s="944"/>
      <c r="I2293" s="944"/>
      <c r="J2293" s="19" t="s">
        <v>385</v>
      </c>
      <c r="K2293" s="19">
        <f>SUM(K2289:K2292)</f>
        <v>0</v>
      </c>
      <c r="L2293" s="19">
        <f>SUM(L2289:L2292)</f>
        <v>0</v>
      </c>
      <c r="M2293" s="19">
        <f t="shared" ref="M2293:R2293" si="548">SUM(M2289:M2292)</f>
        <v>0</v>
      </c>
      <c r="N2293" s="19">
        <f t="shared" si="548"/>
        <v>0</v>
      </c>
      <c r="O2293" s="19">
        <f t="shared" si="548"/>
        <v>0</v>
      </c>
      <c r="P2293" s="19">
        <f t="shared" si="548"/>
        <v>0</v>
      </c>
      <c r="Q2293" s="19">
        <f t="shared" si="548"/>
        <v>0</v>
      </c>
      <c r="R2293" s="19">
        <f t="shared" si="548"/>
        <v>0</v>
      </c>
      <c r="S2293" s="1015"/>
      <c r="T2293" s="914"/>
      <c r="U2293" s="914"/>
      <c r="V2293" s="914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</row>
    <row r="2294" spans="1:116" ht="9.75" customHeight="1" outlineLevel="4" x14ac:dyDescent="0.15">
      <c r="A2294" s="948" t="s">
        <v>128</v>
      </c>
      <c r="B2294" s="951" t="s">
        <v>10</v>
      </c>
      <c r="C2294" s="954" t="s">
        <v>10</v>
      </c>
      <c r="D2294" s="957" t="s">
        <v>11</v>
      </c>
      <c r="E2294" s="960" t="s">
        <v>11</v>
      </c>
      <c r="F2294" s="963"/>
      <c r="G2294" s="942"/>
      <c r="H2294" s="942"/>
      <c r="I2294" s="942"/>
      <c r="J2294" s="14" t="s">
        <v>156</v>
      </c>
      <c r="K2294" s="20"/>
      <c r="L2294" s="20"/>
      <c r="M2294" s="17"/>
      <c r="N2294" s="17"/>
      <c r="O2294" s="17"/>
      <c r="P2294" s="17"/>
      <c r="Q2294" s="16"/>
      <c r="R2294" s="16"/>
      <c r="S2294" s="945"/>
      <c r="T2294" s="912"/>
      <c r="U2294" s="912"/>
      <c r="V2294" s="912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</row>
    <row r="2295" spans="1:116" ht="9.75" customHeight="1" outlineLevel="4" x14ac:dyDescent="0.15">
      <c r="A2295" s="949"/>
      <c r="B2295" s="952"/>
      <c r="C2295" s="955"/>
      <c r="D2295" s="958"/>
      <c r="E2295" s="961"/>
      <c r="F2295" s="964"/>
      <c r="G2295" s="943"/>
      <c r="H2295" s="943"/>
      <c r="I2295" s="943"/>
      <c r="J2295" s="16" t="s">
        <v>157</v>
      </c>
      <c r="K2295" s="20"/>
      <c r="L2295" s="20"/>
      <c r="M2295" s="17"/>
      <c r="N2295" s="17"/>
      <c r="O2295" s="17"/>
      <c r="P2295" s="17"/>
      <c r="Q2295" s="16"/>
      <c r="R2295" s="16"/>
      <c r="S2295" s="946"/>
      <c r="T2295" s="913"/>
      <c r="U2295" s="913"/>
      <c r="V2295" s="9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</row>
    <row r="2296" spans="1:116" ht="9.75" customHeight="1" outlineLevel="4" x14ac:dyDescent="0.15">
      <c r="A2296" s="949"/>
      <c r="B2296" s="952"/>
      <c r="C2296" s="955"/>
      <c r="D2296" s="958"/>
      <c r="E2296" s="961"/>
      <c r="F2296" s="964"/>
      <c r="G2296" s="943"/>
      <c r="H2296" s="943"/>
      <c r="I2296" s="943"/>
      <c r="J2296" s="16" t="s">
        <v>158</v>
      </c>
      <c r="K2296" s="20"/>
      <c r="L2296" s="20"/>
      <c r="M2296" s="17"/>
      <c r="N2296" s="17"/>
      <c r="O2296" s="17"/>
      <c r="P2296" s="17"/>
      <c r="Q2296" s="16"/>
      <c r="R2296" s="16"/>
      <c r="S2296" s="946"/>
      <c r="T2296" s="913"/>
      <c r="U2296" s="913"/>
      <c r="V2296" s="9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</row>
    <row r="2297" spans="1:116" ht="9.75" customHeight="1" outlineLevel="4" x14ac:dyDescent="0.15">
      <c r="A2297" s="949"/>
      <c r="B2297" s="952"/>
      <c r="C2297" s="955"/>
      <c r="D2297" s="958"/>
      <c r="E2297" s="961"/>
      <c r="F2297" s="964"/>
      <c r="G2297" s="943"/>
      <c r="H2297" s="943"/>
      <c r="I2297" s="943"/>
      <c r="J2297" s="18" t="s">
        <v>159</v>
      </c>
      <c r="K2297" s="21"/>
      <c r="L2297" s="21"/>
      <c r="M2297" s="22"/>
      <c r="N2297" s="22"/>
      <c r="O2297" s="22"/>
      <c r="P2297" s="22"/>
      <c r="Q2297" s="18"/>
      <c r="R2297" s="18"/>
      <c r="S2297" s="946"/>
      <c r="T2297" s="913"/>
      <c r="U2297" s="913"/>
      <c r="V2297" s="9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</row>
    <row r="2298" spans="1:116" ht="9.75" customHeight="1" outlineLevel="4" thickBot="1" x14ac:dyDescent="0.2">
      <c r="A2298" s="950"/>
      <c r="B2298" s="953"/>
      <c r="C2298" s="956"/>
      <c r="D2298" s="959"/>
      <c r="E2298" s="962"/>
      <c r="F2298" s="965"/>
      <c r="G2298" s="944"/>
      <c r="H2298" s="944"/>
      <c r="I2298" s="944"/>
      <c r="J2298" s="19" t="s">
        <v>385</v>
      </c>
      <c r="K2298" s="19">
        <f>SUM(K2294:K2297)</f>
        <v>0</v>
      </c>
      <c r="L2298" s="19">
        <f>SUM(L2294:L2297)</f>
        <v>0</v>
      </c>
      <c r="M2298" s="19">
        <f t="shared" ref="M2298:R2298" si="549">SUM(M2294:M2297)</f>
        <v>0</v>
      </c>
      <c r="N2298" s="19">
        <f t="shared" si="549"/>
        <v>0</v>
      </c>
      <c r="O2298" s="19">
        <f t="shared" si="549"/>
        <v>0</v>
      </c>
      <c r="P2298" s="19">
        <f t="shared" si="549"/>
        <v>0</v>
      </c>
      <c r="Q2298" s="19">
        <f t="shared" si="549"/>
        <v>0</v>
      </c>
      <c r="R2298" s="19">
        <f t="shared" si="549"/>
        <v>0</v>
      </c>
      <c r="S2298" s="947"/>
      <c r="T2298" s="914"/>
      <c r="U2298" s="914"/>
      <c r="V2298" s="914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</row>
    <row r="2299" spans="1:116" ht="9.75" customHeight="1" outlineLevel="4" x14ac:dyDescent="0.15">
      <c r="A2299" s="1001" t="s">
        <v>128</v>
      </c>
      <c r="B2299" s="1005" t="s">
        <v>10</v>
      </c>
      <c r="C2299" s="1009" t="s">
        <v>10</v>
      </c>
      <c r="D2299" s="1045" t="s">
        <v>11</v>
      </c>
      <c r="E2299" s="960" t="s">
        <v>12</v>
      </c>
      <c r="F2299" s="963"/>
      <c r="G2299" s="942"/>
      <c r="H2299" s="942"/>
      <c r="I2299" s="942"/>
      <c r="J2299" s="14" t="s">
        <v>156</v>
      </c>
      <c r="K2299" s="20"/>
      <c r="L2299" s="20"/>
      <c r="M2299" s="17"/>
      <c r="N2299" s="17"/>
      <c r="O2299" s="17"/>
      <c r="P2299" s="17"/>
      <c r="Q2299" s="16"/>
      <c r="R2299" s="16"/>
      <c r="S2299" s="1013"/>
      <c r="T2299" s="912"/>
      <c r="U2299" s="912"/>
      <c r="V2299" s="912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</row>
    <row r="2300" spans="1:116" ht="9.75" customHeight="1" outlineLevel="4" x14ac:dyDescent="0.15">
      <c r="A2300" s="1001"/>
      <c r="B2300" s="1005"/>
      <c r="C2300" s="1009"/>
      <c r="D2300" s="1045"/>
      <c r="E2300" s="961"/>
      <c r="F2300" s="964"/>
      <c r="G2300" s="943"/>
      <c r="H2300" s="943"/>
      <c r="I2300" s="943"/>
      <c r="J2300" s="16" t="s">
        <v>157</v>
      </c>
      <c r="K2300" s="20"/>
      <c r="L2300" s="20"/>
      <c r="M2300" s="17"/>
      <c r="N2300" s="17"/>
      <c r="O2300" s="17"/>
      <c r="P2300" s="17"/>
      <c r="Q2300" s="16"/>
      <c r="R2300" s="16"/>
      <c r="S2300" s="1013"/>
      <c r="T2300" s="913"/>
      <c r="U2300" s="913"/>
      <c r="V2300" s="9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</row>
    <row r="2301" spans="1:116" ht="9.75" customHeight="1" outlineLevel="4" x14ac:dyDescent="0.15">
      <c r="A2301" s="1001"/>
      <c r="B2301" s="1005"/>
      <c r="C2301" s="1009"/>
      <c r="D2301" s="1045"/>
      <c r="E2301" s="961"/>
      <c r="F2301" s="964"/>
      <c r="G2301" s="943"/>
      <c r="H2301" s="943"/>
      <c r="I2301" s="943"/>
      <c r="J2301" s="16" t="s">
        <v>158</v>
      </c>
      <c r="K2301" s="20"/>
      <c r="L2301" s="20"/>
      <c r="M2301" s="17"/>
      <c r="N2301" s="17"/>
      <c r="O2301" s="17"/>
      <c r="P2301" s="17"/>
      <c r="Q2301" s="16"/>
      <c r="R2301" s="16"/>
      <c r="S2301" s="1013"/>
      <c r="T2301" s="913"/>
      <c r="U2301" s="913"/>
      <c r="V2301" s="9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</row>
    <row r="2302" spans="1:116" ht="9.75" customHeight="1" outlineLevel="4" x14ac:dyDescent="0.15">
      <c r="A2302" s="1002"/>
      <c r="B2302" s="1006"/>
      <c r="C2302" s="1010"/>
      <c r="D2302" s="1046"/>
      <c r="E2302" s="961"/>
      <c r="F2302" s="964"/>
      <c r="G2302" s="943"/>
      <c r="H2302" s="943"/>
      <c r="I2302" s="943"/>
      <c r="J2302" s="18" t="s">
        <v>159</v>
      </c>
      <c r="K2302" s="21"/>
      <c r="L2302" s="21"/>
      <c r="M2302" s="22"/>
      <c r="N2302" s="22"/>
      <c r="O2302" s="22"/>
      <c r="P2302" s="22"/>
      <c r="Q2302" s="18"/>
      <c r="R2302" s="18"/>
      <c r="S2302" s="1014"/>
      <c r="T2302" s="913"/>
      <c r="U2302" s="913"/>
      <c r="V2302" s="9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</row>
    <row r="2303" spans="1:116" ht="9.75" customHeight="1" outlineLevel="4" thickBot="1" x14ac:dyDescent="0.2">
      <c r="A2303" s="1003"/>
      <c r="B2303" s="1007"/>
      <c r="C2303" s="1011"/>
      <c r="D2303" s="1047"/>
      <c r="E2303" s="962"/>
      <c r="F2303" s="965"/>
      <c r="G2303" s="944"/>
      <c r="H2303" s="944"/>
      <c r="I2303" s="944"/>
      <c r="J2303" s="19" t="s">
        <v>385</v>
      </c>
      <c r="K2303" s="19">
        <f>SUM(K2299:K2302)</f>
        <v>0</v>
      </c>
      <c r="L2303" s="19">
        <f>SUM(L2299:L2302)</f>
        <v>0</v>
      </c>
      <c r="M2303" s="19">
        <f t="shared" ref="M2303:R2303" si="550">SUM(M2299:M2302)</f>
        <v>0</v>
      </c>
      <c r="N2303" s="19">
        <f t="shared" si="550"/>
        <v>0</v>
      </c>
      <c r="O2303" s="19">
        <f t="shared" si="550"/>
        <v>0</v>
      </c>
      <c r="P2303" s="19">
        <f t="shared" si="550"/>
        <v>0</v>
      </c>
      <c r="Q2303" s="19">
        <f t="shared" si="550"/>
        <v>0</v>
      </c>
      <c r="R2303" s="19">
        <f t="shared" si="550"/>
        <v>0</v>
      </c>
      <c r="S2303" s="1015"/>
      <c r="T2303" s="914"/>
      <c r="U2303" s="914"/>
      <c r="V2303" s="914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</row>
    <row r="2304" spans="1:116" ht="9.75" customHeight="1" outlineLevel="3" thickBot="1" x14ac:dyDescent="0.2">
      <c r="A2304" s="23" t="s">
        <v>128</v>
      </c>
      <c r="B2304" s="24" t="s">
        <v>10</v>
      </c>
      <c r="C2304" s="118" t="s">
        <v>10</v>
      </c>
      <c r="D2304" s="25">
        <v>2</v>
      </c>
      <c r="E2304" s="915" t="s">
        <v>46</v>
      </c>
      <c r="F2304" s="916"/>
      <c r="G2304" s="916"/>
      <c r="H2304" s="916"/>
      <c r="I2304" s="916"/>
      <c r="J2304" s="917"/>
      <c r="K2304" s="26">
        <f>K2293+K2298+K2303</f>
        <v>0</v>
      </c>
      <c r="L2304" s="26">
        <f>L2293+L2298+L2303</f>
        <v>0</v>
      </c>
      <c r="M2304" s="26">
        <f t="shared" ref="M2304:R2304" si="551">M2293+M2298+M2303</f>
        <v>0</v>
      </c>
      <c r="N2304" s="26">
        <f t="shared" si="551"/>
        <v>0</v>
      </c>
      <c r="O2304" s="26">
        <f t="shared" si="551"/>
        <v>0</v>
      </c>
      <c r="P2304" s="26">
        <f t="shared" si="551"/>
        <v>0</v>
      </c>
      <c r="Q2304" s="26">
        <f t="shared" si="551"/>
        <v>0</v>
      </c>
      <c r="R2304" s="26">
        <f t="shared" si="551"/>
        <v>0</v>
      </c>
      <c r="S2304" s="27" t="s">
        <v>13</v>
      </c>
      <c r="T2304" s="26" t="s">
        <v>13</v>
      </c>
      <c r="U2304" s="28" t="s">
        <v>13</v>
      </c>
      <c r="V2304" s="29" t="s">
        <v>13</v>
      </c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</row>
    <row r="2305" spans="1:116" ht="9.75" customHeight="1" outlineLevel="4" thickBot="1" x14ac:dyDescent="0.2">
      <c r="A2305" s="11" t="s">
        <v>128</v>
      </c>
      <c r="B2305" s="12" t="s">
        <v>10</v>
      </c>
      <c r="C2305" s="117" t="s">
        <v>10</v>
      </c>
      <c r="D2305" s="13">
        <v>3</v>
      </c>
      <c r="E2305" s="1016" t="s">
        <v>133</v>
      </c>
      <c r="F2305" s="1017"/>
      <c r="G2305" s="1017"/>
      <c r="H2305" s="1017"/>
      <c r="I2305" s="1017"/>
      <c r="J2305" s="1017"/>
      <c r="K2305" s="1017"/>
      <c r="L2305" s="1017"/>
      <c r="M2305" s="1017"/>
      <c r="N2305" s="1017"/>
      <c r="O2305" s="1017"/>
      <c r="P2305" s="1017"/>
      <c r="Q2305" s="1017"/>
      <c r="R2305" s="1017"/>
      <c r="S2305" s="1017"/>
      <c r="T2305" s="1017"/>
      <c r="U2305" s="1017"/>
      <c r="V2305" s="1018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</row>
    <row r="2306" spans="1:116" ht="9.75" customHeight="1" outlineLevel="4" x14ac:dyDescent="0.15">
      <c r="A2306" s="1000" t="s">
        <v>128</v>
      </c>
      <c r="B2306" s="1004" t="s">
        <v>10</v>
      </c>
      <c r="C2306" s="1008" t="s">
        <v>10</v>
      </c>
      <c r="D2306" s="1048" t="s">
        <v>12</v>
      </c>
      <c r="E2306" s="1022" t="s">
        <v>10</v>
      </c>
      <c r="F2306" s="966"/>
      <c r="G2306" s="942"/>
      <c r="H2306" s="942"/>
      <c r="I2306" s="942"/>
      <c r="J2306" s="16" t="s">
        <v>156</v>
      </c>
      <c r="K2306" s="20"/>
      <c r="L2306" s="14"/>
      <c r="M2306" s="15"/>
      <c r="N2306" s="15"/>
      <c r="O2306" s="15"/>
      <c r="P2306" s="15"/>
      <c r="Q2306" s="14"/>
      <c r="R2306" s="14"/>
      <c r="S2306" s="1012"/>
      <c r="T2306" s="912"/>
      <c r="U2306" s="912"/>
      <c r="V2306" s="912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</row>
    <row r="2307" spans="1:116" ht="9.75" customHeight="1" outlineLevel="4" x14ac:dyDescent="0.15">
      <c r="A2307" s="1001"/>
      <c r="B2307" s="1005"/>
      <c r="C2307" s="1009"/>
      <c r="D2307" s="1045"/>
      <c r="E2307" s="1023"/>
      <c r="F2307" s="967"/>
      <c r="G2307" s="943"/>
      <c r="H2307" s="943"/>
      <c r="I2307" s="943"/>
      <c r="J2307" s="16" t="s">
        <v>157</v>
      </c>
      <c r="K2307" s="20"/>
      <c r="L2307" s="16"/>
      <c r="M2307" s="17"/>
      <c r="N2307" s="17"/>
      <c r="O2307" s="17"/>
      <c r="P2307" s="17"/>
      <c r="Q2307" s="16"/>
      <c r="R2307" s="16"/>
      <c r="S2307" s="1013"/>
      <c r="T2307" s="913"/>
      <c r="U2307" s="913"/>
      <c r="V2307" s="9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</row>
    <row r="2308" spans="1:116" ht="9.75" customHeight="1" outlineLevel="4" x14ac:dyDescent="0.15">
      <c r="A2308" s="1001"/>
      <c r="B2308" s="1005"/>
      <c r="C2308" s="1009"/>
      <c r="D2308" s="1045"/>
      <c r="E2308" s="1023"/>
      <c r="F2308" s="967"/>
      <c r="G2308" s="943"/>
      <c r="H2308" s="943"/>
      <c r="I2308" s="943"/>
      <c r="J2308" s="16" t="s">
        <v>158</v>
      </c>
      <c r="K2308" s="20"/>
      <c r="L2308" s="16"/>
      <c r="M2308" s="17"/>
      <c r="N2308" s="17"/>
      <c r="O2308" s="17"/>
      <c r="P2308" s="17"/>
      <c r="Q2308" s="16"/>
      <c r="R2308" s="16"/>
      <c r="S2308" s="1013"/>
      <c r="T2308" s="913"/>
      <c r="U2308" s="913"/>
      <c r="V2308" s="9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</row>
    <row r="2309" spans="1:116" ht="9.75" customHeight="1" outlineLevel="4" x14ac:dyDescent="0.15">
      <c r="A2309" s="1002"/>
      <c r="B2309" s="1006"/>
      <c r="C2309" s="1010"/>
      <c r="D2309" s="1046"/>
      <c r="E2309" s="1024"/>
      <c r="F2309" s="967"/>
      <c r="G2309" s="943"/>
      <c r="H2309" s="943"/>
      <c r="I2309" s="943"/>
      <c r="J2309" s="18" t="s">
        <v>159</v>
      </c>
      <c r="K2309" s="21"/>
      <c r="L2309" s="18"/>
      <c r="M2309" s="18"/>
      <c r="N2309" s="18"/>
      <c r="O2309" s="18"/>
      <c r="P2309" s="18"/>
      <c r="Q2309" s="18"/>
      <c r="R2309" s="18"/>
      <c r="S2309" s="1014"/>
      <c r="T2309" s="913"/>
      <c r="U2309" s="913"/>
      <c r="V2309" s="9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</row>
    <row r="2310" spans="1:116" ht="9.75" customHeight="1" outlineLevel="4" thickBot="1" x14ac:dyDescent="0.2">
      <c r="A2310" s="1003"/>
      <c r="B2310" s="1007"/>
      <c r="C2310" s="1011"/>
      <c r="D2310" s="1047"/>
      <c r="E2310" s="1025"/>
      <c r="F2310" s="968"/>
      <c r="G2310" s="944"/>
      <c r="H2310" s="944"/>
      <c r="I2310" s="944"/>
      <c r="J2310" s="19" t="s">
        <v>385</v>
      </c>
      <c r="K2310" s="19">
        <f>SUM(K2306:K2309)</f>
        <v>0</v>
      </c>
      <c r="L2310" s="19">
        <f>SUM(L2306:L2309)</f>
        <v>0</v>
      </c>
      <c r="M2310" s="19">
        <f t="shared" ref="M2310:R2310" si="552">SUM(M2306:M2309)</f>
        <v>0</v>
      </c>
      <c r="N2310" s="19">
        <f t="shared" si="552"/>
        <v>0</v>
      </c>
      <c r="O2310" s="19">
        <f t="shared" si="552"/>
        <v>0</v>
      </c>
      <c r="P2310" s="19">
        <f t="shared" si="552"/>
        <v>0</v>
      </c>
      <c r="Q2310" s="19">
        <f t="shared" si="552"/>
        <v>0</v>
      </c>
      <c r="R2310" s="19">
        <f t="shared" si="552"/>
        <v>0</v>
      </c>
      <c r="S2310" s="1015"/>
      <c r="T2310" s="914"/>
      <c r="U2310" s="914"/>
      <c r="V2310" s="914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</row>
    <row r="2311" spans="1:116" ht="9.75" customHeight="1" outlineLevel="4" x14ac:dyDescent="0.15">
      <c r="A2311" s="948" t="s">
        <v>128</v>
      </c>
      <c r="B2311" s="951" t="s">
        <v>10</v>
      </c>
      <c r="C2311" s="954" t="s">
        <v>10</v>
      </c>
      <c r="D2311" s="957" t="s">
        <v>12</v>
      </c>
      <c r="E2311" s="960" t="s">
        <v>11</v>
      </c>
      <c r="F2311" s="963"/>
      <c r="G2311" s="942"/>
      <c r="H2311" s="942"/>
      <c r="I2311" s="942"/>
      <c r="J2311" s="14" t="s">
        <v>156</v>
      </c>
      <c r="K2311" s="20"/>
      <c r="L2311" s="20"/>
      <c r="M2311" s="17"/>
      <c r="N2311" s="17"/>
      <c r="O2311" s="17"/>
      <c r="P2311" s="17"/>
      <c r="Q2311" s="16"/>
      <c r="R2311" s="16"/>
      <c r="S2311" s="945"/>
      <c r="T2311" s="912"/>
      <c r="U2311" s="912"/>
      <c r="V2311" s="912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</row>
    <row r="2312" spans="1:116" ht="9.75" customHeight="1" outlineLevel="4" x14ac:dyDescent="0.15">
      <c r="A2312" s="949"/>
      <c r="B2312" s="952"/>
      <c r="C2312" s="955"/>
      <c r="D2312" s="958"/>
      <c r="E2312" s="961"/>
      <c r="F2312" s="964"/>
      <c r="G2312" s="943"/>
      <c r="H2312" s="943"/>
      <c r="I2312" s="943"/>
      <c r="J2312" s="16" t="s">
        <v>157</v>
      </c>
      <c r="K2312" s="20"/>
      <c r="L2312" s="20"/>
      <c r="M2312" s="17"/>
      <c r="N2312" s="17"/>
      <c r="O2312" s="17"/>
      <c r="P2312" s="17"/>
      <c r="Q2312" s="16"/>
      <c r="R2312" s="16"/>
      <c r="S2312" s="946"/>
      <c r="T2312" s="913"/>
      <c r="U2312" s="913"/>
      <c r="V2312" s="9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</row>
    <row r="2313" spans="1:116" ht="9.75" customHeight="1" outlineLevel="4" x14ac:dyDescent="0.15">
      <c r="A2313" s="949"/>
      <c r="B2313" s="952"/>
      <c r="C2313" s="955"/>
      <c r="D2313" s="958"/>
      <c r="E2313" s="961"/>
      <c r="F2313" s="964"/>
      <c r="G2313" s="943"/>
      <c r="H2313" s="943"/>
      <c r="I2313" s="943"/>
      <c r="J2313" s="16" t="s">
        <v>158</v>
      </c>
      <c r="K2313" s="20"/>
      <c r="L2313" s="20"/>
      <c r="M2313" s="17"/>
      <c r="N2313" s="17"/>
      <c r="O2313" s="17"/>
      <c r="P2313" s="17"/>
      <c r="Q2313" s="16"/>
      <c r="R2313" s="16"/>
      <c r="S2313" s="946"/>
      <c r="T2313" s="913"/>
      <c r="U2313" s="913"/>
      <c r="V2313" s="9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</row>
    <row r="2314" spans="1:116" ht="9.75" customHeight="1" outlineLevel="4" x14ac:dyDescent="0.15">
      <c r="A2314" s="949"/>
      <c r="B2314" s="952"/>
      <c r="C2314" s="955"/>
      <c r="D2314" s="958"/>
      <c r="E2314" s="961"/>
      <c r="F2314" s="964"/>
      <c r="G2314" s="943"/>
      <c r="H2314" s="943"/>
      <c r="I2314" s="943"/>
      <c r="J2314" s="18" t="s">
        <v>159</v>
      </c>
      <c r="K2314" s="21"/>
      <c r="L2314" s="21"/>
      <c r="M2314" s="22"/>
      <c r="N2314" s="22"/>
      <c r="O2314" s="22"/>
      <c r="P2314" s="22"/>
      <c r="Q2314" s="18"/>
      <c r="R2314" s="18"/>
      <c r="S2314" s="946"/>
      <c r="T2314" s="913"/>
      <c r="U2314" s="913"/>
      <c r="V2314" s="9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</row>
    <row r="2315" spans="1:116" ht="9.75" customHeight="1" outlineLevel="4" thickBot="1" x14ac:dyDescent="0.2">
      <c r="A2315" s="950"/>
      <c r="B2315" s="953"/>
      <c r="C2315" s="956"/>
      <c r="D2315" s="959"/>
      <c r="E2315" s="962"/>
      <c r="F2315" s="965"/>
      <c r="G2315" s="944"/>
      <c r="H2315" s="944"/>
      <c r="I2315" s="944"/>
      <c r="J2315" s="19" t="s">
        <v>385</v>
      </c>
      <c r="K2315" s="19">
        <f>SUM(K2311:K2314)</f>
        <v>0</v>
      </c>
      <c r="L2315" s="19">
        <f>SUM(L2311:L2314)</f>
        <v>0</v>
      </c>
      <c r="M2315" s="19">
        <f t="shared" ref="M2315:R2315" si="553">SUM(M2311:M2314)</f>
        <v>0</v>
      </c>
      <c r="N2315" s="19">
        <f t="shared" si="553"/>
        <v>0</v>
      </c>
      <c r="O2315" s="19">
        <f t="shared" si="553"/>
        <v>0</v>
      </c>
      <c r="P2315" s="19">
        <f t="shared" si="553"/>
        <v>0</v>
      </c>
      <c r="Q2315" s="19">
        <f t="shared" si="553"/>
        <v>0</v>
      </c>
      <c r="R2315" s="19">
        <f t="shared" si="553"/>
        <v>0</v>
      </c>
      <c r="S2315" s="947"/>
      <c r="T2315" s="914"/>
      <c r="U2315" s="914"/>
      <c r="V2315" s="914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</row>
    <row r="2316" spans="1:116" ht="9.75" customHeight="1" outlineLevel="4" x14ac:dyDescent="0.15">
      <c r="A2316" s="1001" t="s">
        <v>128</v>
      </c>
      <c r="B2316" s="1005" t="s">
        <v>10</v>
      </c>
      <c r="C2316" s="1009" t="s">
        <v>10</v>
      </c>
      <c r="D2316" s="1045" t="s">
        <v>12</v>
      </c>
      <c r="E2316" s="960" t="s">
        <v>12</v>
      </c>
      <c r="F2316" s="963"/>
      <c r="G2316" s="942"/>
      <c r="H2316" s="942"/>
      <c r="I2316" s="942"/>
      <c r="J2316" s="14" t="s">
        <v>156</v>
      </c>
      <c r="K2316" s="20"/>
      <c r="L2316" s="20"/>
      <c r="M2316" s="17"/>
      <c r="N2316" s="17"/>
      <c r="O2316" s="17"/>
      <c r="P2316" s="17"/>
      <c r="Q2316" s="16"/>
      <c r="R2316" s="16"/>
      <c r="S2316" s="1013"/>
      <c r="T2316" s="912"/>
      <c r="U2316" s="912"/>
      <c r="V2316" s="912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</row>
    <row r="2317" spans="1:116" ht="9.75" customHeight="1" outlineLevel="4" x14ac:dyDescent="0.15">
      <c r="A2317" s="1001"/>
      <c r="B2317" s="1005"/>
      <c r="C2317" s="1009"/>
      <c r="D2317" s="1045"/>
      <c r="E2317" s="961"/>
      <c r="F2317" s="964"/>
      <c r="G2317" s="943"/>
      <c r="H2317" s="943"/>
      <c r="I2317" s="943"/>
      <c r="J2317" s="16" t="s">
        <v>157</v>
      </c>
      <c r="K2317" s="20"/>
      <c r="L2317" s="20"/>
      <c r="M2317" s="17"/>
      <c r="N2317" s="17"/>
      <c r="O2317" s="17"/>
      <c r="P2317" s="17"/>
      <c r="Q2317" s="16"/>
      <c r="R2317" s="16"/>
      <c r="S2317" s="1013"/>
      <c r="T2317" s="913"/>
      <c r="U2317" s="913"/>
      <c r="V2317" s="9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</row>
    <row r="2318" spans="1:116" ht="9.75" customHeight="1" outlineLevel="4" x14ac:dyDescent="0.15">
      <c r="A2318" s="1001"/>
      <c r="B2318" s="1005"/>
      <c r="C2318" s="1009"/>
      <c r="D2318" s="1045"/>
      <c r="E2318" s="961"/>
      <c r="F2318" s="964"/>
      <c r="G2318" s="943"/>
      <c r="H2318" s="943"/>
      <c r="I2318" s="943"/>
      <c r="J2318" s="16" t="s">
        <v>158</v>
      </c>
      <c r="K2318" s="20"/>
      <c r="L2318" s="20"/>
      <c r="M2318" s="17"/>
      <c r="N2318" s="17"/>
      <c r="O2318" s="17"/>
      <c r="P2318" s="17"/>
      <c r="Q2318" s="16"/>
      <c r="R2318" s="16"/>
      <c r="S2318" s="1013"/>
      <c r="T2318" s="913"/>
      <c r="U2318" s="913"/>
      <c r="V2318" s="9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</row>
    <row r="2319" spans="1:116" ht="9.75" customHeight="1" outlineLevel="4" x14ac:dyDescent="0.15">
      <c r="A2319" s="1002"/>
      <c r="B2319" s="1006"/>
      <c r="C2319" s="1010"/>
      <c r="D2319" s="1046"/>
      <c r="E2319" s="961"/>
      <c r="F2319" s="964"/>
      <c r="G2319" s="943"/>
      <c r="H2319" s="943"/>
      <c r="I2319" s="943"/>
      <c r="J2319" s="18" t="s">
        <v>159</v>
      </c>
      <c r="K2319" s="21"/>
      <c r="L2319" s="21"/>
      <c r="M2319" s="22"/>
      <c r="N2319" s="22"/>
      <c r="O2319" s="22"/>
      <c r="P2319" s="22"/>
      <c r="Q2319" s="18"/>
      <c r="R2319" s="18"/>
      <c r="S2319" s="1014"/>
      <c r="T2319" s="913"/>
      <c r="U2319" s="913"/>
      <c r="V2319" s="9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</row>
    <row r="2320" spans="1:116" ht="9.75" customHeight="1" outlineLevel="4" thickBot="1" x14ac:dyDescent="0.2">
      <c r="A2320" s="1003"/>
      <c r="B2320" s="1007"/>
      <c r="C2320" s="1011"/>
      <c r="D2320" s="1047"/>
      <c r="E2320" s="962"/>
      <c r="F2320" s="965"/>
      <c r="G2320" s="944"/>
      <c r="H2320" s="944"/>
      <c r="I2320" s="944"/>
      <c r="J2320" s="19" t="s">
        <v>385</v>
      </c>
      <c r="K2320" s="19">
        <f>SUM(K2316:K2319)</f>
        <v>0</v>
      </c>
      <c r="L2320" s="19">
        <f>SUM(L2316:L2319)</f>
        <v>0</v>
      </c>
      <c r="M2320" s="19">
        <f t="shared" ref="M2320:R2320" si="554">SUM(M2316:M2319)</f>
        <v>0</v>
      </c>
      <c r="N2320" s="19">
        <f t="shared" si="554"/>
        <v>0</v>
      </c>
      <c r="O2320" s="19">
        <f t="shared" si="554"/>
        <v>0</v>
      </c>
      <c r="P2320" s="19">
        <f t="shared" si="554"/>
        <v>0</v>
      </c>
      <c r="Q2320" s="19">
        <f t="shared" si="554"/>
        <v>0</v>
      </c>
      <c r="R2320" s="19">
        <f t="shared" si="554"/>
        <v>0</v>
      </c>
      <c r="S2320" s="1015"/>
      <c r="T2320" s="914"/>
      <c r="U2320" s="914"/>
      <c r="V2320" s="914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</row>
    <row r="2321" spans="1:116" ht="9.75" customHeight="1" outlineLevel="3" thickBot="1" x14ac:dyDescent="0.2">
      <c r="A2321" s="23" t="s">
        <v>128</v>
      </c>
      <c r="B2321" s="24" t="s">
        <v>10</v>
      </c>
      <c r="C2321" s="118" t="s">
        <v>10</v>
      </c>
      <c r="D2321" s="25">
        <v>3</v>
      </c>
      <c r="E2321" s="915" t="s">
        <v>46</v>
      </c>
      <c r="F2321" s="916"/>
      <c r="G2321" s="916"/>
      <c r="H2321" s="916"/>
      <c r="I2321" s="916"/>
      <c r="J2321" s="917"/>
      <c r="K2321" s="26">
        <f>K2310+K2315+K2320</f>
        <v>0</v>
      </c>
      <c r="L2321" s="26">
        <f>L2310+L2315+L2320</f>
        <v>0</v>
      </c>
      <c r="M2321" s="26">
        <f t="shared" ref="M2321:R2321" si="555">M2310+M2315+M2320</f>
        <v>0</v>
      </c>
      <c r="N2321" s="26">
        <f t="shared" si="555"/>
        <v>0</v>
      </c>
      <c r="O2321" s="26">
        <f t="shared" si="555"/>
        <v>0</v>
      </c>
      <c r="P2321" s="26">
        <f t="shared" si="555"/>
        <v>0</v>
      </c>
      <c r="Q2321" s="26">
        <f t="shared" si="555"/>
        <v>0</v>
      </c>
      <c r="R2321" s="26">
        <f t="shared" si="555"/>
        <v>0</v>
      </c>
      <c r="S2321" s="27" t="s">
        <v>13</v>
      </c>
      <c r="T2321" s="26" t="s">
        <v>13</v>
      </c>
      <c r="U2321" s="28" t="s">
        <v>13</v>
      </c>
      <c r="V2321" s="29" t="s">
        <v>13</v>
      </c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</row>
    <row r="2322" spans="1:116" ht="9.75" customHeight="1" outlineLevel="4" thickBot="1" x14ac:dyDescent="0.2">
      <c r="A2322" s="11" t="s">
        <v>128</v>
      </c>
      <c r="B2322" s="12" t="s">
        <v>10</v>
      </c>
      <c r="C2322" s="117" t="s">
        <v>10</v>
      </c>
      <c r="D2322" s="13">
        <v>4</v>
      </c>
      <c r="E2322" s="1016" t="s">
        <v>162</v>
      </c>
      <c r="F2322" s="1017"/>
      <c r="G2322" s="1017"/>
      <c r="H2322" s="1017"/>
      <c r="I2322" s="1017"/>
      <c r="J2322" s="1017"/>
      <c r="K2322" s="1017"/>
      <c r="L2322" s="1017"/>
      <c r="M2322" s="1017"/>
      <c r="N2322" s="1017"/>
      <c r="O2322" s="1017"/>
      <c r="P2322" s="1017"/>
      <c r="Q2322" s="1017"/>
      <c r="R2322" s="1017"/>
      <c r="S2322" s="1017"/>
      <c r="T2322" s="1017"/>
      <c r="U2322" s="1017"/>
      <c r="V2322" s="1018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</row>
    <row r="2323" spans="1:116" ht="9.75" customHeight="1" outlineLevel="4" x14ac:dyDescent="0.15">
      <c r="A2323" s="1000" t="s">
        <v>128</v>
      </c>
      <c r="B2323" s="1004" t="s">
        <v>10</v>
      </c>
      <c r="C2323" s="1008" t="s">
        <v>10</v>
      </c>
      <c r="D2323" s="1048" t="s">
        <v>41</v>
      </c>
      <c r="E2323" s="1022" t="s">
        <v>10</v>
      </c>
      <c r="F2323" s="966"/>
      <c r="G2323" s="942"/>
      <c r="H2323" s="942"/>
      <c r="I2323" s="942"/>
      <c r="J2323" s="16" t="s">
        <v>156</v>
      </c>
      <c r="K2323" s="20"/>
      <c r="L2323" s="14"/>
      <c r="M2323" s="15"/>
      <c r="N2323" s="15"/>
      <c r="O2323" s="15"/>
      <c r="P2323" s="15"/>
      <c r="Q2323" s="14"/>
      <c r="R2323" s="14"/>
      <c r="S2323" s="1012"/>
      <c r="T2323" s="912"/>
      <c r="U2323" s="912"/>
      <c r="V2323" s="912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</row>
    <row r="2324" spans="1:116" ht="9.75" customHeight="1" outlineLevel="4" x14ac:dyDescent="0.15">
      <c r="A2324" s="1001"/>
      <c r="B2324" s="1005"/>
      <c r="C2324" s="1009"/>
      <c r="D2324" s="1045"/>
      <c r="E2324" s="1023"/>
      <c r="F2324" s="967"/>
      <c r="G2324" s="943"/>
      <c r="H2324" s="943"/>
      <c r="I2324" s="943"/>
      <c r="J2324" s="16" t="s">
        <v>157</v>
      </c>
      <c r="K2324" s="20"/>
      <c r="L2324" s="16"/>
      <c r="M2324" s="17"/>
      <c r="N2324" s="17"/>
      <c r="O2324" s="17"/>
      <c r="P2324" s="17"/>
      <c r="Q2324" s="16"/>
      <c r="R2324" s="16"/>
      <c r="S2324" s="1013"/>
      <c r="T2324" s="913"/>
      <c r="U2324" s="913"/>
      <c r="V2324" s="9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</row>
    <row r="2325" spans="1:116" ht="9.75" customHeight="1" outlineLevel="4" x14ac:dyDescent="0.15">
      <c r="A2325" s="1001"/>
      <c r="B2325" s="1005"/>
      <c r="C2325" s="1009"/>
      <c r="D2325" s="1045"/>
      <c r="E2325" s="1023"/>
      <c r="F2325" s="967"/>
      <c r="G2325" s="943"/>
      <c r="H2325" s="943"/>
      <c r="I2325" s="943"/>
      <c r="J2325" s="16" t="s">
        <v>158</v>
      </c>
      <c r="K2325" s="20"/>
      <c r="L2325" s="16"/>
      <c r="M2325" s="17"/>
      <c r="N2325" s="17"/>
      <c r="O2325" s="17"/>
      <c r="P2325" s="17"/>
      <c r="Q2325" s="16"/>
      <c r="R2325" s="16"/>
      <c r="S2325" s="1013"/>
      <c r="T2325" s="913"/>
      <c r="U2325" s="913"/>
      <c r="V2325" s="9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</row>
    <row r="2326" spans="1:116" ht="9.75" customHeight="1" outlineLevel="4" x14ac:dyDescent="0.15">
      <c r="A2326" s="1002"/>
      <c r="B2326" s="1006"/>
      <c r="C2326" s="1010"/>
      <c r="D2326" s="1046"/>
      <c r="E2326" s="1024"/>
      <c r="F2326" s="967"/>
      <c r="G2326" s="943"/>
      <c r="H2326" s="943"/>
      <c r="I2326" s="943"/>
      <c r="J2326" s="18" t="s">
        <v>159</v>
      </c>
      <c r="K2326" s="21"/>
      <c r="L2326" s="18"/>
      <c r="M2326" s="18"/>
      <c r="N2326" s="18"/>
      <c r="O2326" s="18"/>
      <c r="P2326" s="18"/>
      <c r="Q2326" s="18"/>
      <c r="R2326" s="18"/>
      <c r="S2326" s="1014"/>
      <c r="T2326" s="913"/>
      <c r="U2326" s="913"/>
      <c r="V2326" s="9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</row>
    <row r="2327" spans="1:116" ht="9.75" customHeight="1" outlineLevel="4" thickBot="1" x14ac:dyDescent="0.2">
      <c r="A2327" s="1003"/>
      <c r="B2327" s="1007"/>
      <c r="C2327" s="1011"/>
      <c r="D2327" s="1047"/>
      <c r="E2327" s="1025"/>
      <c r="F2327" s="968"/>
      <c r="G2327" s="944"/>
      <c r="H2327" s="944"/>
      <c r="I2327" s="944"/>
      <c r="J2327" s="19" t="s">
        <v>385</v>
      </c>
      <c r="K2327" s="19">
        <f>SUM(K2323:K2326)</f>
        <v>0</v>
      </c>
      <c r="L2327" s="19">
        <f>SUM(L2323:L2326)</f>
        <v>0</v>
      </c>
      <c r="M2327" s="19">
        <f t="shared" ref="M2327:R2327" si="556">SUM(M2323:M2326)</f>
        <v>0</v>
      </c>
      <c r="N2327" s="19">
        <f t="shared" si="556"/>
        <v>0</v>
      </c>
      <c r="O2327" s="19">
        <f t="shared" si="556"/>
        <v>0</v>
      </c>
      <c r="P2327" s="19">
        <f t="shared" si="556"/>
        <v>0</v>
      </c>
      <c r="Q2327" s="19">
        <f t="shared" si="556"/>
        <v>0</v>
      </c>
      <c r="R2327" s="19">
        <f t="shared" si="556"/>
        <v>0</v>
      </c>
      <c r="S2327" s="1015"/>
      <c r="T2327" s="914"/>
      <c r="U2327" s="914"/>
      <c r="V2327" s="914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</row>
    <row r="2328" spans="1:116" ht="9.75" customHeight="1" outlineLevel="4" x14ac:dyDescent="0.15">
      <c r="A2328" s="948" t="s">
        <v>128</v>
      </c>
      <c r="B2328" s="951" t="s">
        <v>10</v>
      </c>
      <c r="C2328" s="954" t="s">
        <v>10</v>
      </c>
      <c r="D2328" s="957" t="s">
        <v>41</v>
      </c>
      <c r="E2328" s="960" t="s">
        <v>11</v>
      </c>
      <c r="F2328" s="963"/>
      <c r="G2328" s="942"/>
      <c r="H2328" s="942"/>
      <c r="I2328" s="942"/>
      <c r="J2328" s="14" t="s">
        <v>156</v>
      </c>
      <c r="K2328" s="20"/>
      <c r="L2328" s="20"/>
      <c r="M2328" s="17"/>
      <c r="N2328" s="17"/>
      <c r="O2328" s="17"/>
      <c r="P2328" s="17"/>
      <c r="Q2328" s="16"/>
      <c r="R2328" s="16"/>
      <c r="S2328" s="945"/>
      <c r="T2328" s="912"/>
      <c r="U2328" s="912"/>
      <c r="V2328" s="912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</row>
    <row r="2329" spans="1:116" ht="9.75" customHeight="1" outlineLevel="4" x14ac:dyDescent="0.15">
      <c r="A2329" s="949"/>
      <c r="B2329" s="952"/>
      <c r="C2329" s="955"/>
      <c r="D2329" s="958"/>
      <c r="E2329" s="961"/>
      <c r="F2329" s="964"/>
      <c r="G2329" s="943"/>
      <c r="H2329" s="943"/>
      <c r="I2329" s="943"/>
      <c r="J2329" s="16" t="s">
        <v>157</v>
      </c>
      <c r="K2329" s="20"/>
      <c r="L2329" s="20"/>
      <c r="M2329" s="17"/>
      <c r="N2329" s="17"/>
      <c r="O2329" s="17"/>
      <c r="P2329" s="17"/>
      <c r="Q2329" s="16"/>
      <c r="R2329" s="16"/>
      <c r="S2329" s="946"/>
      <c r="T2329" s="913"/>
      <c r="U2329" s="913"/>
      <c r="V2329" s="9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</row>
    <row r="2330" spans="1:116" ht="9.75" customHeight="1" outlineLevel="4" x14ac:dyDescent="0.15">
      <c r="A2330" s="949"/>
      <c r="B2330" s="952"/>
      <c r="C2330" s="955"/>
      <c r="D2330" s="958"/>
      <c r="E2330" s="961"/>
      <c r="F2330" s="964"/>
      <c r="G2330" s="943"/>
      <c r="H2330" s="943"/>
      <c r="I2330" s="943"/>
      <c r="J2330" s="16" t="s">
        <v>158</v>
      </c>
      <c r="K2330" s="20"/>
      <c r="L2330" s="20"/>
      <c r="M2330" s="17"/>
      <c r="N2330" s="17"/>
      <c r="O2330" s="17"/>
      <c r="P2330" s="17"/>
      <c r="Q2330" s="16"/>
      <c r="R2330" s="16"/>
      <c r="S2330" s="946"/>
      <c r="T2330" s="913"/>
      <c r="U2330" s="913"/>
      <c r="V2330" s="9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</row>
    <row r="2331" spans="1:116" ht="9.75" customHeight="1" outlineLevel="4" x14ac:dyDescent="0.15">
      <c r="A2331" s="949"/>
      <c r="B2331" s="952"/>
      <c r="C2331" s="955"/>
      <c r="D2331" s="958"/>
      <c r="E2331" s="961"/>
      <c r="F2331" s="964"/>
      <c r="G2331" s="943"/>
      <c r="H2331" s="943"/>
      <c r="I2331" s="943"/>
      <c r="J2331" s="18" t="s">
        <v>159</v>
      </c>
      <c r="K2331" s="21"/>
      <c r="L2331" s="21"/>
      <c r="M2331" s="22"/>
      <c r="N2331" s="22"/>
      <c r="O2331" s="22"/>
      <c r="P2331" s="22"/>
      <c r="Q2331" s="18"/>
      <c r="R2331" s="18"/>
      <c r="S2331" s="946"/>
      <c r="T2331" s="913"/>
      <c r="U2331" s="913"/>
      <c r="V2331" s="9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</row>
    <row r="2332" spans="1:116" ht="9.75" customHeight="1" outlineLevel="4" thickBot="1" x14ac:dyDescent="0.2">
      <c r="A2332" s="950"/>
      <c r="B2332" s="953"/>
      <c r="C2332" s="956"/>
      <c r="D2332" s="959"/>
      <c r="E2332" s="962"/>
      <c r="F2332" s="965"/>
      <c r="G2332" s="944"/>
      <c r="H2332" s="944"/>
      <c r="I2332" s="944"/>
      <c r="J2332" s="19" t="s">
        <v>385</v>
      </c>
      <c r="K2332" s="19">
        <f>SUM(K2328:K2331)</f>
        <v>0</v>
      </c>
      <c r="L2332" s="19">
        <f>SUM(L2328:L2331)</f>
        <v>0</v>
      </c>
      <c r="M2332" s="19">
        <f t="shared" ref="M2332:R2332" si="557">SUM(M2328:M2331)</f>
        <v>0</v>
      </c>
      <c r="N2332" s="19">
        <f t="shared" si="557"/>
        <v>0</v>
      </c>
      <c r="O2332" s="19">
        <f t="shared" si="557"/>
        <v>0</v>
      </c>
      <c r="P2332" s="19">
        <f t="shared" si="557"/>
        <v>0</v>
      </c>
      <c r="Q2332" s="19">
        <f t="shared" si="557"/>
        <v>0</v>
      </c>
      <c r="R2332" s="19">
        <f t="shared" si="557"/>
        <v>0</v>
      </c>
      <c r="S2332" s="947"/>
      <c r="T2332" s="914"/>
      <c r="U2332" s="914"/>
      <c r="V2332" s="914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</row>
    <row r="2333" spans="1:116" ht="9.75" customHeight="1" outlineLevel="4" x14ac:dyDescent="0.15">
      <c r="A2333" s="1001" t="s">
        <v>128</v>
      </c>
      <c r="B2333" s="1005" t="s">
        <v>10</v>
      </c>
      <c r="C2333" s="1009" t="s">
        <v>10</v>
      </c>
      <c r="D2333" s="1045" t="s">
        <v>41</v>
      </c>
      <c r="E2333" s="960" t="s">
        <v>12</v>
      </c>
      <c r="F2333" s="963"/>
      <c r="G2333" s="942"/>
      <c r="H2333" s="942"/>
      <c r="I2333" s="942"/>
      <c r="J2333" s="14" t="s">
        <v>156</v>
      </c>
      <c r="K2333" s="20"/>
      <c r="L2333" s="20"/>
      <c r="M2333" s="17"/>
      <c r="N2333" s="17"/>
      <c r="O2333" s="17"/>
      <c r="P2333" s="17"/>
      <c r="Q2333" s="16"/>
      <c r="R2333" s="16"/>
      <c r="S2333" s="1013"/>
      <c r="T2333" s="912"/>
      <c r="U2333" s="912"/>
      <c r="V2333" s="912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</row>
    <row r="2334" spans="1:116" ht="9.75" customHeight="1" outlineLevel="4" x14ac:dyDescent="0.15">
      <c r="A2334" s="1001"/>
      <c r="B2334" s="1005"/>
      <c r="C2334" s="1009"/>
      <c r="D2334" s="1045"/>
      <c r="E2334" s="961"/>
      <c r="F2334" s="964"/>
      <c r="G2334" s="943"/>
      <c r="H2334" s="943"/>
      <c r="I2334" s="943"/>
      <c r="J2334" s="16" t="s">
        <v>157</v>
      </c>
      <c r="K2334" s="20"/>
      <c r="L2334" s="20"/>
      <c r="M2334" s="17"/>
      <c r="N2334" s="17"/>
      <c r="O2334" s="17"/>
      <c r="P2334" s="17"/>
      <c r="Q2334" s="16"/>
      <c r="R2334" s="16"/>
      <c r="S2334" s="1013"/>
      <c r="T2334" s="913"/>
      <c r="U2334" s="913"/>
      <c r="V2334" s="9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</row>
    <row r="2335" spans="1:116" ht="9.75" customHeight="1" outlineLevel="4" x14ac:dyDescent="0.15">
      <c r="A2335" s="1001"/>
      <c r="B2335" s="1005"/>
      <c r="C2335" s="1009"/>
      <c r="D2335" s="1045"/>
      <c r="E2335" s="961"/>
      <c r="F2335" s="964"/>
      <c r="G2335" s="943"/>
      <c r="H2335" s="943"/>
      <c r="I2335" s="943"/>
      <c r="J2335" s="16" t="s">
        <v>158</v>
      </c>
      <c r="K2335" s="20"/>
      <c r="L2335" s="20"/>
      <c r="M2335" s="17"/>
      <c r="N2335" s="17"/>
      <c r="O2335" s="17"/>
      <c r="P2335" s="17"/>
      <c r="Q2335" s="16"/>
      <c r="R2335" s="16"/>
      <c r="S2335" s="1013"/>
      <c r="T2335" s="913"/>
      <c r="U2335" s="913"/>
      <c r="V2335" s="9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</row>
    <row r="2336" spans="1:116" ht="9.75" customHeight="1" outlineLevel="4" x14ac:dyDescent="0.15">
      <c r="A2336" s="1002"/>
      <c r="B2336" s="1006"/>
      <c r="C2336" s="1010"/>
      <c r="D2336" s="1046"/>
      <c r="E2336" s="961"/>
      <c r="F2336" s="964"/>
      <c r="G2336" s="943"/>
      <c r="H2336" s="943"/>
      <c r="I2336" s="943"/>
      <c r="J2336" s="18" t="s">
        <v>159</v>
      </c>
      <c r="K2336" s="21"/>
      <c r="L2336" s="21"/>
      <c r="M2336" s="22"/>
      <c r="N2336" s="22"/>
      <c r="O2336" s="22"/>
      <c r="P2336" s="22"/>
      <c r="Q2336" s="18"/>
      <c r="R2336" s="18"/>
      <c r="S2336" s="1014"/>
      <c r="T2336" s="913"/>
      <c r="U2336" s="913"/>
      <c r="V2336" s="9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</row>
    <row r="2337" spans="1:116" ht="9.75" customHeight="1" outlineLevel="4" thickBot="1" x14ac:dyDescent="0.2">
      <c r="A2337" s="1003"/>
      <c r="B2337" s="1007"/>
      <c r="C2337" s="1011"/>
      <c r="D2337" s="1047"/>
      <c r="E2337" s="962"/>
      <c r="F2337" s="965"/>
      <c r="G2337" s="944"/>
      <c r="H2337" s="944"/>
      <c r="I2337" s="944"/>
      <c r="J2337" s="19" t="s">
        <v>385</v>
      </c>
      <c r="K2337" s="19">
        <f>SUM(K2333:K2336)</f>
        <v>0</v>
      </c>
      <c r="L2337" s="19">
        <f>SUM(L2333:L2336)</f>
        <v>0</v>
      </c>
      <c r="M2337" s="19">
        <f t="shared" ref="M2337:R2337" si="558">SUM(M2333:M2336)</f>
        <v>0</v>
      </c>
      <c r="N2337" s="19">
        <f t="shared" si="558"/>
        <v>0</v>
      </c>
      <c r="O2337" s="19">
        <f t="shared" si="558"/>
        <v>0</v>
      </c>
      <c r="P2337" s="19">
        <f t="shared" si="558"/>
        <v>0</v>
      </c>
      <c r="Q2337" s="19">
        <f t="shared" si="558"/>
        <v>0</v>
      </c>
      <c r="R2337" s="19">
        <f t="shared" si="558"/>
        <v>0</v>
      </c>
      <c r="S2337" s="1015"/>
      <c r="T2337" s="914"/>
      <c r="U2337" s="914"/>
      <c r="V2337" s="914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</row>
    <row r="2338" spans="1:116" ht="9.75" customHeight="1" outlineLevel="3" thickBot="1" x14ac:dyDescent="0.2">
      <c r="A2338" s="23" t="s">
        <v>128</v>
      </c>
      <c r="B2338" s="24" t="s">
        <v>10</v>
      </c>
      <c r="C2338" s="118" t="s">
        <v>10</v>
      </c>
      <c r="D2338" s="25">
        <v>4</v>
      </c>
      <c r="E2338" s="915" t="s">
        <v>46</v>
      </c>
      <c r="F2338" s="916"/>
      <c r="G2338" s="916"/>
      <c r="H2338" s="916"/>
      <c r="I2338" s="916"/>
      <c r="J2338" s="917"/>
      <c r="K2338" s="26">
        <f>K2327+K2332+K2337</f>
        <v>0</v>
      </c>
      <c r="L2338" s="26">
        <f>L2327+L2332+L2337</f>
        <v>0</v>
      </c>
      <c r="M2338" s="26">
        <f t="shared" ref="M2338:R2338" si="559">M2327+M2332+M2337</f>
        <v>0</v>
      </c>
      <c r="N2338" s="26">
        <f t="shared" si="559"/>
        <v>0</v>
      </c>
      <c r="O2338" s="26">
        <f t="shared" si="559"/>
        <v>0</v>
      </c>
      <c r="P2338" s="26">
        <f t="shared" si="559"/>
        <v>0</v>
      </c>
      <c r="Q2338" s="26">
        <f t="shared" si="559"/>
        <v>0</v>
      </c>
      <c r="R2338" s="26">
        <f t="shared" si="559"/>
        <v>0</v>
      </c>
      <c r="S2338" s="27" t="s">
        <v>13</v>
      </c>
      <c r="T2338" s="26" t="s">
        <v>13</v>
      </c>
      <c r="U2338" s="28" t="s">
        <v>13</v>
      </c>
      <c r="V2338" s="29" t="s">
        <v>13</v>
      </c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</row>
    <row r="2339" spans="1:116" ht="9.75" customHeight="1" outlineLevel="4" thickBot="1" x14ac:dyDescent="0.2">
      <c r="A2339" s="11" t="s">
        <v>128</v>
      </c>
      <c r="B2339" s="12" t="s">
        <v>10</v>
      </c>
      <c r="C2339" s="117" t="s">
        <v>10</v>
      </c>
      <c r="D2339" s="13">
        <v>5</v>
      </c>
      <c r="E2339" s="1016" t="s">
        <v>134</v>
      </c>
      <c r="F2339" s="1017"/>
      <c r="G2339" s="1017"/>
      <c r="H2339" s="1017"/>
      <c r="I2339" s="1017"/>
      <c r="J2339" s="1017"/>
      <c r="K2339" s="1017"/>
      <c r="L2339" s="1017"/>
      <c r="M2339" s="1017"/>
      <c r="N2339" s="1017"/>
      <c r="O2339" s="1017"/>
      <c r="P2339" s="1017"/>
      <c r="Q2339" s="1017"/>
      <c r="R2339" s="1017"/>
      <c r="S2339" s="1017"/>
      <c r="T2339" s="1017"/>
      <c r="U2339" s="1017"/>
      <c r="V2339" s="1018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</row>
    <row r="2340" spans="1:116" ht="9.75" customHeight="1" outlineLevel="4" x14ac:dyDescent="0.15">
      <c r="A2340" s="1000" t="s">
        <v>128</v>
      </c>
      <c r="B2340" s="1004" t="s">
        <v>10</v>
      </c>
      <c r="C2340" s="1008" t="s">
        <v>10</v>
      </c>
      <c r="D2340" s="1048" t="s">
        <v>45</v>
      </c>
      <c r="E2340" s="1022" t="s">
        <v>10</v>
      </c>
      <c r="F2340" s="966" t="s">
        <v>324</v>
      </c>
      <c r="G2340" s="942" t="s">
        <v>444</v>
      </c>
      <c r="H2340" s="942" t="s">
        <v>388</v>
      </c>
      <c r="I2340" s="942" t="s">
        <v>469</v>
      </c>
      <c r="J2340" s="16" t="s">
        <v>156</v>
      </c>
      <c r="K2340" s="124">
        <v>56477</v>
      </c>
      <c r="L2340" s="137">
        <v>225903.62</v>
      </c>
      <c r="M2340" s="145">
        <f>N2340+P2340</f>
        <v>225903.62</v>
      </c>
      <c r="N2340" s="145">
        <v>17775.54</v>
      </c>
      <c r="O2340" s="140"/>
      <c r="P2340" s="145">
        <v>208128.08</v>
      </c>
      <c r="Q2340" s="137">
        <v>527108.43999999994</v>
      </c>
      <c r="R2340" s="139"/>
      <c r="S2340" s="1019" t="s">
        <v>426</v>
      </c>
      <c r="T2340" s="912">
        <v>0</v>
      </c>
      <c r="U2340" s="912">
        <v>0</v>
      </c>
      <c r="V2340" s="912">
        <v>2</v>
      </c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</row>
    <row r="2341" spans="1:116" ht="9.75" customHeight="1" outlineLevel="4" x14ac:dyDescent="0.15">
      <c r="A2341" s="1001"/>
      <c r="B2341" s="1005"/>
      <c r="C2341" s="1009"/>
      <c r="D2341" s="1045"/>
      <c r="E2341" s="1023"/>
      <c r="F2341" s="967"/>
      <c r="G2341" s="943"/>
      <c r="H2341" s="943"/>
      <c r="I2341" s="943"/>
      <c r="J2341" s="16" t="s">
        <v>157</v>
      </c>
      <c r="K2341" s="124"/>
      <c r="L2341" s="125"/>
      <c r="M2341" s="126"/>
      <c r="N2341" s="126"/>
      <c r="O2341" s="126"/>
      <c r="P2341" s="126"/>
      <c r="Q2341" s="125"/>
      <c r="R2341" s="125"/>
      <c r="S2341" s="1020"/>
      <c r="T2341" s="913"/>
      <c r="U2341" s="913"/>
      <c r="V2341" s="9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</row>
    <row r="2342" spans="1:116" ht="9.75" customHeight="1" outlineLevel="4" x14ac:dyDescent="0.15">
      <c r="A2342" s="1001"/>
      <c r="B2342" s="1005"/>
      <c r="C2342" s="1009"/>
      <c r="D2342" s="1045"/>
      <c r="E2342" s="1023"/>
      <c r="F2342" s="967"/>
      <c r="G2342" s="943"/>
      <c r="H2342" s="943"/>
      <c r="I2342" s="943"/>
      <c r="J2342" s="16" t="s">
        <v>158</v>
      </c>
      <c r="K2342" s="124">
        <v>640060</v>
      </c>
      <c r="L2342" s="125"/>
      <c r="M2342" s="126"/>
      <c r="N2342" s="126"/>
      <c r="O2342" s="126"/>
      <c r="P2342" s="126"/>
      <c r="Q2342" s="125"/>
      <c r="R2342" s="125"/>
      <c r="S2342" s="1020" t="s">
        <v>427</v>
      </c>
      <c r="T2342" s="913">
        <v>0</v>
      </c>
      <c r="U2342" s="913">
        <v>0</v>
      </c>
      <c r="V2342" s="1055">
        <v>2.18E-2</v>
      </c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</row>
    <row r="2343" spans="1:116" ht="9.75" customHeight="1" outlineLevel="4" x14ac:dyDescent="0.15">
      <c r="A2343" s="1002"/>
      <c r="B2343" s="1006"/>
      <c r="C2343" s="1010"/>
      <c r="D2343" s="1046"/>
      <c r="E2343" s="1024"/>
      <c r="F2343" s="967"/>
      <c r="G2343" s="943"/>
      <c r="H2343" s="943" t="s">
        <v>62</v>
      </c>
      <c r="I2343" s="943"/>
      <c r="J2343" s="18" t="s">
        <v>159</v>
      </c>
      <c r="K2343" s="127">
        <v>56475</v>
      </c>
      <c r="L2343" s="128"/>
      <c r="M2343" s="128"/>
      <c r="N2343" s="128"/>
      <c r="O2343" s="128"/>
      <c r="P2343" s="128"/>
      <c r="Q2343" s="128"/>
      <c r="R2343" s="128"/>
      <c r="S2343" s="1020"/>
      <c r="T2343" s="913"/>
      <c r="U2343" s="913"/>
      <c r="V2343" s="1055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</row>
    <row r="2344" spans="1:116" ht="9.75" customHeight="1" outlineLevel="4" thickBot="1" x14ac:dyDescent="0.2">
      <c r="A2344" s="1003"/>
      <c r="B2344" s="1007"/>
      <c r="C2344" s="1011"/>
      <c r="D2344" s="1047"/>
      <c r="E2344" s="1025"/>
      <c r="F2344" s="968"/>
      <c r="G2344" s="944"/>
      <c r="H2344" s="944"/>
      <c r="I2344" s="944"/>
      <c r="J2344" s="19" t="s">
        <v>385</v>
      </c>
      <c r="K2344" s="129">
        <f>SUM(K2340:K2343)</f>
        <v>753012</v>
      </c>
      <c r="L2344" s="129">
        <f>SUM(L2340:L2343)</f>
        <v>225903.62</v>
      </c>
      <c r="M2344" s="129">
        <f t="shared" ref="M2344:R2344" si="560">SUM(M2340:M2343)</f>
        <v>225903.62</v>
      </c>
      <c r="N2344" s="129">
        <f t="shared" si="560"/>
        <v>17775.54</v>
      </c>
      <c r="O2344" s="129">
        <f t="shared" si="560"/>
        <v>0</v>
      </c>
      <c r="P2344" s="129">
        <f t="shared" si="560"/>
        <v>208128.08</v>
      </c>
      <c r="Q2344" s="129">
        <f t="shared" si="560"/>
        <v>527108.43999999994</v>
      </c>
      <c r="R2344" s="129">
        <f t="shared" si="560"/>
        <v>0</v>
      </c>
      <c r="S2344" s="1026"/>
      <c r="T2344" s="914"/>
      <c r="U2344" s="914"/>
      <c r="V2344" s="105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</row>
    <row r="2345" spans="1:116" ht="9.75" customHeight="1" outlineLevel="4" x14ac:dyDescent="0.15">
      <c r="A2345" s="948" t="s">
        <v>128</v>
      </c>
      <c r="B2345" s="951" t="s">
        <v>10</v>
      </c>
      <c r="C2345" s="954" t="s">
        <v>10</v>
      </c>
      <c r="D2345" s="957" t="s">
        <v>45</v>
      </c>
      <c r="E2345" s="960" t="s">
        <v>11</v>
      </c>
      <c r="F2345" s="966" t="s">
        <v>325</v>
      </c>
      <c r="G2345" s="942" t="s">
        <v>444</v>
      </c>
      <c r="H2345" s="942" t="s">
        <v>388</v>
      </c>
      <c r="I2345" s="942" t="s">
        <v>470</v>
      </c>
      <c r="J2345" s="14" t="s">
        <v>156</v>
      </c>
      <c r="K2345" s="127">
        <v>39669.160000000003</v>
      </c>
      <c r="L2345" s="130">
        <v>317353.24</v>
      </c>
      <c r="M2345" s="145">
        <f>N2345+P2345</f>
        <v>317353.24</v>
      </c>
      <c r="N2345" s="126">
        <v>22111.93</v>
      </c>
      <c r="O2345" s="126"/>
      <c r="P2345" s="126">
        <f>295241.31</f>
        <v>295241.31</v>
      </c>
      <c r="Q2345" s="125">
        <v>211568.83</v>
      </c>
      <c r="R2345" s="125"/>
      <c r="S2345" s="1019" t="s">
        <v>428</v>
      </c>
      <c r="T2345" s="912">
        <v>0</v>
      </c>
      <c r="U2345" s="912">
        <v>0</v>
      </c>
      <c r="V2345" s="912">
        <v>9</v>
      </c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</row>
    <row r="2346" spans="1:116" ht="9.75" customHeight="1" outlineLevel="4" x14ac:dyDescent="0.15">
      <c r="A2346" s="949"/>
      <c r="B2346" s="952"/>
      <c r="C2346" s="955"/>
      <c r="D2346" s="958"/>
      <c r="E2346" s="961"/>
      <c r="F2346" s="967"/>
      <c r="G2346" s="943"/>
      <c r="H2346" s="943"/>
      <c r="I2346" s="943"/>
      <c r="J2346" s="16" t="s">
        <v>157</v>
      </c>
      <c r="K2346" s="124"/>
      <c r="L2346" s="124"/>
      <c r="M2346" s="126"/>
      <c r="N2346" s="126"/>
      <c r="O2346" s="126"/>
      <c r="P2346" s="126"/>
      <c r="Q2346" s="125"/>
      <c r="R2346" s="125"/>
      <c r="S2346" s="1020"/>
      <c r="T2346" s="913"/>
      <c r="U2346" s="913"/>
      <c r="V2346" s="9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</row>
    <row r="2347" spans="1:116" ht="9.75" customHeight="1" outlineLevel="4" x14ac:dyDescent="0.15">
      <c r="A2347" s="949"/>
      <c r="B2347" s="952"/>
      <c r="C2347" s="955"/>
      <c r="D2347" s="958"/>
      <c r="E2347" s="961"/>
      <c r="F2347" s="967"/>
      <c r="G2347" s="943"/>
      <c r="H2347" s="943"/>
      <c r="I2347" s="943"/>
      <c r="J2347" s="16" t="s">
        <v>158</v>
      </c>
      <c r="K2347" s="124">
        <v>449583.76</v>
      </c>
      <c r="L2347" s="124"/>
      <c r="M2347" s="126"/>
      <c r="N2347" s="126"/>
      <c r="O2347" s="126"/>
      <c r="P2347" s="126"/>
      <c r="Q2347" s="125"/>
      <c r="R2347" s="125"/>
      <c r="S2347" s="1020"/>
      <c r="T2347" s="913"/>
      <c r="U2347" s="913"/>
      <c r="V2347" s="9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</row>
    <row r="2348" spans="1:116" ht="9.75" customHeight="1" outlineLevel="4" x14ac:dyDescent="0.15">
      <c r="A2348" s="949"/>
      <c r="B2348" s="952"/>
      <c r="C2348" s="955"/>
      <c r="D2348" s="958"/>
      <c r="E2348" s="961"/>
      <c r="F2348" s="967"/>
      <c r="G2348" s="943"/>
      <c r="H2348" s="943" t="s">
        <v>62</v>
      </c>
      <c r="I2348" s="943"/>
      <c r="J2348" s="18" t="s">
        <v>159</v>
      </c>
      <c r="K2348" s="127">
        <v>39669.15</v>
      </c>
      <c r="L2348" s="127"/>
      <c r="M2348" s="136"/>
      <c r="N2348" s="136"/>
      <c r="O2348" s="136"/>
      <c r="P2348" s="136"/>
      <c r="Q2348" s="128"/>
      <c r="R2348" s="128"/>
      <c r="S2348" s="1020"/>
      <c r="T2348" s="913"/>
      <c r="U2348" s="913"/>
      <c r="V2348" s="9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</row>
    <row r="2349" spans="1:116" ht="9.75" customHeight="1" outlineLevel="4" thickBot="1" x14ac:dyDescent="0.2">
      <c r="A2349" s="950"/>
      <c r="B2349" s="953"/>
      <c r="C2349" s="956"/>
      <c r="D2349" s="959"/>
      <c r="E2349" s="962"/>
      <c r="F2349" s="968"/>
      <c r="G2349" s="944"/>
      <c r="H2349" s="944"/>
      <c r="I2349" s="944"/>
      <c r="J2349" s="19" t="s">
        <v>385</v>
      </c>
      <c r="K2349" s="129">
        <f>SUM(K2345:K2348)</f>
        <v>528922.07000000007</v>
      </c>
      <c r="L2349" s="129">
        <f>SUM(L2345:L2348)</f>
        <v>317353.24</v>
      </c>
      <c r="M2349" s="129">
        <f t="shared" ref="M2349:R2349" si="561">SUM(M2345:M2348)</f>
        <v>317353.24</v>
      </c>
      <c r="N2349" s="129">
        <f t="shared" si="561"/>
        <v>22111.93</v>
      </c>
      <c r="O2349" s="129">
        <f t="shared" si="561"/>
        <v>0</v>
      </c>
      <c r="P2349" s="129">
        <f t="shared" si="561"/>
        <v>295241.31</v>
      </c>
      <c r="Q2349" s="129">
        <f t="shared" si="561"/>
        <v>211568.83</v>
      </c>
      <c r="R2349" s="129">
        <f t="shared" si="561"/>
        <v>0</v>
      </c>
      <c r="S2349" s="1026"/>
      <c r="T2349" s="914"/>
      <c r="U2349" s="914"/>
      <c r="V2349" s="914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</row>
    <row r="2350" spans="1:116" ht="9.75" customHeight="1" outlineLevel="4" x14ac:dyDescent="0.15">
      <c r="A2350" s="1001" t="s">
        <v>128</v>
      </c>
      <c r="B2350" s="1005" t="s">
        <v>10</v>
      </c>
      <c r="C2350" s="1009" t="s">
        <v>10</v>
      </c>
      <c r="D2350" s="1045" t="s">
        <v>45</v>
      </c>
      <c r="E2350" s="1023" t="s">
        <v>12</v>
      </c>
      <c r="F2350" s="1050"/>
      <c r="G2350" s="985"/>
      <c r="H2350" s="985"/>
      <c r="I2350" s="985"/>
      <c r="J2350" s="14" t="s">
        <v>156</v>
      </c>
      <c r="K2350" s="124"/>
      <c r="L2350" s="124"/>
      <c r="M2350" s="126"/>
      <c r="N2350" s="126"/>
      <c r="O2350" s="126"/>
      <c r="P2350" s="126"/>
      <c r="Q2350" s="125"/>
      <c r="R2350" s="125"/>
      <c r="S2350" s="1013"/>
      <c r="T2350" s="912"/>
      <c r="U2350" s="912"/>
      <c r="V2350" s="912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</row>
    <row r="2351" spans="1:116" ht="9.75" customHeight="1" outlineLevel="4" x14ac:dyDescent="0.15">
      <c r="A2351" s="1001"/>
      <c r="B2351" s="1005"/>
      <c r="C2351" s="1009"/>
      <c r="D2351" s="1045"/>
      <c r="E2351" s="1023"/>
      <c r="F2351" s="1050"/>
      <c r="G2351" s="985"/>
      <c r="H2351" s="985"/>
      <c r="I2351" s="985"/>
      <c r="J2351" s="16" t="s">
        <v>157</v>
      </c>
      <c r="K2351" s="124"/>
      <c r="L2351" s="124"/>
      <c r="M2351" s="126"/>
      <c r="N2351" s="126"/>
      <c r="O2351" s="126"/>
      <c r="P2351" s="126"/>
      <c r="Q2351" s="125"/>
      <c r="R2351" s="125"/>
      <c r="S2351" s="1013"/>
      <c r="T2351" s="913"/>
      <c r="U2351" s="913"/>
      <c r="V2351" s="9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</row>
    <row r="2352" spans="1:116" ht="9.75" customHeight="1" outlineLevel="4" x14ac:dyDescent="0.15">
      <c r="A2352" s="1001"/>
      <c r="B2352" s="1005"/>
      <c r="C2352" s="1009"/>
      <c r="D2352" s="1045"/>
      <c r="E2352" s="1023"/>
      <c r="F2352" s="1050"/>
      <c r="G2352" s="985"/>
      <c r="H2352" s="985"/>
      <c r="I2352" s="985"/>
      <c r="J2352" s="16" t="s">
        <v>158</v>
      </c>
      <c r="K2352" s="124"/>
      <c r="L2352" s="124"/>
      <c r="M2352" s="126"/>
      <c r="N2352" s="126"/>
      <c r="O2352" s="126"/>
      <c r="P2352" s="126"/>
      <c r="Q2352" s="125"/>
      <c r="R2352" s="125"/>
      <c r="S2352" s="1013"/>
      <c r="T2352" s="913"/>
      <c r="U2352" s="913"/>
      <c r="V2352" s="9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</row>
    <row r="2353" spans="1:116" ht="9.75" customHeight="1" outlineLevel="4" x14ac:dyDescent="0.15">
      <c r="A2353" s="1002"/>
      <c r="B2353" s="1006"/>
      <c r="C2353" s="1010"/>
      <c r="D2353" s="1046"/>
      <c r="E2353" s="1024"/>
      <c r="F2353" s="1051"/>
      <c r="G2353" s="987"/>
      <c r="H2353" s="987"/>
      <c r="I2353" s="987"/>
      <c r="J2353" s="18" t="s">
        <v>159</v>
      </c>
      <c r="K2353" s="127"/>
      <c r="L2353" s="127"/>
      <c r="M2353" s="136"/>
      <c r="N2353" s="136"/>
      <c r="O2353" s="136"/>
      <c r="P2353" s="136"/>
      <c r="Q2353" s="128"/>
      <c r="R2353" s="128"/>
      <c r="S2353" s="1014"/>
      <c r="T2353" s="913"/>
      <c r="U2353" s="913"/>
      <c r="V2353" s="9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</row>
    <row r="2354" spans="1:116" ht="9.75" customHeight="1" outlineLevel="4" thickBot="1" x14ac:dyDescent="0.2">
      <c r="A2354" s="1003"/>
      <c r="B2354" s="1007"/>
      <c r="C2354" s="1011"/>
      <c r="D2354" s="1047"/>
      <c r="E2354" s="1025"/>
      <c r="F2354" s="1052"/>
      <c r="G2354" s="988"/>
      <c r="H2354" s="988"/>
      <c r="I2354" s="988"/>
      <c r="J2354" s="19" t="s">
        <v>385</v>
      </c>
      <c r="K2354" s="129">
        <f>SUM(K2350:K2353)</f>
        <v>0</v>
      </c>
      <c r="L2354" s="129">
        <f>SUM(L2350:L2353)</f>
        <v>0</v>
      </c>
      <c r="M2354" s="129">
        <f t="shared" ref="M2354:R2354" si="562">SUM(M2350:M2353)</f>
        <v>0</v>
      </c>
      <c r="N2354" s="129">
        <f t="shared" si="562"/>
        <v>0</v>
      </c>
      <c r="O2354" s="129">
        <f t="shared" si="562"/>
        <v>0</v>
      </c>
      <c r="P2354" s="129">
        <f t="shared" si="562"/>
        <v>0</v>
      </c>
      <c r="Q2354" s="129">
        <f t="shared" si="562"/>
        <v>0</v>
      </c>
      <c r="R2354" s="129">
        <f t="shared" si="562"/>
        <v>0</v>
      </c>
      <c r="S2354" s="1015"/>
      <c r="T2354" s="914"/>
      <c r="U2354" s="914"/>
      <c r="V2354" s="914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</row>
    <row r="2355" spans="1:116" ht="9.75" customHeight="1" outlineLevel="3" thickBot="1" x14ac:dyDescent="0.2">
      <c r="A2355" s="23" t="s">
        <v>128</v>
      </c>
      <c r="B2355" s="24" t="s">
        <v>10</v>
      </c>
      <c r="C2355" s="118" t="s">
        <v>10</v>
      </c>
      <c r="D2355" s="25">
        <v>5</v>
      </c>
      <c r="E2355" s="915" t="s">
        <v>46</v>
      </c>
      <c r="F2355" s="916"/>
      <c r="G2355" s="916"/>
      <c r="H2355" s="916"/>
      <c r="I2355" s="916"/>
      <c r="J2355" s="917"/>
      <c r="K2355" s="141">
        <f>K2344+K2349+K2354</f>
        <v>1281934.07</v>
      </c>
      <c r="L2355" s="146">
        <f>L2344+L2349+L2354</f>
        <v>543256.86</v>
      </c>
      <c r="M2355" s="146">
        <f t="shared" ref="M2355:R2355" si="563">M2344+M2349+M2354</f>
        <v>543256.86</v>
      </c>
      <c r="N2355" s="141">
        <f t="shared" si="563"/>
        <v>39887.47</v>
      </c>
      <c r="O2355" s="141">
        <f t="shared" si="563"/>
        <v>0</v>
      </c>
      <c r="P2355" s="141">
        <f t="shared" si="563"/>
        <v>503369.39</v>
      </c>
      <c r="Q2355" s="141">
        <f t="shared" si="563"/>
        <v>738677.2699999999</v>
      </c>
      <c r="R2355" s="141">
        <f t="shared" si="563"/>
        <v>0</v>
      </c>
      <c r="S2355" s="27" t="s">
        <v>13</v>
      </c>
      <c r="T2355" s="26" t="s">
        <v>13</v>
      </c>
      <c r="U2355" s="28" t="s">
        <v>13</v>
      </c>
      <c r="V2355" s="29" t="s">
        <v>13</v>
      </c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</row>
    <row r="2356" spans="1:116" ht="9.75" customHeight="1" outlineLevel="2" thickBot="1" x14ac:dyDescent="0.2">
      <c r="A2356" s="30" t="s">
        <v>128</v>
      </c>
      <c r="B2356" s="31" t="s">
        <v>10</v>
      </c>
      <c r="C2356" s="10" t="s">
        <v>10</v>
      </c>
      <c r="D2356" s="918" t="s">
        <v>21</v>
      </c>
      <c r="E2356" s="919"/>
      <c r="F2356" s="919"/>
      <c r="G2356" s="919"/>
      <c r="H2356" s="919"/>
      <c r="I2356" s="919"/>
      <c r="J2356" s="1054"/>
      <c r="K2356" s="142">
        <f>K2287+K2304+K2321+K2338+K2355</f>
        <v>1281934.07</v>
      </c>
      <c r="L2356" s="147">
        <f>L2287+L2304+L2321+L2338+L2355</f>
        <v>543256.86</v>
      </c>
      <c r="M2356" s="147">
        <f t="shared" ref="M2356:R2356" si="564">M2287+M2304+M2321+M2338+M2355</f>
        <v>543256.86</v>
      </c>
      <c r="N2356" s="142">
        <f t="shared" si="564"/>
        <v>39887.47</v>
      </c>
      <c r="O2356" s="142">
        <f t="shared" si="564"/>
        <v>0</v>
      </c>
      <c r="P2356" s="142">
        <f t="shared" si="564"/>
        <v>503369.39</v>
      </c>
      <c r="Q2356" s="142">
        <f t="shared" si="564"/>
        <v>738677.2699999999</v>
      </c>
      <c r="R2356" s="142">
        <f t="shared" si="564"/>
        <v>0</v>
      </c>
      <c r="S2356" s="33" t="s">
        <v>13</v>
      </c>
      <c r="T2356" s="34" t="s">
        <v>13</v>
      </c>
      <c r="U2356" s="35" t="s">
        <v>13</v>
      </c>
      <c r="V2356" s="36" t="s">
        <v>13</v>
      </c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</row>
    <row r="2357" spans="1:116" ht="9.75" customHeight="1" outlineLevel="3" thickBot="1" x14ac:dyDescent="0.2">
      <c r="A2357" s="7" t="s">
        <v>128</v>
      </c>
      <c r="B2357" s="9" t="s">
        <v>10</v>
      </c>
      <c r="C2357" s="10" t="s">
        <v>11</v>
      </c>
      <c r="D2357" s="972" t="s">
        <v>135</v>
      </c>
      <c r="E2357" s="973"/>
      <c r="F2357" s="973"/>
      <c r="G2357" s="973"/>
      <c r="H2357" s="973"/>
      <c r="I2357" s="973"/>
      <c r="J2357" s="973"/>
      <c r="K2357" s="973"/>
      <c r="L2357" s="973"/>
      <c r="M2357" s="973"/>
      <c r="N2357" s="973"/>
      <c r="O2357" s="973"/>
      <c r="P2357" s="973"/>
      <c r="Q2357" s="973"/>
      <c r="R2357" s="973"/>
      <c r="S2357" s="973"/>
      <c r="T2357" s="973"/>
      <c r="U2357" s="973"/>
      <c r="V2357" s="974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</row>
    <row r="2358" spans="1:116" ht="9.75" customHeight="1" outlineLevel="4" thickBot="1" x14ac:dyDescent="0.2">
      <c r="A2358" s="11" t="s">
        <v>128</v>
      </c>
      <c r="B2358" s="12" t="s">
        <v>10</v>
      </c>
      <c r="C2358" s="117" t="s">
        <v>11</v>
      </c>
      <c r="D2358" s="13">
        <v>1</v>
      </c>
      <c r="E2358" s="1016" t="s">
        <v>136</v>
      </c>
      <c r="F2358" s="1017"/>
      <c r="G2358" s="1017"/>
      <c r="H2358" s="1017"/>
      <c r="I2358" s="1017"/>
      <c r="J2358" s="1017"/>
      <c r="K2358" s="1017"/>
      <c r="L2358" s="1017"/>
      <c r="M2358" s="1017"/>
      <c r="N2358" s="1017"/>
      <c r="O2358" s="1017"/>
      <c r="P2358" s="1017"/>
      <c r="Q2358" s="1017"/>
      <c r="R2358" s="1017"/>
      <c r="S2358" s="1017"/>
      <c r="T2358" s="1017"/>
      <c r="U2358" s="1017"/>
      <c r="V2358" s="1018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</row>
    <row r="2359" spans="1:116" ht="9.75" customHeight="1" outlineLevel="4" x14ac:dyDescent="0.15">
      <c r="A2359" s="1000" t="s">
        <v>128</v>
      </c>
      <c r="B2359" s="1004" t="s">
        <v>10</v>
      </c>
      <c r="C2359" s="1008" t="s">
        <v>11</v>
      </c>
      <c r="D2359" s="1048" t="s">
        <v>10</v>
      </c>
      <c r="E2359" s="1022" t="s">
        <v>10</v>
      </c>
      <c r="F2359" s="966" t="s">
        <v>326</v>
      </c>
      <c r="G2359" s="942" t="s">
        <v>444</v>
      </c>
      <c r="H2359" s="942" t="s">
        <v>388</v>
      </c>
      <c r="I2359" s="942" t="s">
        <v>471</v>
      </c>
      <c r="J2359" s="16" t="s">
        <v>156</v>
      </c>
      <c r="K2359" s="124">
        <v>24203.14</v>
      </c>
      <c r="L2359" s="137">
        <v>127290.06</v>
      </c>
      <c r="M2359" s="145">
        <f>N2359+P2359</f>
        <v>127290.06</v>
      </c>
      <c r="N2359" s="140">
        <v>3751</v>
      </c>
      <c r="O2359" s="140"/>
      <c r="P2359" s="145">
        <v>123539.06</v>
      </c>
      <c r="Q2359" s="139">
        <v>31822.52</v>
      </c>
      <c r="R2359" s="139">
        <v>0</v>
      </c>
      <c r="S2359" s="1012" t="s">
        <v>429</v>
      </c>
      <c r="T2359" s="912">
        <v>0</v>
      </c>
      <c r="U2359" s="912">
        <v>0</v>
      </c>
      <c r="V2359" s="912">
        <v>1.8</v>
      </c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</row>
    <row r="2360" spans="1:116" ht="9.75" customHeight="1" outlineLevel="4" x14ac:dyDescent="0.15">
      <c r="A2360" s="1001"/>
      <c r="B2360" s="1005"/>
      <c r="C2360" s="1009"/>
      <c r="D2360" s="1045"/>
      <c r="E2360" s="1023"/>
      <c r="F2360" s="967"/>
      <c r="G2360" s="943"/>
      <c r="H2360" s="943"/>
      <c r="I2360" s="943"/>
      <c r="J2360" s="16" t="s">
        <v>157</v>
      </c>
      <c r="K2360" s="124"/>
      <c r="L2360" s="125"/>
      <c r="M2360" s="126"/>
      <c r="N2360" s="126"/>
      <c r="O2360" s="126"/>
      <c r="P2360" s="126"/>
      <c r="Q2360" s="125"/>
      <c r="R2360" s="125"/>
      <c r="S2360" s="1013"/>
      <c r="T2360" s="913"/>
      <c r="U2360" s="913"/>
      <c r="V2360" s="9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</row>
    <row r="2361" spans="1:116" ht="9.75" customHeight="1" outlineLevel="4" x14ac:dyDescent="0.15">
      <c r="A2361" s="1001"/>
      <c r="B2361" s="1005"/>
      <c r="C2361" s="1009"/>
      <c r="D2361" s="1045"/>
      <c r="E2361" s="1023"/>
      <c r="F2361" s="967"/>
      <c r="G2361" s="943"/>
      <c r="H2361" s="943"/>
      <c r="I2361" s="943"/>
      <c r="J2361" s="16" t="s">
        <v>158</v>
      </c>
      <c r="K2361" s="124">
        <v>134909.24</v>
      </c>
      <c r="L2361" s="125"/>
      <c r="M2361" s="126"/>
      <c r="N2361" s="126"/>
      <c r="O2361" s="126"/>
      <c r="P2361" s="126"/>
      <c r="Q2361" s="125"/>
      <c r="R2361" s="125"/>
      <c r="S2361" s="1013"/>
      <c r="T2361" s="913"/>
      <c r="U2361" s="913"/>
      <c r="V2361" s="9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</row>
    <row r="2362" spans="1:116" ht="9.75" customHeight="1" outlineLevel="4" x14ac:dyDescent="0.15">
      <c r="A2362" s="1002"/>
      <c r="B2362" s="1006"/>
      <c r="C2362" s="1010"/>
      <c r="D2362" s="1046"/>
      <c r="E2362" s="1024"/>
      <c r="F2362" s="967"/>
      <c r="G2362" s="943"/>
      <c r="H2362" s="943" t="s">
        <v>62</v>
      </c>
      <c r="I2362" s="943"/>
      <c r="J2362" s="18" t="s">
        <v>159</v>
      </c>
      <c r="K2362" s="127"/>
      <c r="L2362" s="128"/>
      <c r="M2362" s="128"/>
      <c r="N2362" s="128"/>
      <c r="O2362" s="128"/>
      <c r="P2362" s="128"/>
      <c r="Q2362" s="128"/>
      <c r="R2362" s="128"/>
      <c r="S2362" s="1014"/>
      <c r="T2362" s="913"/>
      <c r="U2362" s="913"/>
      <c r="V2362" s="9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</row>
    <row r="2363" spans="1:116" ht="9.75" customHeight="1" outlineLevel="4" thickBot="1" x14ac:dyDescent="0.2">
      <c r="A2363" s="1003"/>
      <c r="B2363" s="1007"/>
      <c r="C2363" s="1011"/>
      <c r="D2363" s="1047"/>
      <c r="E2363" s="1025"/>
      <c r="F2363" s="968"/>
      <c r="G2363" s="944"/>
      <c r="H2363" s="944"/>
      <c r="I2363" s="944"/>
      <c r="J2363" s="19" t="s">
        <v>385</v>
      </c>
      <c r="K2363" s="129">
        <f>SUM(K2359:K2362)</f>
        <v>159112.38</v>
      </c>
      <c r="L2363" s="129">
        <f>SUM(L2359:L2362)</f>
        <v>127290.06</v>
      </c>
      <c r="M2363" s="129">
        <f t="shared" ref="M2363:R2363" si="565">SUM(M2359:M2362)</f>
        <v>127290.06</v>
      </c>
      <c r="N2363" s="129">
        <f t="shared" si="565"/>
        <v>3751</v>
      </c>
      <c r="O2363" s="129">
        <f t="shared" si="565"/>
        <v>0</v>
      </c>
      <c r="P2363" s="129">
        <f t="shared" si="565"/>
        <v>123539.06</v>
      </c>
      <c r="Q2363" s="129">
        <f t="shared" si="565"/>
        <v>31822.52</v>
      </c>
      <c r="R2363" s="129">
        <f t="shared" si="565"/>
        <v>0</v>
      </c>
      <c r="S2363" s="1015"/>
      <c r="T2363" s="914"/>
      <c r="U2363" s="914"/>
      <c r="V2363" s="914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</row>
    <row r="2364" spans="1:116" ht="9.75" customHeight="1" outlineLevel="4" x14ac:dyDescent="0.15">
      <c r="A2364" s="948" t="s">
        <v>128</v>
      </c>
      <c r="B2364" s="951" t="s">
        <v>10</v>
      </c>
      <c r="C2364" s="954" t="s">
        <v>11</v>
      </c>
      <c r="D2364" s="957" t="s">
        <v>10</v>
      </c>
      <c r="E2364" s="960" t="s">
        <v>11</v>
      </c>
      <c r="F2364" s="966" t="s">
        <v>531</v>
      </c>
      <c r="G2364" s="942"/>
      <c r="H2364" s="942" t="s">
        <v>62</v>
      </c>
      <c r="I2364" s="986"/>
      <c r="J2364" s="14" t="s">
        <v>156</v>
      </c>
      <c r="K2364" s="124"/>
      <c r="L2364" s="124"/>
      <c r="M2364" s="126"/>
      <c r="N2364" s="126"/>
      <c r="O2364" s="126"/>
      <c r="P2364" s="126"/>
      <c r="Q2364" s="125"/>
      <c r="R2364" s="125"/>
      <c r="S2364" s="945"/>
      <c r="T2364" s="912"/>
      <c r="U2364" s="912"/>
      <c r="V2364" s="912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</row>
    <row r="2365" spans="1:116" ht="9.75" customHeight="1" outlineLevel="4" x14ac:dyDescent="0.15">
      <c r="A2365" s="949"/>
      <c r="B2365" s="952"/>
      <c r="C2365" s="955"/>
      <c r="D2365" s="958"/>
      <c r="E2365" s="961"/>
      <c r="F2365" s="967"/>
      <c r="G2365" s="943"/>
      <c r="H2365" s="943"/>
      <c r="I2365" s="985"/>
      <c r="J2365" s="16" t="s">
        <v>157</v>
      </c>
      <c r="K2365" s="124"/>
      <c r="L2365" s="124"/>
      <c r="M2365" s="126"/>
      <c r="N2365" s="126"/>
      <c r="O2365" s="126"/>
      <c r="P2365" s="126"/>
      <c r="Q2365" s="125"/>
      <c r="R2365" s="125"/>
      <c r="S2365" s="946"/>
      <c r="T2365" s="913"/>
      <c r="U2365" s="913"/>
      <c r="V2365" s="9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</row>
    <row r="2366" spans="1:116" ht="9.75" customHeight="1" outlineLevel="4" x14ac:dyDescent="0.15">
      <c r="A2366" s="949"/>
      <c r="B2366" s="952"/>
      <c r="C2366" s="955"/>
      <c r="D2366" s="958"/>
      <c r="E2366" s="961"/>
      <c r="F2366" s="967"/>
      <c r="G2366" s="943"/>
      <c r="H2366" s="943"/>
      <c r="I2366" s="985"/>
      <c r="J2366" s="16" t="s">
        <v>158</v>
      </c>
      <c r="K2366" s="124"/>
      <c r="L2366" s="124"/>
      <c r="M2366" s="126"/>
      <c r="N2366" s="126"/>
      <c r="O2366" s="126"/>
      <c r="P2366" s="126"/>
      <c r="Q2366" s="125"/>
      <c r="R2366" s="125"/>
      <c r="S2366" s="946"/>
      <c r="T2366" s="913"/>
      <c r="U2366" s="913"/>
      <c r="V2366" s="9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</row>
    <row r="2367" spans="1:116" ht="9.75" customHeight="1" outlineLevel="4" x14ac:dyDescent="0.15">
      <c r="A2367" s="949"/>
      <c r="B2367" s="952"/>
      <c r="C2367" s="955"/>
      <c r="D2367" s="958"/>
      <c r="E2367" s="961"/>
      <c r="F2367" s="967"/>
      <c r="G2367" s="943"/>
      <c r="H2367" s="943"/>
      <c r="I2367" s="987"/>
      <c r="J2367" s="18" t="s">
        <v>159</v>
      </c>
      <c r="K2367" s="127"/>
      <c r="L2367" s="127"/>
      <c r="M2367" s="136"/>
      <c r="N2367" s="136"/>
      <c r="O2367" s="136"/>
      <c r="P2367" s="136"/>
      <c r="Q2367" s="128"/>
      <c r="R2367" s="128"/>
      <c r="S2367" s="946"/>
      <c r="T2367" s="913"/>
      <c r="U2367" s="913"/>
      <c r="V2367" s="9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  <c r="DK2367" s="6"/>
      <c r="DL2367" s="6"/>
    </row>
    <row r="2368" spans="1:116" ht="9.75" customHeight="1" outlineLevel="4" thickBot="1" x14ac:dyDescent="0.25">
      <c r="A2368" s="950"/>
      <c r="B2368" s="953"/>
      <c r="C2368" s="956"/>
      <c r="D2368" s="959"/>
      <c r="E2368" s="962"/>
      <c r="F2368" s="968"/>
      <c r="G2368" s="944"/>
      <c r="H2368" s="944"/>
      <c r="I2368" s="988"/>
      <c r="J2368" s="19" t="s">
        <v>385</v>
      </c>
      <c r="K2368" s="129">
        <f>SUM(K2364:K2367)</f>
        <v>0</v>
      </c>
      <c r="L2368" s="129">
        <f>SUM(L2364:L2367)</f>
        <v>0</v>
      </c>
      <c r="M2368" s="129">
        <f t="shared" ref="M2368:R2368" si="566">SUM(M2364:M2367)</f>
        <v>0</v>
      </c>
      <c r="N2368" s="129">
        <f t="shared" si="566"/>
        <v>0</v>
      </c>
      <c r="O2368" s="129">
        <f t="shared" si="566"/>
        <v>0</v>
      </c>
      <c r="P2368" s="129">
        <f t="shared" si="566"/>
        <v>0</v>
      </c>
      <c r="Q2368" s="129">
        <f t="shared" si="566"/>
        <v>0</v>
      </c>
      <c r="R2368" s="129">
        <f t="shared" si="566"/>
        <v>0</v>
      </c>
      <c r="S2368" s="947"/>
      <c r="T2368" s="914"/>
      <c r="U2368" s="914"/>
      <c r="V2368" s="914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  <c r="DI2368" s="5"/>
      <c r="DJ2368" s="5"/>
      <c r="DK2368" s="5"/>
      <c r="DL2368" s="5"/>
    </row>
    <row r="2369" spans="1:116" ht="9.75" customHeight="1" outlineLevel="4" x14ac:dyDescent="0.2">
      <c r="A2369" s="1001" t="s">
        <v>128</v>
      </c>
      <c r="B2369" s="1005" t="s">
        <v>10</v>
      </c>
      <c r="C2369" s="1009" t="s">
        <v>11</v>
      </c>
      <c r="D2369" s="1045" t="s">
        <v>10</v>
      </c>
      <c r="E2369" s="1023" t="s">
        <v>12</v>
      </c>
      <c r="F2369" s="1050"/>
      <c r="G2369" s="985"/>
      <c r="H2369" s="985"/>
      <c r="I2369" s="985"/>
      <c r="J2369" s="14" t="s">
        <v>156</v>
      </c>
      <c r="K2369" s="124"/>
      <c r="L2369" s="124"/>
      <c r="M2369" s="126"/>
      <c r="N2369" s="126"/>
      <c r="O2369" s="126"/>
      <c r="P2369" s="126"/>
      <c r="Q2369" s="125"/>
      <c r="R2369" s="125"/>
      <c r="S2369" s="1013"/>
      <c r="T2369" s="912"/>
      <c r="U2369" s="912"/>
      <c r="V2369" s="912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  <c r="DI2369" s="5"/>
      <c r="DJ2369" s="5"/>
      <c r="DK2369" s="5"/>
      <c r="DL2369" s="5"/>
    </row>
    <row r="2370" spans="1:116" ht="9.75" customHeight="1" outlineLevel="4" x14ac:dyDescent="0.15">
      <c r="A2370" s="1001"/>
      <c r="B2370" s="1005"/>
      <c r="C2370" s="1009"/>
      <c r="D2370" s="1045"/>
      <c r="E2370" s="1023"/>
      <c r="F2370" s="1050"/>
      <c r="G2370" s="985"/>
      <c r="H2370" s="985"/>
      <c r="I2370" s="985"/>
      <c r="J2370" s="16" t="s">
        <v>157</v>
      </c>
      <c r="K2370" s="124"/>
      <c r="L2370" s="124"/>
      <c r="M2370" s="126"/>
      <c r="N2370" s="126"/>
      <c r="O2370" s="126"/>
      <c r="P2370" s="126"/>
      <c r="Q2370" s="125"/>
      <c r="R2370" s="125"/>
      <c r="S2370" s="1013"/>
      <c r="T2370" s="913"/>
      <c r="U2370" s="913"/>
      <c r="V2370" s="9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</row>
    <row r="2371" spans="1:116" ht="9.75" customHeight="1" outlineLevel="4" x14ac:dyDescent="0.15">
      <c r="A2371" s="1001"/>
      <c r="B2371" s="1005"/>
      <c r="C2371" s="1009"/>
      <c r="D2371" s="1045"/>
      <c r="E2371" s="1023"/>
      <c r="F2371" s="1050"/>
      <c r="G2371" s="985"/>
      <c r="H2371" s="985"/>
      <c r="I2371" s="985"/>
      <c r="J2371" s="16" t="s">
        <v>158</v>
      </c>
      <c r="K2371" s="124"/>
      <c r="L2371" s="124"/>
      <c r="M2371" s="126"/>
      <c r="N2371" s="126"/>
      <c r="O2371" s="126"/>
      <c r="P2371" s="126"/>
      <c r="Q2371" s="125"/>
      <c r="R2371" s="125"/>
      <c r="S2371" s="1013"/>
      <c r="T2371" s="913"/>
      <c r="U2371" s="913"/>
      <c r="V2371" s="9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</row>
    <row r="2372" spans="1:116" ht="11.25" customHeight="1" outlineLevel="4" x14ac:dyDescent="0.15">
      <c r="A2372" s="1002"/>
      <c r="B2372" s="1006"/>
      <c r="C2372" s="1010"/>
      <c r="D2372" s="1046"/>
      <c r="E2372" s="1024"/>
      <c r="F2372" s="1051"/>
      <c r="G2372" s="987"/>
      <c r="H2372" s="987"/>
      <c r="I2372" s="987"/>
      <c r="J2372" s="18" t="s">
        <v>159</v>
      </c>
      <c r="K2372" s="127"/>
      <c r="L2372" s="127"/>
      <c r="M2372" s="136"/>
      <c r="N2372" s="136"/>
      <c r="O2372" s="136"/>
      <c r="P2372" s="136"/>
      <c r="Q2372" s="128"/>
      <c r="R2372" s="128"/>
      <c r="S2372" s="1014"/>
      <c r="T2372" s="913"/>
      <c r="U2372" s="913"/>
      <c r="V2372" s="9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</row>
    <row r="2373" spans="1:116" ht="9.75" customHeight="1" outlineLevel="4" thickBot="1" x14ac:dyDescent="0.2">
      <c r="A2373" s="1003"/>
      <c r="B2373" s="1007"/>
      <c r="C2373" s="1011"/>
      <c r="D2373" s="1047"/>
      <c r="E2373" s="1025"/>
      <c r="F2373" s="1052"/>
      <c r="G2373" s="988"/>
      <c r="H2373" s="988"/>
      <c r="I2373" s="988"/>
      <c r="J2373" s="19" t="s">
        <v>385</v>
      </c>
      <c r="K2373" s="129">
        <f>SUM(K2369:K2372)</f>
        <v>0</v>
      </c>
      <c r="L2373" s="129">
        <f>SUM(L2369:L2372)</f>
        <v>0</v>
      </c>
      <c r="M2373" s="129">
        <f t="shared" ref="M2373:R2373" si="567">SUM(M2369:M2372)</f>
        <v>0</v>
      </c>
      <c r="N2373" s="129">
        <f t="shared" si="567"/>
        <v>0</v>
      </c>
      <c r="O2373" s="129">
        <f t="shared" si="567"/>
        <v>0</v>
      </c>
      <c r="P2373" s="129">
        <f t="shared" si="567"/>
        <v>0</v>
      </c>
      <c r="Q2373" s="129">
        <f t="shared" si="567"/>
        <v>0</v>
      </c>
      <c r="R2373" s="129">
        <f t="shared" si="567"/>
        <v>0</v>
      </c>
      <c r="S2373" s="1015"/>
      <c r="T2373" s="914"/>
      <c r="U2373" s="914"/>
      <c r="V2373" s="914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</row>
    <row r="2374" spans="1:116" ht="9.75" customHeight="1" outlineLevel="3" thickBot="1" x14ac:dyDescent="0.2">
      <c r="A2374" s="23" t="s">
        <v>128</v>
      </c>
      <c r="B2374" s="24" t="s">
        <v>10</v>
      </c>
      <c r="C2374" s="118" t="s">
        <v>11</v>
      </c>
      <c r="D2374" s="25">
        <v>1</v>
      </c>
      <c r="E2374" s="915" t="s">
        <v>46</v>
      </c>
      <c r="F2374" s="916"/>
      <c r="G2374" s="916"/>
      <c r="H2374" s="916"/>
      <c r="I2374" s="916"/>
      <c r="J2374" s="917"/>
      <c r="K2374" s="141">
        <f>K2363+K2368+K2373</f>
        <v>159112.38</v>
      </c>
      <c r="L2374" s="141">
        <f>L2363+L2368+L2373</f>
        <v>127290.06</v>
      </c>
      <c r="M2374" s="141">
        <f t="shared" ref="M2374:R2374" si="568">M2363+M2368+M2373</f>
        <v>127290.06</v>
      </c>
      <c r="N2374" s="141">
        <f t="shared" si="568"/>
        <v>3751</v>
      </c>
      <c r="O2374" s="141">
        <f t="shared" si="568"/>
        <v>0</v>
      </c>
      <c r="P2374" s="141">
        <f t="shared" si="568"/>
        <v>123539.06</v>
      </c>
      <c r="Q2374" s="141">
        <f t="shared" si="568"/>
        <v>31822.52</v>
      </c>
      <c r="R2374" s="141">
        <f t="shared" si="568"/>
        <v>0</v>
      </c>
      <c r="S2374" s="27" t="s">
        <v>13</v>
      </c>
      <c r="T2374" s="26" t="s">
        <v>13</v>
      </c>
      <c r="U2374" s="28" t="s">
        <v>13</v>
      </c>
      <c r="V2374" s="29" t="s">
        <v>13</v>
      </c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</row>
    <row r="2375" spans="1:116" ht="9.75" customHeight="1" outlineLevel="4" thickBot="1" x14ac:dyDescent="0.2">
      <c r="A2375" s="11" t="s">
        <v>128</v>
      </c>
      <c r="B2375" s="12" t="s">
        <v>10</v>
      </c>
      <c r="C2375" s="117" t="s">
        <v>11</v>
      </c>
      <c r="D2375" s="13">
        <v>2</v>
      </c>
      <c r="E2375" s="1016" t="s">
        <v>271</v>
      </c>
      <c r="F2375" s="1017"/>
      <c r="G2375" s="1017"/>
      <c r="H2375" s="1017"/>
      <c r="I2375" s="1017"/>
      <c r="J2375" s="1017"/>
      <c r="K2375" s="1017"/>
      <c r="L2375" s="1017"/>
      <c r="M2375" s="1017"/>
      <c r="N2375" s="1017"/>
      <c r="O2375" s="1017"/>
      <c r="P2375" s="1017"/>
      <c r="Q2375" s="1017"/>
      <c r="R2375" s="1017"/>
      <c r="S2375" s="1017"/>
      <c r="T2375" s="1017"/>
      <c r="U2375" s="1017"/>
      <c r="V2375" s="1018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</row>
    <row r="2376" spans="1:116" ht="9.75" customHeight="1" outlineLevel="4" x14ac:dyDescent="0.15">
      <c r="A2376" s="1000" t="s">
        <v>128</v>
      </c>
      <c r="B2376" s="1004" t="s">
        <v>10</v>
      </c>
      <c r="C2376" s="1008" t="s">
        <v>11</v>
      </c>
      <c r="D2376" s="1048" t="s">
        <v>11</v>
      </c>
      <c r="E2376" s="1022" t="s">
        <v>10</v>
      </c>
      <c r="F2376" s="966"/>
      <c r="G2376" s="942"/>
      <c r="H2376" s="942"/>
      <c r="I2376" s="942"/>
      <c r="J2376" s="16" t="s">
        <v>156</v>
      </c>
      <c r="K2376" s="20"/>
      <c r="L2376" s="14"/>
      <c r="M2376" s="15"/>
      <c r="N2376" s="15"/>
      <c r="O2376" s="15"/>
      <c r="P2376" s="15"/>
      <c r="Q2376" s="14"/>
      <c r="R2376" s="14"/>
      <c r="S2376" s="1012"/>
      <c r="T2376" s="912"/>
      <c r="U2376" s="912"/>
      <c r="V2376" s="912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</row>
    <row r="2377" spans="1:116" ht="9.75" customHeight="1" outlineLevel="4" x14ac:dyDescent="0.15">
      <c r="A2377" s="1001"/>
      <c r="B2377" s="1005"/>
      <c r="C2377" s="1009"/>
      <c r="D2377" s="1045"/>
      <c r="E2377" s="1023"/>
      <c r="F2377" s="967"/>
      <c r="G2377" s="943"/>
      <c r="H2377" s="943"/>
      <c r="I2377" s="943"/>
      <c r="J2377" s="16" t="s">
        <v>157</v>
      </c>
      <c r="K2377" s="20"/>
      <c r="L2377" s="16"/>
      <c r="M2377" s="17"/>
      <c r="N2377" s="17"/>
      <c r="O2377" s="17"/>
      <c r="P2377" s="17"/>
      <c r="Q2377" s="16"/>
      <c r="R2377" s="16"/>
      <c r="S2377" s="1013"/>
      <c r="T2377" s="913"/>
      <c r="U2377" s="913"/>
      <c r="V2377" s="9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</row>
    <row r="2378" spans="1:116" ht="9.75" customHeight="1" outlineLevel="4" x14ac:dyDescent="0.15">
      <c r="A2378" s="1001"/>
      <c r="B2378" s="1005"/>
      <c r="C2378" s="1009"/>
      <c r="D2378" s="1045"/>
      <c r="E2378" s="1023"/>
      <c r="F2378" s="967"/>
      <c r="G2378" s="943"/>
      <c r="H2378" s="943"/>
      <c r="I2378" s="943"/>
      <c r="J2378" s="16" t="s">
        <v>158</v>
      </c>
      <c r="K2378" s="20"/>
      <c r="L2378" s="16"/>
      <c r="M2378" s="17"/>
      <c r="N2378" s="17"/>
      <c r="O2378" s="17"/>
      <c r="P2378" s="17"/>
      <c r="Q2378" s="16"/>
      <c r="R2378" s="16"/>
      <c r="S2378" s="1013"/>
      <c r="T2378" s="913"/>
      <c r="U2378" s="913"/>
      <c r="V2378" s="9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</row>
    <row r="2379" spans="1:116" ht="9.75" customHeight="1" outlineLevel="4" x14ac:dyDescent="0.15">
      <c r="A2379" s="1002"/>
      <c r="B2379" s="1006"/>
      <c r="C2379" s="1010"/>
      <c r="D2379" s="1046"/>
      <c r="E2379" s="1024"/>
      <c r="F2379" s="967"/>
      <c r="G2379" s="943"/>
      <c r="H2379" s="943"/>
      <c r="I2379" s="943"/>
      <c r="J2379" s="18" t="s">
        <v>159</v>
      </c>
      <c r="K2379" s="21"/>
      <c r="L2379" s="18"/>
      <c r="M2379" s="18"/>
      <c r="N2379" s="18"/>
      <c r="O2379" s="18"/>
      <c r="P2379" s="18"/>
      <c r="Q2379" s="18"/>
      <c r="R2379" s="18"/>
      <c r="S2379" s="1014"/>
      <c r="T2379" s="913"/>
      <c r="U2379" s="913"/>
      <c r="V2379" s="9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</row>
    <row r="2380" spans="1:116" ht="9.75" customHeight="1" outlineLevel="4" thickBot="1" x14ac:dyDescent="0.2">
      <c r="A2380" s="1003"/>
      <c r="B2380" s="1007"/>
      <c r="C2380" s="1011"/>
      <c r="D2380" s="1047"/>
      <c r="E2380" s="1025"/>
      <c r="F2380" s="968"/>
      <c r="G2380" s="944"/>
      <c r="H2380" s="944"/>
      <c r="I2380" s="944"/>
      <c r="J2380" s="19" t="s">
        <v>385</v>
      </c>
      <c r="K2380" s="19">
        <f>SUM(K2376:K2379)</f>
        <v>0</v>
      </c>
      <c r="L2380" s="19">
        <f>SUM(L2376:L2379)</f>
        <v>0</v>
      </c>
      <c r="M2380" s="19">
        <f t="shared" ref="M2380:R2380" si="569">SUM(M2376:M2379)</f>
        <v>0</v>
      </c>
      <c r="N2380" s="19">
        <f t="shared" si="569"/>
        <v>0</v>
      </c>
      <c r="O2380" s="19">
        <f t="shared" si="569"/>
        <v>0</v>
      </c>
      <c r="P2380" s="19">
        <f t="shared" si="569"/>
        <v>0</v>
      </c>
      <c r="Q2380" s="19">
        <f t="shared" si="569"/>
        <v>0</v>
      </c>
      <c r="R2380" s="19">
        <f t="shared" si="569"/>
        <v>0</v>
      </c>
      <c r="S2380" s="1015"/>
      <c r="T2380" s="914"/>
      <c r="U2380" s="914"/>
      <c r="V2380" s="914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</row>
    <row r="2381" spans="1:116" ht="9.75" customHeight="1" outlineLevel="4" x14ac:dyDescent="0.15">
      <c r="A2381" s="948" t="s">
        <v>128</v>
      </c>
      <c r="B2381" s="951" t="s">
        <v>10</v>
      </c>
      <c r="C2381" s="954" t="s">
        <v>11</v>
      </c>
      <c r="D2381" s="957" t="s">
        <v>11</v>
      </c>
      <c r="E2381" s="960" t="s">
        <v>11</v>
      </c>
      <c r="F2381" s="963"/>
      <c r="G2381" s="942"/>
      <c r="H2381" s="942"/>
      <c r="I2381" s="942"/>
      <c r="J2381" s="14" t="s">
        <v>156</v>
      </c>
      <c r="K2381" s="20"/>
      <c r="L2381" s="20"/>
      <c r="M2381" s="17"/>
      <c r="N2381" s="17"/>
      <c r="O2381" s="17"/>
      <c r="P2381" s="17"/>
      <c r="Q2381" s="16"/>
      <c r="R2381" s="16"/>
      <c r="S2381" s="945"/>
      <c r="T2381" s="912"/>
      <c r="U2381" s="912"/>
      <c r="V2381" s="912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</row>
    <row r="2382" spans="1:116" ht="9.75" customHeight="1" outlineLevel="4" x14ac:dyDescent="0.15">
      <c r="A2382" s="949"/>
      <c r="B2382" s="952"/>
      <c r="C2382" s="955"/>
      <c r="D2382" s="958"/>
      <c r="E2382" s="961"/>
      <c r="F2382" s="964"/>
      <c r="G2382" s="943"/>
      <c r="H2382" s="943"/>
      <c r="I2382" s="943"/>
      <c r="J2382" s="16" t="s">
        <v>157</v>
      </c>
      <c r="K2382" s="20"/>
      <c r="L2382" s="20"/>
      <c r="M2382" s="17"/>
      <c r="N2382" s="17"/>
      <c r="O2382" s="17"/>
      <c r="P2382" s="17"/>
      <c r="Q2382" s="16"/>
      <c r="R2382" s="16"/>
      <c r="S2382" s="946"/>
      <c r="T2382" s="913"/>
      <c r="U2382" s="913"/>
      <c r="V2382" s="9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</row>
    <row r="2383" spans="1:116" ht="9.75" customHeight="1" outlineLevel="4" x14ac:dyDescent="0.15">
      <c r="A2383" s="949"/>
      <c r="B2383" s="952"/>
      <c r="C2383" s="955"/>
      <c r="D2383" s="958"/>
      <c r="E2383" s="961"/>
      <c r="F2383" s="964"/>
      <c r="G2383" s="943"/>
      <c r="H2383" s="943"/>
      <c r="I2383" s="943"/>
      <c r="J2383" s="16" t="s">
        <v>158</v>
      </c>
      <c r="K2383" s="20"/>
      <c r="L2383" s="20"/>
      <c r="M2383" s="17"/>
      <c r="N2383" s="17"/>
      <c r="O2383" s="17"/>
      <c r="P2383" s="17"/>
      <c r="Q2383" s="16"/>
      <c r="R2383" s="16"/>
      <c r="S2383" s="946"/>
      <c r="T2383" s="913"/>
      <c r="U2383" s="913"/>
      <c r="V2383" s="9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</row>
    <row r="2384" spans="1:116" ht="9.75" customHeight="1" outlineLevel="4" x14ac:dyDescent="0.15">
      <c r="A2384" s="949"/>
      <c r="B2384" s="952"/>
      <c r="C2384" s="955"/>
      <c r="D2384" s="958"/>
      <c r="E2384" s="961"/>
      <c r="F2384" s="964"/>
      <c r="G2384" s="943"/>
      <c r="H2384" s="943"/>
      <c r="I2384" s="943"/>
      <c r="J2384" s="18" t="s">
        <v>159</v>
      </c>
      <c r="K2384" s="21"/>
      <c r="L2384" s="21"/>
      <c r="M2384" s="22"/>
      <c r="N2384" s="22"/>
      <c r="O2384" s="22"/>
      <c r="P2384" s="22"/>
      <c r="Q2384" s="18"/>
      <c r="R2384" s="18"/>
      <c r="S2384" s="946"/>
      <c r="T2384" s="913"/>
      <c r="U2384" s="913"/>
      <c r="V2384" s="9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</row>
    <row r="2385" spans="1:116" ht="9.75" customHeight="1" outlineLevel="4" thickBot="1" x14ac:dyDescent="0.2">
      <c r="A2385" s="950"/>
      <c r="B2385" s="953"/>
      <c r="C2385" s="956"/>
      <c r="D2385" s="959"/>
      <c r="E2385" s="962"/>
      <c r="F2385" s="965"/>
      <c r="G2385" s="944"/>
      <c r="H2385" s="944"/>
      <c r="I2385" s="944"/>
      <c r="J2385" s="19" t="s">
        <v>385</v>
      </c>
      <c r="K2385" s="19">
        <f>SUM(K2381:K2384)</f>
        <v>0</v>
      </c>
      <c r="L2385" s="19">
        <f>SUM(L2381:L2384)</f>
        <v>0</v>
      </c>
      <c r="M2385" s="19">
        <f t="shared" ref="M2385:R2385" si="570">SUM(M2381:M2384)</f>
        <v>0</v>
      </c>
      <c r="N2385" s="19">
        <f t="shared" si="570"/>
        <v>0</v>
      </c>
      <c r="O2385" s="19">
        <f t="shared" si="570"/>
        <v>0</v>
      </c>
      <c r="P2385" s="19">
        <f t="shared" si="570"/>
        <v>0</v>
      </c>
      <c r="Q2385" s="19">
        <f t="shared" si="570"/>
        <v>0</v>
      </c>
      <c r="R2385" s="19">
        <f t="shared" si="570"/>
        <v>0</v>
      </c>
      <c r="S2385" s="947"/>
      <c r="T2385" s="914"/>
      <c r="U2385" s="914"/>
      <c r="V2385" s="914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</row>
    <row r="2386" spans="1:116" ht="9.75" customHeight="1" outlineLevel="4" x14ac:dyDescent="0.15">
      <c r="A2386" s="1001" t="s">
        <v>128</v>
      </c>
      <c r="B2386" s="1005" t="s">
        <v>10</v>
      </c>
      <c r="C2386" s="1009" t="s">
        <v>11</v>
      </c>
      <c r="D2386" s="1045" t="s">
        <v>11</v>
      </c>
      <c r="E2386" s="960" t="s">
        <v>12</v>
      </c>
      <c r="F2386" s="963"/>
      <c r="G2386" s="942"/>
      <c r="H2386" s="942"/>
      <c r="I2386" s="942"/>
      <c r="J2386" s="14" t="s">
        <v>156</v>
      </c>
      <c r="K2386" s="20"/>
      <c r="L2386" s="20"/>
      <c r="M2386" s="17"/>
      <c r="N2386" s="17"/>
      <c r="O2386" s="17"/>
      <c r="P2386" s="17"/>
      <c r="Q2386" s="16"/>
      <c r="R2386" s="16"/>
      <c r="S2386" s="1013"/>
      <c r="T2386" s="912"/>
      <c r="U2386" s="912"/>
      <c r="V2386" s="912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</row>
    <row r="2387" spans="1:116" ht="9.75" customHeight="1" outlineLevel="4" x14ac:dyDescent="0.15">
      <c r="A2387" s="1001"/>
      <c r="B2387" s="1005"/>
      <c r="C2387" s="1009"/>
      <c r="D2387" s="1045"/>
      <c r="E2387" s="961"/>
      <c r="F2387" s="964"/>
      <c r="G2387" s="943"/>
      <c r="H2387" s="943"/>
      <c r="I2387" s="943"/>
      <c r="J2387" s="16" t="s">
        <v>157</v>
      </c>
      <c r="K2387" s="20"/>
      <c r="L2387" s="20"/>
      <c r="M2387" s="17"/>
      <c r="N2387" s="17"/>
      <c r="O2387" s="17"/>
      <c r="P2387" s="17"/>
      <c r="Q2387" s="16"/>
      <c r="R2387" s="16"/>
      <c r="S2387" s="1013"/>
      <c r="T2387" s="913"/>
      <c r="U2387" s="913"/>
      <c r="V2387" s="9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</row>
    <row r="2388" spans="1:116" ht="10.5" customHeight="1" outlineLevel="4" x14ac:dyDescent="0.15">
      <c r="A2388" s="1001"/>
      <c r="B2388" s="1005"/>
      <c r="C2388" s="1009"/>
      <c r="D2388" s="1045"/>
      <c r="E2388" s="961"/>
      <c r="F2388" s="964"/>
      <c r="G2388" s="943"/>
      <c r="H2388" s="943"/>
      <c r="I2388" s="943"/>
      <c r="J2388" s="16" t="s">
        <v>158</v>
      </c>
      <c r="K2388" s="20"/>
      <c r="L2388" s="20"/>
      <c r="M2388" s="17"/>
      <c r="N2388" s="17"/>
      <c r="O2388" s="17"/>
      <c r="P2388" s="17"/>
      <c r="Q2388" s="16"/>
      <c r="R2388" s="16"/>
      <c r="S2388" s="1013"/>
      <c r="T2388" s="913"/>
      <c r="U2388" s="913"/>
      <c r="V2388" s="9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</row>
    <row r="2389" spans="1:116" ht="10.5" customHeight="1" outlineLevel="4" x14ac:dyDescent="0.15">
      <c r="A2389" s="1002"/>
      <c r="B2389" s="1006"/>
      <c r="C2389" s="1010"/>
      <c r="D2389" s="1046"/>
      <c r="E2389" s="961"/>
      <c r="F2389" s="964"/>
      <c r="G2389" s="943"/>
      <c r="H2389" s="943"/>
      <c r="I2389" s="943"/>
      <c r="J2389" s="18" t="s">
        <v>159</v>
      </c>
      <c r="K2389" s="21"/>
      <c r="L2389" s="21"/>
      <c r="M2389" s="22"/>
      <c r="N2389" s="22"/>
      <c r="O2389" s="22"/>
      <c r="P2389" s="22"/>
      <c r="Q2389" s="18"/>
      <c r="R2389" s="18"/>
      <c r="S2389" s="1014"/>
      <c r="T2389" s="913"/>
      <c r="U2389" s="913"/>
      <c r="V2389" s="9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</row>
    <row r="2390" spans="1:116" ht="9.75" customHeight="1" outlineLevel="4" thickBot="1" x14ac:dyDescent="0.2">
      <c r="A2390" s="1003"/>
      <c r="B2390" s="1007"/>
      <c r="C2390" s="1011"/>
      <c r="D2390" s="1047"/>
      <c r="E2390" s="962"/>
      <c r="F2390" s="965"/>
      <c r="G2390" s="944"/>
      <c r="H2390" s="944"/>
      <c r="I2390" s="944"/>
      <c r="J2390" s="19" t="s">
        <v>385</v>
      </c>
      <c r="K2390" s="19">
        <f>SUM(K2386:K2389)</f>
        <v>0</v>
      </c>
      <c r="L2390" s="19">
        <f>SUM(L2386:L2389)</f>
        <v>0</v>
      </c>
      <c r="M2390" s="19">
        <f t="shared" ref="M2390:R2390" si="571">SUM(M2386:M2389)</f>
        <v>0</v>
      </c>
      <c r="N2390" s="19">
        <f t="shared" si="571"/>
        <v>0</v>
      </c>
      <c r="O2390" s="19">
        <f t="shared" si="571"/>
        <v>0</v>
      </c>
      <c r="P2390" s="19">
        <f t="shared" si="571"/>
        <v>0</v>
      </c>
      <c r="Q2390" s="19">
        <f t="shared" si="571"/>
        <v>0</v>
      </c>
      <c r="R2390" s="19">
        <f t="shared" si="571"/>
        <v>0</v>
      </c>
      <c r="S2390" s="1015"/>
      <c r="T2390" s="914"/>
      <c r="U2390" s="914"/>
      <c r="V2390" s="914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</row>
    <row r="2391" spans="1:116" ht="9.75" customHeight="1" outlineLevel="3" thickBot="1" x14ac:dyDescent="0.2">
      <c r="A2391" s="23" t="s">
        <v>128</v>
      </c>
      <c r="B2391" s="24" t="s">
        <v>10</v>
      </c>
      <c r="C2391" s="118" t="s">
        <v>11</v>
      </c>
      <c r="D2391" s="25">
        <v>2</v>
      </c>
      <c r="E2391" s="915" t="s">
        <v>46</v>
      </c>
      <c r="F2391" s="916"/>
      <c r="G2391" s="916"/>
      <c r="H2391" s="916"/>
      <c r="I2391" s="916"/>
      <c r="J2391" s="917"/>
      <c r="K2391" s="26">
        <f>K2380+K2385+K2390</f>
        <v>0</v>
      </c>
      <c r="L2391" s="26">
        <f>L2380+L2385+L2390</f>
        <v>0</v>
      </c>
      <c r="M2391" s="26">
        <f t="shared" ref="M2391:R2391" si="572">M2380+M2385+M2390</f>
        <v>0</v>
      </c>
      <c r="N2391" s="26">
        <f t="shared" si="572"/>
        <v>0</v>
      </c>
      <c r="O2391" s="26">
        <f t="shared" si="572"/>
        <v>0</v>
      </c>
      <c r="P2391" s="26">
        <f t="shared" si="572"/>
        <v>0</v>
      </c>
      <c r="Q2391" s="26">
        <f t="shared" si="572"/>
        <v>0</v>
      </c>
      <c r="R2391" s="26">
        <f t="shared" si="572"/>
        <v>0</v>
      </c>
      <c r="S2391" s="27" t="s">
        <v>13</v>
      </c>
      <c r="T2391" s="26" t="s">
        <v>13</v>
      </c>
      <c r="U2391" s="28" t="s">
        <v>13</v>
      </c>
      <c r="V2391" s="29" t="s">
        <v>13</v>
      </c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</row>
    <row r="2392" spans="1:116" ht="9.75" customHeight="1" outlineLevel="4" thickBot="1" x14ac:dyDescent="0.2">
      <c r="A2392" s="11" t="s">
        <v>128</v>
      </c>
      <c r="B2392" s="12" t="s">
        <v>10</v>
      </c>
      <c r="C2392" s="117" t="s">
        <v>11</v>
      </c>
      <c r="D2392" s="13">
        <v>3</v>
      </c>
      <c r="E2392" s="1016" t="s">
        <v>137</v>
      </c>
      <c r="F2392" s="1017"/>
      <c r="G2392" s="1017"/>
      <c r="H2392" s="1017"/>
      <c r="I2392" s="1017"/>
      <c r="J2392" s="1017"/>
      <c r="K2392" s="1017"/>
      <c r="L2392" s="1017"/>
      <c r="M2392" s="1017"/>
      <c r="N2392" s="1017"/>
      <c r="O2392" s="1017"/>
      <c r="P2392" s="1017"/>
      <c r="Q2392" s="1017"/>
      <c r="R2392" s="1017"/>
      <c r="S2392" s="1017"/>
      <c r="T2392" s="1017"/>
      <c r="U2392" s="1017"/>
      <c r="V2392" s="1018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</row>
    <row r="2393" spans="1:116" ht="9.75" customHeight="1" outlineLevel="4" x14ac:dyDescent="0.15">
      <c r="A2393" s="1000" t="s">
        <v>128</v>
      </c>
      <c r="B2393" s="1004" t="s">
        <v>10</v>
      </c>
      <c r="C2393" s="1008" t="s">
        <v>11</v>
      </c>
      <c r="D2393" s="1048" t="s">
        <v>12</v>
      </c>
      <c r="E2393" s="1022" t="s">
        <v>10</v>
      </c>
      <c r="F2393" s="966" t="s">
        <v>327</v>
      </c>
      <c r="G2393" s="942" t="s">
        <v>444</v>
      </c>
      <c r="H2393" s="109" t="s">
        <v>430</v>
      </c>
      <c r="I2393" s="986" t="s">
        <v>472</v>
      </c>
      <c r="J2393" s="16" t="s">
        <v>156</v>
      </c>
      <c r="K2393" s="124">
        <v>54375.87</v>
      </c>
      <c r="L2393" s="137">
        <v>362505.79</v>
      </c>
      <c r="M2393" s="145">
        <f>N2393+P2393</f>
        <v>362505.79</v>
      </c>
      <c r="N2393" s="140">
        <v>2530.79</v>
      </c>
      <c r="O2393" s="140"/>
      <c r="P2393" s="140">
        <v>359975</v>
      </c>
      <c r="Q2393" s="139">
        <v>0</v>
      </c>
      <c r="R2393" s="139"/>
      <c r="S2393" s="1019" t="s">
        <v>432</v>
      </c>
      <c r="T2393" s="912">
        <v>0</v>
      </c>
      <c r="U2393" s="912">
        <v>1</v>
      </c>
      <c r="V2393" s="912" t="s">
        <v>13</v>
      </c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</row>
    <row r="2394" spans="1:116" ht="9.75" customHeight="1" outlineLevel="4" x14ac:dyDescent="0.15">
      <c r="A2394" s="1001"/>
      <c r="B2394" s="1005"/>
      <c r="C2394" s="1009"/>
      <c r="D2394" s="1045"/>
      <c r="E2394" s="1023"/>
      <c r="F2394" s="967"/>
      <c r="G2394" s="943"/>
      <c r="H2394" s="943" t="s">
        <v>431</v>
      </c>
      <c r="I2394" s="985"/>
      <c r="J2394" s="16" t="s">
        <v>157</v>
      </c>
      <c r="K2394" s="124"/>
      <c r="L2394" s="125"/>
      <c r="M2394" s="126"/>
      <c r="N2394" s="126"/>
      <c r="O2394" s="126"/>
      <c r="P2394" s="126"/>
      <c r="Q2394" s="125"/>
      <c r="R2394" s="125"/>
      <c r="S2394" s="1021"/>
      <c r="T2394" s="913"/>
      <c r="U2394" s="913"/>
      <c r="V2394" s="9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</row>
    <row r="2395" spans="1:116" ht="21" customHeight="1" outlineLevel="4" x14ac:dyDescent="0.15">
      <c r="A2395" s="1001"/>
      <c r="B2395" s="1005"/>
      <c r="C2395" s="1009"/>
      <c r="D2395" s="1045"/>
      <c r="E2395" s="1023"/>
      <c r="F2395" s="967"/>
      <c r="G2395" s="943"/>
      <c r="H2395" s="943"/>
      <c r="I2395" s="985"/>
      <c r="J2395" s="16" t="s">
        <v>158</v>
      </c>
      <c r="K2395" s="124">
        <v>308129.91999999998</v>
      </c>
      <c r="L2395" s="125"/>
      <c r="M2395" s="126"/>
      <c r="N2395" s="126"/>
      <c r="O2395" s="126"/>
      <c r="P2395" s="126"/>
      <c r="Q2395" s="125"/>
      <c r="R2395" s="125"/>
      <c r="S2395" s="101" t="s">
        <v>434</v>
      </c>
      <c r="T2395" s="113">
        <v>0</v>
      </c>
      <c r="U2395" s="113">
        <v>40000</v>
      </c>
      <c r="V2395" s="102" t="s">
        <v>13</v>
      </c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</row>
    <row r="2396" spans="1:116" ht="14.25" customHeight="1" outlineLevel="4" x14ac:dyDescent="0.15">
      <c r="A2396" s="1002"/>
      <c r="B2396" s="1006"/>
      <c r="C2396" s="1010"/>
      <c r="D2396" s="1046"/>
      <c r="E2396" s="1024"/>
      <c r="F2396" s="967"/>
      <c r="G2396" s="943"/>
      <c r="H2396" s="943" t="s">
        <v>62</v>
      </c>
      <c r="I2396" s="987"/>
      <c r="J2396" s="18" t="s">
        <v>159</v>
      </c>
      <c r="K2396" s="127"/>
      <c r="L2396" s="128"/>
      <c r="M2396" s="128"/>
      <c r="N2396" s="128"/>
      <c r="O2396" s="128"/>
      <c r="P2396" s="128"/>
      <c r="Q2396" s="128"/>
      <c r="R2396" s="128"/>
      <c r="S2396" s="1053" t="s">
        <v>433</v>
      </c>
      <c r="T2396" s="913">
        <v>0</v>
      </c>
      <c r="U2396" s="913">
        <v>15480</v>
      </c>
      <c r="V2396" s="913" t="s">
        <v>13</v>
      </c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</row>
    <row r="2397" spans="1:116" ht="14.25" customHeight="1" outlineLevel="4" thickBot="1" x14ac:dyDescent="0.2">
      <c r="A2397" s="1003"/>
      <c r="B2397" s="1007"/>
      <c r="C2397" s="1011"/>
      <c r="D2397" s="1047"/>
      <c r="E2397" s="1025"/>
      <c r="F2397" s="968"/>
      <c r="G2397" s="944"/>
      <c r="H2397" s="944"/>
      <c r="I2397" s="988"/>
      <c r="J2397" s="19" t="s">
        <v>385</v>
      </c>
      <c r="K2397" s="129">
        <f>SUM(K2393:K2396)</f>
        <v>362505.79</v>
      </c>
      <c r="L2397" s="129">
        <f>SUM(L2393:L2396)</f>
        <v>362505.79</v>
      </c>
      <c r="M2397" s="129">
        <f t="shared" ref="M2397:R2397" si="573">SUM(M2393:M2396)</f>
        <v>362505.79</v>
      </c>
      <c r="N2397" s="129">
        <f t="shared" si="573"/>
        <v>2530.79</v>
      </c>
      <c r="O2397" s="129">
        <f t="shared" si="573"/>
        <v>0</v>
      </c>
      <c r="P2397" s="129">
        <f t="shared" si="573"/>
        <v>359975</v>
      </c>
      <c r="Q2397" s="129">
        <f t="shared" si="573"/>
        <v>0</v>
      </c>
      <c r="R2397" s="129">
        <f t="shared" si="573"/>
        <v>0</v>
      </c>
      <c r="S2397" s="1026"/>
      <c r="T2397" s="914"/>
      <c r="U2397" s="914"/>
      <c r="V2397" s="914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</row>
    <row r="2398" spans="1:116" ht="9.75" customHeight="1" outlineLevel="4" x14ac:dyDescent="0.15">
      <c r="A2398" s="948" t="s">
        <v>128</v>
      </c>
      <c r="B2398" s="951" t="s">
        <v>10</v>
      </c>
      <c r="C2398" s="954" t="s">
        <v>11</v>
      </c>
      <c r="D2398" s="957" t="s">
        <v>12</v>
      </c>
      <c r="E2398" s="960" t="s">
        <v>11</v>
      </c>
      <c r="F2398" s="966" t="s">
        <v>532</v>
      </c>
      <c r="G2398" s="942"/>
      <c r="H2398" s="942" t="s">
        <v>62</v>
      </c>
      <c r="I2398" s="986"/>
      <c r="J2398" s="14" t="s">
        <v>156</v>
      </c>
      <c r="K2398" s="20"/>
      <c r="L2398" s="20"/>
      <c r="M2398" s="17"/>
      <c r="N2398" s="17"/>
      <c r="O2398" s="17"/>
      <c r="P2398" s="17"/>
      <c r="Q2398" s="16"/>
      <c r="R2398" s="16"/>
      <c r="S2398" s="945"/>
      <c r="T2398" s="912"/>
      <c r="U2398" s="912"/>
      <c r="V2398" s="912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</row>
    <row r="2399" spans="1:116" ht="9.75" customHeight="1" outlineLevel="4" x14ac:dyDescent="0.15">
      <c r="A2399" s="949"/>
      <c r="B2399" s="952"/>
      <c r="C2399" s="955"/>
      <c r="D2399" s="958"/>
      <c r="E2399" s="961"/>
      <c r="F2399" s="967"/>
      <c r="G2399" s="943"/>
      <c r="H2399" s="943"/>
      <c r="I2399" s="985"/>
      <c r="J2399" s="16" t="s">
        <v>157</v>
      </c>
      <c r="K2399" s="20"/>
      <c r="L2399" s="20"/>
      <c r="M2399" s="17"/>
      <c r="N2399" s="17"/>
      <c r="O2399" s="17"/>
      <c r="P2399" s="17"/>
      <c r="Q2399" s="16"/>
      <c r="R2399" s="16"/>
      <c r="S2399" s="946"/>
      <c r="T2399" s="913"/>
      <c r="U2399" s="913"/>
      <c r="V2399" s="9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</row>
    <row r="2400" spans="1:116" ht="9.75" customHeight="1" outlineLevel="4" x14ac:dyDescent="0.15">
      <c r="A2400" s="949"/>
      <c r="B2400" s="952"/>
      <c r="C2400" s="955"/>
      <c r="D2400" s="958"/>
      <c r="E2400" s="961"/>
      <c r="F2400" s="967"/>
      <c r="G2400" s="943"/>
      <c r="H2400" s="943"/>
      <c r="I2400" s="985"/>
      <c r="J2400" s="16" t="s">
        <v>158</v>
      </c>
      <c r="K2400" s="20"/>
      <c r="L2400" s="20"/>
      <c r="M2400" s="17"/>
      <c r="N2400" s="17"/>
      <c r="O2400" s="17"/>
      <c r="P2400" s="17"/>
      <c r="Q2400" s="16"/>
      <c r="R2400" s="16"/>
      <c r="S2400" s="946"/>
      <c r="T2400" s="913"/>
      <c r="U2400" s="913"/>
      <c r="V2400" s="9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</row>
    <row r="2401" spans="1:116" ht="9.75" customHeight="1" outlineLevel="4" x14ac:dyDescent="0.15">
      <c r="A2401" s="949"/>
      <c r="B2401" s="952"/>
      <c r="C2401" s="955"/>
      <c r="D2401" s="958"/>
      <c r="E2401" s="961"/>
      <c r="F2401" s="967"/>
      <c r="G2401" s="943"/>
      <c r="H2401" s="943"/>
      <c r="I2401" s="987"/>
      <c r="J2401" s="18" t="s">
        <v>159</v>
      </c>
      <c r="K2401" s="21"/>
      <c r="L2401" s="21"/>
      <c r="M2401" s="22"/>
      <c r="N2401" s="22"/>
      <c r="O2401" s="22"/>
      <c r="P2401" s="22"/>
      <c r="Q2401" s="18"/>
      <c r="R2401" s="18"/>
      <c r="S2401" s="946"/>
      <c r="T2401" s="913"/>
      <c r="U2401" s="913"/>
      <c r="V2401" s="9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</row>
    <row r="2402" spans="1:116" ht="9.75" customHeight="1" outlineLevel="4" thickBot="1" x14ac:dyDescent="0.2">
      <c r="A2402" s="950"/>
      <c r="B2402" s="953"/>
      <c r="C2402" s="956"/>
      <c r="D2402" s="959"/>
      <c r="E2402" s="962"/>
      <c r="F2402" s="968"/>
      <c r="G2402" s="944"/>
      <c r="H2402" s="944"/>
      <c r="I2402" s="988"/>
      <c r="J2402" s="19" t="s">
        <v>385</v>
      </c>
      <c r="K2402" s="19">
        <f>SUM(K2398:K2401)</f>
        <v>0</v>
      </c>
      <c r="L2402" s="19">
        <f>SUM(L2398:L2401)</f>
        <v>0</v>
      </c>
      <c r="M2402" s="19">
        <f t="shared" ref="M2402:R2402" si="574">SUM(M2398:M2401)</f>
        <v>0</v>
      </c>
      <c r="N2402" s="19">
        <f t="shared" si="574"/>
        <v>0</v>
      </c>
      <c r="O2402" s="19">
        <f t="shared" si="574"/>
        <v>0</v>
      </c>
      <c r="P2402" s="19">
        <f t="shared" si="574"/>
        <v>0</v>
      </c>
      <c r="Q2402" s="19">
        <f t="shared" si="574"/>
        <v>0</v>
      </c>
      <c r="R2402" s="19">
        <f t="shared" si="574"/>
        <v>0</v>
      </c>
      <c r="S2402" s="947"/>
      <c r="T2402" s="914"/>
      <c r="U2402" s="914"/>
      <c r="V2402" s="914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</row>
    <row r="2403" spans="1:116" ht="9.75" customHeight="1" outlineLevel="4" x14ac:dyDescent="0.15">
      <c r="A2403" s="1001" t="s">
        <v>128</v>
      </c>
      <c r="B2403" s="1005" t="s">
        <v>10</v>
      </c>
      <c r="C2403" s="1009" t="s">
        <v>11</v>
      </c>
      <c r="D2403" s="1045" t="s">
        <v>12</v>
      </c>
      <c r="E2403" s="1023" t="s">
        <v>12</v>
      </c>
      <c r="F2403" s="1050"/>
      <c r="G2403" s="985"/>
      <c r="H2403" s="985"/>
      <c r="I2403" s="985"/>
      <c r="J2403" s="14" t="s">
        <v>156</v>
      </c>
      <c r="K2403" s="124"/>
      <c r="L2403" s="124"/>
      <c r="M2403" s="126"/>
      <c r="N2403" s="126"/>
      <c r="O2403" s="126"/>
      <c r="P2403" s="126"/>
      <c r="Q2403" s="125"/>
      <c r="R2403" s="125"/>
      <c r="S2403" s="1013"/>
      <c r="T2403" s="912"/>
      <c r="U2403" s="912"/>
      <c r="V2403" s="912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</row>
    <row r="2404" spans="1:116" ht="9.75" customHeight="1" outlineLevel="4" x14ac:dyDescent="0.15">
      <c r="A2404" s="1001"/>
      <c r="B2404" s="1005"/>
      <c r="C2404" s="1009"/>
      <c r="D2404" s="1045"/>
      <c r="E2404" s="1023"/>
      <c r="F2404" s="1050"/>
      <c r="G2404" s="985"/>
      <c r="H2404" s="985"/>
      <c r="I2404" s="985"/>
      <c r="J2404" s="16" t="s">
        <v>157</v>
      </c>
      <c r="K2404" s="124"/>
      <c r="L2404" s="124"/>
      <c r="M2404" s="126"/>
      <c r="N2404" s="126"/>
      <c r="O2404" s="126"/>
      <c r="P2404" s="126"/>
      <c r="Q2404" s="125"/>
      <c r="R2404" s="125"/>
      <c r="S2404" s="1013"/>
      <c r="T2404" s="913"/>
      <c r="U2404" s="913"/>
      <c r="V2404" s="9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</row>
    <row r="2405" spans="1:116" ht="10.5" customHeight="1" outlineLevel="4" x14ac:dyDescent="0.15">
      <c r="A2405" s="1001"/>
      <c r="B2405" s="1005"/>
      <c r="C2405" s="1009"/>
      <c r="D2405" s="1045"/>
      <c r="E2405" s="1023"/>
      <c r="F2405" s="1050"/>
      <c r="G2405" s="985"/>
      <c r="H2405" s="985"/>
      <c r="I2405" s="985"/>
      <c r="J2405" s="16" t="s">
        <v>158</v>
      </c>
      <c r="K2405" s="124"/>
      <c r="L2405" s="124"/>
      <c r="M2405" s="126"/>
      <c r="N2405" s="126"/>
      <c r="O2405" s="126"/>
      <c r="P2405" s="126"/>
      <c r="Q2405" s="125"/>
      <c r="R2405" s="125"/>
      <c r="S2405" s="1013"/>
      <c r="T2405" s="913"/>
      <c r="U2405" s="913"/>
      <c r="V2405" s="9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</row>
    <row r="2406" spans="1:116" ht="10.5" customHeight="1" outlineLevel="4" x14ac:dyDescent="0.15">
      <c r="A2406" s="1002"/>
      <c r="B2406" s="1006"/>
      <c r="C2406" s="1010"/>
      <c r="D2406" s="1046"/>
      <c r="E2406" s="1024"/>
      <c r="F2406" s="1051"/>
      <c r="G2406" s="987"/>
      <c r="H2406" s="987"/>
      <c r="I2406" s="987"/>
      <c r="J2406" s="18" t="s">
        <v>159</v>
      </c>
      <c r="K2406" s="127"/>
      <c r="L2406" s="127"/>
      <c r="M2406" s="136"/>
      <c r="N2406" s="136"/>
      <c r="O2406" s="136"/>
      <c r="P2406" s="136"/>
      <c r="Q2406" s="128"/>
      <c r="R2406" s="128"/>
      <c r="S2406" s="1014"/>
      <c r="T2406" s="913"/>
      <c r="U2406" s="913"/>
      <c r="V2406" s="9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</row>
    <row r="2407" spans="1:116" ht="9.75" customHeight="1" outlineLevel="4" thickBot="1" x14ac:dyDescent="0.2">
      <c r="A2407" s="1003"/>
      <c r="B2407" s="1007"/>
      <c r="C2407" s="1011"/>
      <c r="D2407" s="1047"/>
      <c r="E2407" s="1025"/>
      <c r="F2407" s="1052"/>
      <c r="G2407" s="988"/>
      <c r="H2407" s="988"/>
      <c r="I2407" s="988"/>
      <c r="J2407" s="19" t="s">
        <v>385</v>
      </c>
      <c r="K2407" s="129">
        <f>SUM(K2403:K2406)</f>
        <v>0</v>
      </c>
      <c r="L2407" s="129">
        <f>SUM(L2403:L2406)</f>
        <v>0</v>
      </c>
      <c r="M2407" s="129">
        <f t="shared" ref="M2407:R2407" si="575">SUM(M2403:M2406)</f>
        <v>0</v>
      </c>
      <c r="N2407" s="129">
        <f t="shared" si="575"/>
        <v>0</v>
      </c>
      <c r="O2407" s="129">
        <f t="shared" si="575"/>
        <v>0</v>
      </c>
      <c r="P2407" s="129">
        <f t="shared" si="575"/>
        <v>0</v>
      </c>
      <c r="Q2407" s="129">
        <f t="shared" si="575"/>
        <v>0</v>
      </c>
      <c r="R2407" s="129">
        <f t="shared" si="575"/>
        <v>0</v>
      </c>
      <c r="S2407" s="1015"/>
      <c r="T2407" s="914"/>
      <c r="U2407" s="914"/>
      <c r="V2407" s="914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</row>
    <row r="2408" spans="1:116" ht="9.75" customHeight="1" outlineLevel="3" thickBot="1" x14ac:dyDescent="0.2">
      <c r="A2408" s="23" t="s">
        <v>128</v>
      </c>
      <c r="B2408" s="24" t="s">
        <v>10</v>
      </c>
      <c r="C2408" s="118" t="s">
        <v>11</v>
      </c>
      <c r="D2408" s="25">
        <v>2</v>
      </c>
      <c r="E2408" s="915" t="s">
        <v>46</v>
      </c>
      <c r="F2408" s="916"/>
      <c r="G2408" s="916"/>
      <c r="H2408" s="916"/>
      <c r="I2408" s="916"/>
      <c r="J2408" s="917"/>
      <c r="K2408" s="141">
        <f>K2397+K2402+K2407</f>
        <v>362505.79</v>
      </c>
      <c r="L2408" s="141">
        <f>L2397+L2402+L2407</f>
        <v>362505.79</v>
      </c>
      <c r="M2408" s="141">
        <f t="shared" ref="M2408:R2408" si="576">M2397+M2402+M2407</f>
        <v>362505.79</v>
      </c>
      <c r="N2408" s="141">
        <f t="shared" si="576"/>
        <v>2530.79</v>
      </c>
      <c r="O2408" s="141">
        <f t="shared" si="576"/>
        <v>0</v>
      </c>
      <c r="P2408" s="141">
        <f t="shared" si="576"/>
        <v>359975</v>
      </c>
      <c r="Q2408" s="141">
        <f t="shared" si="576"/>
        <v>0</v>
      </c>
      <c r="R2408" s="141">
        <f t="shared" si="576"/>
        <v>0</v>
      </c>
      <c r="S2408" s="27" t="s">
        <v>13</v>
      </c>
      <c r="T2408" s="26" t="s">
        <v>13</v>
      </c>
      <c r="U2408" s="28" t="s">
        <v>13</v>
      </c>
      <c r="V2408" s="29" t="s">
        <v>13</v>
      </c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</row>
    <row r="2409" spans="1:116" ht="9.75" customHeight="1" outlineLevel="4" thickBot="1" x14ac:dyDescent="0.2">
      <c r="A2409" s="11" t="s">
        <v>128</v>
      </c>
      <c r="B2409" s="12" t="s">
        <v>10</v>
      </c>
      <c r="C2409" s="117" t="s">
        <v>11</v>
      </c>
      <c r="D2409" s="13">
        <v>4</v>
      </c>
      <c r="E2409" s="1049" t="s">
        <v>272</v>
      </c>
      <c r="F2409" s="970"/>
      <c r="G2409" s="970"/>
      <c r="H2409" s="970"/>
      <c r="I2409" s="970"/>
      <c r="J2409" s="970"/>
      <c r="K2409" s="970"/>
      <c r="L2409" s="970"/>
      <c r="M2409" s="970"/>
      <c r="N2409" s="970"/>
      <c r="O2409" s="970"/>
      <c r="P2409" s="970"/>
      <c r="Q2409" s="970"/>
      <c r="R2409" s="970"/>
      <c r="S2409" s="970"/>
      <c r="T2409" s="970"/>
      <c r="U2409" s="970"/>
      <c r="V2409" s="971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</row>
    <row r="2410" spans="1:116" ht="9.75" customHeight="1" outlineLevel="4" x14ac:dyDescent="0.15">
      <c r="A2410" s="1000" t="s">
        <v>128</v>
      </c>
      <c r="B2410" s="1004" t="s">
        <v>10</v>
      </c>
      <c r="C2410" s="1008" t="s">
        <v>11</v>
      </c>
      <c r="D2410" s="1048" t="s">
        <v>41</v>
      </c>
      <c r="E2410" s="1023" t="s">
        <v>10</v>
      </c>
      <c r="F2410" s="967"/>
      <c r="G2410" s="943"/>
      <c r="H2410" s="943"/>
      <c r="I2410" s="943"/>
      <c r="J2410" s="16" t="s">
        <v>156</v>
      </c>
      <c r="K2410" s="20"/>
      <c r="L2410" s="16"/>
      <c r="M2410" s="17"/>
      <c r="N2410" s="17"/>
      <c r="O2410" s="17"/>
      <c r="P2410" s="17"/>
      <c r="Q2410" s="16"/>
      <c r="R2410" s="16"/>
      <c r="S2410" s="1013"/>
      <c r="T2410" s="913"/>
      <c r="U2410" s="913"/>
      <c r="V2410" s="913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</row>
    <row r="2411" spans="1:116" ht="9.75" customHeight="1" outlineLevel="4" x14ac:dyDescent="0.15">
      <c r="A2411" s="1001"/>
      <c r="B2411" s="1005"/>
      <c r="C2411" s="1009"/>
      <c r="D2411" s="1045"/>
      <c r="E2411" s="1023"/>
      <c r="F2411" s="967"/>
      <c r="G2411" s="943"/>
      <c r="H2411" s="943"/>
      <c r="I2411" s="943"/>
      <c r="J2411" s="16" t="s">
        <v>157</v>
      </c>
      <c r="K2411" s="20"/>
      <c r="L2411" s="16"/>
      <c r="M2411" s="17"/>
      <c r="N2411" s="17"/>
      <c r="O2411" s="17"/>
      <c r="P2411" s="17"/>
      <c r="Q2411" s="16"/>
      <c r="R2411" s="16"/>
      <c r="S2411" s="1013"/>
      <c r="T2411" s="913"/>
      <c r="U2411" s="913"/>
      <c r="V2411" s="9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</row>
    <row r="2412" spans="1:116" ht="9.75" customHeight="1" outlineLevel="4" x14ac:dyDescent="0.15">
      <c r="A2412" s="1001"/>
      <c r="B2412" s="1005"/>
      <c r="C2412" s="1009"/>
      <c r="D2412" s="1045"/>
      <c r="E2412" s="1023"/>
      <c r="F2412" s="967"/>
      <c r="G2412" s="943"/>
      <c r="H2412" s="943"/>
      <c r="I2412" s="943"/>
      <c r="J2412" s="16" t="s">
        <v>158</v>
      </c>
      <c r="K2412" s="20"/>
      <c r="L2412" s="16"/>
      <c r="M2412" s="17"/>
      <c r="N2412" s="17"/>
      <c r="O2412" s="17"/>
      <c r="P2412" s="17"/>
      <c r="Q2412" s="16"/>
      <c r="R2412" s="16"/>
      <c r="S2412" s="1013"/>
      <c r="T2412" s="913"/>
      <c r="U2412" s="913"/>
      <c r="V2412" s="9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</row>
    <row r="2413" spans="1:116" ht="9.75" customHeight="1" outlineLevel="4" x14ac:dyDescent="0.15">
      <c r="A2413" s="1002"/>
      <c r="B2413" s="1006"/>
      <c r="C2413" s="1010"/>
      <c r="D2413" s="1046"/>
      <c r="E2413" s="1024"/>
      <c r="F2413" s="967"/>
      <c r="G2413" s="943"/>
      <c r="H2413" s="943"/>
      <c r="I2413" s="943"/>
      <c r="J2413" s="18" t="s">
        <v>159</v>
      </c>
      <c r="K2413" s="21"/>
      <c r="L2413" s="18"/>
      <c r="M2413" s="18"/>
      <c r="N2413" s="18"/>
      <c r="O2413" s="18"/>
      <c r="P2413" s="18"/>
      <c r="Q2413" s="18"/>
      <c r="R2413" s="18"/>
      <c r="S2413" s="1014"/>
      <c r="T2413" s="913"/>
      <c r="U2413" s="913"/>
      <c r="V2413" s="9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</row>
    <row r="2414" spans="1:116" ht="9.75" customHeight="1" outlineLevel="4" thickBot="1" x14ac:dyDescent="0.2">
      <c r="A2414" s="1003"/>
      <c r="B2414" s="1007"/>
      <c r="C2414" s="1011"/>
      <c r="D2414" s="1047"/>
      <c r="E2414" s="1025"/>
      <c r="F2414" s="968"/>
      <c r="G2414" s="944"/>
      <c r="H2414" s="944"/>
      <c r="I2414" s="944"/>
      <c r="J2414" s="19" t="s">
        <v>385</v>
      </c>
      <c r="K2414" s="19">
        <f>SUM(K2410:K2413)</f>
        <v>0</v>
      </c>
      <c r="L2414" s="19">
        <f>SUM(L2410:L2413)</f>
        <v>0</v>
      </c>
      <c r="M2414" s="19">
        <f t="shared" ref="M2414:R2414" si="577">SUM(M2410:M2413)</f>
        <v>0</v>
      </c>
      <c r="N2414" s="19">
        <f t="shared" si="577"/>
        <v>0</v>
      </c>
      <c r="O2414" s="19">
        <f t="shared" si="577"/>
        <v>0</v>
      </c>
      <c r="P2414" s="19">
        <f t="shared" si="577"/>
        <v>0</v>
      </c>
      <c r="Q2414" s="19">
        <f t="shared" si="577"/>
        <v>0</v>
      </c>
      <c r="R2414" s="19">
        <f t="shared" si="577"/>
        <v>0</v>
      </c>
      <c r="S2414" s="1015"/>
      <c r="T2414" s="914"/>
      <c r="U2414" s="914"/>
      <c r="V2414" s="914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</row>
    <row r="2415" spans="1:116" ht="9.75" customHeight="1" outlineLevel="4" x14ac:dyDescent="0.15">
      <c r="A2415" s="948" t="s">
        <v>128</v>
      </c>
      <c r="B2415" s="951" t="s">
        <v>10</v>
      </c>
      <c r="C2415" s="954" t="s">
        <v>11</v>
      </c>
      <c r="D2415" s="957" t="s">
        <v>41</v>
      </c>
      <c r="E2415" s="960" t="s">
        <v>11</v>
      </c>
      <c r="F2415" s="963"/>
      <c r="G2415" s="942"/>
      <c r="H2415" s="942"/>
      <c r="I2415" s="942"/>
      <c r="J2415" s="14" t="s">
        <v>156</v>
      </c>
      <c r="K2415" s="20"/>
      <c r="L2415" s="20"/>
      <c r="M2415" s="17"/>
      <c r="N2415" s="17"/>
      <c r="O2415" s="17"/>
      <c r="P2415" s="17"/>
      <c r="Q2415" s="16"/>
      <c r="R2415" s="16"/>
      <c r="S2415" s="945"/>
      <c r="T2415" s="912"/>
      <c r="U2415" s="912"/>
      <c r="V2415" s="912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</row>
    <row r="2416" spans="1:116" ht="9.75" customHeight="1" outlineLevel="4" x14ac:dyDescent="0.15">
      <c r="A2416" s="949"/>
      <c r="B2416" s="952"/>
      <c r="C2416" s="955"/>
      <c r="D2416" s="958"/>
      <c r="E2416" s="961"/>
      <c r="F2416" s="964"/>
      <c r="G2416" s="943"/>
      <c r="H2416" s="943"/>
      <c r="I2416" s="943"/>
      <c r="J2416" s="16" t="s">
        <v>157</v>
      </c>
      <c r="K2416" s="20"/>
      <c r="L2416" s="20"/>
      <c r="M2416" s="17"/>
      <c r="N2416" s="17"/>
      <c r="O2416" s="17"/>
      <c r="P2416" s="17"/>
      <c r="Q2416" s="16"/>
      <c r="R2416" s="16"/>
      <c r="S2416" s="946"/>
      <c r="T2416" s="913"/>
      <c r="U2416" s="913"/>
      <c r="V2416" s="9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</row>
    <row r="2417" spans="1:116" ht="9.75" customHeight="1" outlineLevel="4" x14ac:dyDescent="0.15">
      <c r="A2417" s="949"/>
      <c r="B2417" s="952"/>
      <c r="C2417" s="955"/>
      <c r="D2417" s="958"/>
      <c r="E2417" s="961"/>
      <c r="F2417" s="964"/>
      <c r="G2417" s="943"/>
      <c r="H2417" s="943"/>
      <c r="I2417" s="943"/>
      <c r="J2417" s="16" t="s">
        <v>158</v>
      </c>
      <c r="K2417" s="20"/>
      <c r="L2417" s="20"/>
      <c r="M2417" s="17"/>
      <c r="N2417" s="17"/>
      <c r="O2417" s="17"/>
      <c r="P2417" s="17"/>
      <c r="Q2417" s="16"/>
      <c r="R2417" s="16"/>
      <c r="S2417" s="946"/>
      <c r="T2417" s="913"/>
      <c r="U2417" s="913"/>
      <c r="V2417" s="9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</row>
    <row r="2418" spans="1:116" ht="9.75" customHeight="1" outlineLevel="4" x14ac:dyDescent="0.15">
      <c r="A2418" s="949"/>
      <c r="B2418" s="952"/>
      <c r="C2418" s="955"/>
      <c r="D2418" s="958"/>
      <c r="E2418" s="961"/>
      <c r="F2418" s="964"/>
      <c r="G2418" s="943"/>
      <c r="H2418" s="943"/>
      <c r="I2418" s="943"/>
      <c r="J2418" s="18" t="s">
        <v>159</v>
      </c>
      <c r="K2418" s="21"/>
      <c r="L2418" s="21"/>
      <c r="M2418" s="22"/>
      <c r="N2418" s="22"/>
      <c r="O2418" s="22"/>
      <c r="P2418" s="22"/>
      <c r="Q2418" s="18"/>
      <c r="R2418" s="18"/>
      <c r="S2418" s="946"/>
      <c r="T2418" s="913"/>
      <c r="U2418" s="913"/>
      <c r="V2418" s="9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</row>
    <row r="2419" spans="1:116" ht="9.75" customHeight="1" outlineLevel="4" thickBot="1" x14ac:dyDescent="0.2">
      <c r="A2419" s="950"/>
      <c r="B2419" s="953"/>
      <c r="C2419" s="956"/>
      <c r="D2419" s="959"/>
      <c r="E2419" s="962"/>
      <c r="F2419" s="965"/>
      <c r="G2419" s="944"/>
      <c r="H2419" s="944"/>
      <c r="I2419" s="944"/>
      <c r="J2419" s="19" t="s">
        <v>385</v>
      </c>
      <c r="K2419" s="19">
        <f>SUM(K2415:K2418)</f>
        <v>0</v>
      </c>
      <c r="L2419" s="19">
        <f>SUM(L2415:L2418)</f>
        <v>0</v>
      </c>
      <c r="M2419" s="19">
        <f t="shared" ref="M2419:R2419" si="578">SUM(M2415:M2418)</f>
        <v>0</v>
      </c>
      <c r="N2419" s="19">
        <f t="shared" si="578"/>
        <v>0</v>
      </c>
      <c r="O2419" s="19">
        <f t="shared" si="578"/>
        <v>0</v>
      </c>
      <c r="P2419" s="19">
        <f t="shared" si="578"/>
        <v>0</v>
      </c>
      <c r="Q2419" s="19">
        <f t="shared" si="578"/>
        <v>0</v>
      </c>
      <c r="R2419" s="19">
        <f t="shared" si="578"/>
        <v>0</v>
      </c>
      <c r="S2419" s="947"/>
      <c r="T2419" s="914"/>
      <c r="U2419" s="914"/>
      <c r="V2419" s="914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</row>
    <row r="2420" spans="1:116" ht="9.75" customHeight="1" outlineLevel="4" x14ac:dyDescent="0.15">
      <c r="A2420" s="1001" t="s">
        <v>128</v>
      </c>
      <c r="B2420" s="1005" t="s">
        <v>10</v>
      </c>
      <c r="C2420" s="1009" t="s">
        <v>11</v>
      </c>
      <c r="D2420" s="1045" t="s">
        <v>41</v>
      </c>
      <c r="E2420" s="960" t="s">
        <v>12</v>
      </c>
      <c r="F2420" s="963"/>
      <c r="G2420" s="942"/>
      <c r="H2420" s="942"/>
      <c r="I2420" s="942"/>
      <c r="J2420" s="14" t="s">
        <v>156</v>
      </c>
      <c r="K2420" s="20"/>
      <c r="L2420" s="20"/>
      <c r="M2420" s="17"/>
      <c r="N2420" s="17"/>
      <c r="O2420" s="17"/>
      <c r="P2420" s="17"/>
      <c r="Q2420" s="16"/>
      <c r="R2420" s="16"/>
      <c r="S2420" s="1013"/>
      <c r="T2420" s="912"/>
      <c r="U2420" s="912"/>
      <c r="V2420" s="912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</row>
    <row r="2421" spans="1:116" ht="9.75" customHeight="1" outlineLevel="4" x14ac:dyDescent="0.15">
      <c r="A2421" s="1001"/>
      <c r="B2421" s="1005"/>
      <c r="C2421" s="1009"/>
      <c r="D2421" s="1045"/>
      <c r="E2421" s="961"/>
      <c r="F2421" s="964"/>
      <c r="G2421" s="943"/>
      <c r="H2421" s="943"/>
      <c r="I2421" s="943"/>
      <c r="J2421" s="16" t="s">
        <v>157</v>
      </c>
      <c r="K2421" s="20"/>
      <c r="L2421" s="20"/>
      <c r="M2421" s="17"/>
      <c r="N2421" s="17"/>
      <c r="O2421" s="17"/>
      <c r="P2421" s="17"/>
      <c r="Q2421" s="16"/>
      <c r="R2421" s="16"/>
      <c r="S2421" s="1013"/>
      <c r="T2421" s="913"/>
      <c r="U2421" s="913"/>
      <c r="V2421" s="9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</row>
    <row r="2422" spans="1:116" ht="10.5" customHeight="1" outlineLevel="4" x14ac:dyDescent="0.15">
      <c r="A2422" s="1001"/>
      <c r="B2422" s="1005"/>
      <c r="C2422" s="1009"/>
      <c r="D2422" s="1045"/>
      <c r="E2422" s="961"/>
      <c r="F2422" s="964"/>
      <c r="G2422" s="943"/>
      <c r="H2422" s="943"/>
      <c r="I2422" s="943"/>
      <c r="J2422" s="16" t="s">
        <v>158</v>
      </c>
      <c r="K2422" s="20"/>
      <c r="L2422" s="20"/>
      <c r="M2422" s="17"/>
      <c r="N2422" s="17"/>
      <c r="O2422" s="17"/>
      <c r="P2422" s="17"/>
      <c r="Q2422" s="16"/>
      <c r="R2422" s="16"/>
      <c r="S2422" s="1013"/>
      <c r="T2422" s="913"/>
      <c r="U2422" s="913"/>
      <c r="V2422" s="9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</row>
    <row r="2423" spans="1:116" ht="9.75" customHeight="1" outlineLevel="4" x14ac:dyDescent="0.2">
      <c r="A2423" s="1002"/>
      <c r="B2423" s="1006"/>
      <c r="C2423" s="1010"/>
      <c r="D2423" s="1046"/>
      <c r="E2423" s="961"/>
      <c r="F2423" s="964"/>
      <c r="G2423" s="943"/>
      <c r="H2423" s="943"/>
      <c r="I2423" s="943"/>
      <c r="J2423" s="18" t="s">
        <v>159</v>
      </c>
      <c r="K2423" s="21"/>
      <c r="L2423" s="21"/>
      <c r="M2423" s="22"/>
      <c r="N2423" s="22"/>
      <c r="O2423" s="22"/>
      <c r="P2423" s="22"/>
      <c r="Q2423" s="18"/>
      <c r="R2423" s="18"/>
      <c r="S2423" s="1014"/>
      <c r="T2423" s="913"/>
      <c r="U2423" s="913"/>
      <c r="V2423" s="9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</row>
    <row r="2424" spans="1:116" ht="9.75" customHeight="1" outlineLevel="4" thickBot="1" x14ac:dyDescent="0.2">
      <c r="A2424" s="1003"/>
      <c r="B2424" s="1007"/>
      <c r="C2424" s="1011"/>
      <c r="D2424" s="1047"/>
      <c r="E2424" s="962"/>
      <c r="F2424" s="965"/>
      <c r="G2424" s="944"/>
      <c r="H2424" s="944"/>
      <c r="I2424" s="944"/>
      <c r="J2424" s="19" t="s">
        <v>385</v>
      </c>
      <c r="K2424" s="19">
        <f>SUM(K2420:K2423)</f>
        <v>0</v>
      </c>
      <c r="L2424" s="19">
        <f>SUM(L2420:L2423)</f>
        <v>0</v>
      </c>
      <c r="M2424" s="19">
        <f t="shared" ref="M2424:R2424" si="579">SUM(M2420:M2423)</f>
        <v>0</v>
      </c>
      <c r="N2424" s="19">
        <f t="shared" si="579"/>
        <v>0</v>
      </c>
      <c r="O2424" s="19">
        <f t="shared" si="579"/>
        <v>0</v>
      </c>
      <c r="P2424" s="19">
        <f t="shared" si="579"/>
        <v>0</v>
      </c>
      <c r="Q2424" s="19">
        <f t="shared" si="579"/>
        <v>0</v>
      </c>
      <c r="R2424" s="19">
        <f t="shared" si="579"/>
        <v>0</v>
      </c>
      <c r="S2424" s="1015"/>
      <c r="T2424" s="914"/>
      <c r="U2424" s="914"/>
      <c r="V2424" s="914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</row>
    <row r="2425" spans="1:116" ht="11.25" customHeight="1" outlineLevel="3" thickBot="1" x14ac:dyDescent="0.2">
      <c r="A2425" s="23" t="s">
        <v>128</v>
      </c>
      <c r="B2425" s="24" t="s">
        <v>10</v>
      </c>
      <c r="C2425" s="118" t="s">
        <v>11</v>
      </c>
      <c r="D2425" s="25">
        <v>4</v>
      </c>
      <c r="E2425" s="915" t="s">
        <v>46</v>
      </c>
      <c r="F2425" s="916"/>
      <c r="G2425" s="916"/>
      <c r="H2425" s="916"/>
      <c r="I2425" s="916"/>
      <c r="J2425" s="917"/>
      <c r="K2425" s="26">
        <f>K2414+K2419+K2424</f>
        <v>0</v>
      </c>
      <c r="L2425" s="26">
        <f>L2414+L2419+L2424</f>
        <v>0</v>
      </c>
      <c r="M2425" s="26">
        <f t="shared" ref="M2425:R2425" si="580">M2414+M2419+M2424</f>
        <v>0</v>
      </c>
      <c r="N2425" s="26">
        <f t="shared" si="580"/>
        <v>0</v>
      </c>
      <c r="O2425" s="26">
        <f t="shared" si="580"/>
        <v>0</v>
      </c>
      <c r="P2425" s="26">
        <f t="shared" si="580"/>
        <v>0</v>
      </c>
      <c r="Q2425" s="26">
        <f t="shared" si="580"/>
        <v>0</v>
      </c>
      <c r="R2425" s="26">
        <f t="shared" si="580"/>
        <v>0</v>
      </c>
      <c r="S2425" s="27" t="s">
        <v>13</v>
      </c>
      <c r="T2425" s="26" t="s">
        <v>13</v>
      </c>
      <c r="U2425" s="28" t="s">
        <v>13</v>
      </c>
      <c r="V2425" s="29" t="s">
        <v>13</v>
      </c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</row>
    <row r="2426" spans="1:116" ht="9.75" customHeight="1" outlineLevel="4" thickBot="1" x14ac:dyDescent="0.2">
      <c r="A2426" s="11" t="s">
        <v>128</v>
      </c>
      <c r="B2426" s="12" t="s">
        <v>10</v>
      </c>
      <c r="C2426" s="117" t="s">
        <v>11</v>
      </c>
      <c r="D2426" s="13">
        <v>5</v>
      </c>
      <c r="E2426" s="1049" t="s">
        <v>273</v>
      </c>
      <c r="F2426" s="970"/>
      <c r="G2426" s="970"/>
      <c r="H2426" s="970"/>
      <c r="I2426" s="970"/>
      <c r="J2426" s="970"/>
      <c r="K2426" s="970"/>
      <c r="L2426" s="970"/>
      <c r="M2426" s="970"/>
      <c r="N2426" s="970"/>
      <c r="O2426" s="970"/>
      <c r="P2426" s="970"/>
      <c r="Q2426" s="970"/>
      <c r="R2426" s="970"/>
      <c r="S2426" s="970"/>
      <c r="T2426" s="970"/>
      <c r="U2426" s="970"/>
      <c r="V2426" s="971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</row>
    <row r="2427" spans="1:116" ht="9.75" customHeight="1" outlineLevel="4" x14ac:dyDescent="0.15">
      <c r="A2427" s="1000" t="s">
        <v>128</v>
      </c>
      <c r="B2427" s="1004" t="s">
        <v>10</v>
      </c>
      <c r="C2427" s="1008" t="s">
        <v>11</v>
      </c>
      <c r="D2427" s="1048" t="s">
        <v>45</v>
      </c>
      <c r="E2427" s="1023" t="s">
        <v>10</v>
      </c>
      <c r="F2427" s="967"/>
      <c r="G2427" s="943"/>
      <c r="H2427" s="943"/>
      <c r="I2427" s="943"/>
      <c r="J2427" s="16" t="s">
        <v>156</v>
      </c>
      <c r="K2427" s="20"/>
      <c r="L2427" s="16"/>
      <c r="M2427" s="17"/>
      <c r="N2427" s="17"/>
      <c r="O2427" s="17"/>
      <c r="P2427" s="17"/>
      <c r="Q2427" s="16"/>
      <c r="R2427" s="16"/>
      <c r="S2427" s="1013"/>
      <c r="T2427" s="913"/>
      <c r="U2427" s="913"/>
      <c r="V2427" s="913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</row>
    <row r="2428" spans="1:116" ht="9.75" customHeight="1" outlineLevel="4" x14ac:dyDescent="0.15">
      <c r="A2428" s="1001"/>
      <c r="B2428" s="1005"/>
      <c r="C2428" s="1009"/>
      <c r="D2428" s="1045"/>
      <c r="E2428" s="1023"/>
      <c r="F2428" s="967"/>
      <c r="G2428" s="943"/>
      <c r="H2428" s="943"/>
      <c r="I2428" s="943"/>
      <c r="J2428" s="16" t="s">
        <v>157</v>
      </c>
      <c r="K2428" s="20"/>
      <c r="L2428" s="16"/>
      <c r="M2428" s="17"/>
      <c r="N2428" s="17"/>
      <c r="O2428" s="17"/>
      <c r="P2428" s="17"/>
      <c r="Q2428" s="16"/>
      <c r="R2428" s="16"/>
      <c r="S2428" s="1013"/>
      <c r="T2428" s="913"/>
      <c r="U2428" s="913"/>
      <c r="V2428" s="9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</row>
    <row r="2429" spans="1:116" ht="9.75" customHeight="1" outlineLevel="4" x14ac:dyDescent="0.15">
      <c r="A2429" s="1001"/>
      <c r="B2429" s="1005"/>
      <c r="C2429" s="1009"/>
      <c r="D2429" s="1045"/>
      <c r="E2429" s="1023"/>
      <c r="F2429" s="967"/>
      <c r="G2429" s="943"/>
      <c r="H2429" s="943"/>
      <c r="I2429" s="943"/>
      <c r="J2429" s="16" t="s">
        <v>158</v>
      </c>
      <c r="K2429" s="20"/>
      <c r="L2429" s="16"/>
      <c r="M2429" s="17"/>
      <c r="N2429" s="17"/>
      <c r="O2429" s="17"/>
      <c r="P2429" s="17"/>
      <c r="Q2429" s="16"/>
      <c r="R2429" s="16"/>
      <c r="S2429" s="1013"/>
      <c r="T2429" s="913"/>
      <c r="U2429" s="913"/>
      <c r="V2429" s="9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</row>
    <row r="2430" spans="1:116" ht="9.75" customHeight="1" outlineLevel="4" x14ac:dyDescent="0.15">
      <c r="A2430" s="1002"/>
      <c r="B2430" s="1006"/>
      <c r="C2430" s="1010"/>
      <c r="D2430" s="1046"/>
      <c r="E2430" s="1024"/>
      <c r="F2430" s="967"/>
      <c r="G2430" s="943"/>
      <c r="H2430" s="943"/>
      <c r="I2430" s="943"/>
      <c r="J2430" s="18" t="s">
        <v>159</v>
      </c>
      <c r="K2430" s="21"/>
      <c r="L2430" s="18"/>
      <c r="M2430" s="18"/>
      <c r="N2430" s="18"/>
      <c r="O2430" s="18"/>
      <c r="P2430" s="18"/>
      <c r="Q2430" s="18"/>
      <c r="R2430" s="18"/>
      <c r="S2430" s="1014"/>
      <c r="T2430" s="913"/>
      <c r="U2430" s="913"/>
      <c r="V2430" s="9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</row>
    <row r="2431" spans="1:116" ht="9.75" customHeight="1" outlineLevel="4" thickBot="1" x14ac:dyDescent="0.2">
      <c r="A2431" s="1003"/>
      <c r="B2431" s="1007"/>
      <c r="C2431" s="1011"/>
      <c r="D2431" s="1047"/>
      <c r="E2431" s="1025"/>
      <c r="F2431" s="968"/>
      <c r="G2431" s="944"/>
      <c r="H2431" s="944"/>
      <c r="I2431" s="944"/>
      <c r="J2431" s="19" t="s">
        <v>385</v>
      </c>
      <c r="K2431" s="19">
        <f>SUM(K2427:K2430)</f>
        <v>0</v>
      </c>
      <c r="L2431" s="19">
        <f>SUM(L2427:L2430)</f>
        <v>0</v>
      </c>
      <c r="M2431" s="19">
        <f t="shared" ref="M2431:R2431" si="581">SUM(M2427:M2430)</f>
        <v>0</v>
      </c>
      <c r="N2431" s="19">
        <f t="shared" si="581"/>
        <v>0</v>
      </c>
      <c r="O2431" s="19">
        <f t="shared" si="581"/>
        <v>0</v>
      </c>
      <c r="P2431" s="19">
        <f t="shared" si="581"/>
        <v>0</v>
      </c>
      <c r="Q2431" s="19">
        <f t="shared" si="581"/>
        <v>0</v>
      </c>
      <c r="R2431" s="19">
        <f t="shared" si="581"/>
        <v>0</v>
      </c>
      <c r="S2431" s="1015"/>
      <c r="T2431" s="914"/>
      <c r="U2431" s="914"/>
      <c r="V2431" s="914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</row>
    <row r="2432" spans="1:116" ht="9.75" customHeight="1" outlineLevel="4" x14ac:dyDescent="0.15">
      <c r="A2432" s="948" t="s">
        <v>128</v>
      </c>
      <c r="B2432" s="951" t="s">
        <v>10</v>
      </c>
      <c r="C2432" s="954" t="s">
        <v>11</v>
      </c>
      <c r="D2432" s="957" t="s">
        <v>45</v>
      </c>
      <c r="E2432" s="960" t="s">
        <v>11</v>
      </c>
      <c r="F2432" s="963"/>
      <c r="G2432" s="942"/>
      <c r="H2432" s="942"/>
      <c r="I2432" s="942"/>
      <c r="J2432" s="14" t="s">
        <v>156</v>
      </c>
      <c r="K2432" s="20"/>
      <c r="L2432" s="20"/>
      <c r="M2432" s="17"/>
      <c r="N2432" s="17"/>
      <c r="O2432" s="17"/>
      <c r="P2432" s="17"/>
      <c r="Q2432" s="16"/>
      <c r="R2432" s="16"/>
      <c r="S2432" s="945"/>
      <c r="T2432" s="912"/>
      <c r="U2432" s="912"/>
      <c r="V2432" s="912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</row>
    <row r="2433" spans="1:116" ht="9.75" customHeight="1" outlineLevel="4" x14ac:dyDescent="0.15">
      <c r="A2433" s="949"/>
      <c r="B2433" s="952"/>
      <c r="C2433" s="955"/>
      <c r="D2433" s="958"/>
      <c r="E2433" s="961"/>
      <c r="F2433" s="964"/>
      <c r="G2433" s="943"/>
      <c r="H2433" s="943"/>
      <c r="I2433" s="943"/>
      <c r="J2433" s="16" t="s">
        <v>157</v>
      </c>
      <c r="K2433" s="20"/>
      <c r="L2433" s="20"/>
      <c r="M2433" s="17"/>
      <c r="N2433" s="17"/>
      <c r="O2433" s="17"/>
      <c r="P2433" s="17"/>
      <c r="Q2433" s="16"/>
      <c r="R2433" s="16"/>
      <c r="S2433" s="946"/>
      <c r="T2433" s="913"/>
      <c r="U2433" s="913"/>
      <c r="V2433" s="9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</row>
    <row r="2434" spans="1:116" ht="9.75" customHeight="1" outlineLevel="4" x14ac:dyDescent="0.15">
      <c r="A2434" s="949"/>
      <c r="B2434" s="952"/>
      <c r="C2434" s="955"/>
      <c r="D2434" s="958"/>
      <c r="E2434" s="961"/>
      <c r="F2434" s="964"/>
      <c r="G2434" s="943"/>
      <c r="H2434" s="943"/>
      <c r="I2434" s="943"/>
      <c r="J2434" s="16" t="s">
        <v>158</v>
      </c>
      <c r="K2434" s="20"/>
      <c r="L2434" s="20"/>
      <c r="M2434" s="17"/>
      <c r="N2434" s="17"/>
      <c r="O2434" s="17"/>
      <c r="P2434" s="17"/>
      <c r="Q2434" s="16"/>
      <c r="R2434" s="16"/>
      <c r="S2434" s="946"/>
      <c r="T2434" s="913"/>
      <c r="U2434" s="913"/>
      <c r="V2434" s="9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</row>
    <row r="2435" spans="1:116" ht="9.75" customHeight="1" outlineLevel="4" x14ac:dyDescent="0.15">
      <c r="A2435" s="949"/>
      <c r="B2435" s="952"/>
      <c r="C2435" s="955"/>
      <c r="D2435" s="958"/>
      <c r="E2435" s="961"/>
      <c r="F2435" s="964"/>
      <c r="G2435" s="943"/>
      <c r="H2435" s="943"/>
      <c r="I2435" s="943"/>
      <c r="J2435" s="18" t="s">
        <v>159</v>
      </c>
      <c r="K2435" s="21"/>
      <c r="L2435" s="21"/>
      <c r="M2435" s="22"/>
      <c r="N2435" s="22"/>
      <c r="O2435" s="22"/>
      <c r="P2435" s="22"/>
      <c r="Q2435" s="18"/>
      <c r="R2435" s="18"/>
      <c r="S2435" s="946"/>
      <c r="T2435" s="913"/>
      <c r="U2435" s="913"/>
      <c r="V2435" s="9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</row>
    <row r="2436" spans="1:116" ht="9.75" customHeight="1" outlineLevel="4" thickBot="1" x14ac:dyDescent="0.2">
      <c r="A2436" s="950"/>
      <c r="B2436" s="953"/>
      <c r="C2436" s="956"/>
      <c r="D2436" s="959"/>
      <c r="E2436" s="962"/>
      <c r="F2436" s="965"/>
      <c r="G2436" s="944"/>
      <c r="H2436" s="944"/>
      <c r="I2436" s="944"/>
      <c r="J2436" s="19" t="s">
        <v>385</v>
      </c>
      <c r="K2436" s="19">
        <f>SUM(K2432:K2435)</f>
        <v>0</v>
      </c>
      <c r="L2436" s="19">
        <f>SUM(L2432:L2435)</f>
        <v>0</v>
      </c>
      <c r="M2436" s="19">
        <f t="shared" ref="M2436:R2436" si="582">SUM(M2432:M2435)</f>
        <v>0</v>
      </c>
      <c r="N2436" s="19">
        <f t="shared" si="582"/>
        <v>0</v>
      </c>
      <c r="O2436" s="19">
        <f t="shared" si="582"/>
        <v>0</v>
      </c>
      <c r="P2436" s="19">
        <f t="shared" si="582"/>
        <v>0</v>
      </c>
      <c r="Q2436" s="19">
        <f t="shared" si="582"/>
        <v>0</v>
      </c>
      <c r="R2436" s="19">
        <f t="shared" si="582"/>
        <v>0</v>
      </c>
      <c r="S2436" s="947"/>
      <c r="T2436" s="914"/>
      <c r="U2436" s="914"/>
      <c r="V2436" s="914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</row>
    <row r="2437" spans="1:116" ht="9.75" customHeight="1" outlineLevel="4" x14ac:dyDescent="0.15">
      <c r="A2437" s="1001" t="s">
        <v>128</v>
      </c>
      <c r="B2437" s="1005" t="s">
        <v>10</v>
      </c>
      <c r="C2437" s="1009" t="s">
        <v>11</v>
      </c>
      <c r="D2437" s="1045" t="s">
        <v>45</v>
      </c>
      <c r="E2437" s="960" t="s">
        <v>12</v>
      </c>
      <c r="F2437" s="963"/>
      <c r="G2437" s="942"/>
      <c r="H2437" s="942"/>
      <c r="I2437" s="942"/>
      <c r="J2437" s="14" t="s">
        <v>156</v>
      </c>
      <c r="K2437" s="20"/>
      <c r="L2437" s="20"/>
      <c r="M2437" s="17"/>
      <c r="N2437" s="17"/>
      <c r="O2437" s="17"/>
      <c r="P2437" s="17"/>
      <c r="Q2437" s="16"/>
      <c r="R2437" s="16"/>
      <c r="S2437" s="1013"/>
      <c r="T2437" s="912"/>
      <c r="U2437" s="912"/>
      <c r="V2437" s="912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</row>
    <row r="2438" spans="1:116" ht="9.75" customHeight="1" outlineLevel="4" x14ac:dyDescent="0.15">
      <c r="A2438" s="1001"/>
      <c r="B2438" s="1005"/>
      <c r="C2438" s="1009"/>
      <c r="D2438" s="1045"/>
      <c r="E2438" s="961"/>
      <c r="F2438" s="964"/>
      <c r="G2438" s="943"/>
      <c r="H2438" s="943"/>
      <c r="I2438" s="943"/>
      <c r="J2438" s="16" t="s">
        <v>157</v>
      </c>
      <c r="K2438" s="20"/>
      <c r="L2438" s="20"/>
      <c r="M2438" s="17"/>
      <c r="N2438" s="17"/>
      <c r="O2438" s="17"/>
      <c r="P2438" s="17"/>
      <c r="Q2438" s="16"/>
      <c r="R2438" s="16"/>
      <c r="S2438" s="1013"/>
      <c r="T2438" s="913"/>
      <c r="U2438" s="913"/>
      <c r="V2438" s="9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</row>
    <row r="2439" spans="1:116" ht="9.75" customHeight="1" outlineLevel="4" x14ac:dyDescent="0.15">
      <c r="A2439" s="1001"/>
      <c r="B2439" s="1005"/>
      <c r="C2439" s="1009"/>
      <c r="D2439" s="1045"/>
      <c r="E2439" s="961"/>
      <c r="F2439" s="964"/>
      <c r="G2439" s="943"/>
      <c r="H2439" s="943"/>
      <c r="I2439" s="943"/>
      <c r="J2439" s="16" t="s">
        <v>158</v>
      </c>
      <c r="K2439" s="20"/>
      <c r="L2439" s="20"/>
      <c r="M2439" s="17"/>
      <c r="N2439" s="17"/>
      <c r="O2439" s="17"/>
      <c r="P2439" s="17"/>
      <c r="Q2439" s="16"/>
      <c r="R2439" s="16"/>
      <c r="S2439" s="1013"/>
      <c r="T2439" s="913"/>
      <c r="U2439" s="913"/>
      <c r="V2439" s="9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</row>
    <row r="2440" spans="1:116" ht="9.75" customHeight="1" outlineLevel="4" x14ac:dyDescent="0.15">
      <c r="A2440" s="1002"/>
      <c r="B2440" s="1006"/>
      <c r="C2440" s="1010"/>
      <c r="D2440" s="1046"/>
      <c r="E2440" s="961"/>
      <c r="F2440" s="964"/>
      <c r="G2440" s="943"/>
      <c r="H2440" s="943"/>
      <c r="I2440" s="943"/>
      <c r="J2440" s="18" t="s">
        <v>159</v>
      </c>
      <c r="K2440" s="21"/>
      <c r="L2440" s="21"/>
      <c r="M2440" s="22"/>
      <c r="N2440" s="22"/>
      <c r="O2440" s="22"/>
      <c r="P2440" s="22"/>
      <c r="Q2440" s="18"/>
      <c r="R2440" s="18"/>
      <c r="S2440" s="1014"/>
      <c r="T2440" s="913"/>
      <c r="U2440" s="913"/>
      <c r="V2440" s="9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</row>
    <row r="2441" spans="1:116" ht="10.5" customHeight="1" outlineLevel="4" thickBot="1" x14ac:dyDescent="0.2">
      <c r="A2441" s="1003"/>
      <c r="B2441" s="1007"/>
      <c r="C2441" s="1011"/>
      <c r="D2441" s="1047"/>
      <c r="E2441" s="962"/>
      <c r="F2441" s="965"/>
      <c r="G2441" s="944"/>
      <c r="H2441" s="944"/>
      <c r="I2441" s="944"/>
      <c r="J2441" s="19" t="s">
        <v>385</v>
      </c>
      <c r="K2441" s="19">
        <f>SUM(K2437:K2440)</f>
        <v>0</v>
      </c>
      <c r="L2441" s="19">
        <f>SUM(L2437:L2440)</f>
        <v>0</v>
      </c>
      <c r="M2441" s="19">
        <f t="shared" ref="M2441:R2441" si="583">SUM(M2437:M2440)</f>
        <v>0</v>
      </c>
      <c r="N2441" s="19">
        <f t="shared" si="583"/>
        <v>0</v>
      </c>
      <c r="O2441" s="19">
        <f t="shared" si="583"/>
        <v>0</v>
      </c>
      <c r="P2441" s="19">
        <f t="shared" si="583"/>
        <v>0</v>
      </c>
      <c r="Q2441" s="19">
        <f t="shared" si="583"/>
        <v>0</v>
      </c>
      <c r="R2441" s="19">
        <f t="shared" si="583"/>
        <v>0</v>
      </c>
      <c r="S2441" s="1015"/>
      <c r="T2441" s="914"/>
      <c r="U2441" s="914"/>
      <c r="V2441" s="914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  <c r="DK2441" s="6"/>
      <c r="DL2441" s="6"/>
    </row>
    <row r="2442" spans="1:116" ht="10.5" customHeight="1" outlineLevel="3" thickBot="1" x14ac:dyDescent="0.2">
      <c r="A2442" s="23" t="s">
        <v>128</v>
      </c>
      <c r="B2442" s="24" t="s">
        <v>10</v>
      </c>
      <c r="C2442" s="118" t="s">
        <v>11</v>
      </c>
      <c r="D2442" s="25">
        <v>5</v>
      </c>
      <c r="E2442" s="915" t="s">
        <v>46</v>
      </c>
      <c r="F2442" s="916"/>
      <c r="G2442" s="916"/>
      <c r="H2442" s="916"/>
      <c r="I2442" s="916"/>
      <c r="J2442" s="917"/>
      <c r="K2442" s="26">
        <f>K2431+K2436+K2441</f>
        <v>0</v>
      </c>
      <c r="L2442" s="26">
        <f t="shared" ref="L2442:Q2442" si="584">L2431+L2436+L2441</f>
        <v>0</v>
      </c>
      <c r="M2442" s="26">
        <f t="shared" si="584"/>
        <v>0</v>
      </c>
      <c r="N2442" s="26">
        <f t="shared" si="584"/>
        <v>0</v>
      </c>
      <c r="O2442" s="26">
        <f t="shared" si="584"/>
        <v>0</v>
      </c>
      <c r="P2442" s="26">
        <f t="shared" si="584"/>
        <v>0</v>
      </c>
      <c r="Q2442" s="26">
        <f t="shared" si="584"/>
        <v>0</v>
      </c>
      <c r="R2442" s="26">
        <f t="shared" ref="R2442" si="585">R2431+R2436+R2441</f>
        <v>0</v>
      </c>
      <c r="S2442" s="27" t="s">
        <v>13</v>
      </c>
      <c r="T2442" s="26" t="s">
        <v>13</v>
      </c>
      <c r="U2442" s="28" t="s">
        <v>13</v>
      </c>
      <c r="V2442" s="29" t="s">
        <v>13</v>
      </c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</row>
    <row r="2443" spans="1:116" ht="9.75" customHeight="1" outlineLevel="2" thickBot="1" x14ac:dyDescent="0.2">
      <c r="A2443" s="30" t="s">
        <v>128</v>
      </c>
      <c r="B2443" s="31" t="s">
        <v>10</v>
      </c>
      <c r="C2443" s="10" t="s">
        <v>11</v>
      </c>
      <c r="D2443" s="918" t="s">
        <v>21</v>
      </c>
      <c r="E2443" s="919"/>
      <c r="F2443" s="919"/>
      <c r="G2443" s="919"/>
      <c r="H2443" s="919"/>
      <c r="I2443" s="919"/>
      <c r="J2443" s="919"/>
      <c r="K2443" s="32">
        <f>K2374+K2391+K2408+K2425+K2442</f>
        <v>521618.17</v>
      </c>
      <c r="L2443" s="32">
        <f t="shared" ref="L2443:Q2443" si="586">L2374+L2391+L2408+L2425+L2442</f>
        <v>489795.85</v>
      </c>
      <c r="M2443" s="32">
        <f t="shared" si="586"/>
        <v>489795.85</v>
      </c>
      <c r="N2443" s="32">
        <f t="shared" si="586"/>
        <v>6281.79</v>
      </c>
      <c r="O2443" s="32">
        <f t="shared" si="586"/>
        <v>0</v>
      </c>
      <c r="P2443" s="32">
        <f t="shared" si="586"/>
        <v>483514.06</v>
      </c>
      <c r="Q2443" s="32">
        <f t="shared" si="586"/>
        <v>31822.52</v>
      </c>
      <c r="R2443" s="32">
        <f t="shared" ref="R2443" si="587">R2374+R2391+R2408+R2425+R2442</f>
        <v>0</v>
      </c>
      <c r="S2443" s="33" t="s">
        <v>13</v>
      </c>
      <c r="T2443" s="34" t="s">
        <v>13</v>
      </c>
      <c r="U2443" s="35" t="s">
        <v>13</v>
      </c>
      <c r="V2443" s="36" t="s">
        <v>13</v>
      </c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</row>
    <row r="2444" spans="1:116" ht="9.75" customHeight="1" outlineLevel="1" thickBot="1" x14ac:dyDescent="0.2">
      <c r="A2444" s="30" t="s">
        <v>128</v>
      </c>
      <c r="B2444" s="31" t="s">
        <v>10</v>
      </c>
      <c r="C2444" s="920" t="s">
        <v>15</v>
      </c>
      <c r="D2444" s="921"/>
      <c r="E2444" s="921"/>
      <c r="F2444" s="921"/>
      <c r="G2444" s="921"/>
      <c r="H2444" s="921"/>
      <c r="I2444" s="921"/>
      <c r="J2444" s="921"/>
      <c r="K2444" s="37">
        <f>K2356+K2443</f>
        <v>1803552.24</v>
      </c>
      <c r="L2444" s="37">
        <f t="shared" ref="L2444:Q2444" si="588">L2356+L2443</f>
        <v>1033052.71</v>
      </c>
      <c r="M2444" s="37">
        <f t="shared" si="588"/>
        <v>1033052.71</v>
      </c>
      <c r="N2444" s="37">
        <f t="shared" si="588"/>
        <v>46169.26</v>
      </c>
      <c r="O2444" s="37">
        <f t="shared" si="588"/>
        <v>0</v>
      </c>
      <c r="P2444" s="37">
        <f t="shared" si="588"/>
        <v>986883.45</v>
      </c>
      <c r="Q2444" s="37">
        <f t="shared" si="588"/>
        <v>770499.78999999992</v>
      </c>
      <c r="R2444" s="37">
        <f t="shared" ref="R2444" si="589">R2356+R2443</f>
        <v>0</v>
      </c>
      <c r="S2444" s="123" t="s">
        <v>14</v>
      </c>
      <c r="T2444" s="39" t="s">
        <v>14</v>
      </c>
      <c r="U2444" s="40" t="s">
        <v>14</v>
      </c>
      <c r="V2444" s="41" t="s">
        <v>14</v>
      </c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</row>
    <row r="2445" spans="1:116" ht="9.75" customHeight="1" outlineLevel="2" thickBot="1" x14ac:dyDescent="0.2">
      <c r="A2445" s="7" t="s">
        <v>128</v>
      </c>
      <c r="B2445" s="8">
        <v>2</v>
      </c>
      <c r="C2445" s="975" t="s">
        <v>138</v>
      </c>
      <c r="D2445" s="976"/>
      <c r="E2445" s="976"/>
      <c r="F2445" s="976"/>
      <c r="G2445" s="976"/>
      <c r="H2445" s="976"/>
      <c r="I2445" s="976"/>
      <c r="J2445" s="976"/>
      <c r="K2445" s="976"/>
      <c r="L2445" s="976"/>
      <c r="M2445" s="976"/>
      <c r="N2445" s="976"/>
      <c r="O2445" s="976"/>
      <c r="P2445" s="976"/>
      <c r="Q2445" s="976"/>
      <c r="R2445" s="976"/>
      <c r="S2445" s="976"/>
      <c r="T2445" s="976"/>
      <c r="U2445" s="976"/>
      <c r="V2445" s="977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</row>
    <row r="2446" spans="1:116" ht="9.75" customHeight="1" outlineLevel="3" thickBot="1" x14ac:dyDescent="0.2">
      <c r="A2446" s="7" t="s">
        <v>128</v>
      </c>
      <c r="B2446" s="9" t="s">
        <v>11</v>
      </c>
      <c r="C2446" s="10" t="s">
        <v>10</v>
      </c>
      <c r="D2446" s="972" t="s">
        <v>274</v>
      </c>
      <c r="E2446" s="973"/>
      <c r="F2446" s="973"/>
      <c r="G2446" s="973"/>
      <c r="H2446" s="973"/>
      <c r="I2446" s="973"/>
      <c r="J2446" s="973"/>
      <c r="K2446" s="973"/>
      <c r="L2446" s="973"/>
      <c r="M2446" s="973"/>
      <c r="N2446" s="973"/>
      <c r="O2446" s="973"/>
      <c r="P2446" s="973"/>
      <c r="Q2446" s="973"/>
      <c r="R2446" s="973"/>
      <c r="S2446" s="973"/>
      <c r="T2446" s="973"/>
      <c r="U2446" s="973"/>
      <c r="V2446" s="974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</row>
    <row r="2447" spans="1:116" ht="9.75" customHeight="1" outlineLevel="4" thickBot="1" x14ac:dyDescent="0.2">
      <c r="A2447" s="11" t="s">
        <v>128</v>
      </c>
      <c r="B2447" s="12" t="s">
        <v>11</v>
      </c>
      <c r="C2447" s="117" t="s">
        <v>10</v>
      </c>
      <c r="D2447" s="13">
        <v>1</v>
      </c>
      <c r="E2447" s="969" t="s">
        <v>275</v>
      </c>
      <c r="F2447" s="970"/>
      <c r="G2447" s="970"/>
      <c r="H2447" s="970"/>
      <c r="I2447" s="970"/>
      <c r="J2447" s="970"/>
      <c r="K2447" s="970"/>
      <c r="L2447" s="970"/>
      <c r="M2447" s="970"/>
      <c r="N2447" s="970"/>
      <c r="O2447" s="970"/>
      <c r="P2447" s="970"/>
      <c r="Q2447" s="970"/>
      <c r="R2447" s="970"/>
      <c r="S2447" s="970"/>
      <c r="T2447" s="970"/>
      <c r="U2447" s="970"/>
      <c r="V2447" s="971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</row>
    <row r="2448" spans="1:116" ht="9.75" customHeight="1" outlineLevel="4" x14ac:dyDescent="0.15">
      <c r="A2448" s="948" t="s">
        <v>128</v>
      </c>
      <c r="B2448" s="951" t="s">
        <v>11</v>
      </c>
      <c r="C2448" s="954" t="s">
        <v>10</v>
      </c>
      <c r="D2448" s="978">
        <v>1</v>
      </c>
      <c r="E2448" s="960" t="s">
        <v>10</v>
      </c>
      <c r="F2448" s="1040" t="s">
        <v>537</v>
      </c>
      <c r="G2448" s="942"/>
      <c r="H2448" s="149" t="s">
        <v>388</v>
      </c>
      <c r="I2448" s="942" t="s">
        <v>101</v>
      </c>
      <c r="J2448" s="16" t="s">
        <v>156</v>
      </c>
      <c r="K2448" s="20"/>
      <c r="L2448" s="14"/>
      <c r="M2448" s="15"/>
      <c r="N2448" s="15"/>
      <c r="O2448" s="15"/>
      <c r="P2448" s="15"/>
      <c r="Q2448" s="14"/>
      <c r="R2448" s="14"/>
      <c r="S2448" s="1034"/>
      <c r="T2448" s="1037"/>
      <c r="U2448" s="1037"/>
      <c r="V2448" s="1037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</row>
    <row r="2449" spans="1:116" ht="9.75" customHeight="1" outlineLevel="4" x14ac:dyDescent="0.15">
      <c r="A2449" s="949"/>
      <c r="B2449" s="952"/>
      <c r="C2449" s="955"/>
      <c r="D2449" s="979"/>
      <c r="E2449" s="961"/>
      <c r="F2449" s="1041"/>
      <c r="G2449" s="943"/>
      <c r="H2449" s="150" t="s">
        <v>62</v>
      </c>
      <c r="I2449" s="943"/>
      <c r="J2449" s="16" t="s">
        <v>157</v>
      </c>
      <c r="K2449" s="20"/>
      <c r="L2449" s="16"/>
      <c r="M2449" s="17"/>
      <c r="N2449" s="17"/>
      <c r="O2449" s="17"/>
      <c r="P2449" s="17"/>
      <c r="Q2449" s="16"/>
      <c r="R2449" s="16"/>
      <c r="S2449" s="1035"/>
      <c r="T2449" s="1038"/>
      <c r="U2449" s="1038"/>
      <c r="V2449" s="1038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</row>
    <row r="2450" spans="1:116" ht="9.75" customHeight="1" outlineLevel="4" x14ac:dyDescent="0.15">
      <c r="A2450" s="949"/>
      <c r="B2450" s="952"/>
      <c r="C2450" s="955"/>
      <c r="D2450" s="979"/>
      <c r="E2450" s="961"/>
      <c r="F2450" s="1041"/>
      <c r="G2450" s="943"/>
      <c r="H2450" s="150" t="s">
        <v>128</v>
      </c>
      <c r="I2450" s="943"/>
      <c r="J2450" s="16" t="s">
        <v>158</v>
      </c>
      <c r="K2450" s="20">
        <v>1815401.41</v>
      </c>
      <c r="L2450" s="16"/>
      <c r="M2450" s="17"/>
      <c r="N2450" s="17"/>
      <c r="O2450" s="17"/>
      <c r="P2450" s="17"/>
      <c r="Q2450" s="16"/>
      <c r="R2450" s="16"/>
      <c r="S2450" s="1035"/>
      <c r="T2450" s="1038"/>
      <c r="U2450" s="1038"/>
      <c r="V2450" s="1038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</row>
    <row r="2451" spans="1:116" ht="9.75" customHeight="1" outlineLevel="4" x14ac:dyDescent="0.15">
      <c r="A2451" s="949"/>
      <c r="B2451" s="952"/>
      <c r="C2451" s="955"/>
      <c r="D2451" s="979"/>
      <c r="E2451" s="961"/>
      <c r="F2451" s="1041"/>
      <c r="G2451" s="943"/>
      <c r="H2451" s="1043" t="s">
        <v>391</v>
      </c>
      <c r="I2451" s="943"/>
      <c r="J2451" s="18" t="s">
        <v>159</v>
      </c>
      <c r="K2451" s="21">
        <v>1002667</v>
      </c>
      <c r="L2451" s="18"/>
      <c r="M2451" s="18"/>
      <c r="N2451" s="18"/>
      <c r="O2451" s="18"/>
      <c r="P2451" s="18"/>
      <c r="Q2451" s="18"/>
      <c r="R2451" s="18"/>
      <c r="S2451" s="1035"/>
      <c r="T2451" s="1038"/>
      <c r="U2451" s="1038"/>
      <c r="V2451" s="1038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</row>
    <row r="2452" spans="1:116" ht="9.75" customHeight="1" outlineLevel="4" thickBot="1" x14ac:dyDescent="0.2">
      <c r="A2452" s="950"/>
      <c r="B2452" s="953"/>
      <c r="C2452" s="956"/>
      <c r="D2452" s="980"/>
      <c r="E2452" s="962"/>
      <c r="F2452" s="1042"/>
      <c r="G2452" s="944"/>
      <c r="H2452" s="1044"/>
      <c r="I2452" s="944"/>
      <c r="J2452" s="19" t="s">
        <v>385</v>
      </c>
      <c r="K2452" s="19">
        <f>SUM(K2448:K2451)</f>
        <v>2818068.41</v>
      </c>
      <c r="L2452" s="19">
        <f>SUM(L2448:L2451)</f>
        <v>0</v>
      </c>
      <c r="M2452" s="19">
        <f t="shared" ref="M2452:R2452" si="590">SUM(M2448:M2451)</f>
        <v>0</v>
      </c>
      <c r="N2452" s="19">
        <f t="shared" si="590"/>
        <v>0</v>
      </c>
      <c r="O2452" s="19">
        <f t="shared" si="590"/>
        <v>0</v>
      </c>
      <c r="P2452" s="19">
        <f t="shared" si="590"/>
        <v>0</v>
      </c>
      <c r="Q2452" s="19">
        <f t="shared" si="590"/>
        <v>0</v>
      </c>
      <c r="R2452" s="19">
        <f t="shared" si="590"/>
        <v>0</v>
      </c>
      <c r="S2452" s="1036"/>
      <c r="T2452" s="1039"/>
      <c r="U2452" s="1039"/>
      <c r="V2452" s="1039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</row>
    <row r="2453" spans="1:116" ht="9.75" customHeight="1" outlineLevel="4" x14ac:dyDescent="0.15">
      <c r="A2453" s="948" t="s">
        <v>128</v>
      </c>
      <c r="B2453" s="951" t="s">
        <v>11</v>
      </c>
      <c r="C2453" s="954" t="s">
        <v>10</v>
      </c>
      <c r="D2453" s="978">
        <v>1</v>
      </c>
      <c r="E2453" s="960" t="s">
        <v>11</v>
      </c>
      <c r="F2453" s="981" t="s">
        <v>533</v>
      </c>
      <c r="G2453" s="942"/>
      <c r="H2453" s="942" t="s">
        <v>62</v>
      </c>
      <c r="I2453" s="986" t="s">
        <v>336</v>
      </c>
      <c r="J2453" s="14" t="s">
        <v>156</v>
      </c>
      <c r="K2453" s="20"/>
      <c r="L2453" s="20"/>
      <c r="M2453" s="17"/>
      <c r="N2453" s="17"/>
      <c r="O2453" s="17"/>
      <c r="P2453" s="17"/>
      <c r="Q2453" s="16"/>
      <c r="R2453" s="16"/>
      <c r="S2453" s="945"/>
      <c r="T2453" s="912"/>
      <c r="U2453" s="912"/>
      <c r="V2453" s="912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</row>
    <row r="2454" spans="1:116" ht="9.75" customHeight="1" outlineLevel="4" x14ac:dyDescent="0.15">
      <c r="A2454" s="949"/>
      <c r="B2454" s="952"/>
      <c r="C2454" s="955"/>
      <c r="D2454" s="979"/>
      <c r="E2454" s="961"/>
      <c r="F2454" s="982"/>
      <c r="G2454" s="943"/>
      <c r="H2454" s="943"/>
      <c r="I2454" s="985"/>
      <c r="J2454" s="16" t="s">
        <v>157</v>
      </c>
      <c r="K2454" s="20"/>
      <c r="L2454" s="20"/>
      <c r="M2454" s="17"/>
      <c r="N2454" s="17"/>
      <c r="O2454" s="17"/>
      <c r="P2454" s="17"/>
      <c r="Q2454" s="16"/>
      <c r="R2454" s="16"/>
      <c r="S2454" s="946"/>
      <c r="T2454" s="913"/>
      <c r="U2454" s="913"/>
      <c r="V2454" s="9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</row>
    <row r="2455" spans="1:116" ht="9.75" customHeight="1" outlineLevel="4" x14ac:dyDescent="0.15">
      <c r="A2455" s="949"/>
      <c r="B2455" s="952"/>
      <c r="C2455" s="955"/>
      <c r="D2455" s="979"/>
      <c r="E2455" s="961"/>
      <c r="F2455" s="982"/>
      <c r="G2455" s="943"/>
      <c r="H2455" s="943"/>
      <c r="I2455" s="985"/>
      <c r="J2455" s="16" t="s">
        <v>158</v>
      </c>
      <c r="K2455" s="20"/>
      <c r="L2455" s="20"/>
      <c r="M2455" s="17"/>
      <c r="N2455" s="17"/>
      <c r="O2455" s="17"/>
      <c r="P2455" s="17"/>
      <c r="Q2455" s="16"/>
      <c r="R2455" s="16"/>
      <c r="S2455" s="946"/>
      <c r="T2455" s="913"/>
      <c r="U2455" s="913"/>
      <c r="V2455" s="9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</row>
    <row r="2456" spans="1:116" ht="9.75" customHeight="1" outlineLevel="4" x14ac:dyDescent="0.15">
      <c r="A2456" s="949"/>
      <c r="B2456" s="952"/>
      <c r="C2456" s="955"/>
      <c r="D2456" s="979"/>
      <c r="E2456" s="961"/>
      <c r="F2456" s="983"/>
      <c r="G2456" s="943"/>
      <c r="H2456" s="943"/>
      <c r="I2456" s="987"/>
      <c r="J2456" s="18" t="s">
        <v>159</v>
      </c>
      <c r="K2456" s="21"/>
      <c r="L2456" s="21"/>
      <c r="M2456" s="22"/>
      <c r="N2456" s="22"/>
      <c r="O2456" s="22"/>
      <c r="P2456" s="22"/>
      <c r="Q2456" s="18"/>
      <c r="R2456" s="18"/>
      <c r="S2456" s="946"/>
      <c r="T2456" s="913"/>
      <c r="U2456" s="913"/>
      <c r="V2456" s="9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</row>
    <row r="2457" spans="1:116" ht="9.75" customHeight="1" outlineLevel="4" thickBot="1" x14ac:dyDescent="0.2">
      <c r="A2457" s="950"/>
      <c r="B2457" s="953"/>
      <c r="C2457" s="956"/>
      <c r="D2457" s="980"/>
      <c r="E2457" s="962"/>
      <c r="F2457" s="984"/>
      <c r="G2457" s="944"/>
      <c r="H2457" s="944"/>
      <c r="I2457" s="988"/>
      <c r="J2457" s="19" t="s">
        <v>385</v>
      </c>
      <c r="K2457" s="19">
        <f>SUM(K2453:K2456)</f>
        <v>0</v>
      </c>
      <c r="L2457" s="19">
        <f>SUM(L2453:L2456)</f>
        <v>0</v>
      </c>
      <c r="M2457" s="19">
        <f t="shared" ref="M2457:R2457" si="591">SUM(M2453:M2456)</f>
        <v>0</v>
      </c>
      <c r="N2457" s="19">
        <f t="shared" si="591"/>
        <v>0</v>
      </c>
      <c r="O2457" s="19">
        <f t="shared" si="591"/>
        <v>0</v>
      </c>
      <c r="P2457" s="19">
        <f t="shared" si="591"/>
        <v>0</v>
      </c>
      <c r="Q2457" s="19">
        <f t="shared" si="591"/>
        <v>0</v>
      </c>
      <c r="R2457" s="19">
        <f t="shared" si="591"/>
        <v>0</v>
      </c>
      <c r="S2457" s="947"/>
      <c r="T2457" s="914"/>
      <c r="U2457" s="914"/>
      <c r="V2457" s="914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</row>
    <row r="2458" spans="1:116" ht="10.5" customHeight="1" outlineLevel="4" x14ac:dyDescent="0.15">
      <c r="A2458" s="948" t="s">
        <v>128</v>
      </c>
      <c r="B2458" s="951" t="s">
        <v>11</v>
      </c>
      <c r="C2458" s="954" t="s">
        <v>10</v>
      </c>
      <c r="D2458" s="978">
        <v>1</v>
      </c>
      <c r="E2458" s="960" t="s">
        <v>12</v>
      </c>
      <c r="F2458" s="963"/>
      <c r="G2458" s="942"/>
      <c r="H2458" s="942"/>
      <c r="I2458" s="942"/>
      <c r="J2458" s="14" t="s">
        <v>156</v>
      </c>
      <c r="K2458" s="20"/>
      <c r="L2458" s="20"/>
      <c r="M2458" s="17"/>
      <c r="N2458" s="17"/>
      <c r="O2458" s="17"/>
      <c r="P2458" s="17"/>
      <c r="Q2458" s="16"/>
      <c r="R2458" s="16"/>
      <c r="S2458" s="945"/>
      <c r="T2458" s="912"/>
      <c r="U2458" s="912"/>
      <c r="V2458" s="912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  <c r="DK2458" s="6"/>
      <c r="DL2458" s="6"/>
    </row>
    <row r="2459" spans="1:116" ht="10.5" customHeight="1" outlineLevel="4" x14ac:dyDescent="0.15">
      <c r="A2459" s="949"/>
      <c r="B2459" s="952"/>
      <c r="C2459" s="955"/>
      <c r="D2459" s="979"/>
      <c r="E2459" s="961"/>
      <c r="F2459" s="964"/>
      <c r="G2459" s="943"/>
      <c r="H2459" s="943"/>
      <c r="I2459" s="943"/>
      <c r="J2459" s="16" t="s">
        <v>157</v>
      </c>
      <c r="K2459" s="20"/>
      <c r="L2459" s="20"/>
      <c r="M2459" s="17"/>
      <c r="N2459" s="17"/>
      <c r="O2459" s="17"/>
      <c r="P2459" s="17"/>
      <c r="Q2459" s="16"/>
      <c r="R2459" s="16"/>
      <c r="S2459" s="946"/>
      <c r="T2459" s="913"/>
      <c r="U2459" s="913"/>
      <c r="V2459" s="9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</row>
    <row r="2460" spans="1:116" ht="9.75" customHeight="1" outlineLevel="4" x14ac:dyDescent="0.15">
      <c r="A2460" s="949"/>
      <c r="B2460" s="952"/>
      <c r="C2460" s="955"/>
      <c r="D2460" s="979"/>
      <c r="E2460" s="961"/>
      <c r="F2460" s="964"/>
      <c r="G2460" s="943"/>
      <c r="H2460" s="943"/>
      <c r="I2460" s="943"/>
      <c r="J2460" s="16" t="s">
        <v>158</v>
      </c>
      <c r="K2460" s="20"/>
      <c r="L2460" s="20"/>
      <c r="M2460" s="17"/>
      <c r="N2460" s="17"/>
      <c r="O2460" s="17"/>
      <c r="P2460" s="17"/>
      <c r="Q2460" s="16"/>
      <c r="R2460" s="16"/>
      <c r="S2460" s="946"/>
      <c r="T2460" s="913"/>
      <c r="U2460" s="913"/>
      <c r="V2460" s="9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</row>
    <row r="2461" spans="1:116" ht="9.75" customHeight="1" outlineLevel="4" x14ac:dyDescent="0.15">
      <c r="A2461" s="949"/>
      <c r="B2461" s="952"/>
      <c r="C2461" s="955"/>
      <c r="D2461" s="979"/>
      <c r="E2461" s="961"/>
      <c r="F2461" s="964"/>
      <c r="G2461" s="943"/>
      <c r="H2461" s="943"/>
      <c r="I2461" s="943"/>
      <c r="J2461" s="18" t="s">
        <v>159</v>
      </c>
      <c r="K2461" s="21"/>
      <c r="L2461" s="21"/>
      <c r="M2461" s="22"/>
      <c r="N2461" s="22"/>
      <c r="O2461" s="22"/>
      <c r="P2461" s="22"/>
      <c r="Q2461" s="18"/>
      <c r="R2461" s="18"/>
      <c r="S2461" s="946"/>
      <c r="T2461" s="913"/>
      <c r="U2461" s="913"/>
      <c r="V2461" s="9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</row>
    <row r="2462" spans="1:116" ht="9.75" customHeight="1" outlineLevel="4" thickBot="1" x14ac:dyDescent="0.2">
      <c r="A2462" s="950"/>
      <c r="B2462" s="953"/>
      <c r="C2462" s="956"/>
      <c r="D2462" s="980"/>
      <c r="E2462" s="962"/>
      <c r="F2462" s="965"/>
      <c r="G2462" s="944"/>
      <c r="H2462" s="944"/>
      <c r="I2462" s="944"/>
      <c r="J2462" s="19" t="s">
        <v>385</v>
      </c>
      <c r="K2462" s="19">
        <f>SUM(K2458:K2461)</f>
        <v>0</v>
      </c>
      <c r="L2462" s="19">
        <f>SUM(L2458:L2461)</f>
        <v>0</v>
      </c>
      <c r="M2462" s="19">
        <f t="shared" ref="M2462:R2462" si="592">SUM(M2458:M2461)</f>
        <v>0</v>
      </c>
      <c r="N2462" s="19">
        <f t="shared" si="592"/>
        <v>0</v>
      </c>
      <c r="O2462" s="19">
        <f t="shared" si="592"/>
        <v>0</v>
      </c>
      <c r="P2462" s="19">
        <f t="shared" si="592"/>
        <v>0</v>
      </c>
      <c r="Q2462" s="19">
        <f t="shared" si="592"/>
        <v>0</v>
      </c>
      <c r="R2462" s="19">
        <f t="shared" si="592"/>
        <v>0</v>
      </c>
      <c r="S2462" s="947"/>
      <c r="T2462" s="914"/>
      <c r="U2462" s="914"/>
      <c r="V2462" s="914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</row>
    <row r="2463" spans="1:116" ht="9.75" customHeight="1" outlineLevel="3" thickBot="1" x14ac:dyDescent="0.2">
      <c r="A2463" s="30" t="s">
        <v>128</v>
      </c>
      <c r="B2463" s="31" t="s">
        <v>11</v>
      </c>
      <c r="C2463" s="10" t="s">
        <v>10</v>
      </c>
      <c r="D2463" s="25">
        <v>1</v>
      </c>
      <c r="E2463" s="915" t="s">
        <v>46</v>
      </c>
      <c r="F2463" s="916"/>
      <c r="G2463" s="916"/>
      <c r="H2463" s="916"/>
      <c r="I2463" s="916"/>
      <c r="J2463" s="917"/>
      <c r="K2463" s="26">
        <f>K2452+K2457+K2462</f>
        <v>2818068.41</v>
      </c>
      <c r="L2463" s="26">
        <f>L2452+L2457+L2462</f>
        <v>0</v>
      </c>
      <c r="M2463" s="26">
        <f t="shared" ref="M2463:R2463" si="593">M2452+M2457+M2462</f>
        <v>0</v>
      </c>
      <c r="N2463" s="26">
        <f t="shared" si="593"/>
        <v>0</v>
      </c>
      <c r="O2463" s="26">
        <f t="shared" si="593"/>
        <v>0</v>
      </c>
      <c r="P2463" s="26">
        <f t="shared" si="593"/>
        <v>0</v>
      </c>
      <c r="Q2463" s="26">
        <f t="shared" si="593"/>
        <v>0</v>
      </c>
      <c r="R2463" s="26">
        <f t="shared" si="593"/>
        <v>0</v>
      </c>
      <c r="S2463" s="42" t="s">
        <v>13</v>
      </c>
      <c r="T2463" s="43" t="s">
        <v>13</v>
      </c>
      <c r="U2463" s="44" t="s">
        <v>13</v>
      </c>
      <c r="V2463" s="45" t="s">
        <v>13</v>
      </c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</row>
    <row r="2464" spans="1:116" ht="9.75" customHeight="1" outlineLevel="4" thickBot="1" x14ac:dyDescent="0.2">
      <c r="A2464" s="11" t="s">
        <v>128</v>
      </c>
      <c r="B2464" s="12" t="s">
        <v>11</v>
      </c>
      <c r="C2464" s="117" t="s">
        <v>10</v>
      </c>
      <c r="D2464" s="13">
        <v>2</v>
      </c>
      <c r="E2464" s="969" t="s">
        <v>276</v>
      </c>
      <c r="F2464" s="970"/>
      <c r="G2464" s="970"/>
      <c r="H2464" s="970"/>
      <c r="I2464" s="970"/>
      <c r="J2464" s="970"/>
      <c r="K2464" s="970"/>
      <c r="L2464" s="970"/>
      <c r="M2464" s="970"/>
      <c r="N2464" s="970"/>
      <c r="O2464" s="970"/>
      <c r="P2464" s="970"/>
      <c r="Q2464" s="970"/>
      <c r="R2464" s="970"/>
      <c r="S2464" s="970"/>
      <c r="T2464" s="970"/>
      <c r="U2464" s="970"/>
      <c r="V2464" s="971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</row>
    <row r="2465" spans="1:116" ht="9.75" customHeight="1" outlineLevel="4" x14ac:dyDescent="0.15">
      <c r="A2465" s="948" t="s">
        <v>128</v>
      </c>
      <c r="B2465" s="951" t="s">
        <v>11</v>
      </c>
      <c r="C2465" s="954" t="s">
        <v>10</v>
      </c>
      <c r="D2465" s="978">
        <v>2</v>
      </c>
      <c r="E2465" s="960" t="s">
        <v>10</v>
      </c>
      <c r="F2465" s="966"/>
      <c r="G2465" s="942"/>
      <c r="H2465" s="942"/>
      <c r="I2465" s="942"/>
      <c r="J2465" s="16" t="s">
        <v>156</v>
      </c>
      <c r="K2465" s="20"/>
      <c r="L2465" s="14"/>
      <c r="M2465" s="15"/>
      <c r="N2465" s="15"/>
      <c r="O2465" s="15"/>
      <c r="P2465" s="15"/>
      <c r="Q2465" s="14"/>
      <c r="R2465" s="14"/>
      <c r="S2465" s="945"/>
      <c r="T2465" s="912"/>
      <c r="U2465" s="912"/>
      <c r="V2465" s="912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</row>
    <row r="2466" spans="1:116" ht="9.75" customHeight="1" outlineLevel="4" x14ac:dyDescent="0.15">
      <c r="A2466" s="949"/>
      <c r="B2466" s="952"/>
      <c r="C2466" s="955"/>
      <c r="D2466" s="979"/>
      <c r="E2466" s="961"/>
      <c r="F2466" s="967"/>
      <c r="G2466" s="943"/>
      <c r="H2466" s="943"/>
      <c r="I2466" s="943"/>
      <c r="J2466" s="16" t="s">
        <v>157</v>
      </c>
      <c r="K2466" s="20"/>
      <c r="L2466" s="16"/>
      <c r="M2466" s="17"/>
      <c r="N2466" s="17"/>
      <c r="O2466" s="17"/>
      <c r="P2466" s="17"/>
      <c r="Q2466" s="16"/>
      <c r="R2466" s="16"/>
      <c r="S2466" s="946"/>
      <c r="T2466" s="913"/>
      <c r="U2466" s="913"/>
      <c r="V2466" s="9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</row>
    <row r="2467" spans="1:116" ht="9.75" customHeight="1" outlineLevel="4" x14ac:dyDescent="0.15">
      <c r="A2467" s="949"/>
      <c r="B2467" s="952"/>
      <c r="C2467" s="955"/>
      <c r="D2467" s="979"/>
      <c r="E2467" s="961"/>
      <c r="F2467" s="967"/>
      <c r="G2467" s="943"/>
      <c r="H2467" s="943"/>
      <c r="I2467" s="943"/>
      <c r="J2467" s="16" t="s">
        <v>158</v>
      </c>
      <c r="K2467" s="20"/>
      <c r="L2467" s="16"/>
      <c r="M2467" s="17"/>
      <c r="N2467" s="17"/>
      <c r="O2467" s="17"/>
      <c r="P2467" s="17"/>
      <c r="Q2467" s="16"/>
      <c r="R2467" s="16"/>
      <c r="S2467" s="946"/>
      <c r="T2467" s="913"/>
      <c r="U2467" s="913"/>
      <c r="V2467" s="9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</row>
    <row r="2468" spans="1:116" ht="9.75" customHeight="1" outlineLevel="4" x14ac:dyDescent="0.15">
      <c r="A2468" s="949"/>
      <c r="B2468" s="952"/>
      <c r="C2468" s="955"/>
      <c r="D2468" s="979"/>
      <c r="E2468" s="961"/>
      <c r="F2468" s="967"/>
      <c r="G2468" s="943"/>
      <c r="H2468" s="943"/>
      <c r="I2468" s="943"/>
      <c r="J2468" s="18" t="s">
        <v>159</v>
      </c>
      <c r="K2468" s="21"/>
      <c r="L2468" s="18"/>
      <c r="M2468" s="18"/>
      <c r="N2468" s="18"/>
      <c r="O2468" s="18"/>
      <c r="P2468" s="18"/>
      <c r="Q2468" s="18"/>
      <c r="R2468" s="18"/>
      <c r="S2468" s="946"/>
      <c r="T2468" s="913"/>
      <c r="U2468" s="913"/>
      <c r="V2468" s="9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</row>
    <row r="2469" spans="1:116" ht="9.75" customHeight="1" outlineLevel="4" thickBot="1" x14ac:dyDescent="0.2">
      <c r="A2469" s="950"/>
      <c r="B2469" s="953"/>
      <c r="C2469" s="956"/>
      <c r="D2469" s="980"/>
      <c r="E2469" s="962"/>
      <c r="F2469" s="968"/>
      <c r="G2469" s="944"/>
      <c r="H2469" s="944"/>
      <c r="I2469" s="944"/>
      <c r="J2469" s="19" t="s">
        <v>385</v>
      </c>
      <c r="K2469" s="19">
        <f>SUM(K2465:K2468)</f>
        <v>0</v>
      </c>
      <c r="L2469" s="19">
        <f>SUM(L2465:L2468)</f>
        <v>0</v>
      </c>
      <c r="M2469" s="19">
        <f t="shared" ref="M2469:R2469" si="594">SUM(M2465:M2468)</f>
        <v>0</v>
      </c>
      <c r="N2469" s="19">
        <f t="shared" si="594"/>
        <v>0</v>
      </c>
      <c r="O2469" s="19">
        <f t="shared" si="594"/>
        <v>0</v>
      </c>
      <c r="P2469" s="19">
        <f t="shared" si="594"/>
        <v>0</v>
      </c>
      <c r="Q2469" s="19">
        <f t="shared" si="594"/>
        <v>0</v>
      </c>
      <c r="R2469" s="19">
        <f t="shared" si="594"/>
        <v>0</v>
      </c>
      <c r="S2469" s="947"/>
      <c r="T2469" s="914"/>
      <c r="U2469" s="914"/>
      <c r="V2469" s="914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</row>
    <row r="2470" spans="1:116" ht="9.75" customHeight="1" outlineLevel="4" x14ac:dyDescent="0.15">
      <c r="A2470" s="948" t="s">
        <v>128</v>
      </c>
      <c r="B2470" s="951" t="s">
        <v>11</v>
      </c>
      <c r="C2470" s="954" t="s">
        <v>10</v>
      </c>
      <c r="D2470" s="978">
        <v>2</v>
      </c>
      <c r="E2470" s="960" t="s">
        <v>11</v>
      </c>
      <c r="F2470" s="963"/>
      <c r="G2470" s="942"/>
      <c r="H2470" s="942"/>
      <c r="I2470" s="942"/>
      <c r="J2470" s="14" t="s">
        <v>156</v>
      </c>
      <c r="K2470" s="20"/>
      <c r="L2470" s="20"/>
      <c r="M2470" s="17"/>
      <c r="N2470" s="17"/>
      <c r="O2470" s="17"/>
      <c r="P2470" s="17"/>
      <c r="Q2470" s="16"/>
      <c r="R2470" s="16"/>
      <c r="S2470" s="945"/>
      <c r="T2470" s="912"/>
      <c r="U2470" s="912"/>
      <c r="V2470" s="912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</row>
    <row r="2471" spans="1:116" ht="9.75" customHeight="1" outlineLevel="4" x14ac:dyDescent="0.15">
      <c r="A2471" s="949"/>
      <c r="B2471" s="952"/>
      <c r="C2471" s="955"/>
      <c r="D2471" s="979"/>
      <c r="E2471" s="961"/>
      <c r="F2471" s="964"/>
      <c r="G2471" s="943"/>
      <c r="H2471" s="943"/>
      <c r="I2471" s="943"/>
      <c r="J2471" s="16" t="s">
        <v>157</v>
      </c>
      <c r="K2471" s="20"/>
      <c r="L2471" s="20"/>
      <c r="M2471" s="17"/>
      <c r="N2471" s="17"/>
      <c r="O2471" s="17"/>
      <c r="P2471" s="17"/>
      <c r="Q2471" s="16"/>
      <c r="R2471" s="16"/>
      <c r="S2471" s="946"/>
      <c r="T2471" s="913"/>
      <c r="U2471" s="913"/>
      <c r="V2471" s="9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</row>
    <row r="2472" spans="1:116" ht="9.75" customHeight="1" outlineLevel="4" x14ac:dyDescent="0.15">
      <c r="A2472" s="949"/>
      <c r="B2472" s="952"/>
      <c r="C2472" s="955"/>
      <c r="D2472" s="979"/>
      <c r="E2472" s="961"/>
      <c r="F2472" s="964"/>
      <c r="G2472" s="943"/>
      <c r="H2472" s="943"/>
      <c r="I2472" s="943"/>
      <c r="J2472" s="16" t="s">
        <v>158</v>
      </c>
      <c r="K2472" s="20"/>
      <c r="L2472" s="20"/>
      <c r="M2472" s="17"/>
      <c r="N2472" s="17"/>
      <c r="O2472" s="17"/>
      <c r="P2472" s="17"/>
      <c r="Q2472" s="16"/>
      <c r="R2472" s="16"/>
      <c r="S2472" s="946"/>
      <c r="T2472" s="913"/>
      <c r="U2472" s="913"/>
      <c r="V2472" s="9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</row>
    <row r="2473" spans="1:116" ht="9.75" customHeight="1" outlineLevel="4" x14ac:dyDescent="0.15">
      <c r="A2473" s="949"/>
      <c r="B2473" s="952"/>
      <c r="C2473" s="955"/>
      <c r="D2473" s="979"/>
      <c r="E2473" s="961"/>
      <c r="F2473" s="964"/>
      <c r="G2473" s="943"/>
      <c r="H2473" s="943"/>
      <c r="I2473" s="943"/>
      <c r="J2473" s="18" t="s">
        <v>159</v>
      </c>
      <c r="K2473" s="21"/>
      <c r="L2473" s="21"/>
      <c r="M2473" s="22"/>
      <c r="N2473" s="22"/>
      <c r="O2473" s="22"/>
      <c r="P2473" s="22"/>
      <c r="Q2473" s="18"/>
      <c r="R2473" s="18"/>
      <c r="S2473" s="946"/>
      <c r="T2473" s="913"/>
      <c r="U2473" s="913"/>
      <c r="V2473" s="9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</row>
    <row r="2474" spans="1:116" ht="9.75" customHeight="1" outlineLevel="4" thickBot="1" x14ac:dyDescent="0.2">
      <c r="A2474" s="950"/>
      <c r="B2474" s="953"/>
      <c r="C2474" s="956"/>
      <c r="D2474" s="980"/>
      <c r="E2474" s="962"/>
      <c r="F2474" s="965"/>
      <c r="G2474" s="944"/>
      <c r="H2474" s="944"/>
      <c r="I2474" s="944"/>
      <c r="J2474" s="19" t="s">
        <v>385</v>
      </c>
      <c r="K2474" s="19">
        <f>SUM(K2470:K2473)</f>
        <v>0</v>
      </c>
      <c r="L2474" s="19">
        <f>SUM(L2470:L2473)</f>
        <v>0</v>
      </c>
      <c r="M2474" s="19">
        <f t="shared" ref="M2474:R2474" si="595">SUM(M2470:M2473)</f>
        <v>0</v>
      </c>
      <c r="N2474" s="19">
        <f t="shared" si="595"/>
        <v>0</v>
      </c>
      <c r="O2474" s="19">
        <f t="shared" si="595"/>
        <v>0</v>
      </c>
      <c r="P2474" s="19">
        <f t="shared" si="595"/>
        <v>0</v>
      </c>
      <c r="Q2474" s="19">
        <f t="shared" si="595"/>
        <v>0</v>
      </c>
      <c r="R2474" s="19">
        <f t="shared" si="595"/>
        <v>0</v>
      </c>
      <c r="S2474" s="947"/>
      <c r="T2474" s="914"/>
      <c r="U2474" s="914"/>
      <c r="V2474" s="914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</row>
    <row r="2475" spans="1:116" ht="10.5" customHeight="1" outlineLevel="4" x14ac:dyDescent="0.15">
      <c r="A2475" s="948" t="s">
        <v>128</v>
      </c>
      <c r="B2475" s="951" t="s">
        <v>11</v>
      </c>
      <c r="C2475" s="954" t="s">
        <v>10</v>
      </c>
      <c r="D2475" s="978">
        <v>2</v>
      </c>
      <c r="E2475" s="960" t="s">
        <v>12</v>
      </c>
      <c r="F2475" s="963"/>
      <c r="G2475" s="942"/>
      <c r="H2475" s="942"/>
      <c r="I2475" s="942"/>
      <c r="J2475" s="14" t="s">
        <v>156</v>
      </c>
      <c r="K2475" s="20"/>
      <c r="L2475" s="20"/>
      <c r="M2475" s="17"/>
      <c r="N2475" s="17"/>
      <c r="O2475" s="17"/>
      <c r="P2475" s="17"/>
      <c r="Q2475" s="16"/>
      <c r="R2475" s="16"/>
      <c r="S2475" s="945"/>
      <c r="T2475" s="912"/>
      <c r="U2475" s="912"/>
      <c r="V2475" s="912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  <c r="DK2475" s="6"/>
      <c r="DL2475" s="6"/>
    </row>
    <row r="2476" spans="1:116" ht="10.5" customHeight="1" outlineLevel="4" x14ac:dyDescent="0.15">
      <c r="A2476" s="949"/>
      <c r="B2476" s="952"/>
      <c r="C2476" s="955"/>
      <c r="D2476" s="979"/>
      <c r="E2476" s="961"/>
      <c r="F2476" s="964"/>
      <c r="G2476" s="943"/>
      <c r="H2476" s="943"/>
      <c r="I2476" s="943"/>
      <c r="J2476" s="16" t="s">
        <v>157</v>
      </c>
      <c r="K2476" s="20"/>
      <c r="L2476" s="20"/>
      <c r="M2476" s="17"/>
      <c r="N2476" s="17"/>
      <c r="O2476" s="17"/>
      <c r="P2476" s="17"/>
      <c r="Q2476" s="16"/>
      <c r="R2476" s="16"/>
      <c r="S2476" s="946"/>
      <c r="T2476" s="913"/>
      <c r="U2476" s="913"/>
      <c r="V2476" s="9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</row>
    <row r="2477" spans="1:116" ht="9.75" customHeight="1" outlineLevel="4" x14ac:dyDescent="0.15">
      <c r="A2477" s="949"/>
      <c r="B2477" s="952"/>
      <c r="C2477" s="955"/>
      <c r="D2477" s="979"/>
      <c r="E2477" s="961"/>
      <c r="F2477" s="964"/>
      <c r="G2477" s="943"/>
      <c r="H2477" s="943"/>
      <c r="I2477" s="943"/>
      <c r="J2477" s="16" t="s">
        <v>158</v>
      </c>
      <c r="K2477" s="20"/>
      <c r="L2477" s="20"/>
      <c r="M2477" s="17"/>
      <c r="N2477" s="17"/>
      <c r="O2477" s="17"/>
      <c r="P2477" s="17"/>
      <c r="Q2477" s="16"/>
      <c r="R2477" s="16"/>
      <c r="S2477" s="946"/>
      <c r="T2477" s="913"/>
      <c r="U2477" s="913"/>
      <c r="V2477" s="9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</row>
    <row r="2478" spans="1:116" ht="9.75" customHeight="1" outlineLevel="4" x14ac:dyDescent="0.15">
      <c r="A2478" s="949"/>
      <c r="B2478" s="952"/>
      <c r="C2478" s="955"/>
      <c r="D2478" s="979"/>
      <c r="E2478" s="961"/>
      <c r="F2478" s="964"/>
      <c r="G2478" s="943"/>
      <c r="H2478" s="943"/>
      <c r="I2478" s="943"/>
      <c r="J2478" s="18" t="s">
        <v>159</v>
      </c>
      <c r="K2478" s="21"/>
      <c r="L2478" s="21"/>
      <c r="M2478" s="22"/>
      <c r="N2478" s="22"/>
      <c r="O2478" s="22"/>
      <c r="P2478" s="22"/>
      <c r="Q2478" s="18"/>
      <c r="R2478" s="18"/>
      <c r="S2478" s="946"/>
      <c r="T2478" s="913"/>
      <c r="U2478" s="913"/>
      <c r="V2478" s="9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</row>
    <row r="2479" spans="1:116" ht="9.75" customHeight="1" outlineLevel="4" thickBot="1" x14ac:dyDescent="0.2">
      <c r="A2479" s="950"/>
      <c r="B2479" s="953"/>
      <c r="C2479" s="956"/>
      <c r="D2479" s="980"/>
      <c r="E2479" s="962"/>
      <c r="F2479" s="965"/>
      <c r="G2479" s="944"/>
      <c r="H2479" s="944"/>
      <c r="I2479" s="944"/>
      <c r="J2479" s="19" t="s">
        <v>385</v>
      </c>
      <c r="K2479" s="19">
        <f>SUM(K2475:K2478)</f>
        <v>0</v>
      </c>
      <c r="L2479" s="19">
        <f>SUM(L2475:L2478)</f>
        <v>0</v>
      </c>
      <c r="M2479" s="19">
        <f t="shared" ref="M2479:R2479" si="596">SUM(M2475:M2478)</f>
        <v>0</v>
      </c>
      <c r="N2479" s="19">
        <f t="shared" si="596"/>
        <v>0</v>
      </c>
      <c r="O2479" s="19">
        <f t="shared" si="596"/>
        <v>0</v>
      </c>
      <c r="P2479" s="19">
        <f t="shared" si="596"/>
        <v>0</v>
      </c>
      <c r="Q2479" s="19">
        <f t="shared" si="596"/>
        <v>0</v>
      </c>
      <c r="R2479" s="19">
        <f t="shared" si="596"/>
        <v>0</v>
      </c>
      <c r="S2479" s="947"/>
      <c r="T2479" s="914"/>
      <c r="U2479" s="914"/>
      <c r="V2479" s="914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</row>
    <row r="2480" spans="1:116" ht="9.75" customHeight="1" outlineLevel="3" thickBot="1" x14ac:dyDescent="0.2">
      <c r="A2480" s="30" t="s">
        <v>128</v>
      </c>
      <c r="B2480" s="31" t="s">
        <v>11</v>
      </c>
      <c r="C2480" s="10" t="s">
        <v>10</v>
      </c>
      <c r="D2480" s="25">
        <v>2</v>
      </c>
      <c r="E2480" s="915" t="s">
        <v>46</v>
      </c>
      <c r="F2480" s="916"/>
      <c r="G2480" s="916"/>
      <c r="H2480" s="916"/>
      <c r="I2480" s="916"/>
      <c r="J2480" s="917"/>
      <c r="K2480" s="26">
        <f>K2469+K2474+K2479</f>
        <v>0</v>
      </c>
      <c r="L2480" s="26">
        <f>L2469+L2474+L2479</f>
        <v>0</v>
      </c>
      <c r="M2480" s="26">
        <f t="shared" ref="M2480:R2480" si="597">M2469+M2474+M2479</f>
        <v>0</v>
      </c>
      <c r="N2480" s="26">
        <f t="shared" si="597"/>
        <v>0</v>
      </c>
      <c r="O2480" s="26">
        <f t="shared" si="597"/>
        <v>0</v>
      </c>
      <c r="P2480" s="26">
        <f t="shared" si="597"/>
        <v>0</v>
      </c>
      <c r="Q2480" s="26">
        <f t="shared" si="597"/>
        <v>0</v>
      </c>
      <c r="R2480" s="26">
        <f t="shared" si="597"/>
        <v>0</v>
      </c>
      <c r="S2480" s="42" t="s">
        <v>13</v>
      </c>
      <c r="T2480" s="43" t="s">
        <v>13</v>
      </c>
      <c r="U2480" s="44" t="s">
        <v>13</v>
      </c>
      <c r="V2480" s="45" t="s">
        <v>13</v>
      </c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</row>
    <row r="2481" spans="1:116" ht="9.75" customHeight="1" outlineLevel="4" thickBot="1" x14ac:dyDescent="0.2">
      <c r="A2481" s="11" t="s">
        <v>128</v>
      </c>
      <c r="B2481" s="12" t="s">
        <v>11</v>
      </c>
      <c r="C2481" s="117" t="s">
        <v>10</v>
      </c>
      <c r="D2481" s="13">
        <v>3</v>
      </c>
      <c r="E2481" s="969" t="s">
        <v>277</v>
      </c>
      <c r="F2481" s="970"/>
      <c r="G2481" s="970"/>
      <c r="H2481" s="970"/>
      <c r="I2481" s="970"/>
      <c r="J2481" s="970"/>
      <c r="K2481" s="970"/>
      <c r="L2481" s="970"/>
      <c r="M2481" s="970"/>
      <c r="N2481" s="970"/>
      <c r="O2481" s="970"/>
      <c r="P2481" s="970"/>
      <c r="Q2481" s="970"/>
      <c r="R2481" s="970"/>
      <c r="S2481" s="970"/>
      <c r="T2481" s="970"/>
      <c r="U2481" s="970"/>
      <c r="V2481" s="971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</row>
    <row r="2482" spans="1:116" ht="9.75" customHeight="1" outlineLevel="4" x14ac:dyDescent="0.15">
      <c r="A2482" s="948" t="s">
        <v>128</v>
      </c>
      <c r="B2482" s="951" t="s">
        <v>11</v>
      </c>
      <c r="C2482" s="954" t="s">
        <v>10</v>
      </c>
      <c r="D2482" s="978">
        <v>3</v>
      </c>
      <c r="E2482" s="960" t="s">
        <v>10</v>
      </c>
      <c r="F2482" s="1040" t="s">
        <v>536</v>
      </c>
      <c r="G2482" s="942" t="s">
        <v>444</v>
      </c>
      <c r="H2482" s="109" t="s">
        <v>388</v>
      </c>
      <c r="I2482" s="942" t="s">
        <v>498</v>
      </c>
      <c r="J2482" s="16" t="s">
        <v>156</v>
      </c>
      <c r="K2482" s="20">
        <v>96954.75</v>
      </c>
      <c r="L2482" s="14"/>
      <c r="M2482" s="15"/>
      <c r="N2482" s="15"/>
      <c r="O2482" s="15"/>
      <c r="P2482" s="15"/>
      <c r="Q2482" s="14"/>
      <c r="R2482" s="14"/>
      <c r="S2482" s="1034"/>
      <c r="T2482" s="1037"/>
      <c r="U2482" s="1037"/>
      <c r="V2482" s="1037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</row>
    <row r="2483" spans="1:116" ht="9.75" customHeight="1" outlineLevel="4" x14ac:dyDescent="0.15">
      <c r="A2483" s="949"/>
      <c r="B2483" s="952"/>
      <c r="C2483" s="955"/>
      <c r="D2483" s="979"/>
      <c r="E2483" s="961"/>
      <c r="F2483" s="1041"/>
      <c r="G2483" s="943"/>
      <c r="H2483" s="106" t="s">
        <v>128</v>
      </c>
      <c r="I2483" s="943"/>
      <c r="J2483" s="16" t="s">
        <v>157</v>
      </c>
      <c r="K2483" s="20"/>
      <c r="L2483" s="16"/>
      <c r="M2483" s="17"/>
      <c r="N2483" s="17"/>
      <c r="O2483" s="17"/>
      <c r="P2483" s="17"/>
      <c r="Q2483" s="16"/>
      <c r="R2483" s="16"/>
      <c r="S2483" s="1035"/>
      <c r="T2483" s="1038"/>
      <c r="U2483" s="1038"/>
      <c r="V2483" s="1038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</row>
    <row r="2484" spans="1:116" ht="9.75" customHeight="1" outlineLevel="4" x14ac:dyDescent="0.15">
      <c r="A2484" s="949"/>
      <c r="B2484" s="952"/>
      <c r="C2484" s="955"/>
      <c r="D2484" s="979"/>
      <c r="E2484" s="961"/>
      <c r="F2484" s="1041"/>
      <c r="G2484" s="943"/>
      <c r="H2484" s="106" t="s">
        <v>62</v>
      </c>
      <c r="I2484" s="943"/>
      <c r="J2484" s="16" t="s">
        <v>158</v>
      </c>
      <c r="K2484" s="20">
        <v>549410.23</v>
      </c>
      <c r="L2484" s="16"/>
      <c r="M2484" s="17"/>
      <c r="N2484" s="17"/>
      <c r="O2484" s="17"/>
      <c r="P2484" s="17"/>
      <c r="Q2484" s="16"/>
      <c r="R2484" s="16"/>
      <c r="S2484" s="1035"/>
      <c r="T2484" s="1038"/>
      <c r="U2484" s="1038"/>
      <c r="V2484" s="1038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</row>
    <row r="2485" spans="1:116" ht="9.75" customHeight="1" outlineLevel="4" x14ac:dyDescent="0.15">
      <c r="A2485" s="949"/>
      <c r="B2485" s="952"/>
      <c r="C2485" s="955"/>
      <c r="D2485" s="979"/>
      <c r="E2485" s="961"/>
      <c r="F2485" s="1041"/>
      <c r="G2485" s="943"/>
      <c r="H2485" s="943" t="s">
        <v>391</v>
      </c>
      <c r="I2485" s="943"/>
      <c r="J2485" s="18" t="s">
        <v>159</v>
      </c>
      <c r="K2485" s="21"/>
      <c r="L2485" s="18"/>
      <c r="M2485" s="18"/>
      <c r="N2485" s="18"/>
      <c r="O2485" s="18"/>
      <c r="P2485" s="18"/>
      <c r="Q2485" s="18"/>
      <c r="R2485" s="18"/>
      <c r="S2485" s="1035"/>
      <c r="T2485" s="1038"/>
      <c r="U2485" s="1038"/>
      <c r="V2485" s="1038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</row>
    <row r="2486" spans="1:116" ht="9.75" customHeight="1" outlineLevel="4" thickBot="1" x14ac:dyDescent="0.2">
      <c r="A2486" s="950"/>
      <c r="B2486" s="953"/>
      <c r="C2486" s="956"/>
      <c r="D2486" s="980"/>
      <c r="E2486" s="962"/>
      <c r="F2486" s="1042"/>
      <c r="G2486" s="944"/>
      <c r="H2486" s="944"/>
      <c r="I2486" s="944"/>
      <c r="J2486" s="19" t="s">
        <v>385</v>
      </c>
      <c r="K2486" s="19">
        <f>SUM(K2482:K2485)</f>
        <v>646364.98</v>
      </c>
      <c r="L2486" s="19">
        <f>SUM(L2482:L2485)</f>
        <v>0</v>
      </c>
      <c r="M2486" s="19">
        <f t="shared" ref="M2486:R2486" si="598">SUM(M2482:M2485)</f>
        <v>0</v>
      </c>
      <c r="N2486" s="19">
        <f t="shared" si="598"/>
        <v>0</v>
      </c>
      <c r="O2486" s="19">
        <f t="shared" si="598"/>
        <v>0</v>
      </c>
      <c r="P2486" s="19">
        <f t="shared" si="598"/>
        <v>0</v>
      </c>
      <c r="Q2486" s="19">
        <f t="shared" si="598"/>
        <v>0</v>
      </c>
      <c r="R2486" s="19">
        <f t="shared" si="598"/>
        <v>0</v>
      </c>
      <c r="S2486" s="1036"/>
      <c r="T2486" s="1039"/>
      <c r="U2486" s="1039"/>
      <c r="V2486" s="1039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</row>
    <row r="2487" spans="1:116" ht="9.75" customHeight="1" outlineLevel="4" x14ac:dyDescent="0.15">
      <c r="A2487" s="948" t="s">
        <v>128</v>
      </c>
      <c r="B2487" s="951" t="s">
        <v>11</v>
      </c>
      <c r="C2487" s="954" t="s">
        <v>10</v>
      </c>
      <c r="D2487" s="978">
        <v>3</v>
      </c>
      <c r="E2487" s="960" t="s">
        <v>11</v>
      </c>
      <c r="F2487" s="981" t="s">
        <v>534</v>
      </c>
      <c r="G2487" s="942"/>
      <c r="H2487" s="942" t="s">
        <v>62</v>
      </c>
      <c r="I2487" s="942"/>
      <c r="J2487" s="14" t="s">
        <v>156</v>
      </c>
      <c r="K2487" s="20"/>
      <c r="L2487" s="20"/>
      <c r="M2487" s="17"/>
      <c r="N2487" s="17"/>
      <c r="O2487" s="17"/>
      <c r="P2487" s="17"/>
      <c r="Q2487" s="16"/>
      <c r="R2487" s="16"/>
      <c r="S2487" s="945"/>
      <c r="T2487" s="912"/>
      <c r="U2487" s="912"/>
      <c r="V2487" s="912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</row>
    <row r="2488" spans="1:116" ht="9.75" customHeight="1" outlineLevel="4" x14ac:dyDescent="0.15">
      <c r="A2488" s="949"/>
      <c r="B2488" s="952"/>
      <c r="C2488" s="955"/>
      <c r="D2488" s="979"/>
      <c r="E2488" s="961"/>
      <c r="F2488" s="982"/>
      <c r="G2488" s="943"/>
      <c r="H2488" s="943"/>
      <c r="I2488" s="943"/>
      <c r="J2488" s="16" t="s">
        <v>157</v>
      </c>
      <c r="K2488" s="20"/>
      <c r="L2488" s="20"/>
      <c r="M2488" s="17"/>
      <c r="N2488" s="17"/>
      <c r="O2488" s="17"/>
      <c r="P2488" s="17"/>
      <c r="Q2488" s="16"/>
      <c r="R2488" s="16"/>
      <c r="S2488" s="946"/>
      <c r="T2488" s="913"/>
      <c r="U2488" s="913"/>
      <c r="V2488" s="9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</row>
    <row r="2489" spans="1:116" ht="9.75" customHeight="1" outlineLevel="4" x14ac:dyDescent="0.15">
      <c r="A2489" s="949"/>
      <c r="B2489" s="952"/>
      <c r="C2489" s="955"/>
      <c r="D2489" s="979"/>
      <c r="E2489" s="961"/>
      <c r="F2489" s="982"/>
      <c r="G2489" s="943"/>
      <c r="H2489" s="943"/>
      <c r="I2489" s="943"/>
      <c r="J2489" s="16" t="s">
        <v>158</v>
      </c>
      <c r="K2489" s="20"/>
      <c r="L2489" s="20"/>
      <c r="M2489" s="17"/>
      <c r="N2489" s="17"/>
      <c r="O2489" s="17"/>
      <c r="P2489" s="17"/>
      <c r="Q2489" s="16"/>
      <c r="R2489" s="16"/>
      <c r="S2489" s="946"/>
      <c r="T2489" s="913"/>
      <c r="U2489" s="913"/>
      <c r="V2489" s="9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</row>
    <row r="2490" spans="1:116" ht="9.75" customHeight="1" outlineLevel="4" x14ac:dyDescent="0.15">
      <c r="A2490" s="949"/>
      <c r="B2490" s="952"/>
      <c r="C2490" s="955"/>
      <c r="D2490" s="979"/>
      <c r="E2490" s="961"/>
      <c r="F2490" s="983"/>
      <c r="G2490" s="943"/>
      <c r="H2490" s="943"/>
      <c r="I2490" s="943"/>
      <c r="J2490" s="18" t="s">
        <v>159</v>
      </c>
      <c r="K2490" s="21"/>
      <c r="L2490" s="21"/>
      <c r="M2490" s="22"/>
      <c r="N2490" s="22"/>
      <c r="O2490" s="22"/>
      <c r="P2490" s="22"/>
      <c r="Q2490" s="18"/>
      <c r="R2490" s="18"/>
      <c r="S2490" s="946"/>
      <c r="T2490" s="913"/>
      <c r="U2490" s="913"/>
      <c r="V2490" s="9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</row>
    <row r="2491" spans="1:116" ht="9.75" customHeight="1" outlineLevel="4" thickBot="1" x14ac:dyDescent="0.2">
      <c r="A2491" s="950"/>
      <c r="B2491" s="953"/>
      <c r="C2491" s="956"/>
      <c r="D2491" s="980"/>
      <c r="E2491" s="962"/>
      <c r="F2491" s="984"/>
      <c r="G2491" s="944"/>
      <c r="H2491" s="944"/>
      <c r="I2491" s="944"/>
      <c r="J2491" s="19" t="s">
        <v>385</v>
      </c>
      <c r="K2491" s="19">
        <f>SUM(K2487:K2490)</f>
        <v>0</v>
      </c>
      <c r="L2491" s="19">
        <f>SUM(L2487:L2490)</f>
        <v>0</v>
      </c>
      <c r="M2491" s="19">
        <f t="shared" ref="M2491:R2491" si="599">SUM(M2487:M2490)</f>
        <v>0</v>
      </c>
      <c r="N2491" s="19">
        <f t="shared" si="599"/>
        <v>0</v>
      </c>
      <c r="O2491" s="19">
        <f t="shared" si="599"/>
        <v>0</v>
      </c>
      <c r="P2491" s="19">
        <f t="shared" si="599"/>
        <v>0</v>
      </c>
      <c r="Q2491" s="19">
        <f t="shared" si="599"/>
        <v>0</v>
      </c>
      <c r="R2491" s="19">
        <f t="shared" si="599"/>
        <v>0</v>
      </c>
      <c r="S2491" s="947"/>
      <c r="T2491" s="914"/>
      <c r="U2491" s="914"/>
      <c r="V2491" s="914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</row>
    <row r="2492" spans="1:116" ht="10.5" customHeight="1" outlineLevel="4" x14ac:dyDescent="0.15">
      <c r="A2492" s="948" t="s">
        <v>128</v>
      </c>
      <c r="B2492" s="951" t="s">
        <v>11</v>
      </c>
      <c r="C2492" s="954" t="s">
        <v>10</v>
      </c>
      <c r="D2492" s="978">
        <v>3</v>
      </c>
      <c r="E2492" s="960" t="s">
        <v>12</v>
      </c>
      <c r="F2492" s="963"/>
      <c r="G2492" s="942"/>
      <c r="H2492" s="942"/>
      <c r="I2492" s="942"/>
      <c r="J2492" s="14" t="s">
        <v>156</v>
      </c>
      <c r="K2492" s="20"/>
      <c r="L2492" s="20"/>
      <c r="M2492" s="17"/>
      <c r="N2492" s="17"/>
      <c r="O2492" s="17"/>
      <c r="P2492" s="17"/>
      <c r="Q2492" s="16"/>
      <c r="R2492" s="16"/>
      <c r="S2492" s="945"/>
      <c r="T2492" s="912"/>
      <c r="U2492" s="912"/>
      <c r="V2492" s="912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  <c r="DK2492" s="6"/>
      <c r="DL2492" s="6"/>
    </row>
    <row r="2493" spans="1:116" ht="10.5" customHeight="1" outlineLevel="4" x14ac:dyDescent="0.15">
      <c r="A2493" s="949"/>
      <c r="B2493" s="952"/>
      <c r="C2493" s="955"/>
      <c r="D2493" s="979"/>
      <c r="E2493" s="961"/>
      <c r="F2493" s="964"/>
      <c r="G2493" s="943"/>
      <c r="H2493" s="943"/>
      <c r="I2493" s="943"/>
      <c r="J2493" s="16" t="s">
        <v>157</v>
      </c>
      <c r="K2493" s="20"/>
      <c r="L2493" s="20"/>
      <c r="M2493" s="17"/>
      <c r="N2493" s="17"/>
      <c r="O2493" s="17"/>
      <c r="P2493" s="17"/>
      <c r="Q2493" s="16"/>
      <c r="R2493" s="16"/>
      <c r="S2493" s="946"/>
      <c r="T2493" s="913"/>
      <c r="U2493" s="913"/>
      <c r="V2493" s="9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</row>
    <row r="2494" spans="1:116" ht="9.75" customHeight="1" outlineLevel="4" x14ac:dyDescent="0.15">
      <c r="A2494" s="949"/>
      <c r="B2494" s="952"/>
      <c r="C2494" s="955"/>
      <c r="D2494" s="979"/>
      <c r="E2494" s="961"/>
      <c r="F2494" s="964"/>
      <c r="G2494" s="943"/>
      <c r="H2494" s="943"/>
      <c r="I2494" s="943"/>
      <c r="J2494" s="16" t="s">
        <v>158</v>
      </c>
      <c r="K2494" s="20"/>
      <c r="L2494" s="20"/>
      <c r="M2494" s="17"/>
      <c r="N2494" s="17"/>
      <c r="O2494" s="17"/>
      <c r="P2494" s="17"/>
      <c r="Q2494" s="16"/>
      <c r="R2494" s="16"/>
      <c r="S2494" s="946"/>
      <c r="T2494" s="913"/>
      <c r="U2494" s="913"/>
      <c r="V2494" s="9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</row>
    <row r="2495" spans="1:116" ht="9.75" customHeight="1" outlineLevel="4" x14ac:dyDescent="0.15">
      <c r="A2495" s="949"/>
      <c r="B2495" s="952"/>
      <c r="C2495" s="955"/>
      <c r="D2495" s="979"/>
      <c r="E2495" s="961"/>
      <c r="F2495" s="964"/>
      <c r="G2495" s="943"/>
      <c r="H2495" s="943"/>
      <c r="I2495" s="943"/>
      <c r="J2495" s="18" t="s">
        <v>159</v>
      </c>
      <c r="K2495" s="21"/>
      <c r="L2495" s="21"/>
      <c r="M2495" s="22"/>
      <c r="N2495" s="22"/>
      <c r="O2495" s="22"/>
      <c r="P2495" s="22"/>
      <c r="Q2495" s="18"/>
      <c r="R2495" s="18"/>
      <c r="S2495" s="946"/>
      <c r="T2495" s="913"/>
      <c r="U2495" s="913"/>
      <c r="V2495" s="9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</row>
    <row r="2496" spans="1:116" ht="9.75" customHeight="1" outlineLevel="4" thickBot="1" x14ac:dyDescent="0.2">
      <c r="A2496" s="950"/>
      <c r="B2496" s="953"/>
      <c r="C2496" s="956"/>
      <c r="D2496" s="980"/>
      <c r="E2496" s="962"/>
      <c r="F2496" s="965"/>
      <c r="G2496" s="944"/>
      <c r="H2496" s="944"/>
      <c r="I2496" s="944"/>
      <c r="J2496" s="19" t="s">
        <v>385</v>
      </c>
      <c r="K2496" s="19">
        <f>SUM(K2492:K2495)</f>
        <v>0</v>
      </c>
      <c r="L2496" s="19">
        <f t="shared" ref="L2496:R2496" si="600">SUM(L2492:L2495)</f>
        <v>0</v>
      </c>
      <c r="M2496" s="19">
        <f t="shared" si="600"/>
        <v>0</v>
      </c>
      <c r="N2496" s="19">
        <f t="shared" si="600"/>
        <v>0</v>
      </c>
      <c r="O2496" s="19">
        <f t="shared" si="600"/>
        <v>0</v>
      </c>
      <c r="P2496" s="19">
        <f t="shared" si="600"/>
        <v>0</v>
      </c>
      <c r="Q2496" s="19">
        <f t="shared" si="600"/>
        <v>0</v>
      </c>
      <c r="R2496" s="19">
        <f t="shared" si="600"/>
        <v>0</v>
      </c>
      <c r="S2496" s="947"/>
      <c r="T2496" s="914"/>
      <c r="U2496" s="914"/>
      <c r="V2496" s="914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</row>
    <row r="2497" spans="1:116" ht="9.75" customHeight="1" outlineLevel="3" thickBot="1" x14ac:dyDescent="0.2">
      <c r="A2497" s="30" t="s">
        <v>128</v>
      </c>
      <c r="B2497" s="31" t="s">
        <v>11</v>
      </c>
      <c r="C2497" s="10" t="s">
        <v>10</v>
      </c>
      <c r="D2497" s="25">
        <v>3</v>
      </c>
      <c r="E2497" s="915" t="s">
        <v>46</v>
      </c>
      <c r="F2497" s="916"/>
      <c r="G2497" s="916"/>
      <c r="H2497" s="916"/>
      <c r="I2497" s="916"/>
      <c r="J2497" s="917"/>
      <c r="K2497" s="26">
        <f>K2486+K2491+K2496</f>
        <v>646364.98</v>
      </c>
      <c r="L2497" s="26">
        <f>L2486+L2491+L2496</f>
        <v>0</v>
      </c>
      <c r="M2497" s="26">
        <f t="shared" ref="M2497:R2497" si="601">M2486+M2491+M2496</f>
        <v>0</v>
      </c>
      <c r="N2497" s="26">
        <f t="shared" si="601"/>
        <v>0</v>
      </c>
      <c r="O2497" s="26">
        <f t="shared" si="601"/>
        <v>0</v>
      </c>
      <c r="P2497" s="26">
        <f t="shared" si="601"/>
        <v>0</v>
      </c>
      <c r="Q2497" s="26">
        <f t="shared" si="601"/>
        <v>0</v>
      </c>
      <c r="R2497" s="26">
        <f t="shared" si="601"/>
        <v>0</v>
      </c>
      <c r="S2497" s="42" t="s">
        <v>13</v>
      </c>
      <c r="T2497" s="43" t="s">
        <v>13</v>
      </c>
      <c r="U2497" s="44" t="s">
        <v>13</v>
      </c>
      <c r="V2497" s="45" t="s">
        <v>13</v>
      </c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</row>
    <row r="2498" spans="1:116" ht="9.75" customHeight="1" outlineLevel="2" thickBot="1" x14ac:dyDescent="0.2">
      <c r="A2498" s="30" t="s">
        <v>128</v>
      </c>
      <c r="B2498" s="31" t="s">
        <v>11</v>
      </c>
      <c r="C2498" s="10" t="s">
        <v>10</v>
      </c>
      <c r="D2498" s="918" t="s">
        <v>21</v>
      </c>
      <c r="E2498" s="919"/>
      <c r="F2498" s="919"/>
      <c r="G2498" s="919"/>
      <c r="H2498" s="919"/>
      <c r="I2498" s="919"/>
      <c r="J2498" s="919"/>
      <c r="K2498" s="32">
        <f t="shared" ref="K2498:R2498" si="602">K2497+K2480+K2463</f>
        <v>3464433.39</v>
      </c>
      <c r="L2498" s="32">
        <f t="shared" si="602"/>
        <v>0</v>
      </c>
      <c r="M2498" s="32">
        <f t="shared" si="602"/>
        <v>0</v>
      </c>
      <c r="N2498" s="32">
        <f t="shared" si="602"/>
        <v>0</v>
      </c>
      <c r="O2498" s="32">
        <f t="shared" si="602"/>
        <v>0</v>
      </c>
      <c r="P2498" s="32">
        <f t="shared" si="602"/>
        <v>0</v>
      </c>
      <c r="Q2498" s="32">
        <f t="shared" si="602"/>
        <v>0</v>
      </c>
      <c r="R2498" s="32">
        <f t="shared" si="602"/>
        <v>0</v>
      </c>
      <c r="S2498" s="33" t="s">
        <v>13</v>
      </c>
      <c r="T2498" s="34" t="s">
        <v>13</v>
      </c>
      <c r="U2498" s="35" t="s">
        <v>13</v>
      </c>
      <c r="V2498" s="36" t="s">
        <v>13</v>
      </c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</row>
    <row r="2499" spans="1:116" ht="9.75" customHeight="1" outlineLevel="3" thickBot="1" x14ac:dyDescent="0.2">
      <c r="A2499" s="7" t="s">
        <v>128</v>
      </c>
      <c r="B2499" s="9" t="s">
        <v>11</v>
      </c>
      <c r="C2499" s="10" t="s">
        <v>11</v>
      </c>
      <c r="D2499" s="972" t="s">
        <v>278</v>
      </c>
      <c r="E2499" s="973"/>
      <c r="F2499" s="973"/>
      <c r="G2499" s="973"/>
      <c r="H2499" s="973"/>
      <c r="I2499" s="973"/>
      <c r="J2499" s="973"/>
      <c r="K2499" s="973"/>
      <c r="L2499" s="973"/>
      <c r="M2499" s="973"/>
      <c r="N2499" s="973"/>
      <c r="O2499" s="973"/>
      <c r="P2499" s="973"/>
      <c r="Q2499" s="973"/>
      <c r="R2499" s="973"/>
      <c r="S2499" s="973"/>
      <c r="T2499" s="973"/>
      <c r="U2499" s="973"/>
      <c r="V2499" s="974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</row>
    <row r="2500" spans="1:116" ht="9.75" customHeight="1" outlineLevel="4" thickBot="1" x14ac:dyDescent="0.2">
      <c r="A2500" s="11" t="s">
        <v>128</v>
      </c>
      <c r="B2500" s="12" t="s">
        <v>11</v>
      </c>
      <c r="C2500" s="117" t="s">
        <v>11</v>
      </c>
      <c r="D2500" s="13">
        <v>1</v>
      </c>
      <c r="E2500" s="969" t="s">
        <v>279</v>
      </c>
      <c r="F2500" s="970"/>
      <c r="G2500" s="970"/>
      <c r="H2500" s="970"/>
      <c r="I2500" s="970"/>
      <c r="J2500" s="970"/>
      <c r="K2500" s="970"/>
      <c r="L2500" s="970"/>
      <c r="M2500" s="970"/>
      <c r="N2500" s="970"/>
      <c r="O2500" s="970"/>
      <c r="P2500" s="970"/>
      <c r="Q2500" s="970"/>
      <c r="R2500" s="970"/>
      <c r="S2500" s="970"/>
      <c r="T2500" s="970"/>
      <c r="U2500" s="970"/>
      <c r="V2500" s="971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</row>
    <row r="2501" spans="1:116" ht="9.75" customHeight="1" outlineLevel="4" x14ac:dyDescent="0.15">
      <c r="A2501" s="948" t="s">
        <v>128</v>
      </c>
      <c r="B2501" s="951" t="s">
        <v>11</v>
      </c>
      <c r="C2501" s="954" t="s">
        <v>11</v>
      </c>
      <c r="D2501" s="978">
        <v>1</v>
      </c>
      <c r="E2501" s="960" t="s">
        <v>10</v>
      </c>
      <c r="F2501" s="966"/>
      <c r="G2501" s="942"/>
      <c r="H2501" s="942"/>
      <c r="I2501" s="942"/>
      <c r="J2501" s="16" t="s">
        <v>156</v>
      </c>
      <c r="K2501" s="20"/>
      <c r="L2501" s="14"/>
      <c r="M2501" s="15"/>
      <c r="N2501" s="15"/>
      <c r="O2501" s="15"/>
      <c r="P2501" s="15"/>
      <c r="Q2501" s="14"/>
      <c r="R2501" s="14"/>
      <c r="S2501" s="945"/>
      <c r="T2501" s="912"/>
      <c r="U2501" s="912"/>
      <c r="V2501" s="912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</row>
    <row r="2502" spans="1:116" ht="9.75" customHeight="1" outlineLevel="4" x14ac:dyDescent="0.15">
      <c r="A2502" s="949"/>
      <c r="B2502" s="952"/>
      <c r="C2502" s="955"/>
      <c r="D2502" s="979"/>
      <c r="E2502" s="961"/>
      <c r="F2502" s="967"/>
      <c r="G2502" s="943"/>
      <c r="H2502" s="943"/>
      <c r="I2502" s="943"/>
      <c r="J2502" s="16" t="s">
        <v>157</v>
      </c>
      <c r="K2502" s="20"/>
      <c r="L2502" s="16"/>
      <c r="M2502" s="17"/>
      <c r="N2502" s="17"/>
      <c r="O2502" s="17"/>
      <c r="P2502" s="17"/>
      <c r="Q2502" s="16"/>
      <c r="R2502" s="16"/>
      <c r="S2502" s="946"/>
      <c r="T2502" s="913"/>
      <c r="U2502" s="913"/>
      <c r="V2502" s="9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</row>
    <row r="2503" spans="1:116" ht="9.75" customHeight="1" outlineLevel="4" x14ac:dyDescent="0.15">
      <c r="A2503" s="949"/>
      <c r="B2503" s="952"/>
      <c r="C2503" s="955"/>
      <c r="D2503" s="979"/>
      <c r="E2503" s="961"/>
      <c r="F2503" s="967"/>
      <c r="G2503" s="943"/>
      <c r="H2503" s="943"/>
      <c r="I2503" s="943"/>
      <c r="J2503" s="16" t="s">
        <v>158</v>
      </c>
      <c r="K2503" s="20"/>
      <c r="L2503" s="16"/>
      <c r="M2503" s="17"/>
      <c r="N2503" s="17"/>
      <c r="O2503" s="17"/>
      <c r="P2503" s="17"/>
      <c r="Q2503" s="16"/>
      <c r="R2503" s="16"/>
      <c r="S2503" s="946"/>
      <c r="T2503" s="913"/>
      <c r="U2503" s="913"/>
      <c r="V2503" s="9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</row>
    <row r="2504" spans="1:116" ht="9.75" customHeight="1" outlineLevel="4" x14ac:dyDescent="0.15">
      <c r="A2504" s="949"/>
      <c r="B2504" s="952"/>
      <c r="C2504" s="955"/>
      <c r="D2504" s="979"/>
      <c r="E2504" s="961"/>
      <c r="F2504" s="967"/>
      <c r="G2504" s="943"/>
      <c r="H2504" s="943"/>
      <c r="I2504" s="943"/>
      <c r="J2504" s="18" t="s">
        <v>159</v>
      </c>
      <c r="K2504" s="21"/>
      <c r="L2504" s="18"/>
      <c r="M2504" s="18"/>
      <c r="N2504" s="18"/>
      <c r="O2504" s="18"/>
      <c r="P2504" s="18"/>
      <c r="Q2504" s="18"/>
      <c r="R2504" s="18"/>
      <c r="S2504" s="946"/>
      <c r="T2504" s="913"/>
      <c r="U2504" s="913"/>
      <c r="V2504" s="9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</row>
    <row r="2505" spans="1:116" ht="9.75" customHeight="1" outlineLevel="4" thickBot="1" x14ac:dyDescent="0.2">
      <c r="A2505" s="950"/>
      <c r="B2505" s="953"/>
      <c r="C2505" s="956"/>
      <c r="D2505" s="980"/>
      <c r="E2505" s="962"/>
      <c r="F2505" s="968"/>
      <c r="G2505" s="944"/>
      <c r="H2505" s="944"/>
      <c r="I2505" s="944"/>
      <c r="J2505" s="19" t="s">
        <v>385</v>
      </c>
      <c r="K2505" s="19">
        <f>SUM(K2501:K2504)</f>
        <v>0</v>
      </c>
      <c r="L2505" s="19">
        <f>SUM(L2501:L2504)</f>
        <v>0</v>
      </c>
      <c r="M2505" s="19">
        <f t="shared" ref="M2505:R2505" si="603">SUM(M2501:M2504)</f>
        <v>0</v>
      </c>
      <c r="N2505" s="19">
        <f t="shared" si="603"/>
        <v>0</v>
      </c>
      <c r="O2505" s="19">
        <f t="shared" si="603"/>
        <v>0</v>
      </c>
      <c r="P2505" s="19">
        <f t="shared" si="603"/>
        <v>0</v>
      </c>
      <c r="Q2505" s="19">
        <f t="shared" si="603"/>
        <v>0</v>
      </c>
      <c r="R2505" s="19">
        <f t="shared" si="603"/>
        <v>0</v>
      </c>
      <c r="S2505" s="947"/>
      <c r="T2505" s="914"/>
      <c r="U2505" s="914"/>
      <c r="V2505" s="914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</row>
    <row r="2506" spans="1:116" ht="9.75" customHeight="1" outlineLevel="4" x14ac:dyDescent="0.15">
      <c r="A2506" s="948" t="s">
        <v>128</v>
      </c>
      <c r="B2506" s="951" t="s">
        <v>11</v>
      </c>
      <c r="C2506" s="954" t="s">
        <v>11</v>
      </c>
      <c r="D2506" s="978">
        <v>1</v>
      </c>
      <c r="E2506" s="960" t="s">
        <v>11</v>
      </c>
      <c r="F2506" s="966"/>
      <c r="G2506" s="942"/>
      <c r="H2506" s="942"/>
      <c r="I2506" s="942"/>
      <c r="J2506" s="14" t="s">
        <v>156</v>
      </c>
      <c r="K2506" s="20"/>
      <c r="L2506" s="20"/>
      <c r="M2506" s="17"/>
      <c r="N2506" s="17"/>
      <c r="O2506" s="17"/>
      <c r="P2506" s="17"/>
      <c r="Q2506" s="16"/>
      <c r="R2506" s="16"/>
      <c r="S2506" s="945"/>
      <c r="T2506" s="912"/>
      <c r="U2506" s="912"/>
      <c r="V2506" s="912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</row>
    <row r="2507" spans="1:116" ht="9.75" customHeight="1" outlineLevel="4" x14ac:dyDescent="0.15">
      <c r="A2507" s="949"/>
      <c r="B2507" s="952"/>
      <c r="C2507" s="955"/>
      <c r="D2507" s="979"/>
      <c r="E2507" s="961"/>
      <c r="F2507" s="967"/>
      <c r="G2507" s="943"/>
      <c r="H2507" s="943"/>
      <c r="I2507" s="943"/>
      <c r="J2507" s="16" t="s">
        <v>157</v>
      </c>
      <c r="K2507" s="20"/>
      <c r="L2507" s="20"/>
      <c r="M2507" s="17"/>
      <c r="N2507" s="17"/>
      <c r="O2507" s="17"/>
      <c r="P2507" s="17"/>
      <c r="Q2507" s="16"/>
      <c r="R2507" s="16"/>
      <c r="S2507" s="946"/>
      <c r="T2507" s="913"/>
      <c r="U2507" s="913"/>
      <c r="V2507" s="9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</row>
    <row r="2508" spans="1:116" ht="9.75" customHeight="1" outlineLevel="4" x14ac:dyDescent="0.15">
      <c r="A2508" s="949"/>
      <c r="B2508" s="952"/>
      <c r="C2508" s="955"/>
      <c r="D2508" s="979"/>
      <c r="E2508" s="961"/>
      <c r="F2508" s="967"/>
      <c r="G2508" s="943"/>
      <c r="H2508" s="943"/>
      <c r="I2508" s="943"/>
      <c r="J2508" s="16" t="s">
        <v>158</v>
      </c>
      <c r="K2508" s="20"/>
      <c r="L2508" s="20"/>
      <c r="M2508" s="17"/>
      <c r="N2508" s="17"/>
      <c r="O2508" s="17"/>
      <c r="P2508" s="17"/>
      <c r="Q2508" s="16"/>
      <c r="R2508" s="16"/>
      <c r="S2508" s="946"/>
      <c r="T2508" s="913"/>
      <c r="U2508" s="913"/>
      <c r="V2508" s="9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</row>
    <row r="2509" spans="1:116" ht="10.5" customHeight="1" outlineLevel="4" x14ac:dyDescent="0.15">
      <c r="A2509" s="949"/>
      <c r="B2509" s="952"/>
      <c r="C2509" s="955"/>
      <c r="D2509" s="979"/>
      <c r="E2509" s="961"/>
      <c r="F2509" s="967"/>
      <c r="G2509" s="943"/>
      <c r="H2509" s="943"/>
      <c r="I2509" s="943"/>
      <c r="J2509" s="18" t="s">
        <v>159</v>
      </c>
      <c r="K2509" s="21"/>
      <c r="L2509" s="21"/>
      <c r="M2509" s="22"/>
      <c r="N2509" s="22"/>
      <c r="O2509" s="22"/>
      <c r="P2509" s="22"/>
      <c r="Q2509" s="18"/>
      <c r="R2509" s="18"/>
      <c r="S2509" s="946"/>
      <c r="T2509" s="913"/>
      <c r="U2509" s="913"/>
      <c r="V2509" s="9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  <c r="DK2509" s="6"/>
      <c r="DL2509" s="6"/>
    </row>
    <row r="2510" spans="1:116" ht="9.75" customHeight="1" outlineLevel="4" thickBot="1" x14ac:dyDescent="0.25">
      <c r="A2510" s="950"/>
      <c r="B2510" s="953"/>
      <c r="C2510" s="956"/>
      <c r="D2510" s="980"/>
      <c r="E2510" s="962"/>
      <c r="F2510" s="968"/>
      <c r="G2510" s="944"/>
      <c r="H2510" s="944"/>
      <c r="I2510" s="944"/>
      <c r="J2510" s="19" t="s">
        <v>385</v>
      </c>
      <c r="K2510" s="19">
        <f>SUM(K2506:K2509)</f>
        <v>0</v>
      </c>
      <c r="L2510" s="19">
        <f>SUM(L2506:L2509)</f>
        <v>0</v>
      </c>
      <c r="M2510" s="19">
        <f t="shared" ref="M2510:R2510" si="604">SUM(M2506:M2509)</f>
        <v>0</v>
      </c>
      <c r="N2510" s="19">
        <f t="shared" si="604"/>
        <v>0</v>
      </c>
      <c r="O2510" s="19">
        <f t="shared" si="604"/>
        <v>0</v>
      </c>
      <c r="P2510" s="19">
        <f t="shared" si="604"/>
        <v>0</v>
      </c>
      <c r="Q2510" s="19">
        <f t="shared" si="604"/>
        <v>0</v>
      </c>
      <c r="R2510" s="19">
        <f t="shared" si="604"/>
        <v>0</v>
      </c>
      <c r="S2510" s="947"/>
      <c r="T2510" s="914"/>
      <c r="U2510" s="914"/>
      <c r="V2510" s="914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</row>
    <row r="2511" spans="1:116" ht="9.75" customHeight="1" outlineLevel="4" x14ac:dyDescent="0.15">
      <c r="A2511" s="948" t="s">
        <v>128</v>
      </c>
      <c r="B2511" s="951" t="s">
        <v>11</v>
      </c>
      <c r="C2511" s="954" t="s">
        <v>11</v>
      </c>
      <c r="D2511" s="978">
        <v>1</v>
      </c>
      <c r="E2511" s="960" t="s">
        <v>12</v>
      </c>
      <c r="F2511" s="963"/>
      <c r="G2511" s="942"/>
      <c r="H2511" s="942"/>
      <c r="I2511" s="942"/>
      <c r="J2511" s="14" t="s">
        <v>156</v>
      </c>
      <c r="K2511" s="20"/>
      <c r="L2511" s="20"/>
      <c r="M2511" s="17"/>
      <c r="N2511" s="17"/>
      <c r="O2511" s="17"/>
      <c r="P2511" s="17"/>
      <c r="Q2511" s="16"/>
      <c r="R2511" s="16"/>
      <c r="S2511" s="945"/>
      <c r="T2511" s="912"/>
      <c r="U2511" s="912"/>
      <c r="V2511" s="912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</row>
    <row r="2512" spans="1:116" ht="11.25" customHeight="1" outlineLevel="4" x14ac:dyDescent="0.15">
      <c r="A2512" s="949"/>
      <c r="B2512" s="952"/>
      <c r="C2512" s="955"/>
      <c r="D2512" s="979"/>
      <c r="E2512" s="961"/>
      <c r="F2512" s="964"/>
      <c r="G2512" s="943"/>
      <c r="H2512" s="943"/>
      <c r="I2512" s="943"/>
      <c r="J2512" s="16" t="s">
        <v>157</v>
      </c>
      <c r="K2512" s="20"/>
      <c r="L2512" s="20"/>
      <c r="M2512" s="17"/>
      <c r="N2512" s="17"/>
      <c r="O2512" s="17"/>
      <c r="P2512" s="17"/>
      <c r="Q2512" s="16"/>
      <c r="R2512" s="16"/>
      <c r="S2512" s="946"/>
      <c r="T2512" s="913"/>
      <c r="U2512" s="913"/>
      <c r="V2512" s="9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</row>
    <row r="2513" spans="1:116" ht="9.75" customHeight="1" outlineLevel="4" x14ac:dyDescent="0.15">
      <c r="A2513" s="949"/>
      <c r="B2513" s="952"/>
      <c r="C2513" s="955"/>
      <c r="D2513" s="979"/>
      <c r="E2513" s="961"/>
      <c r="F2513" s="964"/>
      <c r="G2513" s="943"/>
      <c r="H2513" s="943"/>
      <c r="I2513" s="943"/>
      <c r="J2513" s="16" t="s">
        <v>158</v>
      </c>
      <c r="K2513" s="20"/>
      <c r="L2513" s="20"/>
      <c r="M2513" s="17"/>
      <c r="N2513" s="17"/>
      <c r="O2513" s="17"/>
      <c r="P2513" s="17"/>
      <c r="Q2513" s="16"/>
      <c r="R2513" s="16"/>
      <c r="S2513" s="946"/>
      <c r="T2513" s="913"/>
      <c r="U2513" s="913"/>
      <c r="V2513" s="9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</row>
    <row r="2514" spans="1:116" ht="9.75" customHeight="1" outlineLevel="4" x14ac:dyDescent="0.15">
      <c r="A2514" s="949"/>
      <c r="B2514" s="952"/>
      <c r="C2514" s="955"/>
      <c r="D2514" s="979"/>
      <c r="E2514" s="961"/>
      <c r="F2514" s="964"/>
      <c r="G2514" s="943"/>
      <c r="H2514" s="943"/>
      <c r="I2514" s="943"/>
      <c r="J2514" s="18" t="s">
        <v>159</v>
      </c>
      <c r="K2514" s="21"/>
      <c r="L2514" s="21"/>
      <c r="M2514" s="22"/>
      <c r="N2514" s="22"/>
      <c r="O2514" s="22"/>
      <c r="P2514" s="22"/>
      <c r="Q2514" s="18"/>
      <c r="R2514" s="18"/>
      <c r="S2514" s="946"/>
      <c r="T2514" s="913"/>
      <c r="U2514" s="913"/>
      <c r="V2514" s="9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</row>
    <row r="2515" spans="1:116" ht="9.75" customHeight="1" outlineLevel="4" thickBot="1" x14ac:dyDescent="0.2">
      <c r="A2515" s="950"/>
      <c r="B2515" s="953"/>
      <c r="C2515" s="956"/>
      <c r="D2515" s="980"/>
      <c r="E2515" s="962"/>
      <c r="F2515" s="965"/>
      <c r="G2515" s="944"/>
      <c r="H2515" s="944"/>
      <c r="I2515" s="944"/>
      <c r="J2515" s="19" t="s">
        <v>385</v>
      </c>
      <c r="K2515" s="19">
        <f>SUM(K2511:K2514)</f>
        <v>0</v>
      </c>
      <c r="L2515" s="19">
        <f>SUM(L2511:L2514)</f>
        <v>0</v>
      </c>
      <c r="M2515" s="19">
        <f t="shared" ref="M2515:R2515" si="605">SUM(M2511:M2514)</f>
        <v>0</v>
      </c>
      <c r="N2515" s="19">
        <f t="shared" si="605"/>
        <v>0</v>
      </c>
      <c r="O2515" s="19">
        <f t="shared" si="605"/>
        <v>0</v>
      </c>
      <c r="P2515" s="19">
        <f t="shared" si="605"/>
        <v>0</v>
      </c>
      <c r="Q2515" s="19">
        <f t="shared" si="605"/>
        <v>0</v>
      </c>
      <c r="R2515" s="19">
        <f t="shared" si="605"/>
        <v>0</v>
      </c>
      <c r="S2515" s="947"/>
      <c r="T2515" s="914"/>
      <c r="U2515" s="914"/>
      <c r="V2515" s="914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</row>
    <row r="2516" spans="1:116" ht="9.75" customHeight="1" outlineLevel="3" thickBot="1" x14ac:dyDescent="0.2">
      <c r="A2516" s="30" t="s">
        <v>128</v>
      </c>
      <c r="B2516" s="31" t="s">
        <v>11</v>
      </c>
      <c r="C2516" s="10" t="s">
        <v>11</v>
      </c>
      <c r="D2516" s="25">
        <v>1</v>
      </c>
      <c r="E2516" s="915" t="s">
        <v>46</v>
      </c>
      <c r="F2516" s="916"/>
      <c r="G2516" s="916"/>
      <c r="H2516" s="916"/>
      <c r="I2516" s="916"/>
      <c r="J2516" s="916"/>
      <c r="K2516" s="26">
        <f>K2505+K2510+K2515</f>
        <v>0</v>
      </c>
      <c r="L2516" s="26">
        <f>L2505+L2510+L2515</f>
        <v>0</v>
      </c>
      <c r="M2516" s="26">
        <f t="shared" ref="M2516:R2516" si="606">M2505+M2510+M2515</f>
        <v>0</v>
      </c>
      <c r="N2516" s="26">
        <f t="shared" si="606"/>
        <v>0</v>
      </c>
      <c r="O2516" s="26">
        <f t="shared" si="606"/>
        <v>0</v>
      </c>
      <c r="P2516" s="26">
        <f t="shared" si="606"/>
        <v>0</v>
      </c>
      <c r="Q2516" s="26">
        <f t="shared" si="606"/>
        <v>0</v>
      </c>
      <c r="R2516" s="26">
        <f t="shared" si="606"/>
        <v>0</v>
      </c>
      <c r="S2516" s="42" t="s">
        <v>13</v>
      </c>
      <c r="T2516" s="43" t="s">
        <v>13</v>
      </c>
      <c r="U2516" s="44" t="s">
        <v>13</v>
      </c>
      <c r="V2516" s="45" t="s">
        <v>13</v>
      </c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</row>
    <row r="2517" spans="1:116" ht="9.75" customHeight="1" outlineLevel="4" thickBot="1" x14ac:dyDescent="0.2">
      <c r="A2517" s="11" t="s">
        <v>128</v>
      </c>
      <c r="B2517" s="12" t="s">
        <v>11</v>
      </c>
      <c r="C2517" s="117" t="s">
        <v>11</v>
      </c>
      <c r="D2517" s="13">
        <v>2</v>
      </c>
      <c r="E2517" s="969" t="s">
        <v>280</v>
      </c>
      <c r="F2517" s="970"/>
      <c r="G2517" s="970"/>
      <c r="H2517" s="970"/>
      <c r="I2517" s="970"/>
      <c r="J2517" s="970"/>
      <c r="K2517" s="970"/>
      <c r="L2517" s="970"/>
      <c r="M2517" s="970"/>
      <c r="N2517" s="970"/>
      <c r="O2517" s="970"/>
      <c r="P2517" s="970"/>
      <c r="Q2517" s="970"/>
      <c r="R2517" s="970"/>
      <c r="S2517" s="970"/>
      <c r="T2517" s="970"/>
      <c r="U2517" s="970"/>
      <c r="V2517" s="971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</row>
    <row r="2518" spans="1:116" ht="9.75" customHeight="1" outlineLevel="4" x14ac:dyDescent="0.15">
      <c r="A2518" s="948" t="s">
        <v>128</v>
      </c>
      <c r="B2518" s="951" t="s">
        <v>11</v>
      </c>
      <c r="C2518" s="954" t="s">
        <v>11</v>
      </c>
      <c r="D2518" s="978">
        <v>2</v>
      </c>
      <c r="E2518" s="960" t="s">
        <v>10</v>
      </c>
      <c r="F2518" s="966" t="s">
        <v>554</v>
      </c>
      <c r="G2518" s="942" t="s">
        <v>444</v>
      </c>
      <c r="H2518" s="109" t="s">
        <v>388</v>
      </c>
      <c r="I2518" s="942" t="s">
        <v>478</v>
      </c>
      <c r="J2518" s="16" t="s">
        <v>156</v>
      </c>
      <c r="K2518" s="20">
        <v>4961</v>
      </c>
      <c r="L2518" s="14">
        <v>4961</v>
      </c>
      <c r="M2518" s="15">
        <f>N2518+P2518</f>
        <v>4961</v>
      </c>
      <c r="N2518" s="15">
        <v>4961</v>
      </c>
      <c r="O2518" s="15"/>
      <c r="P2518" s="15"/>
      <c r="Q2518" s="14"/>
      <c r="R2518" s="14"/>
      <c r="S2518" s="1031" t="s">
        <v>559</v>
      </c>
      <c r="T2518" s="912">
        <v>0</v>
      </c>
      <c r="U2518" s="912">
        <v>0</v>
      </c>
      <c r="V2518" s="912">
        <v>1</v>
      </c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</row>
    <row r="2519" spans="1:116" ht="9.75" customHeight="1" outlineLevel="4" x14ac:dyDescent="0.15">
      <c r="A2519" s="949"/>
      <c r="B2519" s="952"/>
      <c r="C2519" s="955"/>
      <c r="D2519" s="979"/>
      <c r="E2519" s="961"/>
      <c r="F2519" s="967"/>
      <c r="G2519" s="943"/>
      <c r="H2519" s="106" t="s">
        <v>128</v>
      </c>
      <c r="I2519" s="943"/>
      <c r="J2519" s="16" t="s">
        <v>157</v>
      </c>
      <c r="K2519" s="20"/>
      <c r="L2519" s="16"/>
      <c r="M2519" s="17"/>
      <c r="N2519" s="17"/>
      <c r="O2519" s="17"/>
      <c r="P2519" s="17"/>
      <c r="Q2519" s="16"/>
      <c r="R2519" s="16"/>
      <c r="S2519" s="1032"/>
      <c r="T2519" s="913"/>
      <c r="U2519" s="913"/>
      <c r="V2519" s="913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</row>
    <row r="2520" spans="1:116" ht="9.75" customHeight="1" outlineLevel="4" x14ac:dyDescent="0.15">
      <c r="A2520" s="949"/>
      <c r="B2520" s="952"/>
      <c r="C2520" s="955"/>
      <c r="D2520" s="979"/>
      <c r="E2520" s="961"/>
      <c r="F2520" s="967"/>
      <c r="G2520" s="943"/>
      <c r="H2520" s="106" t="s">
        <v>62</v>
      </c>
      <c r="I2520" s="943"/>
      <c r="J2520" s="16" t="s">
        <v>158</v>
      </c>
      <c r="K2520" s="20"/>
      <c r="L2520" s="16"/>
      <c r="M2520" s="17"/>
      <c r="N2520" s="17"/>
      <c r="O2520" s="17"/>
      <c r="P2520" s="17"/>
      <c r="Q2520" s="16"/>
      <c r="R2520" s="16"/>
      <c r="S2520" s="1032"/>
      <c r="T2520" s="913"/>
      <c r="U2520" s="913"/>
      <c r="V2520" s="913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</row>
    <row r="2521" spans="1:116" ht="9.75" customHeight="1" outlineLevel="4" x14ac:dyDescent="0.15">
      <c r="A2521" s="949"/>
      <c r="B2521" s="952"/>
      <c r="C2521" s="955"/>
      <c r="D2521" s="979"/>
      <c r="E2521" s="961"/>
      <c r="F2521" s="967"/>
      <c r="G2521" s="943"/>
      <c r="H2521" s="943" t="s">
        <v>391</v>
      </c>
      <c r="I2521" s="943"/>
      <c r="J2521" s="18" t="s">
        <v>159</v>
      </c>
      <c r="K2521" s="21"/>
      <c r="L2521" s="18"/>
      <c r="M2521" s="18"/>
      <c r="N2521" s="18"/>
      <c r="O2521" s="18"/>
      <c r="P2521" s="18"/>
      <c r="Q2521" s="18"/>
      <c r="R2521" s="18"/>
      <c r="S2521" s="1032"/>
      <c r="T2521" s="913"/>
      <c r="U2521" s="913"/>
      <c r="V2521" s="913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</row>
    <row r="2522" spans="1:116" ht="9.75" customHeight="1" outlineLevel="4" thickBot="1" x14ac:dyDescent="0.2">
      <c r="A2522" s="950"/>
      <c r="B2522" s="953"/>
      <c r="C2522" s="956"/>
      <c r="D2522" s="980"/>
      <c r="E2522" s="962"/>
      <c r="F2522" s="968"/>
      <c r="G2522" s="944"/>
      <c r="H2522" s="944"/>
      <c r="I2522" s="944"/>
      <c r="J2522" s="19" t="s">
        <v>385</v>
      </c>
      <c r="K2522" s="19">
        <f>SUM(K2518:K2521)</f>
        <v>4961</v>
      </c>
      <c r="L2522" s="19">
        <f>SUM(L2518:L2521)</f>
        <v>4961</v>
      </c>
      <c r="M2522" s="19">
        <f t="shared" ref="M2522:R2522" si="607">SUM(M2518:M2521)</f>
        <v>4961</v>
      </c>
      <c r="N2522" s="19">
        <f t="shared" si="607"/>
        <v>4961</v>
      </c>
      <c r="O2522" s="19">
        <f t="shared" si="607"/>
        <v>0</v>
      </c>
      <c r="P2522" s="19">
        <f t="shared" si="607"/>
        <v>0</v>
      </c>
      <c r="Q2522" s="19">
        <f t="shared" si="607"/>
        <v>0</v>
      </c>
      <c r="R2522" s="19">
        <f t="shared" si="607"/>
        <v>0</v>
      </c>
      <c r="S2522" s="1033"/>
      <c r="T2522" s="914"/>
      <c r="U2522" s="914"/>
      <c r="V2522" s="914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</row>
    <row r="2523" spans="1:116" ht="9.75" customHeight="1" outlineLevel="4" x14ac:dyDescent="0.15">
      <c r="A2523" s="948" t="s">
        <v>128</v>
      </c>
      <c r="B2523" s="951" t="s">
        <v>11</v>
      </c>
      <c r="C2523" s="954" t="s">
        <v>11</v>
      </c>
      <c r="D2523" s="978">
        <v>2</v>
      </c>
      <c r="E2523" s="960" t="s">
        <v>11</v>
      </c>
      <c r="F2523" s="966" t="s">
        <v>535</v>
      </c>
      <c r="G2523" s="942"/>
      <c r="H2523" s="942" t="s">
        <v>62</v>
      </c>
      <c r="I2523" s="942"/>
      <c r="J2523" s="14" t="s">
        <v>156</v>
      </c>
      <c r="K2523" s="20"/>
      <c r="L2523" s="20"/>
      <c r="M2523" s="17"/>
      <c r="N2523" s="17"/>
      <c r="O2523" s="17"/>
      <c r="P2523" s="17"/>
      <c r="Q2523" s="16"/>
      <c r="R2523" s="16"/>
      <c r="S2523" s="945"/>
      <c r="T2523" s="912"/>
      <c r="U2523" s="912"/>
      <c r="V2523" s="912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</row>
    <row r="2524" spans="1:116" ht="9.75" customHeight="1" outlineLevel="4" x14ac:dyDescent="0.15">
      <c r="A2524" s="949"/>
      <c r="B2524" s="952"/>
      <c r="C2524" s="955"/>
      <c r="D2524" s="979"/>
      <c r="E2524" s="961"/>
      <c r="F2524" s="967"/>
      <c r="G2524" s="943"/>
      <c r="H2524" s="943"/>
      <c r="I2524" s="943"/>
      <c r="J2524" s="16" t="s">
        <v>157</v>
      </c>
      <c r="K2524" s="20"/>
      <c r="L2524" s="20"/>
      <c r="M2524" s="17"/>
      <c r="N2524" s="17"/>
      <c r="O2524" s="17"/>
      <c r="P2524" s="17"/>
      <c r="Q2524" s="16"/>
      <c r="R2524" s="16"/>
      <c r="S2524" s="946"/>
      <c r="T2524" s="913"/>
      <c r="U2524" s="913"/>
      <c r="V2524" s="9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</row>
    <row r="2525" spans="1:116" ht="9.75" customHeight="1" outlineLevel="4" x14ac:dyDescent="0.15">
      <c r="A2525" s="949"/>
      <c r="B2525" s="952"/>
      <c r="C2525" s="955"/>
      <c r="D2525" s="979"/>
      <c r="E2525" s="961"/>
      <c r="F2525" s="967"/>
      <c r="G2525" s="943"/>
      <c r="H2525" s="943"/>
      <c r="I2525" s="943"/>
      <c r="J2525" s="16" t="s">
        <v>158</v>
      </c>
      <c r="K2525" s="20"/>
      <c r="L2525" s="20"/>
      <c r="M2525" s="17"/>
      <c r="N2525" s="17"/>
      <c r="O2525" s="17"/>
      <c r="P2525" s="17"/>
      <c r="Q2525" s="16"/>
      <c r="R2525" s="16"/>
      <c r="S2525" s="946"/>
      <c r="T2525" s="913"/>
      <c r="U2525" s="913"/>
      <c r="V2525" s="9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</row>
    <row r="2526" spans="1:116" ht="9.75" customHeight="1" outlineLevel="4" x14ac:dyDescent="0.15">
      <c r="A2526" s="949"/>
      <c r="B2526" s="952"/>
      <c r="C2526" s="955"/>
      <c r="D2526" s="979"/>
      <c r="E2526" s="961"/>
      <c r="F2526" s="967"/>
      <c r="G2526" s="943"/>
      <c r="H2526" s="943"/>
      <c r="I2526" s="943"/>
      <c r="J2526" s="18" t="s">
        <v>159</v>
      </c>
      <c r="K2526" s="21"/>
      <c r="L2526" s="21"/>
      <c r="M2526" s="22"/>
      <c r="N2526" s="22"/>
      <c r="O2526" s="22"/>
      <c r="P2526" s="22"/>
      <c r="Q2526" s="18"/>
      <c r="R2526" s="18"/>
      <c r="S2526" s="946"/>
      <c r="T2526" s="913"/>
      <c r="U2526" s="913"/>
      <c r="V2526" s="9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</row>
    <row r="2527" spans="1:116" ht="9.75" customHeight="1" outlineLevel="4" thickBot="1" x14ac:dyDescent="0.2">
      <c r="A2527" s="950"/>
      <c r="B2527" s="953"/>
      <c r="C2527" s="956"/>
      <c r="D2527" s="980"/>
      <c r="E2527" s="962"/>
      <c r="F2527" s="968"/>
      <c r="G2527" s="944"/>
      <c r="H2527" s="944"/>
      <c r="I2527" s="944"/>
      <c r="J2527" s="19" t="s">
        <v>385</v>
      </c>
      <c r="K2527" s="19">
        <f>SUM(K2523:K2526)</f>
        <v>0</v>
      </c>
      <c r="L2527" s="19">
        <f>SUM(L2523:L2526)</f>
        <v>0</v>
      </c>
      <c r="M2527" s="19">
        <f t="shared" ref="M2527:R2527" si="608">SUM(M2523:M2526)</f>
        <v>0</v>
      </c>
      <c r="N2527" s="19">
        <f t="shared" si="608"/>
        <v>0</v>
      </c>
      <c r="O2527" s="19">
        <f t="shared" si="608"/>
        <v>0</v>
      </c>
      <c r="P2527" s="19">
        <f t="shared" si="608"/>
        <v>0</v>
      </c>
      <c r="Q2527" s="19">
        <f t="shared" si="608"/>
        <v>0</v>
      </c>
      <c r="R2527" s="19">
        <f t="shared" si="608"/>
        <v>0</v>
      </c>
      <c r="S2527" s="947"/>
      <c r="T2527" s="914"/>
      <c r="U2527" s="914"/>
      <c r="V2527" s="914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</row>
    <row r="2528" spans="1:116" ht="10.5" customHeight="1" outlineLevel="4" x14ac:dyDescent="0.15">
      <c r="A2528" s="948" t="s">
        <v>128</v>
      </c>
      <c r="B2528" s="951" t="s">
        <v>11</v>
      </c>
      <c r="C2528" s="954" t="s">
        <v>11</v>
      </c>
      <c r="D2528" s="978">
        <v>2</v>
      </c>
      <c r="E2528" s="960" t="s">
        <v>12</v>
      </c>
      <c r="F2528" s="963"/>
      <c r="G2528" s="942"/>
      <c r="H2528" s="942"/>
      <c r="I2528" s="942"/>
      <c r="J2528" s="14" t="s">
        <v>156</v>
      </c>
      <c r="K2528" s="20"/>
      <c r="L2528" s="20"/>
      <c r="M2528" s="17"/>
      <c r="N2528" s="17"/>
      <c r="O2528" s="17"/>
      <c r="P2528" s="17"/>
      <c r="Q2528" s="16"/>
      <c r="R2528" s="16"/>
      <c r="S2528" s="945"/>
      <c r="T2528" s="912"/>
      <c r="U2528" s="912"/>
      <c r="V2528" s="912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  <c r="DK2528" s="6"/>
      <c r="DL2528" s="6"/>
    </row>
    <row r="2529" spans="1:44" ht="11.25" customHeight="1" outlineLevel="4" x14ac:dyDescent="0.15">
      <c r="A2529" s="949"/>
      <c r="B2529" s="952"/>
      <c r="C2529" s="955"/>
      <c r="D2529" s="979"/>
      <c r="E2529" s="961"/>
      <c r="F2529" s="964"/>
      <c r="G2529" s="943"/>
      <c r="H2529" s="943"/>
      <c r="I2529" s="943"/>
      <c r="J2529" s="16" t="s">
        <v>157</v>
      </c>
      <c r="K2529" s="20"/>
      <c r="L2529" s="20"/>
      <c r="M2529" s="17"/>
      <c r="N2529" s="17"/>
      <c r="O2529" s="17"/>
      <c r="P2529" s="17"/>
      <c r="Q2529" s="16"/>
      <c r="R2529" s="16"/>
      <c r="S2529" s="946"/>
      <c r="T2529" s="913"/>
      <c r="U2529" s="913"/>
      <c r="V2529" s="9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</row>
    <row r="2530" spans="1:44" ht="10.5" outlineLevel="4" x14ac:dyDescent="0.15">
      <c r="A2530" s="949"/>
      <c r="B2530" s="952"/>
      <c r="C2530" s="955"/>
      <c r="D2530" s="979"/>
      <c r="E2530" s="961"/>
      <c r="F2530" s="964"/>
      <c r="G2530" s="943"/>
      <c r="H2530" s="943"/>
      <c r="I2530" s="943"/>
      <c r="J2530" s="16" t="s">
        <v>158</v>
      </c>
      <c r="K2530" s="20"/>
      <c r="L2530" s="20"/>
      <c r="M2530" s="17"/>
      <c r="N2530" s="17"/>
      <c r="O2530" s="17"/>
      <c r="P2530" s="17"/>
      <c r="Q2530" s="16"/>
      <c r="R2530" s="16"/>
      <c r="S2530" s="946"/>
      <c r="T2530" s="913"/>
      <c r="U2530" s="913"/>
      <c r="V2530" s="9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</row>
    <row r="2531" spans="1:44" ht="10.5" outlineLevel="4" x14ac:dyDescent="0.15">
      <c r="A2531" s="949"/>
      <c r="B2531" s="952"/>
      <c r="C2531" s="955"/>
      <c r="D2531" s="979"/>
      <c r="E2531" s="961"/>
      <c r="F2531" s="964"/>
      <c r="G2531" s="943"/>
      <c r="H2531" s="943"/>
      <c r="I2531" s="943"/>
      <c r="J2531" s="18" t="s">
        <v>159</v>
      </c>
      <c r="K2531" s="21"/>
      <c r="L2531" s="21"/>
      <c r="M2531" s="22"/>
      <c r="N2531" s="22"/>
      <c r="O2531" s="22"/>
      <c r="P2531" s="22"/>
      <c r="Q2531" s="18"/>
      <c r="R2531" s="18"/>
      <c r="S2531" s="946"/>
      <c r="T2531" s="913"/>
      <c r="U2531" s="913"/>
      <c r="V2531" s="9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</row>
    <row r="2532" spans="1:44" ht="11.25" outlineLevel="4" thickBot="1" x14ac:dyDescent="0.2">
      <c r="A2532" s="950"/>
      <c r="B2532" s="953"/>
      <c r="C2532" s="956"/>
      <c r="D2532" s="980"/>
      <c r="E2532" s="962"/>
      <c r="F2532" s="965"/>
      <c r="G2532" s="944"/>
      <c r="H2532" s="944"/>
      <c r="I2532" s="944"/>
      <c r="J2532" s="19" t="s">
        <v>385</v>
      </c>
      <c r="K2532" s="19">
        <f>SUM(K2528:K2531)</f>
        <v>0</v>
      </c>
      <c r="L2532" s="19">
        <f>SUM(L2528:L2531)</f>
        <v>0</v>
      </c>
      <c r="M2532" s="19">
        <f t="shared" ref="M2532:R2532" si="609">SUM(M2528:M2531)</f>
        <v>0</v>
      </c>
      <c r="N2532" s="19">
        <f t="shared" si="609"/>
        <v>0</v>
      </c>
      <c r="O2532" s="19">
        <f t="shared" si="609"/>
        <v>0</v>
      </c>
      <c r="P2532" s="19">
        <f t="shared" si="609"/>
        <v>0</v>
      </c>
      <c r="Q2532" s="19">
        <f t="shared" si="609"/>
        <v>0</v>
      </c>
      <c r="R2532" s="19">
        <f t="shared" si="609"/>
        <v>0</v>
      </c>
      <c r="S2532" s="947"/>
      <c r="T2532" s="914"/>
      <c r="U2532" s="914"/>
      <c r="V2532" s="914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</row>
    <row r="2533" spans="1:44" ht="15.75" customHeight="1" outlineLevel="3" thickBot="1" x14ac:dyDescent="0.2">
      <c r="A2533" s="30" t="s">
        <v>128</v>
      </c>
      <c r="B2533" s="31" t="s">
        <v>11</v>
      </c>
      <c r="C2533" s="10" t="s">
        <v>11</v>
      </c>
      <c r="D2533" s="25">
        <v>2</v>
      </c>
      <c r="E2533" s="915" t="s">
        <v>46</v>
      </c>
      <c r="F2533" s="916"/>
      <c r="G2533" s="916"/>
      <c r="H2533" s="916"/>
      <c r="I2533" s="916"/>
      <c r="J2533" s="917"/>
      <c r="K2533" s="26">
        <f>K2522+K2527+K2532</f>
        <v>4961</v>
      </c>
      <c r="L2533" s="26">
        <f>L2522+L2527+L2532</f>
        <v>4961</v>
      </c>
      <c r="M2533" s="26">
        <f t="shared" ref="M2533:R2533" si="610">M2522+M2527+M2532</f>
        <v>4961</v>
      </c>
      <c r="N2533" s="26">
        <f t="shared" si="610"/>
        <v>4961</v>
      </c>
      <c r="O2533" s="26">
        <f t="shared" si="610"/>
        <v>0</v>
      </c>
      <c r="P2533" s="26">
        <f t="shared" si="610"/>
        <v>0</v>
      </c>
      <c r="Q2533" s="26">
        <f t="shared" si="610"/>
        <v>0</v>
      </c>
      <c r="R2533" s="26">
        <f t="shared" si="610"/>
        <v>0</v>
      </c>
      <c r="S2533" s="42" t="s">
        <v>13</v>
      </c>
      <c r="T2533" s="43" t="s">
        <v>13</v>
      </c>
      <c r="U2533" s="44" t="s">
        <v>13</v>
      </c>
      <c r="V2533" s="45" t="s">
        <v>13</v>
      </c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</row>
    <row r="2534" spans="1:44" ht="11.25" outlineLevel="4" thickBot="1" x14ac:dyDescent="0.2">
      <c r="A2534" s="11" t="s">
        <v>128</v>
      </c>
      <c r="B2534" s="12" t="s">
        <v>11</v>
      </c>
      <c r="C2534" s="117" t="s">
        <v>11</v>
      </c>
      <c r="D2534" s="13">
        <v>3</v>
      </c>
      <c r="E2534" s="969" t="s">
        <v>281</v>
      </c>
      <c r="F2534" s="970"/>
      <c r="G2534" s="970"/>
      <c r="H2534" s="970"/>
      <c r="I2534" s="970"/>
      <c r="J2534" s="970"/>
      <c r="K2534" s="970"/>
      <c r="L2534" s="970"/>
      <c r="M2534" s="970"/>
      <c r="N2534" s="970"/>
      <c r="O2534" s="970"/>
      <c r="P2534" s="970"/>
      <c r="Q2534" s="970"/>
      <c r="R2534" s="970"/>
      <c r="S2534" s="970"/>
      <c r="T2534" s="970"/>
      <c r="U2534" s="970"/>
      <c r="V2534" s="971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</row>
    <row r="2535" spans="1:44" ht="10.5" outlineLevel="4" x14ac:dyDescent="0.15">
      <c r="A2535" s="948" t="s">
        <v>128</v>
      </c>
      <c r="B2535" s="951" t="s">
        <v>11</v>
      </c>
      <c r="C2535" s="954" t="s">
        <v>11</v>
      </c>
      <c r="D2535" s="978">
        <v>3</v>
      </c>
      <c r="E2535" s="960" t="s">
        <v>10</v>
      </c>
      <c r="F2535" s="966"/>
      <c r="G2535" s="942"/>
      <c r="H2535" s="942"/>
      <c r="I2535" s="942"/>
      <c r="J2535" s="16" t="s">
        <v>156</v>
      </c>
      <c r="K2535" s="20"/>
      <c r="L2535" s="14"/>
      <c r="M2535" s="15"/>
      <c r="N2535" s="15"/>
      <c r="O2535" s="15"/>
      <c r="P2535" s="15"/>
      <c r="Q2535" s="14"/>
      <c r="R2535" s="14"/>
      <c r="S2535" s="945"/>
      <c r="T2535" s="912"/>
      <c r="U2535" s="912"/>
      <c r="V2535" s="912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</row>
    <row r="2536" spans="1:44" ht="10.5" outlineLevel="4" x14ac:dyDescent="0.15">
      <c r="A2536" s="949"/>
      <c r="B2536" s="952"/>
      <c r="C2536" s="955"/>
      <c r="D2536" s="979"/>
      <c r="E2536" s="961"/>
      <c r="F2536" s="967"/>
      <c r="G2536" s="943"/>
      <c r="H2536" s="943"/>
      <c r="I2536" s="943"/>
      <c r="J2536" s="16" t="s">
        <v>157</v>
      </c>
      <c r="K2536" s="20"/>
      <c r="L2536" s="16"/>
      <c r="M2536" s="17"/>
      <c r="N2536" s="17"/>
      <c r="O2536" s="17"/>
      <c r="P2536" s="17"/>
      <c r="Q2536" s="16"/>
      <c r="R2536" s="16"/>
      <c r="S2536" s="946"/>
      <c r="T2536" s="913"/>
      <c r="U2536" s="913"/>
      <c r="V2536" s="9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</row>
    <row r="2537" spans="1:44" ht="10.5" outlineLevel="4" x14ac:dyDescent="0.15">
      <c r="A2537" s="949"/>
      <c r="B2537" s="952"/>
      <c r="C2537" s="955"/>
      <c r="D2537" s="979"/>
      <c r="E2537" s="961"/>
      <c r="F2537" s="967"/>
      <c r="G2537" s="943"/>
      <c r="H2537" s="943"/>
      <c r="I2537" s="943"/>
      <c r="J2537" s="16" t="s">
        <v>158</v>
      </c>
      <c r="K2537" s="20"/>
      <c r="L2537" s="16"/>
      <c r="M2537" s="17"/>
      <c r="N2537" s="17"/>
      <c r="O2537" s="17"/>
      <c r="P2537" s="17"/>
      <c r="Q2537" s="16"/>
      <c r="R2537" s="16"/>
      <c r="S2537" s="946"/>
      <c r="T2537" s="913"/>
      <c r="U2537" s="913"/>
      <c r="V2537" s="9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</row>
    <row r="2538" spans="1:44" ht="10.5" outlineLevel="4" x14ac:dyDescent="0.15">
      <c r="A2538" s="949"/>
      <c r="B2538" s="952"/>
      <c r="C2538" s="955"/>
      <c r="D2538" s="979"/>
      <c r="E2538" s="961"/>
      <c r="F2538" s="967"/>
      <c r="G2538" s="943"/>
      <c r="H2538" s="943"/>
      <c r="I2538" s="943"/>
      <c r="J2538" s="18" t="s">
        <v>159</v>
      </c>
      <c r="K2538" s="21"/>
      <c r="L2538" s="18"/>
      <c r="M2538" s="18"/>
      <c r="N2538" s="18"/>
      <c r="O2538" s="18"/>
      <c r="P2538" s="18"/>
      <c r="Q2538" s="18"/>
      <c r="R2538" s="18"/>
      <c r="S2538" s="946"/>
      <c r="T2538" s="913"/>
      <c r="U2538" s="913"/>
      <c r="V2538" s="9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</row>
    <row r="2539" spans="1:44" ht="11.25" outlineLevel="4" thickBot="1" x14ac:dyDescent="0.2">
      <c r="A2539" s="950"/>
      <c r="B2539" s="953"/>
      <c r="C2539" s="956"/>
      <c r="D2539" s="980"/>
      <c r="E2539" s="962"/>
      <c r="F2539" s="968"/>
      <c r="G2539" s="944"/>
      <c r="H2539" s="944"/>
      <c r="I2539" s="944"/>
      <c r="J2539" s="19" t="s">
        <v>385</v>
      </c>
      <c r="K2539" s="19">
        <f>SUM(K2535:K2538)</f>
        <v>0</v>
      </c>
      <c r="L2539" s="19">
        <f>SUM(L2535:L2538)</f>
        <v>0</v>
      </c>
      <c r="M2539" s="19">
        <f t="shared" ref="M2539:R2539" si="611">SUM(M2535:M2538)</f>
        <v>0</v>
      </c>
      <c r="N2539" s="19">
        <f t="shared" si="611"/>
        <v>0</v>
      </c>
      <c r="O2539" s="19">
        <f t="shared" si="611"/>
        <v>0</v>
      </c>
      <c r="P2539" s="19">
        <f t="shared" si="611"/>
        <v>0</v>
      </c>
      <c r="Q2539" s="19">
        <f t="shared" si="611"/>
        <v>0</v>
      </c>
      <c r="R2539" s="19">
        <f t="shared" si="611"/>
        <v>0</v>
      </c>
      <c r="S2539" s="947"/>
      <c r="T2539" s="914"/>
      <c r="U2539" s="914"/>
      <c r="V2539" s="914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</row>
    <row r="2540" spans="1:44" ht="10.5" outlineLevel="4" x14ac:dyDescent="0.15">
      <c r="A2540" s="948" t="s">
        <v>128</v>
      </c>
      <c r="B2540" s="951" t="s">
        <v>11</v>
      </c>
      <c r="C2540" s="954" t="s">
        <v>11</v>
      </c>
      <c r="D2540" s="978">
        <v>3</v>
      </c>
      <c r="E2540" s="960" t="s">
        <v>11</v>
      </c>
      <c r="F2540" s="963"/>
      <c r="G2540" s="942"/>
      <c r="H2540" s="942"/>
      <c r="I2540" s="942"/>
      <c r="J2540" s="14" t="s">
        <v>156</v>
      </c>
      <c r="K2540" s="20"/>
      <c r="L2540" s="20"/>
      <c r="M2540" s="17"/>
      <c r="N2540" s="17"/>
      <c r="O2540" s="17"/>
      <c r="P2540" s="17"/>
      <c r="Q2540" s="16"/>
      <c r="R2540" s="16"/>
      <c r="S2540" s="945"/>
      <c r="T2540" s="912"/>
      <c r="U2540" s="912"/>
      <c r="V2540" s="912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</row>
    <row r="2541" spans="1:44" ht="10.5" outlineLevel="4" x14ac:dyDescent="0.15">
      <c r="A2541" s="949"/>
      <c r="B2541" s="952"/>
      <c r="C2541" s="955"/>
      <c r="D2541" s="979"/>
      <c r="E2541" s="961"/>
      <c r="F2541" s="964"/>
      <c r="G2541" s="943"/>
      <c r="H2541" s="943"/>
      <c r="I2541" s="943"/>
      <c r="J2541" s="16" t="s">
        <v>157</v>
      </c>
      <c r="K2541" s="20"/>
      <c r="L2541" s="20"/>
      <c r="M2541" s="17"/>
      <c r="N2541" s="17"/>
      <c r="O2541" s="17"/>
      <c r="P2541" s="17"/>
      <c r="Q2541" s="16"/>
      <c r="R2541" s="16"/>
      <c r="S2541" s="946"/>
      <c r="T2541" s="913"/>
      <c r="U2541" s="913"/>
      <c r="V2541" s="9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</row>
    <row r="2542" spans="1:44" ht="10.5" outlineLevel="4" x14ac:dyDescent="0.15">
      <c r="A2542" s="949"/>
      <c r="B2542" s="952"/>
      <c r="C2542" s="955"/>
      <c r="D2542" s="979"/>
      <c r="E2542" s="961"/>
      <c r="F2542" s="964"/>
      <c r="G2542" s="943"/>
      <c r="H2542" s="943"/>
      <c r="I2542" s="943"/>
      <c r="J2542" s="16" t="s">
        <v>158</v>
      </c>
      <c r="K2542" s="20"/>
      <c r="L2542" s="20"/>
      <c r="M2542" s="17"/>
      <c r="N2542" s="17"/>
      <c r="O2542" s="17"/>
      <c r="P2542" s="17"/>
      <c r="Q2542" s="16"/>
      <c r="R2542" s="16"/>
      <c r="S2542" s="946"/>
      <c r="T2542" s="913"/>
      <c r="U2542" s="913"/>
      <c r="V2542" s="9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</row>
    <row r="2543" spans="1:44" ht="10.5" outlineLevel="4" x14ac:dyDescent="0.15">
      <c r="A2543" s="949"/>
      <c r="B2543" s="952"/>
      <c r="C2543" s="955"/>
      <c r="D2543" s="979"/>
      <c r="E2543" s="961"/>
      <c r="F2543" s="964"/>
      <c r="G2543" s="943"/>
      <c r="H2543" s="943"/>
      <c r="I2543" s="943"/>
      <c r="J2543" s="18" t="s">
        <v>159</v>
      </c>
      <c r="K2543" s="21"/>
      <c r="L2543" s="21"/>
      <c r="M2543" s="22"/>
      <c r="N2543" s="22"/>
      <c r="O2543" s="22"/>
      <c r="P2543" s="22"/>
      <c r="Q2543" s="18"/>
      <c r="R2543" s="18"/>
      <c r="S2543" s="946"/>
      <c r="T2543" s="913"/>
      <c r="U2543" s="913"/>
      <c r="V2543" s="9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</row>
    <row r="2544" spans="1:44" ht="11.25" outlineLevel="4" thickBot="1" x14ac:dyDescent="0.2">
      <c r="A2544" s="950"/>
      <c r="B2544" s="953"/>
      <c r="C2544" s="956"/>
      <c r="D2544" s="980"/>
      <c r="E2544" s="962"/>
      <c r="F2544" s="965"/>
      <c r="G2544" s="944"/>
      <c r="H2544" s="944"/>
      <c r="I2544" s="944"/>
      <c r="J2544" s="19" t="s">
        <v>385</v>
      </c>
      <c r="K2544" s="19">
        <f>SUM(K2540:K2543)</f>
        <v>0</v>
      </c>
      <c r="L2544" s="19">
        <f>SUM(L2540:L2543)</f>
        <v>0</v>
      </c>
      <c r="M2544" s="19">
        <f t="shared" ref="M2544:R2544" si="612">SUM(M2540:M2543)</f>
        <v>0</v>
      </c>
      <c r="N2544" s="19">
        <f t="shared" si="612"/>
        <v>0</v>
      </c>
      <c r="O2544" s="19">
        <f t="shared" si="612"/>
        <v>0</v>
      </c>
      <c r="P2544" s="19">
        <f t="shared" si="612"/>
        <v>0</v>
      </c>
      <c r="Q2544" s="19">
        <f t="shared" si="612"/>
        <v>0</v>
      </c>
      <c r="R2544" s="19">
        <f t="shared" si="612"/>
        <v>0</v>
      </c>
      <c r="S2544" s="947"/>
      <c r="T2544" s="914"/>
      <c r="U2544" s="914"/>
      <c r="V2544" s="914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</row>
    <row r="2545" spans="1:116" ht="10.5" customHeight="1" outlineLevel="4" x14ac:dyDescent="0.15">
      <c r="A2545" s="948" t="s">
        <v>128</v>
      </c>
      <c r="B2545" s="951" t="s">
        <v>11</v>
      </c>
      <c r="C2545" s="954" t="s">
        <v>11</v>
      </c>
      <c r="D2545" s="978">
        <v>3</v>
      </c>
      <c r="E2545" s="960" t="s">
        <v>12</v>
      </c>
      <c r="F2545" s="963"/>
      <c r="G2545" s="942"/>
      <c r="H2545" s="942"/>
      <c r="I2545" s="942"/>
      <c r="J2545" s="14" t="s">
        <v>156</v>
      </c>
      <c r="K2545" s="20"/>
      <c r="L2545" s="20"/>
      <c r="M2545" s="17"/>
      <c r="N2545" s="17"/>
      <c r="O2545" s="17"/>
      <c r="P2545" s="17"/>
      <c r="Q2545" s="16"/>
      <c r="R2545" s="16"/>
      <c r="S2545" s="945"/>
      <c r="T2545" s="912"/>
      <c r="U2545" s="912"/>
      <c r="V2545" s="912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  <c r="DK2545" s="6"/>
      <c r="DL2545" s="6"/>
    </row>
    <row r="2546" spans="1:116" ht="10.5" customHeight="1" outlineLevel="4" x14ac:dyDescent="0.15">
      <c r="A2546" s="949"/>
      <c r="B2546" s="952"/>
      <c r="C2546" s="955"/>
      <c r="D2546" s="979"/>
      <c r="E2546" s="961"/>
      <c r="F2546" s="964"/>
      <c r="G2546" s="943"/>
      <c r="H2546" s="943"/>
      <c r="I2546" s="943"/>
      <c r="J2546" s="16" t="s">
        <v>157</v>
      </c>
      <c r="K2546" s="20"/>
      <c r="L2546" s="20"/>
      <c r="M2546" s="17"/>
      <c r="N2546" s="17"/>
      <c r="O2546" s="17"/>
      <c r="P2546" s="17"/>
      <c r="Q2546" s="16"/>
      <c r="R2546" s="16"/>
      <c r="S2546" s="946"/>
      <c r="T2546" s="913"/>
      <c r="U2546" s="913"/>
      <c r="V2546" s="9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</row>
    <row r="2547" spans="1:116" ht="9.75" customHeight="1" outlineLevel="4" x14ac:dyDescent="0.15">
      <c r="A2547" s="949"/>
      <c r="B2547" s="952"/>
      <c r="C2547" s="955"/>
      <c r="D2547" s="979"/>
      <c r="E2547" s="961"/>
      <c r="F2547" s="964"/>
      <c r="G2547" s="943"/>
      <c r="H2547" s="943"/>
      <c r="I2547" s="943"/>
      <c r="J2547" s="16" t="s">
        <v>158</v>
      </c>
      <c r="K2547" s="20"/>
      <c r="L2547" s="20"/>
      <c r="M2547" s="17"/>
      <c r="N2547" s="17"/>
      <c r="O2547" s="17"/>
      <c r="P2547" s="17"/>
      <c r="Q2547" s="16"/>
      <c r="R2547" s="16"/>
      <c r="S2547" s="946"/>
      <c r="T2547" s="913"/>
      <c r="U2547" s="913"/>
      <c r="V2547" s="9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</row>
    <row r="2548" spans="1:116" ht="9.75" customHeight="1" outlineLevel="4" x14ac:dyDescent="0.15">
      <c r="A2548" s="949"/>
      <c r="B2548" s="952"/>
      <c r="C2548" s="955"/>
      <c r="D2548" s="979"/>
      <c r="E2548" s="961"/>
      <c r="F2548" s="964"/>
      <c r="G2548" s="943"/>
      <c r="H2548" s="943"/>
      <c r="I2548" s="943"/>
      <c r="J2548" s="18" t="s">
        <v>159</v>
      </c>
      <c r="K2548" s="21"/>
      <c r="L2548" s="21"/>
      <c r="M2548" s="22"/>
      <c r="N2548" s="22"/>
      <c r="O2548" s="22"/>
      <c r="P2548" s="22"/>
      <c r="Q2548" s="18"/>
      <c r="R2548" s="18"/>
      <c r="S2548" s="946"/>
      <c r="T2548" s="913"/>
      <c r="U2548" s="913"/>
      <c r="V2548" s="9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</row>
    <row r="2549" spans="1:116" ht="9.75" customHeight="1" outlineLevel="4" thickBot="1" x14ac:dyDescent="0.2">
      <c r="A2549" s="950"/>
      <c r="B2549" s="953"/>
      <c r="C2549" s="956"/>
      <c r="D2549" s="980"/>
      <c r="E2549" s="962"/>
      <c r="F2549" s="965"/>
      <c r="G2549" s="944"/>
      <c r="H2549" s="944"/>
      <c r="I2549" s="944"/>
      <c r="J2549" s="19" t="s">
        <v>385</v>
      </c>
      <c r="K2549" s="19">
        <f>SUM(K2545:K2548)</f>
        <v>0</v>
      </c>
      <c r="L2549" s="19">
        <f t="shared" ref="L2549:R2549" si="613">SUM(L2545:L2548)</f>
        <v>0</v>
      </c>
      <c r="M2549" s="19">
        <f t="shared" si="613"/>
        <v>0</v>
      </c>
      <c r="N2549" s="19">
        <f t="shared" si="613"/>
        <v>0</v>
      </c>
      <c r="O2549" s="19">
        <f t="shared" si="613"/>
        <v>0</v>
      </c>
      <c r="P2549" s="19">
        <f t="shared" si="613"/>
        <v>0</v>
      </c>
      <c r="Q2549" s="19">
        <f t="shared" si="613"/>
        <v>0</v>
      </c>
      <c r="R2549" s="19">
        <f t="shared" si="613"/>
        <v>0</v>
      </c>
      <c r="S2549" s="947"/>
      <c r="T2549" s="914"/>
      <c r="U2549" s="914"/>
      <c r="V2549" s="914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</row>
    <row r="2550" spans="1:116" ht="9.75" customHeight="1" outlineLevel="3" thickBot="1" x14ac:dyDescent="0.2">
      <c r="A2550" s="30" t="s">
        <v>128</v>
      </c>
      <c r="B2550" s="31" t="s">
        <v>11</v>
      </c>
      <c r="C2550" s="10" t="s">
        <v>11</v>
      </c>
      <c r="D2550" s="25">
        <v>3</v>
      </c>
      <c r="E2550" s="915" t="s">
        <v>46</v>
      </c>
      <c r="F2550" s="916"/>
      <c r="G2550" s="916"/>
      <c r="H2550" s="916"/>
      <c r="I2550" s="916"/>
      <c r="J2550" s="917"/>
      <c r="K2550" s="26">
        <f>K2539+K2544+K2549</f>
        <v>0</v>
      </c>
      <c r="L2550" s="26">
        <f>L2539+L2544+L2549</f>
        <v>0</v>
      </c>
      <c r="M2550" s="26">
        <f t="shared" ref="M2550:R2550" si="614">M2539+M2544+M2549</f>
        <v>0</v>
      </c>
      <c r="N2550" s="26">
        <f t="shared" si="614"/>
        <v>0</v>
      </c>
      <c r="O2550" s="26">
        <f t="shared" si="614"/>
        <v>0</v>
      </c>
      <c r="P2550" s="26">
        <f t="shared" si="614"/>
        <v>0</v>
      </c>
      <c r="Q2550" s="26">
        <f t="shared" si="614"/>
        <v>0</v>
      </c>
      <c r="R2550" s="26">
        <f t="shared" si="614"/>
        <v>0</v>
      </c>
      <c r="S2550" s="42" t="s">
        <v>13</v>
      </c>
      <c r="T2550" s="43" t="s">
        <v>13</v>
      </c>
      <c r="U2550" s="44" t="s">
        <v>13</v>
      </c>
      <c r="V2550" s="45" t="s">
        <v>13</v>
      </c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</row>
    <row r="2551" spans="1:116" ht="9.75" customHeight="1" outlineLevel="4" thickBot="1" x14ac:dyDescent="0.2">
      <c r="A2551" s="11" t="s">
        <v>128</v>
      </c>
      <c r="B2551" s="12" t="s">
        <v>11</v>
      </c>
      <c r="C2551" s="117" t="s">
        <v>11</v>
      </c>
      <c r="D2551" s="13">
        <v>4</v>
      </c>
      <c r="E2551" s="969" t="s">
        <v>282</v>
      </c>
      <c r="F2551" s="970"/>
      <c r="G2551" s="970"/>
      <c r="H2551" s="970"/>
      <c r="I2551" s="970"/>
      <c r="J2551" s="970"/>
      <c r="K2551" s="970"/>
      <c r="L2551" s="970"/>
      <c r="M2551" s="970"/>
      <c r="N2551" s="970"/>
      <c r="O2551" s="970"/>
      <c r="P2551" s="970"/>
      <c r="Q2551" s="970"/>
      <c r="R2551" s="970"/>
      <c r="S2551" s="970"/>
      <c r="T2551" s="970"/>
      <c r="U2551" s="970"/>
      <c r="V2551" s="971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</row>
    <row r="2552" spans="1:116" ht="9.75" customHeight="1" outlineLevel="4" x14ac:dyDescent="0.15">
      <c r="A2552" s="948" t="s">
        <v>128</v>
      </c>
      <c r="B2552" s="951" t="s">
        <v>11</v>
      </c>
      <c r="C2552" s="954" t="s">
        <v>11</v>
      </c>
      <c r="D2552" s="978">
        <v>4</v>
      </c>
      <c r="E2552" s="960" t="s">
        <v>10</v>
      </c>
      <c r="F2552" s="966"/>
      <c r="G2552" s="942"/>
      <c r="H2552" s="942"/>
      <c r="I2552" s="942"/>
      <c r="J2552" s="16" t="s">
        <v>156</v>
      </c>
      <c r="K2552" s="20"/>
      <c r="L2552" s="14"/>
      <c r="M2552" s="15"/>
      <c r="N2552" s="15"/>
      <c r="O2552" s="15"/>
      <c r="P2552" s="15"/>
      <c r="Q2552" s="14"/>
      <c r="R2552" s="14"/>
      <c r="S2552" s="945"/>
      <c r="T2552" s="912"/>
      <c r="U2552" s="912"/>
      <c r="V2552" s="912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</row>
    <row r="2553" spans="1:116" ht="9.75" customHeight="1" outlineLevel="4" x14ac:dyDescent="0.15">
      <c r="A2553" s="949"/>
      <c r="B2553" s="952"/>
      <c r="C2553" s="955"/>
      <c r="D2553" s="979"/>
      <c r="E2553" s="961"/>
      <c r="F2553" s="967"/>
      <c r="G2553" s="943"/>
      <c r="H2553" s="943"/>
      <c r="I2553" s="943"/>
      <c r="J2553" s="16" t="s">
        <v>157</v>
      </c>
      <c r="K2553" s="20"/>
      <c r="L2553" s="16"/>
      <c r="M2553" s="17"/>
      <c r="N2553" s="17"/>
      <c r="O2553" s="17"/>
      <c r="P2553" s="17"/>
      <c r="Q2553" s="16"/>
      <c r="R2553" s="16"/>
      <c r="S2553" s="946"/>
      <c r="T2553" s="913"/>
      <c r="U2553" s="913"/>
      <c r="V2553" s="9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</row>
    <row r="2554" spans="1:116" ht="9.75" customHeight="1" outlineLevel="4" x14ac:dyDescent="0.15">
      <c r="A2554" s="949"/>
      <c r="B2554" s="952"/>
      <c r="C2554" s="955"/>
      <c r="D2554" s="979"/>
      <c r="E2554" s="961"/>
      <c r="F2554" s="967"/>
      <c r="G2554" s="943"/>
      <c r="H2554" s="943"/>
      <c r="I2554" s="943"/>
      <c r="J2554" s="16" t="s">
        <v>158</v>
      </c>
      <c r="K2554" s="20"/>
      <c r="L2554" s="16"/>
      <c r="M2554" s="17"/>
      <c r="N2554" s="17"/>
      <c r="O2554" s="17"/>
      <c r="P2554" s="17"/>
      <c r="Q2554" s="16"/>
      <c r="R2554" s="16"/>
      <c r="S2554" s="946"/>
      <c r="T2554" s="913"/>
      <c r="U2554" s="913"/>
      <c r="V2554" s="9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</row>
    <row r="2555" spans="1:116" ht="9.75" customHeight="1" outlineLevel="4" x14ac:dyDescent="0.15">
      <c r="A2555" s="949"/>
      <c r="B2555" s="952"/>
      <c r="C2555" s="955"/>
      <c r="D2555" s="979"/>
      <c r="E2555" s="961"/>
      <c r="F2555" s="967"/>
      <c r="G2555" s="943"/>
      <c r="H2555" s="943"/>
      <c r="I2555" s="943"/>
      <c r="J2555" s="18" t="s">
        <v>159</v>
      </c>
      <c r="K2555" s="21"/>
      <c r="L2555" s="18"/>
      <c r="M2555" s="18"/>
      <c r="N2555" s="18"/>
      <c r="O2555" s="18"/>
      <c r="P2555" s="18"/>
      <c r="Q2555" s="18"/>
      <c r="R2555" s="18"/>
      <c r="S2555" s="946"/>
      <c r="T2555" s="913"/>
      <c r="U2555" s="913"/>
      <c r="V2555" s="9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</row>
    <row r="2556" spans="1:116" ht="9.75" customHeight="1" outlineLevel="4" thickBot="1" x14ac:dyDescent="0.2">
      <c r="A2556" s="950"/>
      <c r="B2556" s="953"/>
      <c r="C2556" s="956"/>
      <c r="D2556" s="980"/>
      <c r="E2556" s="962"/>
      <c r="F2556" s="968"/>
      <c r="G2556" s="944"/>
      <c r="H2556" s="944"/>
      <c r="I2556" s="944"/>
      <c r="J2556" s="19" t="s">
        <v>385</v>
      </c>
      <c r="K2556" s="19">
        <f>SUM(K2552:K2555)</f>
        <v>0</v>
      </c>
      <c r="L2556" s="19">
        <f>SUM(L2552:L2555)</f>
        <v>0</v>
      </c>
      <c r="M2556" s="19">
        <f t="shared" ref="M2556:R2556" si="615">SUM(M2552:M2555)</f>
        <v>0</v>
      </c>
      <c r="N2556" s="19">
        <f t="shared" si="615"/>
        <v>0</v>
      </c>
      <c r="O2556" s="19">
        <f t="shared" si="615"/>
        <v>0</v>
      </c>
      <c r="P2556" s="19">
        <f t="shared" si="615"/>
        <v>0</v>
      </c>
      <c r="Q2556" s="19">
        <f t="shared" si="615"/>
        <v>0</v>
      </c>
      <c r="R2556" s="19">
        <f t="shared" si="615"/>
        <v>0</v>
      </c>
      <c r="S2556" s="947"/>
      <c r="T2556" s="914"/>
      <c r="U2556" s="914"/>
      <c r="V2556" s="914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</row>
    <row r="2557" spans="1:116" ht="9.75" customHeight="1" outlineLevel="4" x14ac:dyDescent="0.15">
      <c r="A2557" s="948" t="s">
        <v>128</v>
      </c>
      <c r="B2557" s="951" t="s">
        <v>11</v>
      </c>
      <c r="C2557" s="954" t="s">
        <v>11</v>
      </c>
      <c r="D2557" s="978">
        <v>4</v>
      </c>
      <c r="E2557" s="960" t="s">
        <v>11</v>
      </c>
      <c r="F2557" s="963"/>
      <c r="G2557" s="942"/>
      <c r="H2557" s="942"/>
      <c r="I2557" s="942"/>
      <c r="J2557" s="14" t="s">
        <v>156</v>
      </c>
      <c r="K2557" s="20"/>
      <c r="L2557" s="20"/>
      <c r="M2557" s="17"/>
      <c r="N2557" s="17"/>
      <c r="O2557" s="17"/>
      <c r="P2557" s="17"/>
      <c r="Q2557" s="16"/>
      <c r="R2557" s="16"/>
      <c r="S2557" s="945"/>
      <c r="T2557" s="912"/>
      <c r="U2557" s="912"/>
      <c r="V2557" s="912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</row>
    <row r="2558" spans="1:116" ht="9.75" customHeight="1" outlineLevel="4" x14ac:dyDescent="0.15">
      <c r="A2558" s="949"/>
      <c r="B2558" s="952"/>
      <c r="C2558" s="955"/>
      <c r="D2558" s="979"/>
      <c r="E2558" s="961"/>
      <c r="F2558" s="964"/>
      <c r="G2558" s="943"/>
      <c r="H2558" s="943"/>
      <c r="I2558" s="943"/>
      <c r="J2558" s="16" t="s">
        <v>157</v>
      </c>
      <c r="K2558" s="20"/>
      <c r="L2558" s="20"/>
      <c r="M2558" s="17"/>
      <c r="N2558" s="17"/>
      <c r="O2558" s="17"/>
      <c r="P2558" s="17"/>
      <c r="Q2558" s="16"/>
      <c r="R2558" s="16"/>
      <c r="S2558" s="946"/>
      <c r="T2558" s="913"/>
      <c r="U2558" s="913"/>
      <c r="V2558" s="9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</row>
    <row r="2559" spans="1:116" ht="9.75" customHeight="1" outlineLevel="4" x14ac:dyDescent="0.15">
      <c r="A2559" s="949"/>
      <c r="B2559" s="952"/>
      <c r="C2559" s="955"/>
      <c r="D2559" s="979"/>
      <c r="E2559" s="961"/>
      <c r="F2559" s="964"/>
      <c r="G2559" s="943"/>
      <c r="H2559" s="943"/>
      <c r="I2559" s="943"/>
      <c r="J2559" s="16" t="s">
        <v>158</v>
      </c>
      <c r="K2559" s="20"/>
      <c r="L2559" s="20"/>
      <c r="M2559" s="17"/>
      <c r="N2559" s="17"/>
      <c r="O2559" s="17"/>
      <c r="P2559" s="17"/>
      <c r="Q2559" s="16"/>
      <c r="R2559" s="16"/>
      <c r="S2559" s="946"/>
      <c r="T2559" s="913"/>
      <c r="U2559" s="913"/>
      <c r="V2559" s="9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</row>
    <row r="2560" spans="1:116" ht="9.75" customHeight="1" outlineLevel="4" x14ac:dyDescent="0.15">
      <c r="A2560" s="949"/>
      <c r="B2560" s="952"/>
      <c r="C2560" s="955"/>
      <c r="D2560" s="979"/>
      <c r="E2560" s="961"/>
      <c r="F2560" s="964"/>
      <c r="G2560" s="943"/>
      <c r="H2560" s="943"/>
      <c r="I2560" s="943"/>
      <c r="J2560" s="18" t="s">
        <v>159</v>
      </c>
      <c r="K2560" s="21"/>
      <c r="L2560" s="21"/>
      <c r="M2560" s="22"/>
      <c r="N2560" s="22"/>
      <c r="O2560" s="22"/>
      <c r="P2560" s="22"/>
      <c r="Q2560" s="18"/>
      <c r="R2560" s="18"/>
      <c r="S2560" s="946"/>
      <c r="T2560" s="913"/>
      <c r="U2560" s="913"/>
      <c r="V2560" s="9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</row>
    <row r="2561" spans="1:116" ht="9.75" customHeight="1" outlineLevel="4" thickBot="1" x14ac:dyDescent="0.2">
      <c r="A2561" s="950"/>
      <c r="B2561" s="953"/>
      <c r="C2561" s="956"/>
      <c r="D2561" s="980"/>
      <c r="E2561" s="962"/>
      <c r="F2561" s="965"/>
      <c r="G2561" s="944"/>
      <c r="H2561" s="944"/>
      <c r="I2561" s="944"/>
      <c r="J2561" s="19" t="s">
        <v>385</v>
      </c>
      <c r="K2561" s="19">
        <f>SUM(K2557:K2560)</f>
        <v>0</v>
      </c>
      <c r="L2561" s="19">
        <f>SUM(L2557:L2560)</f>
        <v>0</v>
      </c>
      <c r="M2561" s="19">
        <f t="shared" ref="M2561:R2561" si="616">SUM(M2557:M2560)</f>
        <v>0</v>
      </c>
      <c r="N2561" s="19">
        <f t="shared" si="616"/>
        <v>0</v>
      </c>
      <c r="O2561" s="19">
        <f t="shared" si="616"/>
        <v>0</v>
      </c>
      <c r="P2561" s="19">
        <f t="shared" si="616"/>
        <v>0</v>
      </c>
      <c r="Q2561" s="19">
        <f t="shared" si="616"/>
        <v>0</v>
      </c>
      <c r="R2561" s="19">
        <f t="shared" si="616"/>
        <v>0</v>
      </c>
      <c r="S2561" s="947"/>
      <c r="T2561" s="914"/>
      <c r="U2561" s="914"/>
      <c r="V2561" s="914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</row>
    <row r="2562" spans="1:116" ht="10.5" customHeight="1" outlineLevel="4" x14ac:dyDescent="0.15">
      <c r="A2562" s="948" t="s">
        <v>128</v>
      </c>
      <c r="B2562" s="951" t="s">
        <v>11</v>
      </c>
      <c r="C2562" s="954" t="s">
        <v>11</v>
      </c>
      <c r="D2562" s="978">
        <v>4</v>
      </c>
      <c r="E2562" s="960" t="s">
        <v>12</v>
      </c>
      <c r="F2562" s="963"/>
      <c r="G2562" s="942"/>
      <c r="H2562" s="942"/>
      <c r="I2562" s="942"/>
      <c r="J2562" s="14" t="s">
        <v>156</v>
      </c>
      <c r="K2562" s="20"/>
      <c r="L2562" s="20"/>
      <c r="M2562" s="17"/>
      <c r="N2562" s="17"/>
      <c r="O2562" s="17"/>
      <c r="P2562" s="17"/>
      <c r="Q2562" s="16"/>
      <c r="R2562" s="16"/>
      <c r="S2562" s="945"/>
      <c r="T2562" s="912"/>
      <c r="U2562" s="912"/>
      <c r="V2562" s="912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  <c r="DK2562" s="6"/>
      <c r="DL2562" s="6"/>
    </row>
    <row r="2563" spans="1:116" ht="9.75" customHeight="1" outlineLevel="4" x14ac:dyDescent="0.2">
      <c r="A2563" s="949"/>
      <c r="B2563" s="952"/>
      <c r="C2563" s="955"/>
      <c r="D2563" s="979"/>
      <c r="E2563" s="961"/>
      <c r="F2563" s="964"/>
      <c r="G2563" s="943"/>
      <c r="H2563" s="943"/>
      <c r="I2563" s="943"/>
      <c r="J2563" s="16" t="s">
        <v>157</v>
      </c>
      <c r="K2563" s="20"/>
      <c r="L2563" s="20"/>
      <c r="M2563" s="17"/>
      <c r="N2563" s="17"/>
      <c r="O2563" s="17"/>
      <c r="P2563" s="17"/>
      <c r="Q2563" s="16"/>
      <c r="R2563" s="16"/>
      <c r="S2563" s="946"/>
      <c r="T2563" s="913"/>
      <c r="U2563" s="913"/>
      <c r="V2563" s="9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  <c r="DI2563" s="5"/>
      <c r="DJ2563" s="5"/>
      <c r="DK2563" s="5"/>
      <c r="DL2563" s="5"/>
    </row>
    <row r="2564" spans="1:116" ht="9.75" customHeight="1" outlineLevel="4" x14ac:dyDescent="0.2">
      <c r="A2564" s="949"/>
      <c r="B2564" s="952"/>
      <c r="C2564" s="955"/>
      <c r="D2564" s="979"/>
      <c r="E2564" s="961"/>
      <c r="F2564" s="964"/>
      <c r="G2564" s="943"/>
      <c r="H2564" s="943"/>
      <c r="I2564" s="943"/>
      <c r="J2564" s="16" t="s">
        <v>158</v>
      </c>
      <c r="K2564" s="20"/>
      <c r="L2564" s="20"/>
      <c r="M2564" s="17"/>
      <c r="N2564" s="17"/>
      <c r="O2564" s="17"/>
      <c r="P2564" s="17"/>
      <c r="Q2564" s="16"/>
      <c r="R2564" s="16"/>
      <c r="S2564" s="946"/>
      <c r="T2564" s="913"/>
      <c r="U2564" s="913"/>
      <c r="V2564" s="9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  <c r="DI2564" s="5"/>
      <c r="DJ2564" s="5"/>
      <c r="DK2564" s="5"/>
      <c r="DL2564" s="5"/>
    </row>
    <row r="2565" spans="1:116" ht="9.75" customHeight="1" outlineLevel="4" x14ac:dyDescent="0.15">
      <c r="A2565" s="949"/>
      <c r="B2565" s="952"/>
      <c r="C2565" s="955"/>
      <c r="D2565" s="979"/>
      <c r="E2565" s="961"/>
      <c r="F2565" s="964"/>
      <c r="G2565" s="943"/>
      <c r="H2565" s="943"/>
      <c r="I2565" s="943"/>
      <c r="J2565" s="18" t="s">
        <v>159</v>
      </c>
      <c r="K2565" s="21"/>
      <c r="L2565" s="21"/>
      <c r="M2565" s="22"/>
      <c r="N2565" s="22"/>
      <c r="O2565" s="22"/>
      <c r="P2565" s="22"/>
      <c r="Q2565" s="18"/>
      <c r="R2565" s="18"/>
      <c r="S2565" s="946"/>
      <c r="T2565" s="913"/>
      <c r="U2565" s="913"/>
      <c r="V2565" s="9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</row>
    <row r="2566" spans="1:116" ht="9.75" customHeight="1" outlineLevel="4" thickBot="1" x14ac:dyDescent="0.2">
      <c r="A2566" s="950"/>
      <c r="B2566" s="953"/>
      <c r="C2566" s="956"/>
      <c r="D2566" s="980"/>
      <c r="E2566" s="962"/>
      <c r="F2566" s="965"/>
      <c r="G2566" s="944"/>
      <c r="H2566" s="944"/>
      <c r="I2566" s="944"/>
      <c r="J2566" s="19" t="s">
        <v>385</v>
      </c>
      <c r="K2566" s="19">
        <f>SUM(K2562:K2565)</f>
        <v>0</v>
      </c>
      <c r="L2566" s="19">
        <f>SUM(L2562:L2565)</f>
        <v>0</v>
      </c>
      <c r="M2566" s="19">
        <f t="shared" ref="M2566:R2566" si="617">SUM(M2562:M2565)</f>
        <v>0</v>
      </c>
      <c r="N2566" s="19">
        <f t="shared" si="617"/>
        <v>0</v>
      </c>
      <c r="O2566" s="19">
        <f t="shared" si="617"/>
        <v>0</v>
      </c>
      <c r="P2566" s="19">
        <f t="shared" si="617"/>
        <v>0</v>
      </c>
      <c r="Q2566" s="19">
        <f t="shared" si="617"/>
        <v>0</v>
      </c>
      <c r="R2566" s="19">
        <f t="shared" si="617"/>
        <v>0</v>
      </c>
      <c r="S2566" s="947"/>
      <c r="T2566" s="914"/>
      <c r="U2566" s="914"/>
      <c r="V2566" s="914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</row>
    <row r="2567" spans="1:116" ht="11.25" customHeight="1" outlineLevel="3" thickBot="1" x14ac:dyDescent="0.2">
      <c r="A2567" s="30" t="s">
        <v>128</v>
      </c>
      <c r="B2567" s="31" t="s">
        <v>11</v>
      </c>
      <c r="C2567" s="10" t="s">
        <v>11</v>
      </c>
      <c r="D2567" s="25">
        <v>4</v>
      </c>
      <c r="E2567" s="915" t="s">
        <v>46</v>
      </c>
      <c r="F2567" s="916"/>
      <c r="G2567" s="916"/>
      <c r="H2567" s="916"/>
      <c r="I2567" s="916"/>
      <c r="J2567" s="917"/>
      <c r="K2567" s="26">
        <f>K2556+K2561+K2566</f>
        <v>0</v>
      </c>
      <c r="L2567" s="26">
        <f>L2556+L2561+L2566</f>
        <v>0</v>
      </c>
      <c r="M2567" s="26">
        <f t="shared" ref="M2567:R2567" si="618">M2556+M2561+M2566</f>
        <v>0</v>
      </c>
      <c r="N2567" s="26">
        <f t="shared" si="618"/>
        <v>0</v>
      </c>
      <c r="O2567" s="26">
        <f t="shared" si="618"/>
        <v>0</v>
      </c>
      <c r="P2567" s="26">
        <f t="shared" si="618"/>
        <v>0</v>
      </c>
      <c r="Q2567" s="26">
        <f t="shared" si="618"/>
        <v>0</v>
      </c>
      <c r="R2567" s="26">
        <f t="shared" si="618"/>
        <v>0</v>
      </c>
      <c r="S2567" s="42" t="s">
        <v>13</v>
      </c>
      <c r="T2567" s="43" t="s">
        <v>13</v>
      </c>
      <c r="U2567" s="44" t="s">
        <v>13</v>
      </c>
      <c r="V2567" s="45" t="s">
        <v>13</v>
      </c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</row>
    <row r="2568" spans="1:116" ht="9.75" customHeight="1" outlineLevel="4" thickBot="1" x14ac:dyDescent="0.2">
      <c r="A2568" s="11" t="s">
        <v>128</v>
      </c>
      <c r="B2568" s="12" t="s">
        <v>11</v>
      </c>
      <c r="C2568" s="117" t="s">
        <v>11</v>
      </c>
      <c r="D2568" s="13">
        <v>5</v>
      </c>
      <c r="E2568" s="969" t="s">
        <v>283</v>
      </c>
      <c r="F2568" s="970"/>
      <c r="G2568" s="970"/>
      <c r="H2568" s="970"/>
      <c r="I2568" s="970"/>
      <c r="J2568" s="970"/>
      <c r="K2568" s="970"/>
      <c r="L2568" s="970"/>
      <c r="M2568" s="970"/>
      <c r="N2568" s="970"/>
      <c r="O2568" s="970"/>
      <c r="P2568" s="970"/>
      <c r="Q2568" s="970"/>
      <c r="R2568" s="970"/>
      <c r="S2568" s="970"/>
      <c r="T2568" s="970"/>
      <c r="U2568" s="970"/>
      <c r="V2568" s="971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</row>
    <row r="2569" spans="1:116" ht="9.75" customHeight="1" outlineLevel="4" x14ac:dyDescent="0.15">
      <c r="A2569" s="948" t="s">
        <v>128</v>
      </c>
      <c r="B2569" s="951" t="s">
        <v>11</v>
      </c>
      <c r="C2569" s="954" t="s">
        <v>11</v>
      </c>
      <c r="D2569" s="978">
        <v>5</v>
      </c>
      <c r="E2569" s="960" t="s">
        <v>10</v>
      </c>
      <c r="F2569" s="966"/>
      <c r="G2569" s="942"/>
      <c r="H2569" s="942"/>
      <c r="I2569" s="942"/>
      <c r="J2569" s="16" t="s">
        <v>156</v>
      </c>
      <c r="K2569" s="20"/>
      <c r="L2569" s="14"/>
      <c r="M2569" s="15"/>
      <c r="N2569" s="15"/>
      <c r="O2569" s="15"/>
      <c r="P2569" s="15"/>
      <c r="Q2569" s="14"/>
      <c r="R2569" s="14"/>
      <c r="S2569" s="945"/>
      <c r="T2569" s="912"/>
      <c r="U2569" s="912"/>
      <c r="V2569" s="912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</row>
    <row r="2570" spans="1:116" ht="9.75" customHeight="1" outlineLevel="4" x14ac:dyDescent="0.15">
      <c r="A2570" s="949"/>
      <c r="B2570" s="952"/>
      <c r="C2570" s="955"/>
      <c r="D2570" s="979"/>
      <c r="E2570" s="961"/>
      <c r="F2570" s="967"/>
      <c r="G2570" s="943"/>
      <c r="H2570" s="943"/>
      <c r="I2570" s="943"/>
      <c r="J2570" s="16" t="s">
        <v>157</v>
      </c>
      <c r="K2570" s="20"/>
      <c r="L2570" s="16"/>
      <c r="M2570" s="17"/>
      <c r="N2570" s="17"/>
      <c r="O2570" s="17"/>
      <c r="P2570" s="17"/>
      <c r="Q2570" s="16"/>
      <c r="R2570" s="16"/>
      <c r="S2570" s="946"/>
      <c r="T2570" s="913"/>
      <c r="U2570" s="913"/>
      <c r="V2570" s="9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</row>
    <row r="2571" spans="1:116" ht="9.75" customHeight="1" outlineLevel="4" x14ac:dyDescent="0.15">
      <c r="A2571" s="949"/>
      <c r="B2571" s="952"/>
      <c r="C2571" s="955"/>
      <c r="D2571" s="979"/>
      <c r="E2571" s="961"/>
      <c r="F2571" s="967"/>
      <c r="G2571" s="943"/>
      <c r="H2571" s="943"/>
      <c r="I2571" s="943"/>
      <c r="J2571" s="16" t="s">
        <v>158</v>
      </c>
      <c r="K2571" s="20"/>
      <c r="L2571" s="16"/>
      <c r="M2571" s="17"/>
      <c r="N2571" s="17"/>
      <c r="O2571" s="17"/>
      <c r="P2571" s="17"/>
      <c r="Q2571" s="16"/>
      <c r="R2571" s="16"/>
      <c r="S2571" s="946"/>
      <c r="T2571" s="913"/>
      <c r="U2571" s="913"/>
      <c r="V2571" s="9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</row>
    <row r="2572" spans="1:116" ht="9.75" customHeight="1" outlineLevel="4" x14ac:dyDescent="0.15">
      <c r="A2572" s="949"/>
      <c r="B2572" s="952"/>
      <c r="C2572" s="955"/>
      <c r="D2572" s="979"/>
      <c r="E2572" s="961"/>
      <c r="F2572" s="967"/>
      <c r="G2572" s="943"/>
      <c r="H2572" s="943"/>
      <c r="I2572" s="943"/>
      <c r="J2572" s="18" t="s">
        <v>159</v>
      </c>
      <c r="K2572" s="21"/>
      <c r="L2572" s="18"/>
      <c r="M2572" s="18"/>
      <c r="N2572" s="18"/>
      <c r="O2572" s="18"/>
      <c r="P2572" s="18"/>
      <c r="Q2572" s="18"/>
      <c r="R2572" s="18"/>
      <c r="S2572" s="946"/>
      <c r="T2572" s="913"/>
      <c r="U2572" s="913"/>
      <c r="V2572" s="9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</row>
    <row r="2573" spans="1:116" ht="9.75" customHeight="1" outlineLevel="4" thickBot="1" x14ac:dyDescent="0.2">
      <c r="A2573" s="950"/>
      <c r="B2573" s="953"/>
      <c r="C2573" s="956"/>
      <c r="D2573" s="980"/>
      <c r="E2573" s="962"/>
      <c r="F2573" s="968"/>
      <c r="G2573" s="944"/>
      <c r="H2573" s="944"/>
      <c r="I2573" s="944"/>
      <c r="J2573" s="19" t="s">
        <v>385</v>
      </c>
      <c r="K2573" s="19">
        <f>SUM(K2569:K2572)</f>
        <v>0</v>
      </c>
      <c r="L2573" s="19">
        <f>SUM(L2569:L2572)</f>
        <v>0</v>
      </c>
      <c r="M2573" s="19">
        <f t="shared" ref="M2573:R2573" si="619">SUM(M2569:M2572)</f>
        <v>0</v>
      </c>
      <c r="N2573" s="19">
        <f t="shared" si="619"/>
        <v>0</v>
      </c>
      <c r="O2573" s="19">
        <f t="shared" si="619"/>
        <v>0</v>
      </c>
      <c r="P2573" s="19">
        <f t="shared" si="619"/>
        <v>0</v>
      </c>
      <c r="Q2573" s="19">
        <f t="shared" si="619"/>
        <v>0</v>
      </c>
      <c r="R2573" s="19">
        <f t="shared" si="619"/>
        <v>0</v>
      </c>
      <c r="S2573" s="947"/>
      <c r="T2573" s="914"/>
      <c r="U2573" s="914"/>
      <c r="V2573" s="914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</row>
    <row r="2574" spans="1:116" ht="9.75" customHeight="1" outlineLevel="4" x14ac:dyDescent="0.15">
      <c r="A2574" s="948" t="s">
        <v>128</v>
      </c>
      <c r="B2574" s="951" t="s">
        <v>11</v>
      </c>
      <c r="C2574" s="954" t="s">
        <v>11</v>
      </c>
      <c r="D2574" s="978">
        <v>5</v>
      </c>
      <c r="E2574" s="960" t="s">
        <v>11</v>
      </c>
      <c r="F2574" s="963"/>
      <c r="G2574" s="942"/>
      <c r="H2574" s="942"/>
      <c r="I2574" s="942"/>
      <c r="J2574" s="14" t="s">
        <v>156</v>
      </c>
      <c r="K2574" s="20"/>
      <c r="L2574" s="20"/>
      <c r="M2574" s="17"/>
      <c r="N2574" s="17"/>
      <c r="O2574" s="17"/>
      <c r="P2574" s="17"/>
      <c r="Q2574" s="16"/>
      <c r="R2574" s="16"/>
      <c r="S2574" s="945"/>
      <c r="T2574" s="912"/>
      <c r="U2574" s="912"/>
      <c r="V2574" s="912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</row>
    <row r="2575" spans="1:116" ht="9.75" customHeight="1" outlineLevel="4" x14ac:dyDescent="0.15">
      <c r="A2575" s="949"/>
      <c r="B2575" s="952"/>
      <c r="C2575" s="955"/>
      <c r="D2575" s="979"/>
      <c r="E2575" s="961"/>
      <c r="F2575" s="964"/>
      <c r="G2575" s="943"/>
      <c r="H2575" s="943"/>
      <c r="I2575" s="943"/>
      <c r="J2575" s="16" t="s">
        <v>157</v>
      </c>
      <c r="K2575" s="20"/>
      <c r="L2575" s="20"/>
      <c r="M2575" s="17"/>
      <c r="N2575" s="17"/>
      <c r="O2575" s="17"/>
      <c r="P2575" s="17"/>
      <c r="Q2575" s="16"/>
      <c r="R2575" s="16"/>
      <c r="S2575" s="946"/>
      <c r="T2575" s="913"/>
      <c r="U2575" s="913"/>
      <c r="V2575" s="9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</row>
    <row r="2576" spans="1:116" ht="9.75" customHeight="1" outlineLevel="4" x14ac:dyDescent="0.15">
      <c r="A2576" s="949"/>
      <c r="B2576" s="952"/>
      <c r="C2576" s="955"/>
      <c r="D2576" s="979"/>
      <c r="E2576" s="961"/>
      <c r="F2576" s="964"/>
      <c r="G2576" s="943"/>
      <c r="H2576" s="943"/>
      <c r="I2576" s="943"/>
      <c r="J2576" s="16" t="s">
        <v>158</v>
      </c>
      <c r="K2576" s="20"/>
      <c r="L2576" s="20"/>
      <c r="M2576" s="17"/>
      <c r="N2576" s="17"/>
      <c r="O2576" s="17"/>
      <c r="P2576" s="17"/>
      <c r="Q2576" s="16"/>
      <c r="R2576" s="16"/>
      <c r="S2576" s="946"/>
      <c r="T2576" s="913"/>
      <c r="U2576" s="913"/>
      <c r="V2576" s="9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</row>
    <row r="2577" spans="1:116" ht="9.75" customHeight="1" outlineLevel="4" x14ac:dyDescent="0.15">
      <c r="A2577" s="949"/>
      <c r="B2577" s="952"/>
      <c r="C2577" s="955"/>
      <c r="D2577" s="979"/>
      <c r="E2577" s="961"/>
      <c r="F2577" s="964"/>
      <c r="G2577" s="943"/>
      <c r="H2577" s="943"/>
      <c r="I2577" s="943"/>
      <c r="J2577" s="18" t="s">
        <v>159</v>
      </c>
      <c r="K2577" s="21"/>
      <c r="L2577" s="21"/>
      <c r="M2577" s="22"/>
      <c r="N2577" s="22"/>
      <c r="O2577" s="22"/>
      <c r="P2577" s="22"/>
      <c r="Q2577" s="18"/>
      <c r="R2577" s="18"/>
      <c r="S2577" s="946"/>
      <c r="T2577" s="913"/>
      <c r="U2577" s="913"/>
      <c r="V2577" s="9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</row>
    <row r="2578" spans="1:116" ht="9.75" customHeight="1" outlineLevel="4" thickBot="1" x14ac:dyDescent="0.2">
      <c r="A2578" s="950"/>
      <c r="B2578" s="953"/>
      <c r="C2578" s="956"/>
      <c r="D2578" s="980"/>
      <c r="E2578" s="962"/>
      <c r="F2578" s="965"/>
      <c r="G2578" s="944"/>
      <c r="H2578" s="944"/>
      <c r="I2578" s="944"/>
      <c r="J2578" s="19" t="s">
        <v>385</v>
      </c>
      <c r="K2578" s="19">
        <f>SUM(K2574:K2577)</f>
        <v>0</v>
      </c>
      <c r="L2578" s="19">
        <f>SUM(L2574:L2577)</f>
        <v>0</v>
      </c>
      <c r="M2578" s="19">
        <f t="shared" ref="M2578:R2578" si="620">SUM(M2574:M2577)</f>
        <v>0</v>
      </c>
      <c r="N2578" s="19">
        <f t="shared" si="620"/>
        <v>0</v>
      </c>
      <c r="O2578" s="19">
        <f t="shared" si="620"/>
        <v>0</v>
      </c>
      <c r="P2578" s="19">
        <f t="shared" si="620"/>
        <v>0</v>
      </c>
      <c r="Q2578" s="19">
        <f t="shared" si="620"/>
        <v>0</v>
      </c>
      <c r="R2578" s="19">
        <f t="shared" si="620"/>
        <v>0</v>
      </c>
      <c r="S2578" s="947"/>
      <c r="T2578" s="914"/>
      <c r="U2578" s="914"/>
      <c r="V2578" s="914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</row>
    <row r="2579" spans="1:116" ht="9.75" customHeight="1" outlineLevel="4" x14ac:dyDescent="0.15">
      <c r="A2579" s="948" t="s">
        <v>128</v>
      </c>
      <c r="B2579" s="951" t="s">
        <v>11</v>
      </c>
      <c r="C2579" s="954" t="s">
        <v>11</v>
      </c>
      <c r="D2579" s="978">
        <v>5</v>
      </c>
      <c r="E2579" s="960" t="s">
        <v>12</v>
      </c>
      <c r="F2579" s="963"/>
      <c r="G2579" s="942"/>
      <c r="H2579" s="942"/>
      <c r="I2579" s="942"/>
      <c r="J2579" s="14" t="s">
        <v>156</v>
      </c>
      <c r="K2579" s="20"/>
      <c r="L2579" s="20"/>
      <c r="M2579" s="17"/>
      <c r="N2579" s="17"/>
      <c r="O2579" s="17"/>
      <c r="P2579" s="17"/>
      <c r="Q2579" s="16"/>
      <c r="R2579" s="16"/>
      <c r="S2579" s="945"/>
      <c r="T2579" s="912"/>
      <c r="U2579" s="912"/>
      <c r="V2579" s="912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</row>
    <row r="2580" spans="1:116" ht="9.75" customHeight="1" outlineLevel="4" x14ac:dyDescent="0.15">
      <c r="A2580" s="949"/>
      <c r="B2580" s="952"/>
      <c r="C2580" s="955"/>
      <c r="D2580" s="979"/>
      <c r="E2580" s="961"/>
      <c r="F2580" s="964"/>
      <c r="G2580" s="943"/>
      <c r="H2580" s="943"/>
      <c r="I2580" s="943"/>
      <c r="J2580" s="16" t="s">
        <v>157</v>
      </c>
      <c r="K2580" s="20"/>
      <c r="L2580" s="20"/>
      <c r="M2580" s="17"/>
      <c r="N2580" s="17"/>
      <c r="O2580" s="17"/>
      <c r="P2580" s="17"/>
      <c r="Q2580" s="16"/>
      <c r="R2580" s="16"/>
      <c r="S2580" s="946"/>
      <c r="T2580" s="913"/>
      <c r="U2580" s="913"/>
      <c r="V2580" s="9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</row>
    <row r="2581" spans="1:116" ht="9.75" customHeight="1" outlineLevel="4" x14ac:dyDescent="0.15">
      <c r="A2581" s="949"/>
      <c r="B2581" s="952"/>
      <c r="C2581" s="955"/>
      <c r="D2581" s="979"/>
      <c r="E2581" s="961"/>
      <c r="F2581" s="964"/>
      <c r="G2581" s="943"/>
      <c r="H2581" s="943"/>
      <c r="I2581" s="943"/>
      <c r="J2581" s="16" t="s">
        <v>158</v>
      </c>
      <c r="K2581" s="20"/>
      <c r="L2581" s="20"/>
      <c r="M2581" s="17"/>
      <c r="N2581" s="17"/>
      <c r="O2581" s="17"/>
      <c r="P2581" s="17"/>
      <c r="Q2581" s="16"/>
      <c r="R2581" s="16"/>
      <c r="S2581" s="946"/>
      <c r="T2581" s="913"/>
      <c r="U2581" s="913"/>
      <c r="V2581" s="9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</row>
    <row r="2582" spans="1:116" ht="9.75" customHeight="1" outlineLevel="4" x14ac:dyDescent="0.15">
      <c r="A2582" s="949"/>
      <c r="B2582" s="952"/>
      <c r="C2582" s="955"/>
      <c r="D2582" s="979"/>
      <c r="E2582" s="961"/>
      <c r="F2582" s="964"/>
      <c r="G2582" s="943"/>
      <c r="H2582" s="943"/>
      <c r="I2582" s="943"/>
      <c r="J2582" s="18" t="s">
        <v>159</v>
      </c>
      <c r="K2582" s="21"/>
      <c r="L2582" s="21"/>
      <c r="M2582" s="22"/>
      <c r="N2582" s="22"/>
      <c r="O2582" s="22"/>
      <c r="P2582" s="22"/>
      <c r="Q2582" s="18"/>
      <c r="R2582" s="18"/>
      <c r="S2582" s="946"/>
      <c r="T2582" s="913"/>
      <c r="U2582" s="913"/>
      <c r="V2582" s="9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</row>
    <row r="2583" spans="1:116" ht="10.5" customHeight="1" outlineLevel="4" thickBot="1" x14ac:dyDescent="0.2">
      <c r="A2583" s="950"/>
      <c r="B2583" s="953"/>
      <c r="C2583" s="956"/>
      <c r="D2583" s="980"/>
      <c r="E2583" s="962"/>
      <c r="F2583" s="965"/>
      <c r="G2583" s="944"/>
      <c r="H2583" s="944"/>
      <c r="I2583" s="944"/>
      <c r="J2583" s="19" t="s">
        <v>385</v>
      </c>
      <c r="K2583" s="19">
        <f>SUM(K2579:K2582)</f>
        <v>0</v>
      </c>
      <c r="L2583" s="19">
        <f t="shared" ref="L2583:R2583" si="621">SUM(L2579:L2582)</f>
        <v>0</v>
      </c>
      <c r="M2583" s="19">
        <f t="shared" si="621"/>
        <v>0</v>
      </c>
      <c r="N2583" s="19">
        <f t="shared" si="621"/>
        <v>0</v>
      </c>
      <c r="O2583" s="19">
        <f t="shared" si="621"/>
        <v>0</v>
      </c>
      <c r="P2583" s="19">
        <f t="shared" si="621"/>
        <v>0</v>
      </c>
      <c r="Q2583" s="19">
        <f t="shared" si="621"/>
        <v>0</v>
      </c>
      <c r="R2583" s="19">
        <f t="shared" si="621"/>
        <v>0</v>
      </c>
      <c r="S2583" s="947"/>
      <c r="T2583" s="914"/>
      <c r="U2583" s="914"/>
      <c r="V2583" s="914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  <c r="DK2583" s="6"/>
      <c r="DL2583" s="6"/>
    </row>
    <row r="2584" spans="1:116" ht="10.5" customHeight="1" outlineLevel="3" thickBot="1" x14ac:dyDescent="0.2">
      <c r="A2584" s="30" t="s">
        <v>128</v>
      </c>
      <c r="B2584" s="31" t="s">
        <v>11</v>
      </c>
      <c r="C2584" s="10" t="s">
        <v>11</v>
      </c>
      <c r="D2584" s="25">
        <v>5</v>
      </c>
      <c r="E2584" s="915" t="s">
        <v>46</v>
      </c>
      <c r="F2584" s="916"/>
      <c r="G2584" s="916"/>
      <c r="H2584" s="916"/>
      <c r="I2584" s="916"/>
      <c r="J2584" s="917"/>
      <c r="K2584" s="26">
        <f>K2573+K2578+K2583</f>
        <v>0</v>
      </c>
      <c r="L2584" s="26">
        <f>L2573+L2578+L2583</f>
        <v>0</v>
      </c>
      <c r="M2584" s="26">
        <f t="shared" ref="M2584:R2584" si="622">M2573+M2578+M2583</f>
        <v>0</v>
      </c>
      <c r="N2584" s="26">
        <f t="shared" si="622"/>
        <v>0</v>
      </c>
      <c r="O2584" s="26">
        <f t="shared" si="622"/>
        <v>0</v>
      </c>
      <c r="P2584" s="26">
        <f t="shared" si="622"/>
        <v>0</v>
      </c>
      <c r="Q2584" s="26">
        <f t="shared" si="622"/>
        <v>0</v>
      </c>
      <c r="R2584" s="26">
        <f t="shared" si="622"/>
        <v>0</v>
      </c>
      <c r="S2584" s="42" t="s">
        <v>13</v>
      </c>
      <c r="T2584" s="43" t="s">
        <v>13</v>
      </c>
      <c r="U2584" s="44" t="s">
        <v>13</v>
      </c>
      <c r="V2584" s="45" t="s">
        <v>13</v>
      </c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</row>
    <row r="2585" spans="1:116" ht="9.75" customHeight="1" outlineLevel="2" thickBot="1" x14ac:dyDescent="0.2">
      <c r="A2585" s="30" t="s">
        <v>128</v>
      </c>
      <c r="B2585" s="31" t="s">
        <v>11</v>
      </c>
      <c r="C2585" s="10" t="s">
        <v>11</v>
      </c>
      <c r="D2585" s="918" t="s">
        <v>21</v>
      </c>
      <c r="E2585" s="919"/>
      <c r="F2585" s="919"/>
      <c r="G2585" s="919"/>
      <c r="H2585" s="919"/>
      <c r="I2585" s="919"/>
      <c r="J2585" s="919"/>
      <c r="K2585" s="32">
        <f>K2550+K2533+K2516+K2567+K2584</f>
        <v>4961</v>
      </c>
      <c r="L2585" s="32">
        <f>L2550+L2533+L2516+L2567+L2584</f>
        <v>4961</v>
      </c>
      <c r="M2585" s="32">
        <f t="shared" ref="M2585:R2585" si="623">M2550+M2533+M2516+M2567+M2584</f>
        <v>4961</v>
      </c>
      <c r="N2585" s="32">
        <f t="shared" si="623"/>
        <v>4961</v>
      </c>
      <c r="O2585" s="32">
        <f t="shared" si="623"/>
        <v>0</v>
      </c>
      <c r="P2585" s="32">
        <f t="shared" si="623"/>
        <v>0</v>
      </c>
      <c r="Q2585" s="32">
        <f t="shared" si="623"/>
        <v>0</v>
      </c>
      <c r="R2585" s="32">
        <f t="shared" si="623"/>
        <v>0</v>
      </c>
      <c r="S2585" s="33" t="s">
        <v>13</v>
      </c>
      <c r="T2585" s="34" t="s">
        <v>13</v>
      </c>
      <c r="U2585" s="35" t="s">
        <v>13</v>
      </c>
      <c r="V2585" s="36" t="s">
        <v>13</v>
      </c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</row>
    <row r="2586" spans="1:116" ht="9.75" customHeight="1" outlineLevel="3" thickBot="1" x14ac:dyDescent="0.2">
      <c r="A2586" s="7" t="s">
        <v>128</v>
      </c>
      <c r="B2586" s="9" t="s">
        <v>11</v>
      </c>
      <c r="C2586" s="10" t="s">
        <v>12</v>
      </c>
      <c r="D2586" s="972" t="s">
        <v>139</v>
      </c>
      <c r="E2586" s="973"/>
      <c r="F2586" s="973"/>
      <c r="G2586" s="973"/>
      <c r="H2586" s="973"/>
      <c r="I2586" s="973"/>
      <c r="J2586" s="973"/>
      <c r="K2586" s="973"/>
      <c r="L2586" s="973"/>
      <c r="M2586" s="973"/>
      <c r="N2586" s="973"/>
      <c r="O2586" s="973"/>
      <c r="P2586" s="973"/>
      <c r="Q2586" s="973"/>
      <c r="R2586" s="973"/>
      <c r="S2586" s="973"/>
      <c r="T2586" s="973"/>
      <c r="U2586" s="973"/>
      <c r="V2586" s="974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</row>
    <row r="2587" spans="1:116" ht="9.75" customHeight="1" outlineLevel="4" thickBot="1" x14ac:dyDescent="0.2">
      <c r="A2587" s="11" t="s">
        <v>128</v>
      </c>
      <c r="B2587" s="12" t="s">
        <v>11</v>
      </c>
      <c r="C2587" s="117" t="s">
        <v>12</v>
      </c>
      <c r="D2587" s="13">
        <v>1</v>
      </c>
      <c r="E2587" s="969" t="s">
        <v>140</v>
      </c>
      <c r="F2587" s="970"/>
      <c r="G2587" s="970"/>
      <c r="H2587" s="970"/>
      <c r="I2587" s="970"/>
      <c r="J2587" s="970"/>
      <c r="K2587" s="970"/>
      <c r="L2587" s="970"/>
      <c r="M2587" s="970"/>
      <c r="N2587" s="970"/>
      <c r="O2587" s="970"/>
      <c r="P2587" s="970"/>
      <c r="Q2587" s="970"/>
      <c r="R2587" s="970"/>
      <c r="S2587" s="970"/>
      <c r="T2587" s="970"/>
      <c r="U2587" s="970"/>
      <c r="V2587" s="971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</row>
    <row r="2588" spans="1:116" ht="9.75" customHeight="1" outlineLevel="4" x14ac:dyDescent="0.15">
      <c r="A2588" s="948" t="s">
        <v>128</v>
      </c>
      <c r="B2588" s="951" t="s">
        <v>11</v>
      </c>
      <c r="C2588" s="954" t="s">
        <v>12</v>
      </c>
      <c r="D2588" s="978">
        <v>1</v>
      </c>
      <c r="E2588" s="960" t="s">
        <v>10</v>
      </c>
      <c r="F2588" s="966"/>
      <c r="G2588" s="942"/>
      <c r="H2588" s="942"/>
      <c r="I2588" s="942"/>
      <c r="J2588" s="16" t="s">
        <v>156</v>
      </c>
      <c r="K2588" s="20"/>
      <c r="L2588" s="14"/>
      <c r="M2588" s="15"/>
      <c r="N2588" s="15"/>
      <c r="O2588" s="15"/>
      <c r="P2588" s="15"/>
      <c r="Q2588" s="14"/>
      <c r="R2588" s="14"/>
      <c r="S2588" s="945"/>
      <c r="T2588" s="912"/>
      <c r="U2588" s="912"/>
      <c r="V2588" s="912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</row>
    <row r="2589" spans="1:116" ht="9.75" customHeight="1" outlineLevel="4" x14ac:dyDescent="0.15">
      <c r="A2589" s="949"/>
      <c r="B2589" s="952"/>
      <c r="C2589" s="955"/>
      <c r="D2589" s="979"/>
      <c r="E2589" s="961"/>
      <c r="F2589" s="967"/>
      <c r="G2589" s="943"/>
      <c r="H2589" s="943"/>
      <c r="I2589" s="943"/>
      <c r="J2589" s="16" t="s">
        <v>157</v>
      </c>
      <c r="K2589" s="20"/>
      <c r="L2589" s="16"/>
      <c r="M2589" s="17"/>
      <c r="N2589" s="17"/>
      <c r="O2589" s="17"/>
      <c r="P2589" s="17"/>
      <c r="Q2589" s="16"/>
      <c r="R2589" s="16"/>
      <c r="S2589" s="946"/>
      <c r="T2589" s="913"/>
      <c r="U2589" s="913"/>
      <c r="V2589" s="9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</row>
    <row r="2590" spans="1:116" ht="9.75" customHeight="1" outlineLevel="4" x14ac:dyDescent="0.15">
      <c r="A2590" s="949"/>
      <c r="B2590" s="952"/>
      <c r="C2590" s="955"/>
      <c r="D2590" s="979"/>
      <c r="E2590" s="961"/>
      <c r="F2590" s="967"/>
      <c r="G2590" s="943"/>
      <c r="H2590" s="943"/>
      <c r="I2590" s="943"/>
      <c r="J2590" s="16" t="s">
        <v>158</v>
      </c>
      <c r="K2590" s="20"/>
      <c r="L2590" s="16"/>
      <c r="M2590" s="17"/>
      <c r="N2590" s="17"/>
      <c r="O2590" s="17"/>
      <c r="P2590" s="17"/>
      <c r="Q2590" s="16"/>
      <c r="R2590" s="16"/>
      <c r="S2590" s="946"/>
      <c r="T2590" s="913"/>
      <c r="U2590" s="913"/>
      <c r="V2590" s="9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</row>
    <row r="2591" spans="1:116" ht="9.75" customHeight="1" outlineLevel="4" x14ac:dyDescent="0.15">
      <c r="A2591" s="949"/>
      <c r="B2591" s="952"/>
      <c r="C2591" s="955"/>
      <c r="D2591" s="979"/>
      <c r="E2591" s="961"/>
      <c r="F2591" s="967"/>
      <c r="G2591" s="943"/>
      <c r="H2591" s="943"/>
      <c r="I2591" s="943"/>
      <c r="J2591" s="18" t="s">
        <v>159</v>
      </c>
      <c r="K2591" s="21"/>
      <c r="L2591" s="18"/>
      <c r="M2591" s="18"/>
      <c r="N2591" s="18"/>
      <c r="O2591" s="18"/>
      <c r="P2591" s="18"/>
      <c r="Q2591" s="18"/>
      <c r="R2591" s="18"/>
      <c r="S2591" s="946"/>
      <c r="T2591" s="913"/>
      <c r="U2591" s="913"/>
      <c r="V2591" s="9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</row>
    <row r="2592" spans="1:116" ht="9.75" customHeight="1" outlineLevel="4" thickBot="1" x14ac:dyDescent="0.2">
      <c r="A2592" s="950"/>
      <c r="B2592" s="953"/>
      <c r="C2592" s="956"/>
      <c r="D2592" s="980"/>
      <c r="E2592" s="962"/>
      <c r="F2592" s="968"/>
      <c r="G2592" s="944"/>
      <c r="H2592" s="944"/>
      <c r="I2592" s="944"/>
      <c r="J2592" s="19" t="s">
        <v>385</v>
      </c>
      <c r="K2592" s="19">
        <f>SUM(K2588:K2591)</f>
        <v>0</v>
      </c>
      <c r="L2592" s="19">
        <f>SUM(L2588:L2591)</f>
        <v>0</v>
      </c>
      <c r="M2592" s="19">
        <f t="shared" ref="M2592:R2592" si="624">SUM(M2588:M2591)</f>
        <v>0</v>
      </c>
      <c r="N2592" s="19">
        <f t="shared" si="624"/>
        <v>0</v>
      </c>
      <c r="O2592" s="19">
        <f t="shared" si="624"/>
        <v>0</v>
      </c>
      <c r="P2592" s="19">
        <f t="shared" si="624"/>
        <v>0</v>
      </c>
      <c r="Q2592" s="19">
        <f t="shared" si="624"/>
        <v>0</v>
      </c>
      <c r="R2592" s="19">
        <f t="shared" si="624"/>
        <v>0</v>
      </c>
      <c r="S2592" s="947"/>
      <c r="T2592" s="914"/>
      <c r="U2592" s="914"/>
      <c r="V2592" s="914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</row>
    <row r="2593" spans="1:116" ht="9.75" customHeight="1" outlineLevel="4" x14ac:dyDescent="0.15">
      <c r="A2593" s="948" t="s">
        <v>128</v>
      </c>
      <c r="B2593" s="951" t="s">
        <v>11</v>
      </c>
      <c r="C2593" s="954" t="s">
        <v>12</v>
      </c>
      <c r="D2593" s="978">
        <v>1</v>
      </c>
      <c r="E2593" s="960" t="s">
        <v>11</v>
      </c>
      <c r="F2593" s="963"/>
      <c r="G2593" s="942"/>
      <c r="H2593" s="942"/>
      <c r="I2593" s="942"/>
      <c r="J2593" s="14" t="s">
        <v>156</v>
      </c>
      <c r="K2593" s="20"/>
      <c r="L2593" s="20"/>
      <c r="M2593" s="17"/>
      <c r="N2593" s="17"/>
      <c r="O2593" s="17"/>
      <c r="P2593" s="17"/>
      <c r="Q2593" s="16"/>
      <c r="R2593" s="16"/>
      <c r="S2593" s="945"/>
      <c r="T2593" s="912"/>
      <c r="U2593" s="912"/>
      <c r="V2593" s="912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</row>
    <row r="2594" spans="1:116" ht="9.75" customHeight="1" outlineLevel="4" x14ac:dyDescent="0.15">
      <c r="A2594" s="949"/>
      <c r="B2594" s="952"/>
      <c r="C2594" s="955"/>
      <c r="D2594" s="979"/>
      <c r="E2594" s="961"/>
      <c r="F2594" s="964"/>
      <c r="G2594" s="943"/>
      <c r="H2594" s="943"/>
      <c r="I2594" s="943"/>
      <c r="J2594" s="16" t="s">
        <v>157</v>
      </c>
      <c r="K2594" s="20"/>
      <c r="L2594" s="20"/>
      <c r="M2594" s="17"/>
      <c r="N2594" s="17"/>
      <c r="O2594" s="17"/>
      <c r="P2594" s="17"/>
      <c r="Q2594" s="16"/>
      <c r="R2594" s="16"/>
      <c r="S2594" s="946"/>
      <c r="T2594" s="913"/>
      <c r="U2594" s="913"/>
      <c r="V2594" s="9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</row>
    <row r="2595" spans="1:116" ht="9.75" customHeight="1" outlineLevel="4" x14ac:dyDescent="0.15">
      <c r="A2595" s="949"/>
      <c r="B2595" s="952"/>
      <c r="C2595" s="955"/>
      <c r="D2595" s="979"/>
      <c r="E2595" s="961"/>
      <c r="F2595" s="964"/>
      <c r="G2595" s="943"/>
      <c r="H2595" s="943"/>
      <c r="I2595" s="943"/>
      <c r="J2595" s="16" t="s">
        <v>158</v>
      </c>
      <c r="K2595" s="20"/>
      <c r="L2595" s="20"/>
      <c r="M2595" s="17"/>
      <c r="N2595" s="17"/>
      <c r="O2595" s="17"/>
      <c r="P2595" s="17"/>
      <c r="Q2595" s="16"/>
      <c r="R2595" s="16"/>
      <c r="S2595" s="946"/>
      <c r="T2595" s="913"/>
      <c r="U2595" s="913"/>
      <c r="V2595" s="9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</row>
    <row r="2596" spans="1:116" ht="9.75" customHeight="1" outlineLevel="4" x14ac:dyDescent="0.15">
      <c r="A2596" s="949"/>
      <c r="B2596" s="952"/>
      <c r="C2596" s="955"/>
      <c r="D2596" s="979"/>
      <c r="E2596" s="961"/>
      <c r="F2596" s="964"/>
      <c r="G2596" s="943"/>
      <c r="H2596" s="943"/>
      <c r="I2596" s="943"/>
      <c r="J2596" s="18" t="s">
        <v>159</v>
      </c>
      <c r="K2596" s="21"/>
      <c r="L2596" s="21"/>
      <c r="M2596" s="22"/>
      <c r="N2596" s="22"/>
      <c r="O2596" s="22"/>
      <c r="P2596" s="22"/>
      <c r="Q2596" s="18"/>
      <c r="R2596" s="18"/>
      <c r="S2596" s="946"/>
      <c r="T2596" s="913"/>
      <c r="U2596" s="913"/>
      <c r="V2596" s="9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</row>
    <row r="2597" spans="1:116" ht="9.75" customHeight="1" outlineLevel="4" thickBot="1" x14ac:dyDescent="0.2">
      <c r="A2597" s="950"/>
      <c r="B2597" s="953"/>
      <c r="C2597" s="956"/>
      <c r="D2597" s="980"/>
      <c r="E2597" s="962"/>
      <c r="F2597" s="965"/>
      <c r="G2597" s="944"/>
      <c r="H2597" s="944"/>
      <c r="I2597" s="944"/>
      <c r="J2597" s="19" t="s">
        <v>385</v>
      </c>
      <c r="K2597" s="19">
        <f>SUM(K2593:K2596)</f>
        <v>0</v>
      </c>
      <c r="L2597" s="19">
        <f>SUM(L2593:L2596)</f>
        <v>0</v>
      </c>
      <c r="M2597" s="19">
        <f t="shared" ref="M2597:R2597" si="625">SUM(M2593:M2596)</f>
        <v>0</v>
      </c>
      <c r="N2597" s="19">
        <f t="shared" si="625"/>
        <v>0</v>
      </c>
      <c r="O2597" s="19">
        <f t="shared" si="625"/>
        <v>0</v>
      </c>
      <c r="P2597" s="19">
        <f t="shared" si="625"/>
        <v>0</v>
      </c>
      <c r="Q2597" s="19">
        <f t="shared" si="625"/>
        <v>0</v>
      </c>
      <c r="R2597" s="19">
        <f t="shared" si="625"/>
        <v>0</v>
      </c>
      <c r="S2597" s="947"/>
      <c r="T2597" s="914"/>
      <c r="U2597" s="914"/>
      <c r="V2597" s="914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</row>
    <row r="2598" spans="1:116" ht="9.75" customHeight="1" outlineLevel="4" x14ac:dyDescent="0.15">
      <c r="A2598" s="948" t="s">
        <v>128</v>
      </c>
      <c r="B2598" s="951" t="s">
        <v>11</v>
      </c>
      <c r="C2598" s="954" t="s">
        <v>12</v>
      </c>
      <c r="D2598" s="978">
        <v>1</v>
      </c>
      <c r="E2598" s="960" t="s">
        <v>12</v>
      </c>
      <c r="F2598" s="963"/>
      <c r="G2598" s="942"/>
      <c r="H2598" s="942"/>
      <c r="I2598" s="942"/>
      <c r="J2598" s="14" t="s">
        <v>156</v>
      </c>
      <c r="K2598" s="20"/>
      <c r="L2598" s="20"/>
      <c r="M2598" s="17"/>
      <c r="N2598" s="17"/>
      <c r="O2598" s="17"/>
      <c r="P2598" s="17"/>
      <c r="Q2598" s="16"/>
      <c r="R2598" s="16"/>
      <c r="S2598" s="945"/>
      <c r="T2598" s="912"/>
      <c r="U2598" s="912"/>
      <c r="V2598" s="912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</row>
    <row r="2599" spans="1:116" ht="9.75" customHeight="1" outlineLevel="4" x14ac:dyDescent="0.15">
      <c r="A2599" s="949"/>
      <c r="B2599" s="952"/>
      <c r="C2599" s="955"/>
      <c r="D2599" s="979"/>
      <c r="E2599" s="961"/>
      <c r="F2599" s="964"/>
      <c r="G2599" s="943"/>
      <c r="H2599" s="943"/>
      <c r="I2599" s="943"/>
      <c r="J2599" s="16" t="s">
        <v>157</v>
      </c>
      <c r="K2599" s="20"/>
      <c r="L2599" s="20"/>
      <c r="M2599" s="17"/>
      <c r="N2599" s="17"/>
      <c r="O2599" s="17"/>
      <c r="P2599" s="17"/>
      <c r="Q2599" s="16"/>
      <c r="R2599" s="16"/>
      <c r="S2599" s="946"/>
      <c r="T2599" s="913"/>
      <c r="U2599" s="913"/>
      <c r="V2599" s="913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</row>
    <row r="2600" spans="1:116" ht="10.5" customHeight="1" outlineLevel="4" x14ac:dyDescent="0.15">
      <c r="A2600" s="949"/>
      <c r="B2600" s="952"/>
      <c r="C2600" s="955"/>
      <c r="D2600" s="979"/>
      <c r="E2600" s="961"/>
      <c r="F2600" s="964"/>
      <c r="G2600" s="943"/>
      <c r="H2600" s="943"/>
      <c r="I2600" s="943"/>
      <c r="J2600" s="16" t="s">
        <v>158</v>
      </c>
      <c r="K2600" s="20"/>
      <c r="L2600" s="20"/>
      <c r="M2600" s="17"/>
      <c r="N2600" s="17"/>
      <c r="O2600" s="17"/>
      <c r="P2600" s="17"/>
      <c r="Q2600" s="16"/>
      <c r="R2600" s="16"/>
      <c r="S2600" s="946"/>
      <c r="T2600" s="913"/>
      <c r="U2600" s="913"/>
      <c r="V2600" s="913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  <c r="DK2600" s="6"/>
      <c r="DL2600" s="6"/>
    </row>
    <row r="2601" spans="1:116" ht="11.25" customHeight="1" outlineLevel="4" x14ac:dyDescent="0.15">
      <c r="A2601" s="949"/>
      <c r="B2601" s="952"/>
      <c r="C2601" s="955"/>
      <c r="D2601" s="979"/>
      <c r="E2601" s="961"/>
      <c r="F2601" s="964"/>
      <c r="G2601" s="943"/>
      <c r="H2601" s="943"/>
      <c r="I2601" s="943"/>
      <c r="J2601" s="18" t="s">
        <v>159</v>
      </c>
      <c r="K2601" s="21"/>
      <c r="L2601" s="21"/>
      <c r="M2601" s="22"/>
      <c r="N2601" s="22"/>
      <c r="O2601" s="22"/>
      <c r="P2601" s="22"/>
      <c r="Q2601" s="18"/>
      <c r="R2601" s="18"/>
      <c r="S2601" s="946"/>
      <c r="T2601" s="913"/>
      <c r="U2601" s="913"/>
      <c r="V2601" s="913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</row>
    <row r="2602" spans="1:116" ht="9.75" customHeight="1" outlineLevel="4" thickBot="1" x14ac:dyDescent="0.2">
      <c r="A2602" s="950"/>
      <c r="B2602" s="953"/>
      <c r="C2602" s="956"/>
      <c r="D2602" s="980"/>
      <c r="E2602" s="962"/>
      <c r="F2602" s="965"/>
      <c r="G2602" s="944"/>
      <c r="H2602" s="944"/>
      <c r="I2602" s="944"/>
      <c r="J2602" s="19" t="s">
        <v>385</v>
      </c>
      <c r="K2602" s="19">
        <f>SUM(K2598:K2601)</f>
        <v>0</v>
      </c>
      <c r="L2602" s="19">
        <f>SUM(L2598:L2601)</f>
        <v>0</v>
      </c>
      <c r="M2602" s="19">
        <f t="shared" ref="M2602:R2602" si="626">SUM(M2598:M2601)</f>
        <v>0</v>
      </c>
      <c r="N2602" s="19">
        <f t="shared" si="626"/>
        <v>0</v>
      </c>
      <c r="O2602" s="19">
        <f t="shared" si="626"/>
        <v>0</v>
      </c>
      <c r="P2602" s="19">
        <f t="shared" si="626"/>
        <v>0</v>
      </c>
      <c r="Q2602" s="19">
        <f t="shared" si="626"/>
        <v>0</v>
      </c>
      <c r="R2602" s="19">
        <f t="shared" si="626"/>
        <v>0</v>
      </c>
      <c r="S2602" s="947"/>
      <c r="T2602" s="914"/>
      <c r="U2602" s="914"/>
      <c r="V2602" s="914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</row>
    <row r="2603" spans="1:116" ht="9.75" customHeight="1" outlineLevel="3" thickBot="1" x14ac:dyDescent="0.2">
      <c r="A2603" s="30" t="s">
        <v>128</v>
      </c>
      <c r="B2603" s="31" t="s">
        <v>11</v>
      </c>
      <c r="C2603" s="10" t="s">
        <v>12</v>
      </c>
      <c r="D2603" s="25">
        <v>1</v>
      </c>
      <c r="E2603" s="915" t="s">
        <v>46</v>
      </c>
      <c r="F2603" s="916"/>
      <c r="G2603" s="916"/>
      <c r="H2603" s="916"/>
      <c r="I2603" s="916"/>
      <c r="J2603" s="917"/>
      <c r="K2603" s="26">
        <f>K2592+K2597+K2602</f>
        <v>0</v>
      </c>
      <c r="L2603" s="26">
        <f>L2592+L2597+L2602</f>
        <v>0</v>
      </c>
      <c r="M2603" s="26">
        <f t="shared" ref="M2603:R2603" si="627">M2592+M2597+M2602</f>
        <v>0</v>
      </c>
      <c r="N2603" s="26">
        <f t="shared" si="627"/>
        <v>0</v>
      </c>
      <c r="O2603" s="26">
        <f t="shared" si="627"/>
        <v>0</v>
      </c>
      <c r="P2603" s="26">
        <f t="shared" si="627"/>
        <v>0</v>
      </c>
      <c r="Q2603" s="26">
        <f t="shared" si="627"/>
        <v>0</v>
      </c>
      <c r="R2603" s="26">
        <f t="shared" si="627"/>
        <v>0</v>
      </c>
      <c r="S2603" s="42" t="s">
        <v>13</v>
      </c>
      <c r="T2603" s="43" t="s">
        <v>13</v>
      </c>
      <c r="U2603" s="44" t="s">
        <v>13</v>
      </c>
      <c r="V2603" s="45" t="s">
        <v>13</v>
      </c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</row>
    <row r="2604" spans="1:116" ht="9.75" customHeight="1" outlineLevel="4" thickBot="1" x14ac:dyDescent="0.2">
      <c r="A2604" s="11" t="s">
        <v>128</v>
      </c>
      <c r="B2604" s="12" t="s">
        <v>11</v>
      </c>
      <c r="C2604" s="117" t="s">
        <v>12</v>
      </c>
      <c r="D2604" s="13">
        <v>2</v>
      </c>
      <c r="E2604" s="969" t="s">
        <v>141</v>
      </c>
      <c r="F2604" s="970"/>
      <c r="G2604" s="970"/>
      <c r="H2604" s="970"/>
      <c r="I2604" s="970"/>
      <c r="J2604" s="970"/>
      <c r="K2604" s="970"/>
      <c r="L2604" s="970"/>
      <c r="M2604" s="970"/>
      <c r="N2604" s="970"/>
      <c r="O2604" s="970"/>
      <c r="P2604" s="970"/>
      <c r="Q2604" s="970"/>
      <c r="R2604" s="970"/>
      <c r="S2604" s="970"/>
      <c r="T2604" s="970"/>
      <c r="U2604" s="970"/>
      <c r="V2604" s="971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</row>
    <row r="2605" spans="1:116" ht="9.75" customHeight="1" outlineLevel="4" x14ac:dyDescent="0.15">
      <c r="A2605" s="948" t="s">
        <v>128</v>
      </c>
      <c r="B2605" s="951" t="s">
        <v>11</v>
      </c>
      <c r="C2605" s="954" t="s">
        <v>12</v>
      </c>
      <c r="D2605" s="978">
        <v>2</v>
      </c>
      <c r="E2605" s="960" t="s">
        <v>10</v>
      </c>
      <c r="F2605" s="966"/>
      <c r="G2605" s="942"/>
      <c r="H2605" s="942"/>
      <c r="I2605" s="942"/>
      <c r="J2605" s="16" t="s">
        <v>156</v>
      </c>
      <c r="K2605" s="20"/>
      <c r="L2605" s="14"/>
      <c r="M2605" s="15"/>
      <c r="N2605" s="15"/>
      <c r="O2605" s="15"/>
      <c r="P2605" s="15"/>
      <c r="Q2605" s="14"/>
      <c r="R2605" s="14"/>
      <c r="S2605" s="945"/>
      <c r="T2605" s="912"/>
      <c r="U2605" s="912"/>
      <c r="V2605" s="912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</row>
    <row r="2606" spans="1:116" ht="9.75" customHeight="1" outlineLevel="4" x14ac:dyDescent="0.15">
      <c r="A2606" s="949"/>
      <c r="B2606" s="952"/>
      <c r="C2606" s="955"/>
      <c r="D2606" s="979"/>
      <c r="E2606" s="961"/>
      <c r="F2606" s="967"/>
      <c r="G2606" s="943"/>
      <c r="H2606" s="943"/>
      <c r="I2606" s="943"/>
      <c r="J2606" s="16" t="s">
        <v>157</v>
      </c>
      <c r="K2606" s="20"/>
      <c r="L2606" s="16"/>
      <c r="M2606" s="17"/>
      <c r="N2606" s="17"/>
      <c r="O2606" s="17"/>
      <c r="P2606" s="17"/>
      <c r="Q2606" s="16"/>
      <c r="R2606" s="16"/>
      <c r="S2606" s="946"/>
      <c r="T2606" s="913"/>
      <c r="U2606" s="913"/>
      <c r="V2606" s="913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</row>
    <row r="2607" spans="1:116" ht="9.75" customHeight="1" outlineLevel="4" x14ac:dyDescent="0.15">
      <c r="A2607" s="949"/>
      <c r="B2607" s="952"/>
      <c r="C2607" s="955"/>
      <c r="D2607" s="979"/>
      <c r="E2607" s="961"/>
      <c r="F2607" s="967"/>
      <c r="G2607" s="943"/>
      <c r="H2607" s="943"/>
      <c r="I2607" s="943"/>
      <c r="J2607" s="16" t="s">
        <v>158</v>
      </c>
      <c r="K2607" s="20"/>
      <c r="L2607" s="16"/>
      <c r="M2607" s="17"/>
      <c r="N2607" s="17"/>
      <c r="O2607" s="17"/>
      <c r="P2607" s="17"/>
      <c r="Q2607" s="16"/>
      <c r="R2607" s="16"/>
      <c r="S2607" s="946"/>
      <c r="T2607" s="913"/>
      <c r="U2607" s="913"/>
      <c r="V2607" s="913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</row>
    <row r="2608" spans="1:116" ht="9.75" customHeight="1" outlineLevel="4" x14ac:dyDescent="0.15">
      <c r="A2608" s="949"/>
      <c r="B2608" s="952"/>
      <c r="C2608" s="955"/>
      <c r="D2608" s="979"/>
      <c r="E2608" s="961"/>
      <c r="F2608" s="967"/>
      <c r="G2608" s="943"/>
      <c r="H2608" s="943"/>
      <c r="I2608" s="943"/>
      <c r="J2608" s="18" t="s">
        <v>159</v>
      </c>
      <c r="K2608" s="21"/>
      <c r="L2608" s="18"/>
      <c r="M2608" s="18"/>
      <c r="N2608" s="18"/>
      <c r="O2608" s="18"/>
      <c r="P2608" s="18"/>
      <c r="Q2608" s="18"/>
      <c r="R2608" s="18"/>
      <c r="S2608" s="946"/>
      <c r="T2608" s="913"/>
      <c r="U2608" s="913"/>
      <c r="V2608" s="913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</row>
    <row r="2609" spans="1:116" ht="9.75" customHeight="1" outlineLevel="4" thickBot="1" x14ac:dyDescent="0.2">
      <c r="A2609" s="950"/>
      <c r="B2609" s="953"/>
      <c r="C2609" s="956"/>
      <c r="D2609" s="980"/>
      <c r="E2609" s="962"/>
      <c r="F2609" s="968"/>
      <c r="G2609" s="944"/>
      <c r="H2609" s="944"/>
      <c r="I2609" s="944"/>
      <c r="J2609" s="19" t="s">
        <v>385</v>
      </c>
      <c r="K2609" s="19">
        <f>SUM(K2605:K2608)</f>
        <v>0</v>
      </c>
      <c r="L2609" s="19">
        <f>SUM(L2605:L2608)</f>
        <v>0</v>
      </c>
      <c r="M2609" s="19">
        <f t="shared" ref="M2609:R2609" si="628">SUM(M2605:M2608)</f>
        <v>0</v>
      </c>
      <c r="N2609" s="19">
        <f t="shared" si="628"/>
        <v>0</v>
      </c>
      <c r="O2609" s="19">
        <f t="shared" si="628"/>
        <v>0</v>
      </c>
      <c r="P2609" s="19">
        <f t="shared" si="628"/>
        <v>0</v>
      </c>
      <c r="Q2609" s="19">
        <f t="shared" si="628"/>
        <v>0</v>
      </c>
      <c r="R2609" s="19">
        <f t="shared" si="628"/>
        <v>0</v>
      </c>
      <c r="S2609" s="947"/>
      <c r="T2609" s="914"/>
      <c r="U2609" s="914"/>
      <c r="V2609" s="914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</row>
    <row r="2610" spans="1:116" ht="9.75" customHeight="1" outlineLevel="4" x14ac:dyDescent="0.15">
      <c r="A2610" s="948" t="s">
        <v>128</v>
      </c>
      <c r="B2610" s="951" t="s">
        <v>11</v>
      </c>
      <c r="C2610" s="954" t="s">
        <v>12</v>
      </c>
      <c r="D2610" s="978">
        <v>2</v>
      </c>
      <c r="E2610" s="960" t="s">
        <v>11</v>
      </c>
      <c r="F2610" s="963"/>
      <c r="G2610" s="942"/>
      <c r="H2610" s="942"/>
      <c r="I2610" s="942"/>
      <c r="J2610" s="14" t="s">
        <v>156</v>
      </c>
      <c r="K2610" s="20"/>
      <c r="L2610" s="20"/>
      <c r="M2610" s="17"/>
      <c r="N2610" s="17"/>
      <c r="O2610" s="17"/>
      <c r="P2610" s="17"/>
      <c r="Q2610" s="16"/>
      <c r="R2610" s="16"/>
      <c r="S2610" s="945"/>
      <c r="T2610" s="912"/>
      <c r="U2610" s="912"/>
      <c r="V2610" s="912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</row>
    <row r="2611" spans="1:116" ht="9.75" customHeight="1" outlineLevel="4" x14ac:dyDescent="0.15">
      <c r="A2611" s="949"/>
      <c r="B2611" s="952"/>
      <c r="C2611" s="955"/>
      <c r="D2611" s="979"/>
      <c r="E2611" s="961"/>
      <c r="F2611" s="964"/>
      <c r="G2611" s="943"/>
      <c r="H2611" s="943"/>
      <c r="I2611" s="943"/>
      <c r="J2611" s="16" t="s">
        <v>157</v>
      </c>
      <c r="K2611" s="20"/>
      <c r="L2611" s="20"/>
      <c r="M2611" s="17"/>
      <c r="N2611" s="17"/>
      <c r="O2611" s="17"/>
      <c r="P2611" s="17"/>
      <c r="Q2611" s="16"/>
      <c r="R2611" s="16"/>
      <c r="S2611" s="946"/>
      <c r="T2611" s="913"/>
      <c r="U2611" s="913"/>
      <c r="V2611" s="913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</row>
    <row r="2612" spans="1:116" ht="9.75" customHeight="1" outlineLevel="4" x14ac:dyDescent="0.15">
      <c r="A2612" s="949"/>
      <c r="B2612" s="952"/>
      <c r="C2612" s="955"/>
      <c r="D2612" s="979"/>
      <c r="E2612" s="961"/>
      <c r="F2612" s="964"/>
      <c r="G2612" s="943"/>
      <c r="H2612" s="943"/>
      <c r="I2612" s="943"/>
      <c r="J2612" s="16" t="s">
        <v>158</v>
      </c>
      <c r="K2612" s="20"/>
      <c r="L2612" s="20"/>
      <c r="M2612" s="17"/>
      <c r="N2612" s="17"/>
      <c r="O2612" s="17"/>
      <c r="P2612" s="17"/>
      <c r="Q2612" s="16"/>
      <c r="R2612" s="16"/>
      <c r="S2612" s="946"/>
      <c r="T2612" s="913"/>
      <c r="U2612" s="913"/>
      <c r="V2612" s="913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</row>
    <row r="2613" spans="1:116" ht="9.75" customHeight="1" outlineLevel="4" x14ac:dyDescent="0.15">
      <c r="A2613" s="949"/>
      <c r="B2613" s="952"/>
      <c r="C2613" s="955"/>
      <c r="D2613" s="979"/>
      <c r="E2613" s="961"/>
      <c r="F2613" s="964"/>
      <c r="G2613" s="943"/>
      <c r="H2613" s="943"/>
      <c r="I2613" s="943"/>
      <c r="J2613" s="18" t="s">
        <v>159</v>
      </c>
      <c r="K2613" s="21"/>
      <c r="L2613" s="21"/>
      <c r="M2613" s="22"/>
      <c r="N2613" s="22"/>
      <c r="O2613" s="22"/>
      <c r="P2613" s="22"/>
      <c r="Q2613" s="18"/>
      <c r="R2613" s="18"/>
      <c r="S2613" s="946"/>
      <c r="T2613" s="913"/>
      <c r="U2613" s="913"/>
      <c r="V2613" s="913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</row>
    <row r="2614" spans="1:116" ht="9.75" customHeight="1" outlineLevel="4" thickBot="1" x14ac:dyDescent="0.2">
      <c r="A2614" s="950"/>
      <c r="B2614" s="953"/>
      <c r="C2614" s="956"/>
      <c r="D2614" s="980"/>
      <c r="E2614" s="962"/>
      <c r="F2614" s="965"/>
      <c r="G2614" s="944"/>
      <c r="H2614" s="944"/>
      <c r="I2614" s="944"/>
      <c r="J2614" s="19" t="s">
        <v>385</v>
      </c>
      <c r="K2614" s="19">
        <f>SUM(K2610:K2613)</f>
        <v>0</v>
      </c>
      <c r="L2614" s="19">
        <f>SUM(L2610:L2613)</f>
        <v>0</v>
      </c>
      <c r="M2614" s="19">
        <f t="shared" ref="M2614:R2614" si="629">SUM(M2610:M2613)</f>
        <v>0</v>
      </c>
      <c r="N2614" s="19">
        <f t="shared" si="629"/>
        <v>0</v>
      </c>
      <c r="O2614" s="19">
        <f t="shared" si="629"/>
        <v>0</v>
      </c>
      <c r="P2614" s="19">
        <f t="shared" si="629"/>
        <v>0</v>
      </c>
      <c r="Q2614" s="19">
        <f t="shared" si="629"/>
        <v>0</v>
      </c>
      <c r="R2614" s="19">
        <f t="shared" si="629"/>
        <v>0</v>
      </c>
      <c r="S2614" s="947"/>
      <c r="T2614" s="914"/>
      <c r="U2614" s="914"/>
      <c r="V2614" s="914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</row>
    <row r="2615" spans="1:116" ht="9.75" customHeight="1" outlineLevel="4" x14ac:dyDescent="0.15">
      <c r="A2615" s="948" t="s">
        <v>128</v>
      </c>
      <c r="B2615" s="951" t="s">
        <v>11</v>
      </c>
      <c r="C2615" s="954" t="s">
        <v>12</v>
      </c>
      <c r="D2615" s="978">
        <v>2</v>
      </c>
      <c r="E2615" s="960" t="s">
        <v>12</v>
      </c>
      <c r="F2615" s="963"/>
      <c r="G2615" s="942"/>
      <c r="H2615" s="942"/>
      <c r="I2615" s="942"/>
      <c r="J2615" s="14" t="s">
        <v>156</v>
      </c>
      <c r="K2615" s="20"/>
      <c r="L2615" s="20"/>
      <c r="M2615" s="17"/>
      <c r="N2615" s="17"/>
      <c r="O2615" s="17"/>
      <c r="P2615" s="17"/>
      <c r="Q2615" s="16"/>
      <c r="R2615" s="16"/>
      <c r="S2615" s="945"/>
      <c r="T2615" s="912"/>
      <c r="U2615" s="912"/>
      <c r="V2615" s="912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</row>
    <row r="2616" spans="1:116" ht="9.75" customHeight="1" outlineLevel="4" x14ac:dyDescent="0.15">
      <c r="A2616" s="949"/>
      <c r="B2616" s="952"/>
      <c r="C2616" s="955"/>
      <c r="D2616" s="979"/>
      <c r="E2616" s="961"/>
      <c r="F2616" s="964"/>
      <c r="G2616" s="943"/>
      <c r="H2616" s="943"/>
      <c r="I2616" s="943"/>
      <c r="J2616" s="16" t="s">
        <v>157</v>
      </c>
      <c r="K2616" s="20"/>
      <c r="L2616" s="20"/>
      <c r="M2616" s="17"/>
      <c r="N2616" s="17"/>
      <c r="O2616" s="17"/>
      <c r="P2616" s="17"/>
      <c r="Q2616" s="16"/>
      <c r="R2616" s="16"/>
      <c r="S2616" s="946"/>
      <c r="T2616" s="913"/>
      <c r="U2616" s="913"/>
      <c r="V2616" s="913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</row>
    <row r="2617" spans="1:116" ht="10.5" customHeight="1" outlineLevel="4" x14ac:dyDescent="0.15">
      <c r="A2617" s="949"/>
      <c r="B2617" s="952"/>
      <c r="C2617" s="955"/>
      <c r="D2617" s="979"/>
      <c r="E2617" s="961"/>
      <c r="F2617" s="964"/>
      <c r="G2617" s="943"/>
      <c r="H2617" s="943"/>
      <c r="I2617" s="943"/>
      <c r="J2617" s="16" t="s">
        <v>158</v>
      </c>
      <c r="K2617" s="20"/>
      <c r="L2617" s="20"/>
      <c r="M2617" s="17"/>
      <c r="N2617" s="17"/>
      <c r="O2617" s="17"/>
      <c r="P2617" s="17"/>
      <c r="Q2617" s="16"/>
      <c r="R2617" s="16"/>
      <c r="S2617" s="946"/>
      <c r="T2617" s="913"/>
      <c r="U2617" s="913"/>
      <c r="V2617" s="913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  <c r="DK2617" s="6"/>
      <c r="DL2617" s="6"/>
    </row>
    <row r="2618" spans="1:116" ht="10.5" customHeight="1" outlineLevel="4" x14ac:dyDescent="0.15">
      <c r="A2618" s="949"/>
      <c r="B2618" s="952"/>
      <c r="C2618" s="955"/>
      <c r="D2618" s="979"/>
      <c r="E2618" s="961"/>
      <c r="F2618" s="964"/>
      <c r="G2618" s="943"/>
      <c r="H2618" s="943"/>
      <c r="I2618" s="943"/>
      <c r="J2618" s="18" t="s">
        <v>159</v>
      </c>
      <c r="K2618" s="21"/>
      <c r="L2618" s="21"/>
      <c r="M2618" s="22"/>
      <c r="N2618" s="22"/>
      <c r="O2618" s="22"/>
      <c r="P2618" s="22"/>
      <c r="Q2618" s="18"/>
      <c r="R2618" s="18"/>
      <c r="S2618" s="946"/>
      <c r="T2618" s="913"/>
      <c r="U2618" s="913"/>
      <c r="V2618" s="913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</row>
    <row r="2619" spans="1:116" ht="9.75" customHeight="1" outlineLevel="4" thickBot="1" x14ac:dyDescent="0.2">
      <c r="A2619" s="950"/>
      <c r="B2619" s="953"/>
      <c r="C2619" s="956"/>
      <c r="D2619" s="980"/>
      <c r="E2619" s="962"/>
      <c r="F2619" s="965"/>
      <c r="G2619" s="944"/>
      <c r="H2619" s="944"/>
      <c r="I2619" s="944"/>
      <c r="J2619" s="19" t="s">
        <v>385</v>
      </c>
      <c r="K2619" s="19">
        <f>SUM(K2615:K2618)</f>
        <v>0</v>
      </c>
      <c r="L2619" s="19">
        <f>SUM(L2615:L2618)</f>
        <v>0</v>
      </c>
      <c r="M2619" s="19">
        <f t="shared" ref="M2619:R2619" si="630">SUM(M2615:M2618)</f>
        <v>0</v>
      </c>
      <c r="N2619" s="19">
        <f t="shared" si="630"/>
        <v>0</v>
      </c>
      <c r="O2619" s="19">
        <f t="shared" si="630"/>
        <v>0</v>
      </c>
      <c r="P2619" s="19">
        <f t="shared" si="630"/>
        <v>0</v>
      </c>
      <c r="Q2619" s="19">
        <f t="shared" si="630"/>
        <v>0</v>
      </c>
      <c r="R2619" s="19">
        <f t="shared" si="630"/>
        <v>0</v>
      </c>
      <c r="S2619" s="947"/>
      <c r="T2619" s="914"/>
      <c r="U2619" s="914"/>
      <c r="V2619" s="914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</row>
    <row r="2620" spans="1:116" ht="9.75" customHeight="1" outlineLevel="3" thickBot="1" x14ac:dyDescent="0.2">
      <c r="A2620" s="30" t="s">
        <v>128</v>
      </c>
      <c r="B2620" s="31" t="s">
        <v>11</v>
      </c>
      <c r="C2620" s="10" t="s">
        <v>12</v>
      </c>
      <c r="D2620" s="25">
        <v>2</v>
      </c>
      <c r="E2620" s="915" t="s">
        <v>46</v>
      </c>
      <c r="F2620" s="916"/>
      <c r="G2620" s="916"/>
      <c r="H2620" s="916"/>
      <c r="I2620" s="916"/>
      <c r="J2620" s="917"/>
      <c r="K2620" s="26">
        <f>K2609+K2614+K2619</f>
        <v>0</v>
      </c>
      <c r="L2620" s="26">
        <f>L2609+L2614+L2619</f>
        <v>0</v>
      </c>
      <c r="M2620" s="26">
        <f t="shared" ref="M2620:R2620" si="631">M2609+M2614+M2619</f>
        <v>0</v>
      </c>
      <c r="N2620" s="26">
        <f t="shared" si="631"/>
        <v>0</v>
      </c>
      <c r="O2620" s="26">
        <f t="shared" si="631"/>
        <v>0</v>
      </c>
      <c r="P2620" s="26">
        <f t="shared" si="631"/>
        <v>0</v>
      </c>
      <c r="Q2620" s="26">
        <f t="shared" si="631"/>
        <v>0</v>
      </c>
      <c r="R2620" s="26">
        <f t="shared" si="631"/>
        <v>0</v>
      </c>
      <c r="S2620" s="42" t="s">
        <v>13</v>
      </c>
      <c r="T2620" s="43" t="s">
        <v>13</v>
      </c>
      <c r="U2620" s="44" t="s">
        <v>13</v>
      </c>
      <c r="V2620" s="45" t="s">
        <v>13</v>
      </c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</row>
    <row r="2621" spans="1:116" ht="9.75" customHeight="1" outlineLevel="4" thickBot="1" x14ac:dyDescent="0.2">
      <c r="A2621" s="11" t="s">
        <v>128</v>
      </c>
      <c r="B2621" s="12" t="s">
        <v>11</v>
      </c>
      <c r="C2621" s="117" t="s">
        <v>12</v>
      </c>
      <c r="D2621" s="13">
        <v>3</v>
      </c>
      <c r="E2621" s="969" t="s">
        <v>163</v>
      </c>
      <c r="F2621" s="970"/>
      <c r="G2621" s="970"/>
      <c r="H2621" s="970"/>
      <c r="I2621" s="970"/>
      <c r="J2621" s="970"/>
      <c r="K2621" s="970"/>
      <c r="L2621" s="970"/>
      <c r="M2621" s="970"/>
      <c r="N2621" s="970"/>
      <c r="O2621" s="970"/>
      <c r="P2621" s="970"/>
      <c r="Q2621" s="970"/>
      <c r="R2621" s="970"/>
      <c r="S2621" s="970"/>
      <c r="T2621" s="970"/>
      <c r="U2621" s="970"/>
      <c r="V2621" s="971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</row>
    <row r="2622" spans="1:116" ht="9.75" customHeight="1" outlineLevel="4" x14ac:dyDescent="0.15">
      <c r="A2622" s="948" t="s">
        <v>128</v>
      </c>
      <c r="B2622" s="951" t="s">
        <v>11</v>
      </c>
      <c r="C2622" s="954" t="s">
        <v>12</v>
      </c>
      <c r="D2622" s="978">
        <v>3</v>
      </c>
      <c r="E2622" s="960" t="s">
        <v>10</v>
      </c>
      <c r="F2622" s="966"/>
      <c r="G2622" s="942"/>
      <c r="H2622" s="942"/>
      <c r="I2622" s="942"/>
      <c r="J2622" s="16" t="s">
        <v>156</v>
      </c>
      <c r="K2622" s="20"/>
      <c r="L2622" s="14"/>
      <c r="M2622" s="15"/>
      <c r="N2622" s="15"/>
      <c r="O2622" s="15"/>
      <c r="P2622" s="15"/>
      <c r="Q2622" s="14"/>
      <c r="R2622" s="14"/>
      <c r="S2622" s="945"/>
      <c r="T2622" s="912"/>
      <c r="U2622" s="912"/>
      <c r="V2622" s="912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</row>
    <row r="2623" spans="1:116" ht="9.75" customHeight="1" outlineLevel="4" x14ac:dyDescent="0.15">
      <c r="A2623" s="949"/>
      <c r="B2623" s="952"/>
      <c r="C2623" s="955"/>
      <c r="D2623" s="979"/>
      <c r="E2623" s="961"/>
      <c r="F2623" s="967"/>
      <c r="G2623" s="943"/>
      <c r="H2623" s="943"/>
      <c r="I2623" s="943"/>
      <c r="J2623" s="16" t="s">
        <v>157</v>
      </c>
      <c r="K2623" s="20"/>
      <c r="L2623" s="16"/>
      <c r="M2623" s="17"/>
      <c r="N2623" s="17"/>
      <c r="O2623" s="17"/>
      <c r="P2623" s="17"/>
      <c r="Q2623" s="16"/>
      <c r="R2623" s="16"/>
      <c r="S2623" s="946"/>
      <c r="T2623" s="913"/>
      <c r="U2623" s="913"/>
      <c r="V2623" s="913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</row>
    <row r="2624" spans="1:116" ht="9.75" customHeight="1" outlineLevel="4" x14ac:dyDescent="0.15">
      <c r="A2624" s="949"/>
      <c r="B2624" s="952"/>
      <c r="C2624" s="955"/>
      <c r="D2624" s="979"/>
      <c r="E2624" s="961"/>
      <c r="F2624" s="967"/>
      <c r="G2624" s="943"/>
      <c r="H2624" s="943"/>
      <c r="I2624" s="943"/>
      <c r="J2624" s="16" t="s">
        <v>158</v>
      </c>
      <c r="K2624" s="20"/>
      <c r="L2624" s="16"/>
      <c r="M2624" s="17"/>
      <c r="N2624" s="17"/>
      <c r="O2624" s="17"/>
      <c r="P2624" s="17"/>
      <c r="Q2624" s="16"/>
      <c r="R2624" s="16"/>
      <c r="S2624" s="946"/>
      <c r="T2624" s="913"/>
      <c r="U2624" s="913"/>
      <c r="V2624" s="913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</row>
    <row r="2625" spans="1:116" ht="9.75" customHeight="1" outlineLevel="4" x14ac:dyDescent="0.15">
      <c r="A2625" s="949"/>
      <c r="B2625" s="952"/>
      <c r="C2625" s="955"/>
      <c r="D2625" s="979"/>
      <c r="E2625" s="961"/>
      <c r="F2625" s="967"/>
      <c r="G2625" s="943"/>
      <c r="H2625" s="943"/>
      <c r="I2625" s="943"/>
      <c r="J2625" s="18" t="s">
        <v>159</v>
      </c>
      <c r="K2625" s="21"/>
      <c r="L2625" s="18"/>
      <c r="M2625" s="18"/>
      <c r="N2625" s="18"/>
      <c r="O2625" s="18"/>
      <c r="P2625" s="18"/>
      <c r="Q2625" s="18"/>
      <c r="R2625" s="18"/>
      <c r="S2625" s="946"/>
      <c r="T2625" s="913"/>
      <c r="U2625" s="913"/>
      <c r="V2625" s="913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</row>
    <row r="2626" spans="1:116" ht="9.75" customHeight="1" outlineLevel="4" thickBot="1" x14ac:dyDescent="0.2">
      <c r="A2626" s="950"/>
      <c r="B2626" s="953"/>
      <c r="C2626" s="956"/>
      <c r="D2626" s="980"/>
      <c r="E2626" s="962"/>
      <c r="F2626" s="968"/>
      <c r="G2626" s="944"/>
      <c r="H2626" s="944"/>
      <c r="I2626" s="944"/>
      <c r="J2626" s="19" t="s">
        <v>385</v>
      </c>
      <c r="K2626" s="19">
        <f>SUM(K2622:K2625)</f>
        <v>0</v>
      </c>
      <c r="L2626" s="19">
        <f>SUM(L2622:L2625)</f>
        <v>0</v>
      </c>
      <c r="M2626" s="19">
        <f t="shared" ref="M2626:R2626" si="632">SUM(M2622:M2625)</f>
        <v>0</v>
      </c>
      <c r="N2626" s="19">
        <f t="shared" si="632"/>
        <v>0</v>
      </c>
      <c r="O2626" s="19">
        <f t="shared" si="632"/>
        <v>0</v>
      </c>
      <c r="P2626" s="19">
        <f t="shared" si="632"/>
        <v>0</v>
      </c>
      <c r="Q2626" s="19">
        <f t="shared" si="632"/>
        <v>0</v>
      </c>
      <c r="R2626" s="19">
        <f t="shared" si="632"/>
        <v>0</v>
      </c>
      <c r="S2626" s="947"/>
      <c r="T2626" s="914"/>
      <c r="U2626" s="914"/>
      <c r="V2626" s="914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</row>
    <row r="2627" spans="1:116" ht="9.75" customHeight="1" outlineLevel="4" x14ac:dyDescent="0.15">
      <c r="A2627" s="948" t="s">
        <v>128</v>
      </c>
      <c r="B2627" s="951" t="s">
        <v>11</v>
      </c>
      <c r="C2627" s="954" t="s">
        <v>12</v>
      </c>
      <c r="D2627" s="978">
        <v>3</v>
      </c>
      <c r="E2627" s="960" t="s">
        <v>11</v>
      </c>
      <c r="F2627" s="963"/>
      <c r="G2627" s="942"/>
      <c r="H2627" s="942"/>
      <c r="I2627" s="942"/>
      <c r="J2627" s="14" t="s">
        <v>156</v>
      </c>
      <c r="K2627" s="20"/>
      <c r="L2627" s="20"/>
      <c r="M2627" s="17"/>
      <c r="N2627" s="17"/>
      <c r="O2627" s="17"/>
      <c r="P2627" s="17"/>
      <c r="Q2627" s="16"/>
      <c r="R2627" s="16"/>
      <c r="S2627" s="945"/>
      <c r="T2627" s="912"/>
      <c r="U2627" s="912"/>
      <c r="V2627" s="912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</row>
    <row r="2628" spans="1:116" ht="9.75" customHeight="1" outlineLevel="4" x14ac:dyDescent="0.15">
      <c r="A2628" s="949"/>
      <c r="B2628" s="952"/>
      <c r="C2628" s="955"/>
      <c r="D2628" s="979"/>
      <c r="E2628" s="961"/>
      <c r="F2628" s="964"/>
      <c r="G2628" s="943"/>
      <c r="H2628" s="943"/>
      <c r="I2628" s="943"/>
      <c r="J2628" s="16" t="s">
        <v>157</v>
      </c>
      <c r="K2628" s="20"/>
      <c r="L2628" s="20"/>
      <c r="M2628" s="17"/>
      <c r="N2628" s="17"/>
      <c r="O2628" s="17"/>
      <c r="P2628" s="17"/>
      <c r="Q2628" s="16"/>
      <c r="R2628" s="16"/>
      <c r="S2628" s="946"/>
      <c r="T2628" s="913"/>
      <c r="U2628" s="913"/>
      <c r="V2628" s="913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</row>
    <row r="2629" spans="1:116" ht="9.75" customHeight="1" outlineLevel="4" x14ac:dyDescent="0.15">
      <c r="A2629" s="949"/>
      <c r="B2629" s="952"/>
      <c r="C2629" s="955"/>
      <c r="D2629" s="979"/>
      <c r="E2629" s="961"/>
      <c r="F2629" s="964"/>
      <c r="G2629" s="943"/>
      <c r="H2629" s="943"/>
      <c r="I2629" s="943"/>
      <c r="J2629" s="16" t="s">
        <v>158</v>
      </c>
      <c r="K2629" s="20"/>
      <c r="L2629" s="20"/>
      <c r="M2629" s="17"/>
      <c r="N2629" s="17"/>
      <c r="O2629" s="17"/>
      <c r="P2629" s="17"/>
      <c r="Q2629" s="16"/>
      <c r="R2629" s="16"/>
      <c r="S2629" s="946"/>
      <c r="T2629" s="913"/>
      <c r="U2629" s="913"/>
      <c r="V2629" s="913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</row>
    <row r="2630" spans="1:116" ht="9.75" customHeight="1" outlineLevel="4" x14ac:dyDescent="0.15">
      <c r="A2630" s="949"/>
      <c r="B2630" s="952"/>
      <c r="C2630" s="955"/>
      <c r="D2630" s="979"/>
      <c r="E2630" s="961"/>
      <c r="F2630" s="964"/>
      <c r="G2630" s="943"/>
      <c r="H2630" s="943"/>
      <c r="I2630" s="943"/>
      <c r="J2630" s="18" t="s">
        <v>159</v>
      </c>
      <c r="K2630" s="21"/>
      <c r="L2630" s="21"/>
      <c r="M2630" s="22"/>
      <c r="N2630" s="22"/>
      <c r="O2630" s="22"/>
      <c r="P2630" s="22"/>
      <c r="Q2630" s="18"/>
      <c r="R2630" s="18"/>
      <c r="S2630" s="946"/>
      <c r="T2630" s="913"/>
      <c r="U2630" s="913"/>
      <c r="V2630" s="913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</row>
    <row r="2631" spans="1:116" ht="9.75" customHeight="1" outlineLevel="4" thickBot="1" x14ac:dyDescent="0.2">
      <c r="A2631" s="950"/>
      <c r="B2631" s="953"/>
      <c r="C2631" s="956"/>
      <c r="D2631" s="980"/>
      <c r="E2631" s="962"/>
      <c r="F2631" s="965"/>
      <c r="G2631" s="944"/>
      <c r="H2631" s="944"/>
      <c r="I2631" s="944"/>
      <c r="J2631" s="19" t="s">
        <v>385</v>
      </c>
      <c r="K2631" s="19">
        <f>SUM(K2627:K2630)</f>
        <v>0</v>
      </c>
      <c r="L2631" s="19">
        <f>SUM(L2627:L2630)</f>
        <v>0</v>
      </c>
      <c r="M2631" s="19">
        <f t="shared" ref="M2631:R2631" si="633">SUM(M2627:M2630)</f>
        <v>0</v>
      </c>
      <c r="N2631" s="19">
        <f t="shared" si="633"/>
        <v>0</v>
      </c>
      <c r="O2631" s="19">
        <f t="shared" si="633"/>
        <v>0</v>
      </c>
      <c r="P2631" s="19">
        <f t="shared" si="633"/>
        <v>0</v>
      </c>
      <c r="Q2631" s="19">
        <f t="shared" si="633"/>
        <v>0</v>
      </c>
      <c r="R2631" s="19">
        <f t="shared" si="633"/>
        <v>0</v>
      </c>
      <c r="S2631" s="947"/>
      <c r="T2631" s="914"/>
      <c r="U2631" s="914"/>
      <c r="V2631" s="914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</row>
    <row r="2632" spans="1:116" ht="9.75" customHeight="1" outlineLevel="4" x14ac:dyDescent="0.15">
      <c r="A2632" s="948" t="s">
        <v>128</v>
      </c>
      <c r="B2632" s="951" t="s">
        <v>11</v>
      </c>
      <c r="C2632" s="954" t="s">
        <v>12</v>
      </c>
      <c r="D2632" s="978">
        <v>3</v>
      </c>
      <c r="E2632" s="960" t="s">
        <v>12</v>
      </c>
      <c r="F2632" s="963"/>
      <c r="G2632" s="942"/>
      <c r="H2632" s="942"/>
      <c r="I2632" s="942"/>
      <c r="J2632" s="14" t="s">
        <v>156</v>
      </c>
      <c r="K2632" s="20"/>
      <c r="L2632" s="20"/>
      <c r="M2632" s="17"/>
      <c r="N2632" s="17"/>
      <c r="O2632" s="17"/>
      <c r="P2632" s="17"/>
      <c r="Q2632" s="16"/>
      <c r="R2632" s="16"/>
      <c r="S2632" s="945"/>
      <c r="T2632" s="912"/>
      <c r="U2632" s="912"/>
      <c r="V2632" s="912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</row>
    <row r="2633" spans="1:116" ht="9.75" customHeight="1" outlineLevel="4" x14ac:dyDescent="0.15">
      <c r="A2633" s="949"/>
      <c r="B2633" s="952"/>
      <c r="C2633" s="955"/>
      <c r="D2633" s="979"/>
      <c r="E2633" s="961"/>
      <c r="F2633" s="964"/>
      <c r="G2633" s="943"/>
      <c r="H2633" s="943"/>
      <c r="I2633" s="943"/>
      <c r="J2633" s="16" t="s">
        <v>157</v>
      </c>
      <c r="K2633" s="20"/>
      <c r="L2633" s="20"/>
      <c r="M2633" s="17"/>
      <c r="N2633" s="17"/>
      <c r="O2633" s="17"/>
      <c r="P2633" s="17"/>
      <c r="Q2633" s="16"/>
      <c r="R2633" s="16"/>
      <c r="S2633" s="946"/>
      <c r="T2633" s="913"/>
      <c r="U2633" s="913"/>
      <c r="V2633" s="913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</row>
    <row r="2634" spans="1:116" ht="10.5" customHeight="1" outlineLevel="4" x14ac:dyDescent="0.15">
      <c r="A2634" s="949"/>
      <c r="B2634" s="952"/>
      <c r="C2634" s="955"/>
      <c r="D2634" s="979"/>
      <c r="E2634" s="961"/>
      <c r="F2634" s="964"/>
      <c r="G2634" s="943"/>
      <c r="H2634" s="943"/>
      <c r="I2634" s="943"/>
      <c r="J2634" s="16" t="s">
        <v>158</v>
      </c>
      <c r="K2634" s="20"/>
      <c r="L2634" s="20"/>
      <c r="M2634" s="17"/>
      <c r="N2634" s="17"/>
      <c r="O2634" s="17"/>
      <c r="P2634" s="17"/>
      <c r="Q2634" s="16"/>
      <c r="R2634" s="16"/>
      <c r="S2634" s="946"/>
      <c r="T2634" s="913"/>
      <c r="U2634" s="913"/>
      <c r="V2634" s="913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  <c r="DK2634" s="6"/>
      <c r="DL2634" s="6"/>
    </row>
    <row r="2635" spans="1:116" ht="9.75" customHeight="1" outlineLevel="4" x14ac:dyDescent="0.2">
      <c r="A2635" s="949"/>
      <c r="B2635" s="952"/>
      <c r="C2635" s="955"/>
      <c r="D2635" s="979"/>
      <c r="E2635" s="961"/>
      <c r="F2635" s="964"/>
      <c r="G2635" s="943"/>
      <c r="H2635" s="943"/>
      <c r="I2635" s="943"/>
      <c r="J2635" s="18" t="s">
        <v>159</v>
      </c>
      <c r="K2635" s="21"/>
      <c r="L2635" s="21"/>
      <c r="M2635" s="22"/>
      <c r="N2635" s="22"/>
      <c r="O2635" s="22"/>
      <c r="P2635" s="22"/>
      <c r="Q2635" s="18"/>
      <c r="R2635" s="18"/>
      <c r="S2635" s="946"/>
      <c r="T2635" s="913"/>
      <c r="U2635" s="913"/>
      <c r="V2635" s="913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  <c r="DI2635" s="5"/>
      <c r="DJ2635" s="5"/>
      <c r="DK2635" s="5"/>
      <c r="DL2635" s="5"/>
    </row>
    <row r="2636" spans="1:116" ht="9.75" customHeight="1" outlineLevel="4" thickBot="1" x14ac:dyDescent="0.2">
      <c r="A2636" s="950"/>
      <c r="B2636" s="953"/>
      <c r="C2636" s="956"/>
      <c r="D2636" s="980"/>
      <c r="E2636" s="962"/>
      <c r="F2636" s="965"/>
      <c r="G2636" s="944"/>
      <c r="H2636" s="944"/>
      <c r="I2636" s="944"/>
      <c r="J2636" s="19" t="s">
        <v>385</v>
      </c>
      <c r="K2636" s="19">
        <f>SUM(K2632:K2635)</f>
        <v>0</v>
      </c>
      <c r="L2636" s="19">
        <f t="shared" ref="L2636:R2636" si="634">SUM(L2632:L2635)</f>
        <v>0</v>
      </c>
      <c r="M2636" s="19">
        <f t="shared" si="634"/>
        <v>0</v>
      </c>
      <c r="N2636" s="19">
        <f t="shared" si="634"/>
        <v>0</v>
      </c>
      <c r="O2636" s="19">
        <f t="shared" si="634"/>
        <v>0</v>
      </c>
      <c r="P2636" s="19">
        <f t="shared" si="634"/>
        <v>0</v>
      </c>
      <c r="Q2636" s="19">
        <f t="shared" si="634"/>
        <v>0</v>
      </c>
      <c r="R2636" s="19">
        <f t="shared" si="634"/>
        <v>0</v>
      </c>
      <c r="S2636" s="947"/>
      <c r="T2636" s="914"/>
      <c r="U2636" s="914"/>
      <c r="V2636" s="914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</row>
    <row r="2637" spans="1:116" ht="11.25" customHeight="1" outlineLevel="3" thickBot="1" x14ac:dyDescent="0.2">
      <c r="A2637" s="30" t="s">
        <v>128</v>
      </c>
      <c r="B2637" s="31" t="s">
        <v>11</v>
      </c>
      <c r="C2637" s="10" t="s">
        <v>12</v>
      </c>
      <c r="D2637" s="25">
        <v>3</v>
      </c>
      <c r="E2637" s="915" t="s">
        <v>46</v>
      </c>
      <c r="F2637" s="916"/>
      <c r="G2637" s="916"/>
      <c r="H2637" s="916"/>
      <c r="I2637" s="916"/>
      <c r="J2637" s="917"/>
      <c r="K2637" s="26">
        <f>K2626+K2631+K2636</f>
        <v>0</v>
      </c>
      <c r="L2637" s="26">
        <f>L2626+L2631+L2636</f>
        <v>0</v>
      </c>
      <c r="M2637" s="26">
        <f t="shared" ref="M2637:R2637" si="635">M2626+M2631+M2636</f>
        <v>0</v>
      </c>
      <c r="N2637" s="26">
        <f t="shared" si="635"/>
        <v>0</v>
      </c>
      <c r="O2637" s="26">
        <f t="shared" si="635"/>
        <v>0</v>
      </c>
      <c r="P2637" s="26">
        <f t="shared" si="635"/>
        <v>0</v>
      </c>
      <c r="Q2637" s="26">
        <f t="shared" si="635"/>
        <v>0</v>
      </c>
      <c r="R2637" s="26">
        <f t="shared" si="635"/>
        <v>0</v>
      </c>
      <c r="S2637" s="42" t="s">
        <v>13</v>
      </c>
      <c r="T2637" s="43" t="s">
        <v>13</v>
      </c>
      <c r="U2637" s="44" t="s">
        <v>13</v>
      </c>
      <c r="V2637" s="45" t="s">
        <v>13</v>
      </c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</row>
    <row r="2638" spans="1:116" ht="15.75" customHeight="1" outlineLevel="2" thickBot="1" x14ac:dyDescent="0.2">
      <c r="A2638" s="30" t="s">
        <v>128</v>
      </c>
      <c r="B2638" s="31" t="s">
        <v>11</v>
      </c>
      <c r="C2638" s="10" t="s">
        <v>12</v>
      </c>
      <c r="D2638" s="918" t="s">
        <v>21</v>
      </c>
      <c r="E2638" s="919"/>
      <c r="F2638" s="919"/>
      <c r="G2638" s="919"/>
      <c r="H2638" s="919"/>
      <c r="I2638" s="919"/>
      <c r="J2638" s="919"/>
      <c r="K2638" s="32">
        <f>K2637+K2620+K2498</f>
        <v>3464433.39</v>
      </c>
      <c r="L2638" s="32">
        <f>L2637+L2620+L2498</f>
        <v>0</v>
      </c>
      <c r="M2638" s="32">
        <f t="shared" ref="M2638:R2638" si="636">M2637+M2620+M2603</f>
        <v>0</v>
      </c>
      <c r="N2638" s="32">
        <f t="shared" si="636"/>
        <v>0</v>
      </c>
      <c r="O2638" s="32">
        <f t="shared" si="636"/>
        <v>0</v>
      </c>
      <c r="P2638" s="32">
        <f t="shared" si="636"/>
        <v>0</v>
      </c>
      <c r="Q2638" s="32">
        <f t="shared" si="636"/>
        <v>0</v>
      </c>
      <c r="R2638" s="32">
        <f t="shared" si="636"/>
        <v>0</v>
      </c>
      <c r="S2638" s="33" t="s">
        <v>13</v>
      </c>
      <c r="T2638" s="34" t="s">
        <v>13</v>
      </c>
      <c r="U2638" s="35" t="s">
        <v>13</v>
      </c>
      <c r="V2638" s="36" t="s">
        <v>13</v>
      </c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</row>
    <row r="2639" spans="1:116" ht="15.75" customHeight="1" outlineLevel="1" thickBot="1" x14ac:dyDescent="0.2">
      <c r="A2639" s="30" t="s">
        <v>128</v>
      </c>
      <c r="B2639" s="31" t="s">
        <v>11</v>
      </c>
      <c r="C2639" s="920" t="s">
        <v>15</v>
      </c>
      <c r="D2639" s="921"/>
      <c r="E2639" s="921"/>
      <c r="F2639" s="921"/>
      <c r="G2639" s="921"/>
      <c r="H2639" s="921"/>
      <c r="I2639" s="921"/>
      <c r="J2639" s="921"/>
      <c r="K2639" s="37">
        <f>K2638+K2585+K2498</f>
        <v>6933827.7800000003</v>
      </c>
      <c r="L2639" s="37">
        <f>L2638+L2585+L2498</f>
        <v>4961</v>
      </c>
      <c r="M2639" s="37">
        <f t="shared" ref="M2639:R2639" si="637">M2638+M2585+M2498</f>
        <v>4961</v>
      </c>
      <c r="N2639" s="37">
        <f t="shared" si="637"/>
        <v>4961</v>
      </c>
      <c r="O2639" s="37">
        <f t="shared" si="637"/>
        <v>0</v>
      </c>
      <c r="P2639" s="37">
        <f t="shared" si="637"/>
        <v>0</v>
      </c>
      <c r="Q2639" s="37">
        <f t="shared" si="637"/>
        <v>0</v>
      </c>
      <c r="R2639" s="37">
        <f t="shared" si="637"/>
        <v>0</v>
      </c>
      <c r="S2639" s="123" t="s">
        <v>14</v>
      </c>
      <c r="T2639" s="39" t="s">
        <v>14</v>
      </c>
      <c r="U2639" s="40" t="s">
        <v>14</v>
      </c>
      <c r="V2639" s="41" t="s">
        <v>14</v>
      </c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</row>
    <row r="2640" spans="1:116" ht="11.25" outlineLevel="2" thickBot="1" x14ac:dyDescent="0.2">
      <c r="A2640" s="7" t="s">
        <v>128</v>
      </c>
      <c r="B2640" s="8">
        <v>3</v>
      </c>
      <c r="C2640" s="975" t="s">
        <v>142</v>
      </c>
      <c r="D2640" s="976"/>
      <c r="E2640" s="976"/>
      <c r="F2640" s="976"/>
      <c r="G2640" s="976"/>
      <c r="H2640" s="976"/>
      <c r="I2640" s="976"/>
      <c r="J2640" s="976"/>
      <c r="K2640" s="976"/>
      <c r="L2640" s="976"/>
      <c r="M2640" s="976"/>
      <c r="N2640" s="976"/>
      <c r="O2640" s="976"/>
      <c r="P2640" s="976"/>
      <c r="Q2640" s="976"/>
      <c r="R2640" s="976"/>
      <c r="S2640" s="976"/>
      <c r="T2640" s="976"/>
      <c r="U2640" s="976"/>
      <c r="V2640" s="977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</row>
    <row r="2641" spans="1:116" ht="11.25" outlineLevel="3" thickBot="1" x14ac:dyDescent="0.2">
      <c r="A2641" s="7" t="s">
        <v>128</v>
      </c>
      <c r="B2641" s="9" t="s">
        <v>12</v>
      </c>
      <c r="C2641" s="10" t="s">
        <v>10</v>
      </c>
      <c r="D2641" s="972" t="s">
        <v>143</v>
      </c>
      <c r="E2641" s="973"/>
      <c r="F2641" s="973"/>
      <c r="G2641" s="973"/>
      <c r="H2641" s="973"/>
      <c r="I2641" s="973"/>
      <c r="J2641" s="973"/>
      <c r="K2641" s="973"/>
      <c r="L2641" s="973"/>
      <c r="M2641" s="973"/>
      <c r="N2641" s="973"/>
      <c r="O2641" s="973"/>
      <c r="P2641" s="973"/>
      <c r="Q2641" s="973"/>
      <c r="R2641" s="973"/>
      <c r="S2641" s="973"/>
      <c r="T2641" s="973"/>
      <c r="U2641" s="973"/>
      <c r="V2641" s="974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</row>
    <row r="2642" spans="1:116" ht="11.25" outlineLevel="4" thickBot="1" x14ac:dyDescent="0.2">
      <c r="A2642" s="11" t="s">
        <v>128</v>
      </c>
      <c r="B2642" s="12" t="s">
        <v>12</v>
      </c>
      <c r="C2642" s="117" t="s">
        <v>10</v>
      </c>
      <c r="D2642" s="13">
        <v>1</v>
      </c>
      <c r="E2642" s="1016" t="s">
        <v>144</v>
      </c>
      <c r="F2642" s="1017"/>
      <c r="G2642" s="1017"/>
      <c r="H2642" s="1017"/>
      <c r="I2642" s="1017"/>
      <c r="J2642" s="1017"/>
      <c r="K2642" s="1017"/>
      <c r="L2642" s="1017"/>
      <c r="M2642" s="1017"/>
      <c r="N2642" s="1017"/>
      <c r="O2642" s="1017"/>
      <c r="P2642" s="1017"/>
      <c r="Q2642" s="1017"/>
      <c r="R2642" s="1017"/>
      <c r="S2642" s="1017"/>
      <c r="T2642" s="1017"/>
      <c r="U2642" s="1017"/>
      <c r="V2642" s="1018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</row>
    <row r="2643" spans="1:116" ht="10.5" outlineLevel="4" x14ac:dyDescent="0.15">
      <c r="A2643" s="1000" t="s">
        <v>128</v>
      </c>
      <c r="B2643" s="1004" t="s">
        <v>12</v>
      </c>
      <c r="C2643" s="1008" t="s">
        <v>10</v>
      </c>
      <c r="D2643" s="978">
        <v>1</v>
      </c>
      <c r="E2643" s="960" t="s">
        <v>10</v>
      </c>
      <c r="F2643" s="966"/>
      <c r="G2643" s="942"/>
      <c r="H2643" s="942"/>
      <c r="I2643" s="942"/>
      <c r="J2643" s="16" t="s">
        <v>156</v>
      </c>
      <c r="K2643" s="20"/>
      <c r="L2643" s="14"/>
      <c r="M2643" s="15"/>
      <c r="N2643" s="15"/>
      <c r="O2643" s="15"/>
      <c r="P2643" s="15"/>
      <c r="Q2643" s="14"/>
      <c r="R2643" s="14"/>
      <c r="S2643" s="1012"/>
      <c r="T2643" s="912"/>
      <c r="U2643" s="912"/>
      <c r="V2643" s="912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</row>
    <row r="2644" spans="1:116" ht="10.5" outlineLevel="4" x14ac:dyDescent="0.15">
      <c r="A2644" s="1001"/>
      <c r="B2644" s="1005"/>
      <c r="C2644" s="1009"/>
      <c r="D2644" s="979"/>
      <c r="E2644" s="961"/>
      <c r="F2644" s="967"/>
      <c r="G2644" s="943"/>
      <c r="H2644" s="943"/>
      <c r="I2644" s="943"/>
      <c r="J2644" s="16" t="s">
        <v>157</v>
      </c>
      <c r="K2644" s="20"/>
      <c r="L2644" s="16"/>
      <c r="M2644" s="17"/>
      <c r="N2644" s="17"/>
      <c r="O2644" s="17"/>
      <c r="P2644" s="17"/>
      <c r="Q2644" s="16"/>
      <c r="R2644" s="16"/>
      <c r="S2644" s="1013"/>
      <c r="T2644" s="913"/>
      <c r="U2644" s="913"/>
      <c r="V2644" s="913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</row>
    <row r="2645" spans="1:116" ht="10.5" customHeight="1" outlineLevel="4" x14ac:dyDescent="0.15">
      <c r="A2645" s="1001"/>
      <c r="B2645" s="1005"/>
      <c r="C2645" s="1009"/>
      <c r="D2645" s="979"/>
      <c r="E2645" s="961"/>
      <c r="F2645" s="967"/>
      <c r="G2645" s="943"/>
      <c r="H2645" s="943"/>
      <c r="I2645" s="943"/>
      <c r="J2645" s="16" t="s">
        <v>158</v>
      </c>
      <c r="K2645" s="20"/>
      <c r="L2645" s="16"/>
      <c r="M2645" s="17"/>
      <c r="N2645" s="17"/>
      <c r="O2645" s="17"/>
      <c r="P2645" s="17"/>
      <c r="Q2645" s="16"/>
      <c r="R2645" s="16"/>
      <c r="S2645" s="1013"/>
      <c r="T2645" s="913"/>
      <c r="U2645" s="913"/>
      <c r="V2645" s="913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</row>
    <row r="2646" spans="1:116" ht="10.5" outlineLevel="4" x14ac:dyDescent="0.15">
      <c r="A2646" s="1002"/>
      <c r="B2646" s="1006"/>
      <c r="C2646" s="1010"/>
      <c r="D2646" s="979"/>
      <c r="E2646" s="961"/>
      <c r="F2646" s="967"/>
      <c r="G2646" s="943"/>
      <c r="H2646" s="943"/>
      <c r="I2646" s="943"/>
      <c r="J2646" s="18" t="s">
        <v>159</v>
      </c>
      <c r="K2646" s="21"/>
      <c r="L2646" s="18"/>
      <c r="M2646" s="18"/>
      <c r="N2646" s="18"/>
      <c r="O2646" s="18"/>
      <c r="P2646" s="18"/>
      <c r="Q2646" s="18"/>
      <c r="R2646" s="18"/>
      <c r="S2646" s="1014"/>
      <c r="T2646" s="913"/>
      <c r="U2646" s="913"/>
      <c r="V2646" s="913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</row>
    <row r="2647" spans="1:116" ht="11.25" outlineLevel="4" thickBot="1" x14ac:dyDescent="0.2">
      <c r="A2647" s="1003"/>
      <c r="B2647" s="1007"/>
      <c r="C2647" s="1011"/>
      <c r="D2647" s="980"/>
      <c r="E2647" s="962"/>
      <c r="F2647" s="968"/>
      <c r="G2647" s="944"/>
      <c r="H2647" s="944"/>
      <c r="I2647" s="944"/>
      <c r="J2647" s="19" t="s">
        <v>385</v>
      </c>
      <c r="K2647" s="19">
        <f>SUM(K2643:K2646)</f>
        <v>0</v>
      </c>
      <c r="L2647" s="19">
        <f>SUM(L2643:L2646)</f>
        <v>0</v>
      </c>
      <c r="M2647" s="19">
        <f t="shared" ref="M2647:R2647" si="638">SUM(M2643:M2646)</f>
        <v>0</v>
      </c>
      <c r="N2647" s="19">
        <f t="shared" si="638"/>
        <v>0</v>
      </c>
      <c r="O2647" s="19">
        <f t="shared" si="638"/>
        <v>0</v>
      </c>
      <c r="P2647" s="19">
        <f t="shared" si="638"/>
        <v>0</v>
      </c>
      <c r="Q2647" s="19">
        <f t="shared" si="638"/>
        <v>0</v>
      </c>
      <c r="R2647" s="19">
        <f t="shared" si="638"/>
        <v>0</v>
      </c>
      <c r="S2647" s="1015"/>
      <c r="T2647" s="914"/>
      <c r="U2647" s="914"/>
      <c r="V2647" s="914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</row>
    <row r="2648" spans="1:116" ht="10.5" outlineLevel="4" x14ac:dyDescent="0.15">
      <c r="A2648" s="1000" t="s">
        <v>128</v>
      </c>
      <c r="B2648" s="1004" t="s">
        <v>12</v>
      </c>
      <c r="C2648" s="1008" t="s">
        <v>10</v>
      </c>
      <c r="D2648" s="978">
        <v>1</v>
      </c>
      <c r="E2648" s="960" t="s">
        <v>11</v>
      </c>
      <c r="F2648" s="963"/>
      <c r="G2648" s="942"/>
      <c r="H2648" s="942"/>
      <c r="I2648" s="942"/>
      <c r="J2648" s="14" t="s">
        <v>156</v>
      </c>
      <c r="K2648" s="20"/>
      <c r="L2648" s="20"/>
      <c r="M2648" s="17"/>
      <c r="N2648" s="17"/>
      <c r="O2648" s="17"/>
      <c r="P2648" s="17"/>
      <c r="Q2648" s="16"/>
      <c r="R2648" s="16"/>
      <c r="S2648" s="945"/>
      <c r="T2648" s="912"/>
      <c r="U2648" s="912"/>
      <c r="V2648" s="912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</row>
    <row r="2649" spans="1:116" ht="10.5" outlineLevel="4" x14ac:dyDescent="0.15">
      <c r="A2649" s="1001"/>
      <c r="B2649" s="1005"/>
      <c r="C2649" s="1009"/>
      <c r="D2649" s="979"/>
      <c r="E2649" s="961"/>
      <c r="F2649" s="964"/>
      <c r="G2649" s="943"/>
      <c r="H2649" s="943"/>
      <c r="I2649" s="943"/>
      <c r="J2649" s="16" t="s">
        <v>157</v>
      </c>
      <c r="K2649" s="20"/>
      <c r="L2649" s="20"/>
      <c r="M2649" s="17"/>
      <c r="N2649" s="17"/>
      <c r="O2649" s="17"/>
      <c r="P2649" s="17"/>
      <c r="Q2649" s="16"/>
      <c r="R2649" s="16"/>
      <c r="S2649" s="946"/>
      <c r="T2649" s="913"/>
      <c r="U2649" s="913"/>
      <c r="V2649" s="913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</row>
    <row r="2650" spans="1:116" ht="10.5" outlineLevel="4" x14ac:dyDescent="0.15">
      <c r="A2650" s="1001"/>
      <c r="B2650" s="1005"/>
      <c r="C2650" s="1009"/>
      <c r="D2650" s="979"/>
      <c r="E2650" s="961"/>
      <c r="F2650" s="964"/>
      <c r="G2650" s="943"/>
      <c r="H2650" s="943"/>
      <c r="I2650" s="943"/>
      <c r="J2650" s="16" t="s">
        <v>158</v>
      </c>
      <c r="K2650" s="20"/>
      <c r="L2650" s="20"/>
      <c r="M2650" s="17"/>
      <c r="N2650" s="17"/>
      <c r="O2650" s="17"/>
      <c r="P2650" s="17"/>
      <c r="Q2650" s="16"/>
      <c r="R2650" s="16"/>
      <c r="S2650" s="946"/>
      <c r="T2650" s="913"/>
      <c r="U2650" s="913"/>
      <c r="V2650" s="913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</row>
    <row r="2651" spans="1:116" ht="10.5" outlineLevel="4" x14ac:dyDescent="0.15">
      <c r="A2651" s="1002"/>
      <c r="B2651" s="1006"/>
      <c r="C2651" s="1010"/>
      <c r="D2651" s="979"/>
      <c r="E2651" s="961"/>
      <c r="F2651" s="964"/>
      <c r="G2651" s="943"/>
      <c r="H2651" s="943"/>
      <c r="I2651" s="943"/>
      <c r="J2651" s="18" t="s">
        <v>159</v>
      </c>
      <c r="K2651" s="21"/>
      <c r="L2651" s="21"/>
      <c r="M2651" s="22"/>
      <c r="N2651" s="22"/>
      <c r="O2651" s="22"/>
      <c r="P2651" s="22"/>
      <c r="Q2651" s="18"/>
      <c r="R2651" s="18"/>
      <c r="S2651" s="946"/>
      <c r="T2651" s="913"/>
      <c r="U2651" s="913"/>
      <c r="V2651" s="913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</row>
    <row r="2652" spans="1:116" ht="11.25" outlineLevel="4" thickBot="1" x14ac:dyDescent="0.2">
      <c r="A2652" s="1003"/>
      <c r="B2652" s="1007"/>
      <c r="C2652" s="1011"/>
      <c r="D2652" s="980"/>
      <c r="E2652" s="962"/>
      <c r="F2652" s="965"/>
      <c r="G2652" s="944"/>
      <c r="H2652" s="944"/>
      <c r="I2652" s="944"/>
      <c r="J2652" s="19" t="s">
        <v>385</v>
      </c>
      <c r="K2652" s="19">
        <f>SUM(K2648:K2651)</f>
        <v>0</v>
      </c>
      <c r="L2652" s="19">
        <f>SUM(L2648:L2651)</f>
        <v>0</v>
      </c>
      <c r="M2652" s="19">
        <f t="shared" ref="M2652:R2652" si="639">SUM(M2648:M2651)</f>
        <v>0</v>
      </c>
      <c r="N2652" s="19">
        <f t="shared" si="639"/>
        <v>0</v>
      </c>
      <c r="O2652" s="19">
        <f t="shared" si="639"/>
        <v>0</v>
      </c>
      <c r="P2652" s="19">
        <f t="shared" si="639"/>
        <v>0</v>
      </c>
      <c r="Q2652" s="19">
        <f t="shared" si="639"/>
        <v>0</v>
      </c>
      <c r="R2652" s="19">
        <f t="shared" si="639"/>
        <v>0</v>
      </c>
      <c r="S2652" s="947"/>
      <c r="T2652" s="914"/>
      <c r="U2652" s="914"/>
      <c r="V2652" s="914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</row>
    <row r="2653" spans="1:116" ht="10.5" customHeight="1" outlineLevel="4" x14ac:dyDescent="0.15">
      <c r="A2653" s="1000" t="s">
        <v>128</v>
      </c>
      <c r="B2653" s="1004" t="s">
        <v>12</v>
      </c>
      <c r="C2653" s="1008" t="s">
        <v>10</v>
      </c>
      <c r="D2653" s="978">
        <v>1</v>
      </c>
      <c r="E2653" s="960" t="s">
        <v>12</v>
      </c>
      <c r="F2653" s="963"/>
      <c r="G2653" s="942"/>
      <c r="H2653" s="942"/>
      <c r="I2653" s="942"/>
      <c r="J2653" s="14" t="s">
        <v>156</v>
      </c>
      <c r="K2653" s="20"/>
      <c r="L2653" s="20"/>
      <c r="M2653" s="17"/>
      <c r="N2653" s="17"/>
      <c r="O2653" s="17"/>
      <c r="P2653" s="17"/>
      <c r="Q2653" s="16"/>
      <c r="R2653" s="16"/>
      <c r="S2653" s="945"/>
      <c r="T2653" s="912"/>
      <c r="U2653" s="912"/>
      <c r="V2653" s="912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  <c r="DK2653" s="6"/>
      <c r="DL2653" s="6"/>
    </row>
    <row r="2654" spans="1:116" ht="10.5" customHeight="1" outlineLevel="4" x14ac:dyDescent="0.15">
      <c r="A2654" s="1001"/>
      <c r="B2654" s="1005"/>
      <c r="C2654" s="1009"/>
      <c r="D2654" s="979"/>
      <c r="E2654" s="961"/>
      <c r="F2654" s="964"/>
      <c r="G2654" s="943"/>
      <c r="H2654" s="943"/>
      <c r="I2654" s="943"/>
      <c r="J2654" s="16" t="s">
        <v>157</v>
      </c>
      <c r="K2654" s="20"/>
      <c r="L2654" s="20"/>
      <c r="M2654" s="17"/>
      <c r="N2654" s="17"/>
      <c r="O2654" s="17"/>
      <c r="P2654" s="17"/>
      <c r="Q2654" s="16"/>
      <c r="R2654" s="16"/>
      <c r="S2654" s="946"/>
      <c r="T2654" s="913"/>
      <c r="U2654" s="913"/>
      <c r="V2654" s="913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</row>
    <row r="2655" spans="1:116" ht="9.75" customHeight="1" outlineLevel="4" x14ac:dyDescent="0.15">
      <c r="A2655" s="1001"/>
      <c r="B2655" s="1005"/>
      <c r="C2655" s="1009"/>
      <c r="D2655" s="979"/>
      <c r="E2655" s="961"/>
      <c r="F2655" s="964"/>
      <c r="G2655" s="943"/>
      <c r="H2655" s="943"/>
      <c r="I2655" s="943"/>
      <c r="J2655" s="16" t="s">
        <v>158</v>
      </c>
      <c r="K2655" s="20"/>
      <c r="L2655" s="20"/>
      <c r="M2655" s="17"/>
      <c r="N2655" s="17"/>
      <c r="O2655" s="17"/>
      <c r="P2655" s="17"/>
      <c r="Q2655" s="16"/>
      <c r="R2655" s="16"/>
      <c r="S2655" s="946"/>
      <c r="T2655" s="913"/>
      <c r="U2655" s="913"/>
      <c r="V2655" s="913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</row>
    <row r="2656" spans="1:116" ht="9.75" customHeight="1" outlineLevel="4" x14ac:dyDescent="0.15">
      <c r="A2656" s="1002"/>
      <c r="B2656" s="1006"/>
      <c r="C2656" s="1010"/>
      <c r="D2656" s="979"/>
      <c r="E2656" s="961"/>
      <c r="F2656" s="964"/>
      <c r="G2656" s="943"/>
      <c r="H2656" s="943"/>
      <c r="I2656" s="943"/>
      <c r="J2656" s="18" t="s">
        <v>159</v>
      </c>
      <c r="K2656" s="21"/>
      <c r="L2656" s="21"/>
      <c r="M2656" s="22"/>
      <c r="N2656" s="22"/>
      <c r="O2656" s="22"/>
      <c r="P2656" s="22"/>
      <c r="Q2656" s="18"/>
      <c r="R2656" s="18"/>
      <c r="S2656" s="946"/>
      <c r="T2656" s="913"/>
      <c r="U2656" s="913"/>
      <c r="V2656" s="913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</row>
    <row r="2657" spans="1:116" ht="9.75" customHeight="1" outlineLevel="4" thickBot="1" x14ac:dyDescent="0.2">
      <c r="A2657" s="1003"/>
      <c r="B2657" s="1007"/>
      <c r="C2657" s="1011"/>
      <c r="D2657" s="980"/>
      <c r="E2657" s="962"/>
      <c r="F2657" s="965"/>
      <c r="G2657" s="944"/>
      <c r="H2657" s="944"/>
      <c r="I2657" s="944"/>
      <c r="J2657" s="19" t="s">
        <v>385</v>
      </c>
      <c r="K2657" s="19">
        <f>SUM(K2653:K2656)</f>
        <v>0</v>
      </c>
      <c r="L2657" s="19">
        <f>SUM(L2653:L2656)</f>
        <v>0</v>
      </c>
      <c r="M2657" s="19">
        <f t="shared" ref="M2657:R2657" si="640">SUM(M2653:M2656)</f>
        <v>0</v>
      </c>
      <c r="N2657" s="19">
        <f t="shared" si="640"/>
        <v>0</v>
      </c>
      <c r="O2657" s="19">
        <f t="shared" si="640"/>
        <v>0</v>
      </c>
      <c r="P2657" s="19">
        <f t="shared" si="640"/>
        <v>0</v>
      </c>
      <c r="Q2657" s="19">
        <f t="shared" si="640"/>
        <v>0</v>
      </c>
      <c r="R2657" s="19">
        <f t="shared" si="640"/>
        <v>0</v>
      </c>
      <c r="S2657" s="947"/>
      <c r="T2657" s="914"/>
      <c r="U2657" s="914"/>
      <c r="V2657" s="914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</row>
    <row r="2658" spans="1:116" ht="9.75" customHeight="1" outlineLevel="3" thickBot="1" x14ac:dyDescent="0.2">
      <c r="A2658" s="30" t="s">
        <v>128</v>
      </c>
      <c r="B2658" s="31" t="s">
        <v>12</v>
      </c>
      <c r="C2658" s="10" t="s">
        <v>10</v>
      </c>
      <c r="D2658" s="25">
        <v>1</v>
      </c>
      <c r="E2658" s="915" t="s">
        <v>46</v>
      </c>
      <c r="F2658" s="916"/>
      <c r="G2658" s="916"/>
      <c r="H2658" s="916"/>
      <c r="I2658" s="916"/>
      <c r="J2658" s="917"/>
      <c r="K2658" s="26">
        <f>K2647+K2652+K2657</f>
        <v>0</v>
      </c>
      <c r="L2658" s="26">
        <f>L2647+L2652+L2657</f>
        <v>0</v>
      </c>
      <c r="M2658" s="26">
        <f t="shared" ref="M2658:R2658" si="641">M2647+M2652+M2657</f>
        <v>0</v>
      </c>
      <c r="N2658" s="26">
        <f t="shared" si="641"/>
        <v>0</v>
      </c>
      <c r="O2658" s="26">
        <f t="shared" si="641"/>
        <v>0</v>
      </c>
      <c r="P2658" s="26">
        <f t="shared" si="641"/>
        <v>0</v>
      </c>
      <c r="Q2658" s="26">
        <f t="shared" si="641"/>
        <v>0</v>
      </c>
      <c r="R2658" s="26">
        <f t="shared" si="641"/>
        <v>0</v>
      </c>
      <c r="S2658" s="42" t="s">
        <v>13</v>
      </c>
      <c r="T2658" s="43" t="s">
        <v>13</v>
      </c>
      <c r="U2658" s="44" t="s">
        <v>13</v>
      </c>
      <c r="V2658" s="45" t="s">
        <v>13</v>
      </c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</row>
    <row r="2659" spans="1:116" ht="9.75" customHeight="1" outlineLevel="4" thickBot="1" x14ac:dyDescent="0.2">
      <c r="A2659" s="11" t="s">
        <v>128</v>
      </c>
      <c r="B2659" s="12" t="s">
        <v>12</v>
      </c>
      <c r="C2659" s="117" t="s">
        <v>10</v>
      </c>
      <c r="D2659" s="13">
        <v>2</v>
      </c>
      <c r="E2659" s="1016" t="s">
        <v>145</v>
      </c>
      <c r="F2659" s="1017"/>
      <c r="G2659" s="1017"/>
      <c r="H2659" s="1017"/>
      <c r="I2659" s="1017"/>
      <c r="J2659" s="1017"/>
      <c r="K2659" s="1017"/>
      <c r="L2659" s="1017"/>
      <c r="M2659" s="1017"/>
      <c r="N2659" s="1017"/>
      <c r="O2659" s="1017"/>
      <c r="P2659" s="1017"/>
      <c r="Q2659" s="1017"/>
      <c r="R2659" s="1017"/>
      <c r="S2659" s="1017"/>
      <c r="T2659" s="1017"/>
      <c r="U2659" s="1017"/>
      <c r="V2659" s="1018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</row>
    <row r="2660" spans="1:116" ht="9.75" customHeight="1" outlineLevel="4" x14ac:dyDescent="0.15">
      <c r="A2660" s="1000" t="s">
        <v>128</v>
      </c>
      <c r="B2660" s="1004" t="s">
        <v>12</v>
      </c>
      <c r="C2660" s="1008" t="s">
        <v>10</v>
      </c>
      <c r="D2660" s="978">
        <v>2</v>
      </c>
      <c r="E2660" s="960" t="s">
        <v>10</v>
      </c>
      <c r="F2660" s="966"/>
      <c r="G2660" s="942"/>
      <c r="H2660" s="942"/>
      <c r="I2660" s="942"/>
      <c r="J2660" s="16" t="s">
        <v>156</v>
      </c>
      <c r="K2660" s="20"/>
      <c r="L2660" s="14"/>
      <c r="M2660" s="15"/>
      <c r="N2660" s="15"/>
      <c r="O2660" s="15"/>
      <c r="P2660" s="15"/>
      <c r="Q2660" s="14"/>
      <c r="R2660" s="14"/>
      <c r="S2660" s="1012"/>
      <c r="T2660" s="912"/>
      <c r="U2660" s="912"/>
      <c r="V2660" s="912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</row>
    <row r="2661" spans="1:116" ht="9.75" customHeight="1" outlineLevel="4" x14ac:dyDescent="0.15">
      <c r="A2661" s="1001"/>
      <c r="B2661" s="1005"/>
      <c r="C2661" s="1009"/>
      <c r="D2661" s="979"/>
      <c r="E2661" s="961"/>
      <c r="F2661" s="967"/>
      <c r="G2661" s="943"/>
      <c r="H2661" s="943"/>
      <c r="I2661" s="943"/>
      <c r="J2661" s="16" t="s">
        <v>157</v>
      </c>
      <c r="K2661" s="20"/>
      <c r="L2661" s="16"/>
      <c r="M2661" s="17"/>
      <c r="N2661" s="17"/>
      <c r="O2661" s="17"/>
      <c r="P2661" s="17"/>
      <c r="Q2661" s="16"/>
      <c r="R2661" s="16"/>
      <c r="S2661" s="1013"/>
      <c r="T2661" s="913"/>
      <c r="U2661" s="913"/>
      <c r="V2661" s="913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</row>
    <row r="2662" spans="1:116" ht="9.75" customHeight="1" outlineLevel="4" x14ac:dyDescent="0.15">
      <c r="A2662" s="1001"/>
      <c r="B2662" s="1005"/>
      <c r="C2662" s="1009"/>
      <c r="D2662" s="979"/>
      <c r="E2662" s="961"/>
      <c r="F2662" s="967"/>
      <c r="G2662" s="943"/>
      <c r="H2662" s="943"/>
      <c r="I2662" s="943"/>
      <c r="J2662" s="16" t="s">
        <v>158</v>
      </c>
      <c r="K2662" s="20"/>
      <c r="L2662" s="16"/>
      <c r="M2662" s="17"/>
      <c r="N2662" s="17"/>
      <c r="O2662" s="17"/>
      <c r="P2662" s="17"/>
      <c r="Q2662" s="16"/>
      <c r="R2662" s="16"/>
      <c r="S2662" s="1013"/>
      <c r="T2662" s="913"/>
      <c r="U2662" s="913"/>
      <c r="V2662" s="913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</row>
    <row r="2663" spans="1:116" ht="9.75" customHeight="1" outlineLevel="4" x14ac:dyDescent="0.15">
      <c r="A2663" s="1002"/>
      <c r="B2663" s="1006"/>
      <c r="C2663" s="1010"/>
      <c r="D2663" s="979"/>
      <c r="E2663" s="961"/>
      <c r="F2663" s="967"/>
      <c r="G2663" s="943"/>
      <c r="H2663" s="943"/>
      <c r="I2663" s="943"/>
      <c r="J2663" s="18" t="s">
        <v>159</v>
      </c>
      <c r="K2663" s="21"/>
      <c r="L2663" s="18"/>
      <c r="M2663" s="18"/>
      <c r="N2663" s="18"/>
      <c r="O2663" s="18"/>
      <c r="P2663" s="18"/>
      <c r="Q2663" s="18"/>
      <c r="R2663" s="18"/>
      <c r="S2663" s="1014"/>
      <c r="T2663" s="913"/>
      <c r="U2663" s="913"/>
      <c r="V2663" s="913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</row>
    <row r="2664" spans="1:116" ht="9.75" customHeight="1" outlineLevel="4" thickBot="1" x14ac:dyDescent="0.2">
      <c r="A2664" s="1003"/>
      <c r="B2664" s="1007"/>
      <c r="C2664" s="1011"/>
      <c r="D2664" s="980"/>
      <c r="E2664" s="962"/>
      <c r="F2664" s="968"/>
      <c r="G2664" s="944"/>
      <c r="H2664" s="944"/>
      <c r="I2664" s="944"/>
      <c r="J2664" s="19" t="s">
        <v>385</v>
      </c>
      <c r="K2664" s="19">
        <f>SUM(K2660:K2663)</f>
        <v>0</v>
      </c>
      <c r="L2664" s="19">
        <f>SUM(L2660:L2663)</f>
        <v>0</v>
      </c>
      <c r="M2664" s="19">
        <f t="shared" ref="M2664:R2664" si="642">SUM(M2660:M2663)</f>
        <v>0</v>
      </c>
      <c r="N2664" s="19">
        <f t="shared" si="642"/>
        <v>0</v>
      </c>
      <c r="O2664" s="19">
        <f t="shared" si="642"/>
        <v>0</v>
      </c>
      <c r="P2664" s="19">
        <f t="shared" si="642"/>
        <v>0</v>
      </c>
      <c r="Q2664" s="19">
        <f t="shared" si="642"/>
        <v>0</v>
      </c>
      <c r="R2664" s="19">
        <f t="shared" si="642"/>
        <v>0</v>
      </c>
      <c r="S2664" s="1015"/>
      <c r="T2664" s="914"/>
      <c r="U2664" s="914"/>
      <c r="V2664" s="914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</row>
    <row r="2665" spans="1:116" ht="9.75" customHeight="1" outlineLevel="4" x14ac:dyDescent="0.15">
      <c r="A2665" s="1000" t="s">
        <v>128</v>
      </c>
      <c r="B2665" s="1004" t="s">
        <v>12</v>
      </c>
      <c r="C2665" s="1008" t="s">
        <v>10</v>
      </c>
      <c r="D2665" s="978">
        <v>2</v>
      </c>
      <c r="E2665" s="960" t="s">
        <v>11</v>
      </c>
      <c r="F2665" s="963"/>
      <c r="G2665" s="942"/>
      <c r="H2665" s="942"/>
      <c r="I2665" s="942"/>
      <c r="J2665" s="14" t="s">
        <v>156</v>
      </c>
      <c r="K2665" s="20"/>
      <c r="L2665" s="20"/>
      <c r="M2665" s="17"/>
      <c r="N2665" s="17"/>
      <c r="O2665" s="17"/>
      <c r="P2665" s="17"/>
      <c r="Q2665" s="16"/>
      <c r="R2665" s="16"/>
      <c r="S2665" s="945"/>
      <c r="T2665" s="912"/>
      <c r="U2665" s="912"/>
      <c r="V2665" s="912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</row>
    <row r="2666" spans="1:116" ht="9.75" customHeight="1" outlineLevel="4" x14ac:dyDescent="0.15">
      <c r="A2666" s="1001"/>
      <c r="B2666" s="1005"/>
      <c r="C2666" s="1009"/>
      <c r="D2666" s="979"/>
      <c r="E2666" s="961"/>
      <c r="F2666" s="964"/>
      <c r="G2666" s="943"/>
      <c r="H2666" s="943"/>
      <c r="I2666" s="943"/>
      <c r="J2666" s="16" t="s">
        <v>157</v>
      </c>
      <c r="K2666" s="20"/>
      <c r="L2666" s="20"/>
      <c r="M2666" s="17"/>
      <c r="N2666" s="17"/>
      <c r="O2666" s="17"/>
      <c r="P2666" s="17"/>
      <c r="Q2666" s="16"/>
      <c r="R2666" s="16"/>
      <c r="S2666" s="946"/>
      <c r="T2666" s="913"/>
      <c r="U2666" s="913"/>
      <c r="V2666" s="913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</row>
    <row r="2667" spans="1:116" ht="9.75" customHeight="1" outlineLevel="4" x14ac:dyDescent="0.15">
      <c r="A2667" s="1001"/>
      <c r="B2667" s="1005"/>
      <c r="C2667" s="1009"/>
      <c r="D2667" s="979"/>
      <c r="E2667" s="961"/>
      <c r="F2667" s="964"/>
      <c r="G2667" s="943"/>
      <c r="H2667" s="943"/>
      <c r="I2667" s="943"/>
      <c r="J2667" s="16" t="s">
        <v>158</v>
      </c>
      <c r="K2667" s="20"/>
      <c r="L2667" s="20"/>
      <c r="M2667" s="17"/>
      <c r="N2667" s="17"/>
      <c r="O2667" s="17"/>
      <c r="P2667" s="17"/>
      <c r="Q2667" s="16"/>
      <c r="R2667" s="16"/>
      <c r="S2667" s="946"/>
      <c r="T2667" s="913"/>
      <c r="U2667" s="913"/>
      <c r="V2667" s="913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</row>
    <row r="2668" spans="1:116" ht="9.75" customHeight="1" outlineLevel="4" x14ac:dyDescent="0.15">
      <c r="A2668" s="1002"/>
      <c r="B2668" s="1006"/>
      <c r="C2668" s="1010"/>
      <c r="D2668" s="979"/>
      <c r="E2668" s="961"/>
      <c r="F2668" s="964"/>
      <c r="G2668" s="943"/>
      <c r="H2668" s="943"/>
      <c r="I2668" s="943"/>
      <c r="J2668" s="18" t="s">
        <v>159</v>
      </c>
      <c r="K2668" s="21"/>
      <c r="L2668" s="21"/>
      <c r="M2668" s="22"/>
      <c r="N2668" s="22"/>
      <c r="O2668" s="22"/>
      <c r="P2668" s="22"/>
      <c r="Q2668" s="18"/>
      <c r="R2668" s="18"/>
      <c r="S2668" s="946"/>
      <c r="T2668" s="913"/>
      <c r="U2668" s="913"/>
      <c r="V2668" s="913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</row>
    <row r="2669" spans="1:116" ht="9.75" customHeight="1" outlineLevel="4" thickBot="1" x14ac:dyDescent="0.2">
      <c r="A2669" s="1003"/>
      <c r="B2669" s="1007"/>
      <c r="C2669" s="1011"/>
      <c r="D2669" s="980"/>
      <c r="E2669" s="962"/>
      <c r="F2669" s="965"/>
      <c r="G2669" s="944"/>
      <c r="H2669" s="944"/>
      <c r="I2669" s="944"/>
      <c r="J2669" s="19" t="s">
        <v>385</v>
      </c>
      <c r="K2669" s="19">
        <f>SUM(K2665:K2668)</f>
        <v>0</v>
      </c>
      <c r="L2669" s="19">
        <f>SUM(L2665:L2668)</f>
        <v>0</v>
      </c>
      <c r="M2669" s="19">
        <f t="shared" ref="M2669:R2669" si="643">SUM(M2665:M2668)</f>
        <v>0</v>
      </c>
      <c r="N2669" s="19">
        <f t="shared" si="643"/>
        <v>0</v>
      </c>
      <c r="O2669" s="19">
        <f t="shared" si="643"/>
        <v>0</v>
      </c>
      <c r="P2669" s="19">
        <f t="shared" si="643"/>
        <v>0</v>
      </c>
      <c r="Q2669" s="19">
        <f t="shared" si="643"/>
        <v>0</v>
      </c>
      <c r="R2669" s="19">
        <f t="shared" si="643"/>
        <v>0</v>
      </c>
      <c r="S2669" s="947"/>
      <c r="T2669" s="914"/>
      <c r="U2669" s="914"/>
      <c r="V2669" s="914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</row>
    <row r="2670" spans="1:116" ht="10.5" customHeight="1" outlineLevel="4" x14ac:dyDescent="0.15">
      <c r="A2670" s="1000" t="s">
        <v>128</v>
      </c>
      <c r="B2670" s="1004" t="s">
        <v>12</v>
      </c>
      <c r="C2670" s="1008" t="s">
        <v>10</v>
      </c>
      <c r="D2670" s="978">
        <v>2</v>
      </c>
      <c r="E2670" s="960" t="s">
        <v>12</v>
      </c>
      <c r="F2670" s="963"/>
      <c r="G2670" s="942"/>
      <c r="H2670" s="942"/>
      <c r="I2670" s="942"/>
      <c r="J2670" s="14" t="s">
        <v>156</v>
      </c>
      <c r="K2670" s="20"/>
      <c r="L2670" s="20"/>
      <c r="M2670" s="17"/>
      <c r="N2670" s="17"/>
      <c r="O2670" s="17"/>
      <c r="P2670" s="17"/>
      <c r="Q2670" s="16"/>
      <c r="R2670" s="16"/>
      <c r="S2670" s="945"/>
      <c r="T2670" s="912"/>
      <c r="U2670" s="912"/>
      <c r="V2670" s="912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  <c r="DK2670" s="6"/>
      <c r="DL2670" s="6"/>
    </row>
    <row r="2671" spans="1:116" ht="10.5" customHeight="1" outlineLevel="4" x14ac:dyDescent="0.15">
      <c r="A2671" s="1001"/>
      <c r="B2671" s="1005"/>
      <c r="C2671" s="1009"/>
      <c r="D2671" s="979"/>
      <c r="E2671" s="961"/>
      <c r="F2671" s="964"/>
      <c r="G2671" s="943"/>
      <c r="H2671" s="943"/>
      <c r="I2671" s="943"/>
      <c r="J2671" s="16" t="s">
        <v>157</v>
      </c>
      <c r="K2671" s="20"/>
      <c r="L2671" s="20"/>
      <c r="M2671" s="17"/>
      <c r="N2671" s="17"/>
      <c r="O2671" s="17"/>
      <c r="P2671" s="17"/>
      <c r="Q2671" s="16"/>
      <c r="R2671" s="16"/>
      <c r="S2671" s="946"/>
      <c r="T2671" s="913"/>
      <c r="U2671" s="913"/>
      <c r="V2671" s="913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</row>
    <row r="2672" spans="1:116" ht="9.75" customHeight="1" outlineLevel="4" x14ac:dyDescent="0.15">
      <c r="A2672" s="1001"/>
      <c r="B2672" s="1005"/>
      <c r="C2672" s="1009"/>
      <c r="D2672" s="979"/>
      <c r="E2672" s="961"/>
      <c r="F2672" s="964"/>
      <c r="G2672" s="943"/>
      <c r="H2672" s="943"/>
      <c r="I2672" s="943"/>
      <c r="J2672" s="16" t="s">
        <v>158</v>
      </c>
      <c r="K2672" s="20"/>
      <c r="L2672" s="20"/>
      <c r="M2672" s="17"/>
      <c r="N2672" s="17"/>
      <c r="O2672" s="17"/>
      <c r="P2672" s="17"/>
      <c r="Q2672" s="16"/>
      <c r="R2672" s="16"/>
      <c r="S2672" s="946"/>
      <c r="T2672" s="913"/>
      <c r="U2672" s="913"/>
      <c r="V2672" s="913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</row>
    <row r="2673" spans="1:116" ht="9.75" customHeight="1" outlineLevel="4" x14ac:dyDescent="0.15">
      <c r="A2673" s="1002"/>
      <c r="B2673" s="1006"/>
      <c r="C2673" s="1010"/>
      <c r="D2673" s="979"/>
      <c r="E2673" s="961"/>
      <c r="F2673" s="964"/>
      <c r="G2673" s="943"/>
      <c r="H2673" s="943"/>
      <c r="I2673" s="943"/>
      <c r="J2673" s="18" t="s">
        <v>159</v>
      </c>
      <c r="K2673" s="21"/>
      <c r="L2673" s="21"/>
      <c r="M2673" s="22"/>
      <c r="N2673" s="22"/>
      <c r="O2673" s="22"/>
      <c r="P2673" s="22"/>
      <c r="Q2673" s="18"/>
      <c r="R2673" s="18"/>
      <c r="S2673" s="946"/>
      <c r="T2673" s="913"/>
      <c r="U2673" s="913"/>
      <c r="V2673" s="913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</row>
    <row r="2674" spans="1:116" ht="9.75" customHeight="1" outlineLevel="4" thickBot="1" x14ac:dyDescent="0.2">
      <c r="A2674" s="1003"/>
      <c r="B2674" s="1007"/>
      <c r="C2674" s="1011"/>
      <c r="D2674" s="980"/>
      <c r="E2674" s="962"/>
      <c r="F2674" s="965"/>
      <c r="G2674" s="944"/>
      <c r="H2674" s="944"/>
      <c r="I2674" s="944"/>
      <c r="J2674" s="19" t="s">
        <v>385</v>
      </c>
      <c r="K2674" s="19">
        <f>SUM(K2670:K2673)</f>
        <v>0</v>
      </c>
      <c r="L2674" s="19">
        <f>SUM(L2670:L2673)</f>
        <v>0</v>
      </c>
      <c r="M2674" s="19">
        <f t="shared" ref="M2674:R2674" si="644">SUM(M2670:M2673)</f>
        <v>0</v>
      </c>
      <c r="N2674" s="19">
        <f t="shared" si="644"/>
        <v>0</v>
      </c>
      <c r="O2674" s="19">
        <f t="shared" si="644"/>
        <v>0</v>
      </c>
      <c r="P2674" s="19">
        <f t="shared" si="644"/>
        <v>0</v>
      </c>
      <c r="Q2674" s="19">
        <f t="shared" si="644"/>
        <v>0</v>
      </c>
      <c r="R2674" s="19">
        <f t="shared" si="644"/>
        <v>0</v>
      </c>
      <c r="S2674" s="947"/>
      <c r="T2674" s="914"/>
      <c r="U2674" s="914"/>
      <c r="V2674" s="914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</row>
    <row r="2675" spans="1:116" ht="9.75" customHeight="1" outlineLevel="3" thickBot="1" x14ac:dyDescent="0.2">
      <c r="A2675" s="30" t="s">
        <v>128</v>
      </c>
      <c r="B2675" s="31" t="s">
        <v>12</v>
      </c>
      <c r="C2675" s="10" t="s">
        <v>10</v>
      </c>
      <c r="D2675" s="25">
        <v>2</v>
      </c>
      <c r="E2675" s="915" t="s">
        <v>46</v>
      </c>
      <c r="F2675" s="916"/>
      <c r="G2675" s="916"/>
      <c r="H2675" s="916"/>
      <c r="I2675" s="916"/>
      <c r="J2675" s="917"/>
      <c r="K2675" s="26">
        <f>K2664+K2669+K2674</f>
        <v>0</v>
      </c>
      <c r="L2675" s="26">
        <f>L2664+L2669+L2674</f>
        <v>0</v>
      </c>
      <c r="M2675" s="26">
        <f t="shared" ref="M2675:R2675" si="645">M2664+M2669+M2674</f>
        <v>0</v>
      </c>
      <c r="N2675" s="26">
        <f t="shared" si="645"/>
        <v>0</v>
      </c>
      <c r="O2675" s="26">
        <f t="shared" si="645"/>
        <v>0</v>
      </c>
      <c r="P2675" s="26">
        <f t="shared" si="645"/>
        <v>0</v>
      </c>
      <c r="Q2675" s="26">
        <f t="shared" si="645"/>
        <v>0</v>
      </c>
      <c r="R2675" s="26">
        <f t="shared" si="645"/>
        <v>0</v>
      </c>
      <c r="S2675" s="42" t="s">
        <v>13</v>
      </c>
      <c r="T2675" s="43" t="s">
        <v>13</v>
      </c>
      <c r="U2675" s="44" t="s">
        <v>13</v>
      </c>
      <c r="V2675" s="45" t="s">
        <v>13</v>
      </c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</row>
    <row r="2676" spans="1:116" ht="12" customHeight="1" outlineLevel="4" thickBot="1" x14ac:dyDescent="0.2">
      <c r="A2676" s="11" t="s">
        <v>128</v>
      </c>
      <c r="B2676" s="12" t="s">
        <v>12</v>
      </c>
      <c r="C2676" s="117" t="s">
        <v>10</v>
      </c>
      <c r="D2676" s="13">
        <v>3</v>
      </c>
      <c r="E2676" s="1016" t="s">
        <v>284</v>
      </c>
      <c r="F2676" s="1017"/>
      <c r="G2676" s="1017"/>
      <c r="H2676" s="1017"/>
      <c r="I2676" s="1017"/>
      <c r="J2676" s="1017"/>
      <c r="K2676" s="1017"/>
      <c r="L2676" s="1017"/>
      <c r="M2676" s="1017"/>
      <c r="N2676" s="1017"/>
      <c r="O2676" s="1017"/>
      <c r="P2676" s="1017"/>
      <c r="Q2676" s="1017"/>
      <c r="R2676" s="1017"/>
      <c r="S2676" s="1017"/>
      <c r="T2676" s="1017"/>
      <c r="U2676" s="1017"/>
      <c r="V2676" s="1018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</row>
    <row r="2677" spans="1:116" ht="9.75" customHeight="1" outlineLevel="4" x14ac:dyDescent="0.15">
      <c r="A2677" s="1000" t="s">
        <v>128</v>
      </c>
      <c r="B2677" s="1004" t="s">
        <v>12</v>
      </c>
      <c r="C2677" s="1008" t="s">
        <v>10</v>
      </c>
      <c r="D2677" s="978">
        <v>3</v>
      </c>
      <c r="E2677" s="960" t="s">
        <v>10</v>
      </c>
      <c r="F2677" s="966"/>
      <c r="G2677" s="942"/>
      <c r="H2677" s="942"/>
      <c r="I2677" s="942"/>
      <c r="J2677" s="16" t="s">
        <v>156</v>
      </c>
      <c r="K2677" s="20"/>
      <c r="L2677" s="14"/>
      <c r="M2677" s="15"/>
      <c r="N2677" s="15"/>
      <c r="O2677" s="15"/>
      <c r="P2677" s="15"/>
      <c r="Q2677" s="14"/>
      <c r="R2677" s="14"/>
      <c r="S2677" s="1012"/>
      <c r="T2677" s="912"/>
      <c r="U2677" s="912"/>
      <c r="V2677" s="912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</row>
    <row r="2678" spans="1:116" ht="9.75" customHeight="1" outlineLevel="4" x14ac:dyDescent="0.15">
      <c r="A2678" s="1001"/>
      <c r="B2678" s="1005"/>
      <c r="C2678" s="1009"/>
      <c r="D2678" s="979"/>
      <c r="E2678" s="961"/>
      <c r="F2678" s="967"/>
      <c r="G2678" s="943"/>
      <c r="H2678" s="943"/>
      <c r="I2678" s="943"/>
      <c r="J2678" s="16" t="s">
        <v>157</v>
      </c>
      <c r="K2678" s="20"/>
      <c r="L2678" s="16"/>
      <c r="M2678" s="17"/>
      <c r="N2678" s="17"/>
      <c r="O2678" s="17"/>
      <c r="P2678" s="17"/>
      <c r="Q2678" s="16"/>
      <c r="R2678" s="16"/>
      <c r="S2678" s="1013"/>
      <c r="T2678" s="913"/>
      <c r="U2678" s="913"/>
      <c r="V2678" s="913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</row>
    <row r="2679" spans="1:116" ht="9.75" customHeight="1" outlineLevel="4" x14ac:dyDescent="0.15">
      <c r="A2679" s="1001"/>
      <c r="B2679" s="1005"/>
      <c r="C2679" s="1009"/>
      <c r="D2679" s="979"/>
      <c r="E2679" s="961"/>
      <c r="F2679" s="967"/>
      <c r="G2679" s="943"/>
      <c r="H2679" s="943"/>
      <c r="I2679" s="943"/>
      <c r="J2679" s="16" t="s">
        <v>158</v>
      </c>
      <c r="K2679" s="20"/>
      <c r="L2679" s="16"/>
      <c r="M2679" s="17"/>
      <c r="N2679" s="17"/>
      <c r="O2679" s="17"/>
      <c r="P2679" s="17"/>
      <c r="Q2679" s="16"/>
      <c r="R2679" s="16"/>
      <c r="S2679" s="1013"/>
      <c r="T2679" s="913"/>
      <c r="U2679" s="913"/>
      <c r="V2679" s="913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</row>
    <row r="2680" spans="1:116" ht="9.75" customHeight="1" outlineLevel="4" x14ac:dyDescent="0.15">
      <c r="A2680" s="1002"/>
      <c r="B2680" s="1006"/>
      <c r="C2680" s="1010"/>
      <c r="D2680" s="979"/>
      <c r="E2680" s="961"/>
      <c r="F2680" s="967"/>
      <c r="G2680" s="943"/>
      <c r="H2680" s="943"/>
      <c r="I2680" s="943"/>
      <c r="J2680" s="18" t="s">
        <v>159</v>
      </c>
      <c r="K2680" s="21"/>
      <c r="L2680" s="18"/>
      <c r="M2680" s="18"/>
      <c r="N2680" s="18"/>
      <c r="O2680" s="18"/>
      <c r="P2680" s="18"/>
      <c r="Q2680" s="18"/>
      <c r="R2680" s="18"/>
      <c r="S2680" s="1014"/>
      <c r="T2680" s="913"/>
      <c r="U2680" s="913"/>
      <c r="V2680" s="913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</row>
    <row r="2681" spans="1:116" ht="9.75" customHeight="1" outlineLevel="4" thickBot="1" x14ac:dyDescent="0.2">
      <c r="A2681" s="1003"/>
      <c r="B2681" s="1007"/>
      <c r="C2681" s="1011"/>
      <c r="D2681" s="980"/>
      <c r="E2681" s="962"/>
      <c r="F2681" s="968"/>
      <c r="G2681" s="944"/>
      <c r="H2681" s="944"/>
      <c r="I2681" s="944"/>
      <c r="J2681" s="19" t="s">
        <v>385</v>
      </c>
      <c r="K2681" s="19">
        <f>SUM(K2677:K2680)</f>
        <v>0</v>
      </c>
      <c r="L2681" s="19">
        <f>SUM(L2677:L2680)</f>
        <v>0</v>
      </c>
      <c r="M2681" s="19">
        <f t="shared" ref="M2681:R2681" si="646">SUM(M2677:M2680)</f>
        <v>0</v>
      </c>
      <c r="N2681" s="19">
        <f t="shared" si="646"/>
        <v>0</v>
      </c>
      <c r="O2681" s="19">
        <f t="shared" si="646"/>
        <v>0</v>
      </c>
      <c r="P2681" s="19">
        <f t="shared" si="646"/>
        <v>0</v>
      </c>
      <c r="Q2681" s="19">
        <f t="shared" si="646"/>
        <v>0</v>
      </c>
      <c r="R2681" s="19">
        <f t="shared" si="646"/>
        <v>0</v>
      </c>
      <c r="S2681" s="1015"/>
      <c r="T2681" s="914"/>
      <c r="U2681" s="914"/>
      <c r="V2681" s="914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</row>
    <row r="2682" spans="1:116" ht="9.75" customHeight="1" outlineLevel="4" x14ac:dyDescent="0.15">
      <c r="A2682" s="1000" t="s">
        <v>128</v>
      </c>
      <c r="B2682" s="1004" t="s">
        <v>12</v>
      </c>
      <c r="C2682" s="1008" t="s">
        <v>10</v>
      </c>
      <c r="D2682" s="978">
        <v>3</v>
      </c>
      <c r="E2682" s="960" t="s">
        <v>11</v>
      </c>
      <c r="F2682" s="963"/>
      <c r="G2682" s="942"/>
      <c r="H2682" s="942"/>
      <c r="I2682" s="942"/>
      <c r="J2682" s="14" t="s">
        <v>156</v>
      </c>
      <c r="K2682" s="20"/>
      <c r="L2682" s="20"/>
      <c r="M2682" s="17"/>
      <c r="N2682" s="17"/>
      <c r="O2682" s="17"/>
      <c r="P2682" s="17"/>
      <c r="Q2682" s="16"/>
      <c r="R2682" s="16"/>
      <c r="S2682" s="945"/>
      <c r="T2682" s="912"/>
      <c r="U2682" s="912"/>
      <c r="V2682" s="912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</row>
    <row r="2683" spans="1:116" ht="9.75" customHeight="1" outlineLevel="4" x14ac:dyDescent="0.15">
      <c r="A2683" s="1001"/>
      <c r="B2683" s="1005"/>
      <c r="C2683" s="1009"/>
      <c r="D2683" s="979"/>
      <c r="E2683" s="961"/>
      <c r="F2683" s="964"/>
      <c r="G2683" s="943"/>
      <c r="H2683" s="943"/>
      <c r="I2683" s="943"/>
      <c r="J2683" s="16" t="s">
        <v>157</v>
      </c>
      <c r="K2683" s="20"/>
      <c r="L2683" s="20"/>
      <c r="M2683" s="17"/>
      <c r="N2683" s="17"/>
      <c r="O2683" s="17"/>
      <c r="P2683" s="17"/>
      <c r="Q2683" s="16"/>
      <c r="R2683" s="16"/>
      <c r="S2683" s="946"/>
      <c r="T2683" s="913"/>
      <c r="U2683" s="913"/>
      <c r="V2683" s="913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</row>
    <row r="2684" spans="1:116" ht="9.75" customHeight="1" outlineLevel="4" x14ac:dyDescent="0.15">
      <c r="A2684" s="1001"/>
      <c r="B2684" s="1005"/>
      <c r="C2684" s="1009"/>
      <c r="D2684" s="979"/>
      <c r="E2684" s="961"/>
      <c r="F2684" s="964"/>
      <c r="G2684" s="943"/>
      <c r="H2684" s="943"/>
      <c r="I2684" s="943"/>
      <c r="J2684" s="16" t="s">
        <v>158</v>
      </c>
      <c r="K2684" s="20"/>
      <c r="L2684" s="20"/>
      <c r="M2684" s="17"/>
      <c r="N2684" s="17"/>
      <c r="O2684" s="17"/>
      <c r="P2684" s="17"/>
      <c r="Q2684" s="16"/>
      <c r="R2684" s="16"/>
      <c r="S2684" s="946"/>
      <c r="T2684" s="913"/>
      <c r="U2684" s="913"/>
      <c r="V2684" s="913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</row>
    <row r="2685" spans="1:116" ht="9.75" customHeight="1" outlineLevel="4" x14ac:dyDescent="0.15">
      <c r="A2685" s="1002"/>
      <c r="B2685" s="1006"/>
      <c r="C2685" s="1010"/>
      <c r="D2685" s="979"/>
      <c r="E2685" s="961"/>
      <c r="F2685" s="964"/>
      <c r="G2685" s="943"/>
      <c r="H2685" s="943"/>
      <c r="I2685" s="943"/>
      <c r="J2685" s="18" t="s">
        <v>159</v>
      </c>
      <c r="K2685" s="21"/>
      <c r="L2685" s="21"/>
      <c r="M2685" s="22"/>
      <c r="N2685" s="22"/>
      <c r="O2685" s="22"/>
      <c r="P2685" s="22"/>
      <c r="Q2685" s="18"/>
      <c r="R2685" s="18"/>
      <c r="S2685" s="946"/>
      <c r="T2685" s="913"/>
      <c r="U2685" s="913"/>
      <c r="V2685" s="913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</row>
    <row r="2686" spans="1:116" ht="9.75" customHeight="1" outlineLevel="4" thickBot="1" x14ac:dyDescent="0.2">
      <c r="A2686" s="1003"/>
      <c r="B2686" s="1007"/>
      <c r="C2686" s="1011"/>
      <c r="D2686" s="980"/>
      <c r="E2686" s="962"/>
      <c r="F2686" s="965"/>
      <c r="G2686" s="944"/>
      <c r="H2686" s="944"/>
      <c r="I2686" s="944"/>
      <c r="J2686" s="19" t="s">
        <v>385</v>
      </c>
      <c r="K2686" s="19">
        <f>SUM(K2682:K2685)</f>
        <v>0</v>
      </c>
      <c r="L2686" s="19">
        <f>SUM(L2682:L2685)</f>
        <v>0</v>
      </c>
      <c r="M2686" s="19">
        <f t="shared" ref="M2686:R2686" si="647">SUM(M2682:M2685)</f>
        <v>0</v>
      </c>
      <c r="N2686" s="19">
        <f t="shared" si="647"/>
        <v>0</v>
      </c>
      <c r="O2686" s="19">
        <f t="shared" si="647"/>
        <v>0</v>
      </c>
      <c r="P2686" s="19">
        <f t="shared" si="647"/>
        <v>0</v>
      </c>
      <c r="Q2686" s="19">
        <f t="shared" si="647"/>
        <v>0</v>
      </c>
      <c r="R2686" s="19">
        <f t="shared" si="647"/>
        <v>0</v>
      </c>
      <c r="S2686" s="947"/>
      <c r="T2686" s="914"/>
      <c r="U2686" s="914"/>
      <c r="V2686" s="914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</row>
    <row r="2687" spans="1:116" ht="10.5" customHeight="1" outlineLevel="4" x14ac:dyDescent="0.15">
      <c r="A2687" s="1000" t="s">
        <v>128</v>
      </c>
      <c r="B2687" s="1004" t="s">
        <v>12</v>
      </c>
      <c r="C2687" s="1008" t="s">
        <v>10</v>
      </c>
      <c r="D2687" s="978">
        <v>3</v>
      </c>
      <c r="E2687" s="960" t="s">
        <v>12</v>
      </c>
      <c r="F2687" s="963"/>
      <c r="G2687" s="942"/>
      <c r="H2687" s="942"/>
      <c r="I2687" s="942"/>
      <c r="J2687" s="14" t="s">
        <v>156</v>
      </c>
      <c r="K2687" s="20"/>
      <c r="L2687" s="20"/>
      <c r="M2687" s="17"/>
      <c r="N2687" s="17"/>
      <c r="O2687" s="17"/>
      <c r="P2687" s="17"/>
      <c r="Q2687" s="16"/>
      <c r="R2687" s="16"/>
      <c r="S2687" s="945"/>
      <c r="T2687" s="912"/>
      <c r="U2687" s="912"/>
      <c r="V2687" s="912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  <c r="DK2687" s="6"/>
      <c r="DL2687" s="6"/>
    </row>
    <row r="2688" spans="1:116" ht="10.5" customHeight="1" outlineLevel="4" x14ac:dyDescent="0.15">
      <c r="A2688" s="1001"/>
      <c r="B2688" s="1005"/>
      <c r="C2688" s="1009"/>
      <c r="D2688" s="979"/>
      <c r="E2688" s="961"/>
      <c r="F2688" s="964"/>
      <c r="G2688" s="943"/>
      <c r="H2688" s="943"/>
      <c r="I2688" s="943"/>
      <c r="J2688" s="16" t="s">
        <v>157</v>
      </c>
      <c r="K2688" s="20"/>
      <c r="L2688" s="20"/>
      <c r="M2688" s="17"/>
      <c r="N2688" s="17"/>
      <c r="O2688" s="17"/>
      <c r="P2688" s="17"/>
      <c r="Q2688" s="16"/>
      <c r="R2688" s="16"/>
      <c r="S2688" s="946"/>
      <c r="T2688" s="913"/>
      <c r="U2688" s="913"/>
      <c r="V2688" s="913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</row>
    <row r="2689" spans="1:116" ht="9.75" customHeight="1" outlineLevel="4" x14ac:dyDescent="0.15">
      <c r="A2689" s="1001"/>
      <c r="B2689" s="1005"/>
      <c r="C2689" s="1009"/>
      <c r="D2689" s="979"/>
      <c r="E2689" s="961"/>
      <c r="F2689" s="964"/>
      <c r="G2689" s="943"/>
      <c r="H2689" s="943"/>
      <c r="I2689" s="943"/>
      <c r="J2689" s="16" t="s">
        <v>158</v>
      </c>
      <c r="K2689" s="20"/>
      <c r="L2689" s="20"/>
      <c r="M2689" s="17"/>
      <c r="N2689" s="17"/>
      <c r="O2689" s="17"/>
      <c r="P2689" s="17"/>
      <c r="Q2689" s="16"/>
      <c r="R2689" s="16"/>
      <c r="S2689" s="946"/>
      <c r="T2689" s="913"/>
      <c r="U2689" s="913"/>
      <c r="V2689" s="913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</row>
    <row r="2690" spans="1:116" ht="9.75" customHeight="1" outlineLevel="4" x14ac:dyDescent="0.15">
      <c r="A2690" s="1002"/>
      <c r="B2690" s="1006"/>
      <c r="C2690" s="1010"/>
      <c r="D2690" s="979"/>
      <c r="E2690" s="961"/>
      <c r="F2690" s="964"/>
      <c r="G2690" s="943"/>
      <c r="H2690" s="943"/>
      <c r="I2690" s="943"/>
      <c r="J2690" s="18" t="s">
        <v>159</v>
      </c>
      <c r="K2690" s="21"/>
      <c r="L2690" s="21"/>
      <c r="M2690" s="22"/>
      <c r="N2690" s="22"/>
      <c r="O2690" s="22"/>
      <c r="P2690" s="22"/>
      <c r="Q2690" s="18"/>
      <c r="R2690" s="18"/>
      <c r="S2690" s="946"/>
      <c r="T2690" s="913"/>
      <c r="U2690" s="913"/>
      <c r="V2690" s="913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</row>
    <row r="2691" spans="1:116" ht="9.75" customHeight="1" outlineLevel="4" thickBot="1" x14ac:dyDescent="0.2">
      <c r="A2691" s="1003"/>
      <c r="B2691" s="1007"/>
      <c r="C2691" s="1011"/>
      <c r="D2691" s="980"/>
      <c r="E2691" s="962"/>
      <c r="F2691" s="965"/>
      <c r="G2691" s="944"/>
      <c r="H2691" s="944"/>
      <c r="I2691" s="944"/>
      <c r="J2691" s="19" t="s">
        <v>385</v>
      </c>
      <c r="K2691" s="19">
        <f>SUM(K2687:K2690)</f>
        <v>0</v>
      </c>
      <c r="L2691" s="19">
        <f>SUM(L2687:L2690)</f>
        <v>0</v>
      </c>
      <c r="M2691" s="19">
        <f t="shared" ref="M2691:R2691" si="648">SUM(M2687:M2690)</f>
        <v>0</v>
      </c>
      <c r="N2691" s="19">
        <f t="shared" si="648"/>
        <v>0</v>
      </c>
      <c r="O2691" s="19">
        <f t="shared" si="648"/>
        <v>0</v>
      </c>
      <c r="P2691" s="19">
        <f t="shared" si="648"/>
        <v>0</v>
      </c>
      <c r="Q2691" s="19">
        <f t="shared" si="648"/>
        <v>0</v>
      </c>
      <c r="R2691" s="19">
        <f t="shared" si="648"/>
        <v>0</v>
      </c>
      <c r="S2691" s="947"/>
      <c r="T2691" s="914"/>
      <c r="U2691" s="914"/>
      <c r="V2691" s="914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</row>
    <row r="2692" spans="1:116" ht="9.75" customHeight="1" outlineLevel="3" thickBot="1" x14ac:dyDescent="0.2">
      <c r="A2692" s="30" t="s">
        <v>128</v>
      </c>
      <c r="B2692" s="31" t="s">
        <v>12</v>
      </c>
      <c r="C2692" s="10" t="s">
        <v>10</v>
      </c>
      <c r="D2692" s="25">
        <v>3</v>
      </c>
      <c r="E2692" s="915" t="s">
        <v>46</v>
      </c>
      <c r="F2692" s="916"/>
      <c r="G2692" s="916"/>
      <c r="H2692" s="916"/>
      <c r="I2692" s="916"/>
      <c r="J2692" s="917"/>
      <c r="K2692" s="26">
        <f>K2681+K2686+K2691</f>
        <v>0</v>
      </c>
      <c r="L2692" s="26">
        <f>L2681+L2686+L2691</f>
        <v>0</v>
      </c>
      <c r="M2692" s="26">
        <f t="shared" ref="M2692:R2692" si="649">M2681+M2686+M2691</f>
        <v>0</v>
      </c>
      <c r="N2692" s="26">
        <f t="shared" si="649"/>
        <v>0</v>
      </c>
      <c r="O2692" s="26">
        <f t="shared" si="649"/>
        <v>0</v>
      </c>
      <c r="P2692" s="26">
        <f t="shared" si="649"/>
        <v>0</v>
      </c>
      <c r="Q2692" s="26">
        <f t="shared" si="649"/>
        <v>0</v>
      </c>
      <c r="R2692" s="26">
        <f t="shared" si="649"/>
        <v>0</v>
      </c>
      <c r="S2692" s="42" t="s">
        <v>13</v>
      </c>
      <c r="T2692" s="43" t="s">
        <v>13</v>
      </c>
      <c r="U2692" s="44" t="s">
        <v>13</v>
      </c>
      <c r="V2692" s="45" t="s">
        <v>13</v>
      </c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</row>
    <row r="2693" spans="1:116" ht="9.75" customHeight="1" outlineLevel="4" thickBot="1" x14ac:dyDescent="0.2">
      <c r="A2693" s="11" t="s">
        <v>128</v>
      </c>
      <c r="B2693" s="12" t="s">
        <v>12</v>
      </c>
      <c r="C2693" s="117" t="s">
        <v>10</v>
      </c>
      <c r="D2693" s="13">
        <v>4</v>
      </c>
      <c r="E2693" s="1016" t="s">
        <v>285</v>
      </c>
      <c r="F2693" s="1017"/>
      <c r="G2693" s="1017"/>
      <c r="H2693" s="1017"/>
      <c r="I2693" s="1017"/>
      <c r="J2693" s="1017"/>
      <c r="K2693" s="1017"/>
      <c r="L2693" s="1017"/>
      <c r="M2693" s="1017"/>
      <c r="N2693" s="1017"/>
      <c r="O2693" s="1017"/>
      <c r="P2693" s="1017"/>
      <c r="Q2693" s="1017"/>
      <c r="R2693" s="1017"/>
      <c r="S2693" s="1017"/>
      <c r="T2693" s="1017"/>
      <c r="U2693" s="1017"/>
      <c r="V2693" s="1018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</row>
    <row r="2694" spans="1:116" ht="9.75" customHeight="1" outlineLevel="4" x14ac:dyDescent="0.15">
      <c r="A2694" s="1000" t="s">
        <v>128</v>
      </c>
      <c r="B2694" s="1004" t="s">
        <v>12</v>
      </c>
      <c r="C2694" s="1008" t="s">
        <v>10</v>
      </c>
      <c r="D2694" s="978">
        <v>4</v>
      </c>
      <c r="E2694" s="1022" t="s">
        <v>10</v>
      </c>
      <c r="F2694" s="1027" t="s">
        <v>330</v>
      </c>
      <c r="G2694" s="942" t="s">
        <v>444</v>
      </c>
      <c r="H2694" s="942" t="s">
        <v>128</v>
      </c>
      <c r="I2694" s="986" t="s">
        <v>477</v>
      </c>
      <c r="J2694" s="16" t="s">
        <v>156</v>
      </c>
      <c r="K2694" s="20">
        <v>119924.85</v>
      </c>
      <c r="L2694" s="14">
        <v>48130</v>
      </c>
      <c r="M2694" s="15">
        <f>N2694+P2694</f>
        <v>48130</v>
      </c>
      <c r="N2694" s="15">
        <v>48130</v>
      </c>
      <c r="O2694" s="15"/>
      <c r="P2694" s="15"/>
      <c r="Q2694" s="14">
        <v>71794.085000000006</v>
      </c>
      <c r="R2694" s="14"/>
      <c r="S2694" s="1012" t="s">
        <v>435</v>
      </c>
      <c r="T2694" s="912">
        <v>0</v>
      </c>
      <c r="U2694" s="912">
        <v>0</v>
      </c>
      <c r="V2694" s="912">
        <v>14938</v>
      </c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</row>
    <row r="2695" spans="1:116" ht="9.75" customHeight="1" outlineLevel="4" x14ac:dyDescent="0.15">
      <c r="A2695" s="1001"/>
      <c r="B2695" s="1005"/>
      <c r="C2695" s="1009"/>
      <c r="D2695" s="979"/>
      <c r="E2695" s="1023"/>
      <c r="F2695" s="1028"/>
      <c r="G2695" s="943"/>
      <c r="H2695" s="985"/>
      <c r="I2695" s="985"/>
      <c r="J2695" s="16" t="s">
        <v>157</v>
      </c>
      <c r="K2695" s="20"/>
      <c r="L2695" s="16"/>
      <c r="M2695" s="17"/>
      <c r="N2695" s="17"/>
      <c r="O2695" s="17"/>
      <c r="P2695" s="17"/>
      <c r="Q2695" s="16"/>
      <c r="R2695" s="16"/>
      <c r="S2695" s="1013"/>
      <c r="T2695" s="913"/>
      <c r="U2695" s="913"/>
      <c r="V2695" s="913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</row>
    <row r="2696" spans="1:116" ht="9.75" customHeight="1" outlineLevel="4" x14ac:dyDescent="0.15">
      <c r="A2696" s="1001"/>
      <c r="B2696" s="1005"/>
      <c r="C2696" s="1009"/>
      <c r="D2696" s="979"/>
      <c r="E2696" s="1023"/>
      <c r="F2696" s="1028"/>
      <c r="G2696" s="943"/>
      <c r="H2696" s="989" t="s">
        <v>62</v>
      </c>
      <c r="I2696" s="985"/>
      <c r="J2696" s="16" t="s">
        <v>158</v>
      </c>
      <c r="K2696" s="20">
        <v>679574.15</v>
      </c>
      <c r="L2696" s="16"/>
      <c r="M2696" s="17"/>
      <c r="N2696" s="17"/>
      <c r="O2696" s="17"/>
      <c r="P2696" s="17"/>
      <c r="Q2696" s="16"/>
      <c r="R2696" s="16"/>
      <c r="S2696" s="1013"/>
      <c r="T2696" s="913"/>
      <c r="U2696" s="913"/>
      <c r="V2696" s="913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</row>
    <row r="2697" spans="1:116" ht="9.75" customHeight="1" outlineLevel="4" x14ac:dyDescent="0.15">
      <c r="A2697" s="1002"/>
      <c r="B2697" s="1006"/>
      <c r="C2697" s="1010"/>
      <c r="D2697" s="979"/>
      <c r="E2697" s="1024"/>
      <c r="F2697" s="1029"/>
      <c r="G2697" s="943"/>
      <c r="H2697" s="943"/>
      <c r="I2697" s="987"/>
      <c r="J2697" s="18" t="s">
        <v>159</v>
      </c>
      <c r="K2697" s="21"/>
      <c r="L2697" s="18"/>
      <c r="M2697" s="18"/>
      <c r="N2697" s="18"/>
      <c r="O2697" s="18"/>
      <c r="P2697" s="18"/>
      <c r="Q2697" s="18"/>
      <c r="R2697" s="18"/>
      <c r="S2697" s="1014"/>
      <c r="T2697" s="913"/>
      <c r="U2697" s="913"/>
      <c r="V2697" s="913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</row>
    <row r="2698" spans="1:116" ht="9.75" customHeight="1" outlineLevel="4" thickBot="1" x14ac:dyDescent="0.2">
      <c r="A2698" s="1003"/>
      <c r="B2698" s="1007"/>
      <c r="C2698" s="1011"/>
      <c r="D2698" s="980"/>
      <c r="E2698" s="1025"/>
      <c r="F2698" s="1030"/>
      <c r="G2698" s="944"/>
      <c r="H2698" s="944"/>
      <c r="I2698" s="988"/>
      <c r="J2698" s="19" t="s">
        <v>385</v>
      </c>
      <c r="K2698" s="19">
        <f>SUM(K2694:K2697)</f>
        <v>799499</v>
      </c>
      <c r="L2698" s="19">
        <f>SUM(L2694:L2697)</f>
        <v>48130</v>
      </c>
      <c r="M2698" s="19">
        <f t="shared" ref="M2698:R2698" si="650">SUM(M2694:M2697)</f>
        <v>48130</v>
      </c>
      <c r="N2698" s="19">
        <f t="shared" si="650"/>
        <v>48130</v>
      </c>
      <c r="O2698" s="19">
        <f t="shared" si="650"/>
        <v>0</v>
      </c>
      <c r="P2698" s="19">
        <f t="shared" si="650"/>
        <v>0</v>
      </c>
      <c r="Q2698" s="19">
        <f t="shared" si="650"/>
        <v>71794.085000000006</v>
      </c>
      <c r="R2698" s="19">
        <f t="shared" si="650"/>
        <v>0</v>
      </c>
      <c r="S2698" s="1015"/>
      <c r="T2698" s="914"/>
      <c r="U2698" s="914"/>
      <c r="V2698" s="914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</row>
    <row r="2699" spans="1:116" ht="9.75" customHeight="1" outlineLevel="4" x14ac:dyDescent="0.15">
      <c r="A2699" s="1000" t="s">
        <v>128</v>
      </c>
      <c r="B2699" s="1004" t="s">
        <v>12</v>
      </c>
      <c r="C2699" s="1008" t="s">
        <v>10</v>
      </c>
      <c r="D2699" s="978">
        <v>4</v>
      </c>
      <c r="E2699" s="960" t="s">
        <v>11</v>
      </c>
      <c r="F2699" s="981" t="s">
        <v>538</v>
      </c>
      <c r="G2699" s="942"/>
      <c r="H2699" s="942" t="s">
        <v>62</v>
      </c>
      <c r="I2699" s="942" t="s">
        <v>80</v>
      </c>
      <c r="J2699" s="14" t="s">
        <v>156</v>
      </c>
      <c r="K2699" s="20"/>
      <c r="L2699" s="20"/>
      <c r="M2699" s="17"/>
      <c r="N2699" s="17"/>
      <c r="O2699" s="17"/>
      <c r="P2699" s="17"/>
      <c r="Q2699" s="16"/>
      <c r="R2699" s="16"/>
      <c r="S2699" s="945"/>
      <c r="T2699" s="912"/>
      <c r="U2699" s="912"/>
      <c r="V2699" s="912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</row>
    <row r="2700" spans="1:116" ht="9.75" customHeight="1" outlineLevel="4" x14ac:dyDescent="0.15">
      <c r="A2700" s="1001"/>
      <c r="B2700" s="1005"/>
      <c r="C2700" s="1009"/>
      <c r="D2700" s="979"/>
      <c r="E2700" s="961"/>
      <c r="F2700" s="982"/>
      <c r="G2700" s="943"/>
      <c r="H2700" s="943"/>
      <c r="I2700" s="943"/>
      <c r="J2700" s="16" t="s">
        <v>157</v>
      </c>
      <c r="K2700" s="20"/>
      <c r="L2700" s="20"/>
      <c r="M2700" s="17"/>
      <c r="N2700" s="17"/>
      <c r="O2700" s="17"/>
      <c r="P2700" s="17"/>
      <c r="Q2700" s="16"/>
      <c r="R2700" s="16"/>
      <c r="S2700" s="946"/>
      <c r="T2700" s="913"/>
      <c r="U2700" s="913"/>
      <c r="V2700" s="913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</row>
    <row r="2701" spans="1:116" ht="9.75" customHeight="1" outlineLevel="4" x14ac:dyDescent="0.15">
      <c r="A2701" s="1001"/>
      <c r="B2701" s="1005"/>
      <c r="C2701" s="1009"/>
      <c r="D2701" s="979"/>
      <c r="E2701" s="961"/>
      <c r="F2701" s="982"/>
      <c r="G2701" s="943"/>
      <c r="H2701" s="943"/>
      <c r="I2701" s="943"/>
      <c r="J2701" s="16" t="s">
        <v>158</v>
      </c>
      <c r="K2701" s="20"/>
      <c r="L2701" s="20"/>
      <c r="M2701" s="17"/>
      <c r="N2701" s="17"/>
      <c r="O2701" s="17"/>
      <c r="P2701" s="17"/>
      <c r="Q2701" s="16"/>
      <c r="R2701" s="16"/>
      <c r="S2701" s="946"/>
      <c r="T2701" s="913"/>
      <c r="U2701" s="913"/>
      <c r="V2701" s="913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</row>
    <row r="2702" spans="1:116" ht="9.75" customHeight="1" outlineLevel="4" x14ac:dyDescent="0.15">
      <c r="A2702" s="1002"/>
      <c r="B2702" s="1006"/>
      <c r="C2702" s="1010"/>
      <c r="D2702" s="979"/>
      <c r="E2702" s="961"/>
      <c r="F2702" s="983"/>
      <c r="G2702" s="943"/>
      <c r="H2702" s="943"/>
      <c r="I2702" s="943"/>
      <c r="J2702" s="18" t="s">
        <v>159</v>
      </c>
      <c r="K2702" s="21"/>
      <c r="L2702" s="21"/>
      <c r="M2702" s="22"/>
      <c r="N2702" s="22"/>
      <c r="O2702" s="22"/>
      <c r="P2702" s="22"/>
      <c r="Q2702" s="18"/>
      <c r="R2702" s="18"/>
      <c r="S2702" s="946"/>
      <c r="T2702" s="913"/>
      <c r="U2702" s="913"/>
      <c r="V2702" s="913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</row>
    <row r="2703" spans="1:116" ht="9.75" customHeight="1" outlineLevel="4" thickBot="1" x14ac:dyDescent="0.2">
      <c r="A2703" s="1003"/>
      <c r="B2703" s="1007"/>
      <c r="C2703" s="1011"/>
      <c r="D2703" s="980"/>
      <c r="E2703" s="962"/>
      <c r="F2703" s="984"/>
      <c r="G2703" s="944"/>
      <c r="H2703" s="944"/>
      <c r="I2703" s="944"/>
      <c r="J2703" s="19" t="s">
        <v>385</v>
      </c>
      <c r="K2703" s="19">
        <f>SUM(K2699:K2702)</f>
        <v>0</v>
      </c>
      <c r="L2703" s="19">
        <f>SUM(L2699:L2702)</f>
        <v>0</v>
      </c>
      <c r="M2703" s="19">
        <f t="shared" ref="M2703:R2703" si="651">SUM(M2699:M2702)</f>
        <v>0</v>
      </c>
      <c r="N2703" s="19">
        <f t="shared" si="651"/>
        <v>0</v>
      </c>
      <c r="O2703" s="19">
        <f t="shared" si="651"/>
        <v>0</v>
      </c>
      <c r="P2703" s="19">
        <f t="shared" si="651"/>
        <v>0</v>
      </c>
      <c r="Q2703" s="19">
        <f t="shared" si="651"/>
        <v>0</v>
      </c>
      <c r="R2703" s="19">
        <f t="shared" si="651"/>
        <v>0</v>
      </c>
      <c r="S2703" s="947"/>
      <c r="T2703" s="914"/>
      <c r="U2703" s="914"/>
      <c r="V2703" s="914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</row>
    <row r="2704" spans="1:116" ht="10.5" customHeight="1" outlineLevel="4" x14ac:dyDescent="0.15">
      <c r="A2704" s="1000" t="s">
        <v>128</v>
      </c>
      <c r="B2704" s="1004" t="s">
        <v>12</v>
      </c>
      <c r="C2704" s="1008" t="s">
        <v>10</v>
      </c>
      <c r="D2704" s="978">
        <v>4</v>
      </c>
      <c r="E2704" s="960" t="s">
        <v>12</v>
      </c>
      <c r="F2704" s="981" t="s">
        <v>553</v>
      </c>
      <c r="G2704" s="986"/>
      <c r="H2704" s="986"/>
      <c r="I2704" s="986"/>
      <c r="J2704" s="14" t="s">
        <v>156</v>
      </c>
      <c r="K2704" s="20"/>
      <c r="L2704" s="20"/>
      <c r="M2704" s="17"/>
      <c r="N2704" s="17"/>
      <c r="O2704" s="17"/>
      <c r="P2704" s="17"/>
      <c r="Q2704" s="16"/>
      <c r="R2704" s="16"/>
      <c r="S2704" s="945"/>
      <c r="T2704" s="912"/>
      <c r="U2704" s="912"/>
      <c r="V2704" s="912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  <c r="DK2704" s="6"/>
      <c r="DL2704" s="6"/>
    </row>
    <row r="2705" spans="1:116" ht="11.25" customHeight="1" outlineLevel="4" x14ac:dyDescent="0.15">
      <c r="A2705" s="1001"/>
      <c r="B2705" s="1005"/>
      <c r="C2705" s="1009"/>
      <c r="D2705" s="979"/>
      <c r="E2705" s="961"/>
      <c r="F2705" s="982"/>
      <c r="G2705" s="985"/>
      <c r="H2705" s="985"/>
      <c r="I2705" s="985"/>
      <c r="J2705" s="16" t="s">
        <v>157</v>
      </c>
      <c r="K2705" s="20"/>
      <c r="L2705" s="20"/>
      <c r="M2705" s="17"/>
      <c r="N2705" s="17"/>
      <c r="O2705" s="17"/>
      <c r="P2705" s="17"/>
      <c r="Q2705" s="16"/>
      <c r="R2705" s="16"/>
      <c r="S2705" s="946"/>
      <c r="T2705" s="913"/>
      <c r="U2705" s="913"/>
      <c r="V2705" s="913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</row>
    <row r="2706" spans="1:116" ht="10.5" outlineLevel="4" x14ac:dyDescent="0.15">
      <c r="A2706" s="1001"/>
      <c r="B2706" s="1005"/>
      <c r="C2706" s="1009"/>
      <c r="D2706" s="979"/>
      <c r="E2706" s="961"/>
      <c r="F2706" s="982"/>
      <c r="G2706" s="985"/>
      <c r="H2706" s="985"/>
      <c r="I2706" s="985"/>
      <c r="J2706" s="16" t="s">
        <v>158</v>
      </c>
      <c r="K2706" s="20"/>
      <c r="L2706" s="20"/>
      <c r="M2706" s="17"/>
      <c r="N2706" s="17"/>
      <c r="O2706" s="17"/>
      <c r="P2706" s="17"/>
      <c r="Q2706" s="16"/>
      <c r="R2706" s="16"/>
      <c r="S2706" s="946"/>
      <c r="T2706" s="913"/>
      <c r="U2706" s="913"/>
      <c r="V2706" s="913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</row>
    <row r="2707" spans="1:116" ht="10.5" outlineLevel="4" x14ac:dyDescent="0.15">
      <c r="A2707" s="1002"/>
      <c r="B2707" s="1006"/>
      <c r="C2707" s="1010"/>
      <c r="D2707" s="979"/>
      <c r="E2707" s="961"/>
      <c r="F2707" s="983"/>
      <c r="G2707" s="987"/>
      <c r="H2707" s="987"/>
      <c r="I2707" s="987"/>
      <c r="J2707" s="18" t="s">
        <v>159</v>
      </c>
      <c r="K2707" s="21"/>
      <c r="L2707" s="21"/>
      <c r="M2707" s="22"/>
      <c r="N2707" s="22"/>
      <c r="O2707" s="22"/>
      <c r="P2707" s="22"/>
      <c r="Q2707" s="18"/>
      <c r="R2707" s="18"/>
      <c r="S2707" s="946"/>
      <c r="T2707" s="913"/>
      <c r="U2707" s="913"/>
      <c r="V2707" s="913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</row>
    <row r="2708" spans="1:116" ht="11.25" outlineLevel="4" thickBot="1" x14ac:dyDescent="0.2">
      <c r="A2708" s="1003"/>
      <c r="B2708" s="1007"/>
      <c r="C2708" s="1011"/>
      <c r="D2708" s="980"/>
      <c r="E2708" s="962"/>
      <c r="F2708" s="984"/>
      <c r="G2708" s="988"/>
      <c r="H2708" s="988"/>
      <c r="I2708" s="988"/>
      <c r="J2708" s="19" t="s">
        <v>385</v>
      </c>
      <c r="K2708" s="19">
        <f>SUM(K2704:K2707)</f>
        <v>0</v>
      </c>
      <c r="L2708" s="19">
        <f>SUM(L2704:L2707)</f>
        <v>0</v>
      </c>
      <c r="M2708" s="19">
        <f t="shared" ref="M2708:R2708" si="652">SUM(M2704:M2707)</f>
        <v>0</v>
      </c>
      <c r="N2708" s="19">
        <f t="shared" si="652"/>
        <v>0</v>
      </c>
      <c r="O2708" s="19">
        <f t="shared" si="652"/>
        <v>0</v>
      </c>
      <c r="P2708" s="19">
        <f t="shared" si="652"/>
        <v>0</v>
      </c>
      <c r="Q2708" s="19">
        <f t="shared" si="652"/>
        <v>0</v>
      </c>
      <c r="R2708" s="19">
        <f t="shared" si="652"/>
        <v>0</v>
      </c>
      <c r="S2708" s="947"/>
      <c r="T2708" s="914"/>
      <c r="U2708" s="914"/>
      <c r="V2708" s="914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</row>
    <row r="2709" spans="1:116" ht="10.5" customHeight="1" outlineLevel="4" x14ac:dyDescent="0.15">
      <c r="A2709" s="1000" t="s">
        <v>128</v>
      </c>
      <c r="B2709" s="1004" t="s">
        <v>12</v>
      </c>
      <c r="C2709" s="1008" t="s">
        <v>10</v>
      </c>
      <c r="D2709" s="978">
        <v>4</v>
      </c>
      <c r="E2709" s="960" t="s">
        <v>41</v>
      </c>
      <c r="F2709" s="981"/>
      <c r="G2709" s="986"/>
      <c r="H2709" s="986"/>
      <c r="I2709" s="986"/>
      <c r="J2709" s="14" t="s">
        <v>156</v>
      </c>
      <c r="K2709" s="20"/>
      <c r="L2709" s="20"/>
      <c r="M2709" s="17"/>
      <c r="N2709" s="17"/>
      <c r="O2709" s="17"/>
      <c r="P2709" s="17"/>
      <c r="Q2709" s="16"/>
      <c r="R2709" s="16"/>
      <c r="S2709" s="945"/>
      <c r="T2709" s="912"/>
      <c r="U2709" s="912"/>
      <c r="V2709" s="912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  <c r="DK2709" s="6"/>
      <c r="DL2709" s="6"/>
    </row>
    <row r="2710" spans="1:116" ht="11.25" customHeight="1" outlineLevel="4" x14ac:dyDescent="0.15">
      <c r="A2710" s="1001"/>
      <c r="B2710" s="1005"/>
      <c r="C2710" s="1009"/>
      <c r="D2710" s="979"/>
      <c r="E2710" s="961"/>
      <c r="F2710" s="982"/>
      <c r="G2710" s="985"/>
      <c r="H2710" s="985"/>
      <c r="I2710" s="985"/>
      <c r="J2710" s="16" t="s">
        <v>157</v>
      </c>
      <c r="K2710" s="20"/>
      <c r="L2710" s="20"/>
      <c r="M2710" s="17"/>
      <c r="N2710" s="17"/>
      <c r="O2710" s="17"/>
      <c r="P2710" s="17"/>
      <c r="Q2710" s="16"/>
      <c r="R2710" s="16"/>
      <c r="S2710" s="946"/>
      <c r="T2710" s="913"/>
      <c r="U2710" s="913"/>
      <c r="V2710" s="913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</row>
    <row r="2711" spans="1:116" ht="10.5" outlineLevel="4" x14ac:dyDescent="0.15">
      <c r="A2711" s="1001"/>
      <c r="B2711" s="1005"/>
      <c r="C2711" s="1009"/>
      <c r="D2711" s="979"/>
      <c r="E2711" s="961"/>
      <c r="F2711" s="982"/>
      <c r="G2711" s="985"/>
      <c r="H2711" s="985"/>
      <c r="I2711" s="985"/>
      <c r="J2711" s="16" t="s">
        <v>158</v>
      </c>
      <c r="K2711" s="20"/>
      <c r="L2711" s="20"/>
      <c r="M2711" s="17"/>
      <c r="N2711" s="17"/>
      <c r="O2711" s="17"/>
      <c r="P2711" s="17"/>
      <c r="Q2711" s="16"/>
      <c r="R2711" s="16"/>
      <c r="S2711" s="946"/>
      <c r="T2711" s="913"/>
      <c r="U2711" s="913"/>
      <c r="V2711" s="913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</row>
    <row r="2712" spans="1:116" ht="10.5" outlineLevel="4" x14ac:dyDescent="0.15">
      <c r="A2712" s="1002"/>
      <c r="B2712" s="1006"/>
      <c r="C2712" s="1010"/>
      <c r="D2712" s="979"/>
      <c r="E2712" s="961"/>
      <c r="F2712" s="983"/>
      <c r="G2712" s="987"/>
      <c r="H2712" s="987"/>
      <c r="I2712" s="987"/>
      <c r="J2712" s="18" t="s">
        <v>159</v>
      </c>
      <c r="K2712" s="21"/>
      <c r="L2712" s="21"/>
      <c r="M2712" s="22"/>
      <c r="N2712" s="22"/>
      <c r="O2712" s="22"/>
      <c r="P2712" s="22"/>
      <c r="Q2712" s="18"/>
      <c r="R2712" s="18"/>
      <c r="S2712" s="946"/>
      <c r="T2712" s="913"/>
      <c r="U2712" s="913"/>
      <c r="V2712" s="913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</row>
    <row r="2713" spans="1:116" ht="11.25" outlineLevel="4" thickBot="1" x14ac:dyDescent="0.2">
      <c r="A2713" s="1003"/>
      <c r="B2713" s="1007"/>
      <c r="C2713" s="1011"/>
      <c r="D2713" s="980"/>
      <c r="E2713" s="962"/>
      <c r="F2713" s="984"/>
      <c r="G2713" s="988"/>
      <c r="H2713" s="988"/>
      <c r="I2713" s="988"/>
      <c r="J2713" s="19" t="s">
        <v>385</v>
      </c>
      <c r="K2713" s="19">
        <f>SUM(K2709:K2712)</f>
        <v>0</v>
      </c>
      <c r="L2713" s="19">
        <f>SUM(L2709:L2712)</f>
        <v>0</v>
      </c>
      <c r="M2713" s="19">
        <f t="shared" ref="M2713:R2713" si="653">SUM(M2709:M2712)</f>
        <v>0</v>
      </c>
      <c r="N2713" s="19">
        <f t="shared" si="653"/>
        <v>0</v>
      </c>
      <c r="O2713" s="19">
        <f t="shared" si="653"/>
        <v>0</v>
      </c>
      <c r="P2713" s="19">
        <f t="shared" si="653"/>
        <v>0</v>
      </c>
      <c r="Q2713" s="19">
        <f t="shared" si="653"/>
        <v>0</v>
      </c>
      <c r="R2713" s="19">
        <f t="shared" si="653"/>
        <v>0</v>
      </c>
      <c r="S2713" s="947"/>
      <c r="T2713" s="914"/>
      <c r="U2713" s="914"/>
      <c r="V2713" s="914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</row>
    <row r="2714" spans="1:116" ht="15.75" customHeight="1" outlineLevel="3" thickBot="1" x14ac:dyDescent="0.2">
      <c r="A2714" s="30" t="s">
        <v>128</v>
      </c>
      <c r="B2714" s="31" t="s">
        <v>12</v>
      </c>
      <c r="C2714" s="10" t="s">
        <v>10</v>
      </c>
      <c r="D2714" s="25">
        <v>4</v>
      </c>
      <c r="E2714" s="915" t="s">
        <v>46</v>
      </c>
      <c r="F2714" s="916"/>
      <c r="G2714" s="916"/>
      <c r="H2714" s="916"/>
      <c r="I2714" s="916"/>
      <c r="J2714" s="917"/>
      <c r="K2714" s="26">
        <f>K2698+K2703+K2708+K2713</f>
        <v>799499</v>
      </c>
      <c r="L2714" s="26">
        <f>L2698+L2703+L2708+L2713</f>
        <v>48130</v>
      </c>
      <c r="M2714" s="26">
        <f t="shared" ref="M2714:R2714" si="654">M2698+M2703+M2708+M2713</f>
        <v>48130</v>
      </c>
      <c r="N2714" s="26">
        <f t="shared" si="654"/>
        <v>48130</v>
      </c>
      <c r="O2714" s="26">
        <f t="shared" si="654"/>
        <v>0</v>
      </c>
      <c r="P2714" s="26">
        <f t="shared" si="654"/>
        <v>0</v>
      </c>
      <c r="Q2714" s="26">
        <f t="shared" si="654"/>
        <v>71794.085000000006</v>
      </c>
      <c r="R2714" s="26">
        <f t="shared" si="654"/>
        <v>0</v>
      </c>
      <c r="S2714" s="42" t="s">
        <v>13</v>
      </c>
      <c r="T2714" s="43" t="s">
        <v>13</v>
      </c>
      <c r="U2714" s="44" t="s">
        <v>13</v>
      </c>
      <c r="V2714" s="45" t="s">
        <v>13</v>
      </c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</row>
    <row r="2715" spans="1:116" ht="15.75" customHeight="1" outlineLevel="2" thickBot="1" x14ac:dyDescent="0.2">
      <c r="A2715" s="30" t="s">
        <v>128</v>
      </c>
      <c r="B2715" s="31" t="s">
        <v>12</v>
      </c>
      <c r="C2715" s="10" t="s">
        <v>10</v>
      </c>
      <c r="D2715" s="918" t="s">
        <v>21</v>
      </c>
      <c r="E2715" s="919"/>
      <c r="F2715" s="919"/>
      <c r="G2715" s="919"/>
      <c r="H2715" s="919"/>
      <c r="I2715" s="919"/>
      <c r="J2715" s="919"/>
      <c r="K2715" s="32">
        <f t="shared" ref="K2715:R2715" si="655">+K2675+K2658+K2692+K2714</f>
        <v>799499</v>
      </c>
      <c r="L2715" s="32">
        <f t="shared" si="655"/>
        <v>48130</v>
      </c>
      <c r="M2715" s="32">
        <f t="shared" si="655"/>
        <v>48130</v>
      </c>
      <c r="N2715" s="32">
        <f t="shared" si="655"/>
        <v>48130</v>
      </c>
      <c r="O2715" s="32">
        <f t="shared" si="655"/>
        <v>0</v>
      </c>
      <c r="P2715" s="32">
        <f t="shared" si="655"/>
        <v>0</v>
      </c>
      <c r="Q2715" s="32">
        <f t="shared" si="655"/>
        <v>71794.085000000006</v>
      </c>
      <c r="R2715" s="32">
        <f t="shared" si="655"/>
        <v>0</v>
      </c>
      <c r="S2715" s="33" t="s">
        <v>13</v>
      </c>
      <c r="T2715" s="34" t="s">
        <v>13</v>
      </c>
      <c r="U2715" s="35" t="s">
        <v>13</v>
      </c>
      <c r="V2715" s="36" t="s">
        <v>13</v>
      </c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</row>
    <row r="2716" spans="1:116" ht="11.25" outlineLevel="3" thickBot="1" x14ac:dyDescent="0.2">
      <c r="A2716" s="7" t="s">
        <v>128</v>
      </c>
      <c r="B2716" s="9" t="s">
        <v>12</v>
      </c>
      <c r="C2716" s="10" t="s">
        <v>11</v>
      </c>
      <c r="D2716" s="972" t="s">
        <v>146</v>
      </c>
      <c r="E2716" s="973"/>
      <c r="F2716" s="973"/>
      <c r="G2716" s="973"/>
      <c r="H2716" s="973"/>
      <c r="I2716" s="973"/>
      <c r="J2716" s="973"/>
      <c r="K2716" s="973"/>
      <c r="L2716" s="973"/>
      <c r="M2716" s="973"/>
      <c r="N2716" s="973"/>
      <c r="O2716" s="973"/>
      <c r="P2716" s="973"/>
      <c r="Q2716" s="973"/>
      <c r="R2716" s="973"/>
      <c r="S2716" s="973"/>
      <c r="T2716" s="973"/>
      <c r="U2716" s="973"/>
      <c r="V2716" s="974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</row>
    <row r="2717" spans="1:116" ht="11.25" outlineLevel="4" thickBot="1" x14ac:dyDescent="0.2">
      <c r="A2717" s="11" t="s">
        <v>128</v>
      </c>
      <c r="B2717" s="12" t="s">
        <v>12</v>
      </c>
      <c r="C2717" s="117" t="s">
        <v>11</v>
      </c>
      <c r="D2717" s="13">
        <v>1</v>
      </c>
      <c r="E2717" s="1016" t="s">
        <v>147</v>
      </c>
      <c r="F2717" s="1017"/>
      <c r="G2717" s="1017"/>
      <c r="H2717" s="1017"/>
      <c r="I2717" s="1017"/>
      <c r="J2717" s="1017"/>
      <c r="K2717" s="1017"/>
      <c r="L2717" s="1017"/>
      <c r="M2717" s="1017"/>
      <c r="N2717" s="1017"/>
      <c r="O2717" s="1017"/>
      <c r="P2717" s="1017"/>
      <c r="Q2717" s="1017"/>
      <c r="R2717" s="1017"/>
      <c r="S2717" s="1017"/>
      <c r="T2717" s="1017"/>
      <c r="U2717" s="1017"/>
      <c r="V2717" s="1018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</row>
    <row r="2718" spans="1:116" ht="15" customHeight="1" outlineLevel="4" x14ac:dyDescent="0.15">
      <c r="A2718" s="1000" t="s">
        <v>128</v>
      </c>
      <c r="B2718" s="1004" t="s">
        <v>12</v>
      </c>
      <c r="C2718" s="1008" t="s">
        <v>11</v>
      </c>
      <c r="D2718" s="978">
        <v>1</v>
      </c>
      <c r="E2718" s="1022" t="s">
        <v>10</v>
      </c>
      <c r="F2718" s="981" t="s">
        <v>331</v>
      </c>
      <c r="G2718" s="986" t="s">
        <v>444</v>
      </c>
      <c r="H2718" s="942" t="s">
        <v>128</v>
      </c>
      <c r="I2718" s="942" t="s">
        <v>473</v>
      </c>
      <c r="J2718" s="16" t="s">
        <v>156</v>
      </c>
      <c r="K2718" s="20">
        <v>59851.21</v>
      </c>
      <c r="L2718" s="14">
        <v>399008.08</v>
      </c>
      <c r="M2718" s="15">
        <f>N2718+P2718</f>
        <v>399008.08</v>
      </c>
      <c r="N2718" s="15">
        <v>399008.08</v>
      </c>
      <c r="O2718" s="15"/>
      <c r="P2718" s="15">
        <v>0</v>
      </c>
      <c r="Q2718" s="14">
        <v>0</v>
      </c>
      <c r="R2718" s="14">
        <v>0</v>
      </c>
      <c r="S2718" s="1019" t="s">
        <v>436</v>
      </c>
      <c r="T2718" s="912">
        <v>0</v>
      </c>
      <c r="U2718" s="912">
        <v>13.8</v>
      </c>
      <c r="V2718" s="912" t="s">
        <v>13</v>
      </c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</row>
    <row r="2719" spans="1:116" ht="15.75" customHeight="1" outlineLevel="4" thickBot="1" x14ac:dyDescent="0.2">
      <c r="A2719" s="1001"/>
      <c r="B2719" s="1005"/>
      <c r="C2719" s="1009"/>
      <c r="D2719" s="979"/>
      <c r="E2719" s="1023"/>
      <c r="F2719" s="982"/>
      <c r="G2719" s="985"/>
      <c r="H2719" s="943"/>
      <c r="I2719" s="943"/>
      <c r="J2719" s="16" t="s">
        <v>157</v>
      </c>
      <c r="K2719" s="20"/>
      <c r="L2719" s="16"/>
      <c r="M2719" s="17"/>
      <c r="N2719" s="17"/>
      <c r="O2719" s="17"/>
      <c r="P2719" s="17"/>
      <c r="Q2719" s="16"/>
      <c r="R2719" s="16"/>
      <c r="S2719" s="1021"/>
      <c r="T2719" s="913"/>
      <c r="U2719" s="913"/>
      <c r="V2719" s="913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</row>
    <row r="2720" spans="1:116" ht="12.75" customHeight="1" outlineLevel="4" x14ac:dyDescent="0.15">
      <c r="A2720" s="1001"/>
      <c r="B2720" s="1005"/>
      <c r="C2720" s="1009"/>
      <c r="D2720" s="979"/>
      <c r="E2720" s="1023"/>
      <c r="F2720" s="982"/>
      <c r="G2720" s="985"/>
      <c r="H2720" s="110" t="s">
        <v>388</v>
      </c>
      <c r="I2720" s="943"/>
      <c r="J2720" s="16" t="s">
        <v>158</v>
      </c>
      <c r="K2720" s="20">
        <v>339156.87</v>
      </c>
      <c r="L2720" s="16"/>
      <c r="M2720" s="17"/>
      <c r="N2720" s="17"/>
      <c r="O2720" s="17"/>
      <c r="P2720" s="17"/>
      <c r="Q2720" s="16"/>
      <c r="R2720" s="16"/>
      <c r="S2720" s="1019" t="s">
        <v>437</v>
      </c>
      <c r="T2720" s="913">
        <v>0</v>
      </c>
      <c r="U2720" s="913">
        <v>18</v>
      </c>
      <c r="V2720" s="913" t="s">
        <v>13</v>
      </c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</row>
    <row r="2721" spans="1:116" ht="12.75" customHeight="1" outlineLevel="4" x14ac:dyDescent="0.15">
      <c r="A2721" s="1002"/>
      <c r="B2721" s="1006"/>
      <c r="C2721" s="1010"/>
      <c r="D2721" s="979"/>
      <c r="E2721" s="1024"/>
      <c r="F2721" s="983"/>
      <c r="G2721" s="987"/>
      <c r="H2721" s="989" t="s">
        <v>62</v>
      </c>
      <c r="I2721" s="943"/>
      <c r="J2721" s="18" t="s">
        <v>159</v>
      </c>
      <c r="K2721" s="21"/>
      <c r="L2721" s="18"/>
      <c r="M2721" s="18"/>
      <c r="N2721" s="18"/>
      <c r="O2721" s="18"/>
      <c r="P2721" s="18"/>
      <c r="Q2721" s="18"/>
      <c r="R2721" s="18"/>
      <c r="S2721" s="1020"/>
      <c r="T2721" s="913"/>
      <c r="U2721" s="913"/>
      <c r="V2721" s="913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</row>
    <row r="2722" spans="1:116" ht="12.75" customHeight="1" outlineLevel="4" thickBot="1" x14ac:dyDescent="0.2">
      <c r="A2722" s="1003"/>
      <c r="B2722" s="1007"/>
      <c r="C2722" s="1011"/>
      <c r="D2722" s="980"/>
      <c r="E2722" s="1025"/>
      <c r="F2722" s="984"/>
      <c r="G2722" s="988"/>
      <c r="H2722" s="944"/>
      <c r="I2722" s="944"/>
      <c r="J2722" s="19" t="s">
        <v>385</v>
      </c>
      <c r="K2722" s="19">
        <f>SUM(K2718:K2721)</f>
        <v>399008.08</v>
      </c>
      <c r="L2722" s="19">
        <f>SUM(L2718:L2721)</f>
        <v>399008.08</v>
      </c>
      <c r="M2722" s="19">
        <f t="shared" ref="M2722:R2722" si="656">SUM(M2718:M2721)</f>
        <v>399008.08</v>
      </c>
      <c r="N2722" s="19">
        <f t="shared" si="656"/>
        <v>399008.08</v>
      </c>
      <c r="O2722" s="19">
        <f t="shared" si="656"/>
        <v>0</v>
      </c>
      <c r="P2722" s="19">
        <f t="shared" si="656"/>
        <v>0</v>
      </c>
      <c r="Q2722" s="19">
        <f t="shared" si="656"/>
        <v>0</v>
      </c>
      <c r="R2722" s="19">
        <f t="shared" si="656"/>
        <v>0</v>
      </c>
      <c r="S2722" s="1026"/>
      <c r="T2722" s="914"/>
      <c r="U2722" s="914"/>
      <c r="V2722" s="914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</row>
    <row r="2723" spans="1:116" ht="15.75" customHeight="1" outlineLevel="4" x14ac:dyDescent="0.15">
      <c r="A2723" s="1000" t="s">
        <v>128</v>
      </c>
      <c r="B2723" s="1004" t="s">
        <v>12</v>
      </c>
      <c r="C2723" s="1008" t="s">
        <v>11</v>
      </c>
      <c r="D2723" s="978">
        <v>1</v>
      </c>
      <c r="E2723" s="960" t="s">
        <v>11</v>
      </c>
      <c r="F2723" s="966" t="s">
        <v>332</v>
      </c>
      <c r="G2723" s="986" t="s">
        <v>444</v>
      </c>
      <c r="H2723" s="942" t="s">
        <v>128</v>
      </c>
      <c r="I2723" s="942" t="s">
        <v>485</v>
      </c>
      <c r="J2723" s="14" t="s">
        <v>156</v>
      </c>
      <c r="K2723" s="20">
        <v>24438.03</v>
      </c>
      <c r="L2723" s="20"/>
      <c r="M2723" s="17"/>
      <c r="N2723" s="17"/>
      <c r="O2723" s="17"/>
      <c r="P2723" s="17"/>
      <c r="Q2723" s="16"/>
      <c r="R2723" s="16">
        <v>162920.20000000001</v>
      </c>
      <c r="S2723" s="1019" t="s">
        <v>439</v>
      </c>
      <c r="T2723" s="114" t="s">
        <v>13</v>
      </c>
      <c r="U2723" s="114" t="s">
        <v>13</v>
      </c>
      <c r="V2723" s="114">
        <v>0.1</v>
      </c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</row>
    <row r="2724" spans="1:116" ht="15.75" customHeight="1" outlineLevel="4" thickBot="1" x14ac:dyDescent="0.2">
      <c r="A2724" s="1001"/>
      <c r="B2724" s="1005"/>
      <c r="C2724" s="1009"/>
      <c r="D2724" s="979"/>
      <c r="E2724" s="961"/>
      <c r="F2724" s="967"/>
      <c r="G2724" s="985"/>
      <c r="H2724" s="943"/>
      <c r="I2724" s="943"/>
      <c r="J2724" s="16" t="s">
        <v>157</v>
      </c>
      <c r="K2724" s="20"/>
      <c r="L2724" s="20"/>
      <c r="M2724" s="17"/>
      <c r="N2724" s="17"/>
      <c r="O2724" s="17"/>
      <c r="P2724" s="17"/>
      <c r="Q2724" s="16"/>
      <c r="R2724" s="16"/>
      <c r="S2724" s="1021"/>
      <c r="T2724" s="913" t="s">
        <v>13</v>
      </c>
      <c r="U2724" s="913" t="s">
        <v>13</v>
      </c>
      <c r="V2724" s="913">
        <v>1</v>
      </c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</row>
    <row r="2725" spans="1:116" ht="15.75" customHeight="1" outlineLevel="4" x14ac:dyDescent="0.15">
      <c r="A2725" s="1001"/>
      <c r="B2725" s="1005"/>
      <c r="C2725" s="1009"/>
      <c r="D2725" s="979"/>
      <c r="E2725" s="961"/>
      <c r="F2725" s="967"/>
      <c r="G2725" s="985"/>
      <c r="H2725" s="110" t="s">
        <v>388</v>
      </c>
      <c r="I2725" s="943"/>
      <c r="J2725" s="16" t="s">
        <v>158</v>
      </c>
      <c r="K2725" s="20">
        <v>138482.13</v>
      </c>
      <c r="L2725" s="20"/>
      <c r="M2725" s="17"/>
      <c r="N2725" s="17"/>
      <c r="O2725" s="17"/>
      <c r="P2725" s="17"/>
      <c r="Q2725" s="16"/>
      <c r="R2725" s="16"/>
      <c r="S2725" s="1019" t="s">
        <v>437</v>
      </c>
      <c r="T2725" s="913"/>
      <c r="U2725" s="913"/>
      <c r="V2725" s="913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</row>
    <row r="2726" spans="1:116" ht="15.75" customHeight="1" outlineLevel="4" x14ac:dyDescent="0.15">
      <c r="A2726" s="1002"/>
      <c r="B2726" s="1006"/>
      <c r="C2726" s="1010"/>
      <c r="D2726" s="979"/>
      <c r="E2726" s="961"/>
      <c r="F2726" s="967"/>
      <c r="G2726" s="987"/>
      <c r="H2726" s="989" t="s">
        <v>62</v>
      </c>
      <c r="I2726" s="943"/>
      <c r="J2726" s="18" t="s">
        <v>159</v>
      </c>
      <c r="K2726" s="21"/>
      <c r="L2726" s="21"/>
      <c r="M2726" s="22"/>
      <c r="N2726" s="22"/>
      <c r="O2726" s="22"/>
      <c r="P2726" s="22"/>
      <c r="Q2726" s="18"/>
      <c r="R2726" s="18"/>
      <c r="S2726" s="1020"/>
      <c r="T2726" s="913" t="s">
        <v>13</v>
      </c>
      <c r="U2726" s="913" t="s">
        <v>13</v>
      </c>
      <c r="V2726" s="913">
        <v>1</v>
      </c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6"/>
      <c r="CW2726" s="6"/>
      <c r="CX2726" s="6"/>
      <c r="CY2726" s="6"/>
      <c r="CZ2726" s="6"/>
      <c r="DA2726" s="6"/>
      <c r="DB2726" s="6"/>
      <c r="DC2726" s="6"/>
      <c r="DD2726" s="6"/>
      <c r="DE2726" s="6"/>
      <c r="DF2726" s="6"/>
      <c r="DG2726" s="6"/>
      <c r="DH2726" s="6"/>
      <c r="DI2726" s="6"/>
      <c r="DJ2726" s="6"/>
      <c r="DK2726" s="6"/>
      <c r="DL2726" s="6"/>
    </row>
    <row r="2727" spans="1:116" ht="51.75" customHeight="1" outlineLevel="4" thickBot="1" x14ac:dyDescent="0.2">
      <c r="A2727" s="1003"/>
      <c r="B2727" s="1007"/>
      <c r="C2727" s="1011"/>
      <c r="D2727" s="980"/>
      <c r="E2727" s="962"/>
      <c r="F2727" s="968"/>
      <c r="G2727" s="988"/>
      <c r="H2727" s="944"/>
      <c r="I2727" s="944"/>
      <c r="J2727" s="19" t="s">
        <v>385</v>
      </c>
      <c r="K2727" s="19">
        <f>SUM(K2723:K2726)</f>
        <v>162920.16</v>
      </c>
      <c r="L2727" s="19">
        <f>SUM(L2723:L2726)</f>
        <v>0</v>
      </c>
      <c r="M2727" s="19">
        <f t="shared" ref="M2727:R2727" si="657">SUM(M2723:M2726)</f>
        <v>0</v>
      </c>
      <c r="N2727" s="19">
        <f t="shared" si="657"/>
        <v>0</v>
      </c>
      <c r="O2727" s="19">
        <f t="shared" si="657"/>
        <v>0</v>
      </c>
      <c r="P2727" s="19">
        <f t="shared" si="657"/>
        <v>0</v>
      </c>
      <c r="Q2727" s="19">
        <f t="shared" si="657"/>
        <v>0</v>
      </c>
      <c r="R2727" s="19">
        <f t="shared" si="657"/>
        <v>162920.20000000001</v>
      </c>
      <c r="S2727" s="111" t="s">
        <v>438</v>
      </c>
      <c r="T2727" s="914"/>
      <c r="U2727" s="914"/>
      <c r="V2727" s="914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</row>
    <row r="2728" spans="1:116" ht="9.75" customHeight="1" outlineLevel="4" x14ac:dyDescent="0.15">
      <c r="A2728" s="1000" t="s">
        <v>128</v>
      </c>
      <c r="B2728" s="1004" t="s">
        <v>12</v>
      </c>
      <c r="C2728" s="1008" t="s">
        <v>11</v>
      </c>
      <c r="D2728" s="978">
        <v>1</v>
      </c>
      <c r="E2728" s="960" t="s">
        <v>12</v>
      </c>
      <c r="F2728" s="981" t="s">
        <v>539</v>
      </c>
      <c r="G2728" s="942"/>
      <c r="H2728" s="942" t="s">
        <v>62</v>
      </c>
      <c r="I2728" s="942" t="s">
        <v>80</v>
      </c>
      <c r="J2728" s="14" t="s">
        <v>156</v>
      </c>
      <c r="K2728" s="20"/>
      <c r="L2728" s="20"/>
      <c r="M2728" s="17"/>
      <c r="N2728" s="17"/>
      <c r="O2728" s="17"/>
      <c r="P2728" s="17"/>
      <c r="Q2728" s="16"/>
      <c r="R2728" s="16"/>
      <c r="S2728" s="945"/>
      <c r="T2728" s="912"/>
      <c r="U2728" s="912"/>
      <c r="V2728" s="912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</row>
    <row r="2729" spans="1:116" ht="9.75" customHeight="1" outlineLevel="4" x14ac:dyDescent="0.15">
      <c r="A2729" s="1001"/>
      <c r="B2729" s="1005"/>
      <c r="C2729" s="1009"/>
      <c r="D2729" s="979"/>
      <c r="E2729" s="961"/>
      <c r="F2729" s="982"/>
      <c r="G2729" s="943"/>
      <c r="H2729" s="943"/>
      <c r="I2729" s="943"/>
      <c r="J2729" s="16" t="s">
        <v>157</v>
      </c>
      <c r="K2729" s="20"/>
      <c r="L2729" s="20"/>
      <c r="M2729" s="17"/>
      <c r="N2729" s="17"/>
      <c r="O2729" s="17"/>
      <c r="P2729" s="17"/>
      <c r="Q2729" s="16"/>
      <c r="R2729" s="16"/>
      <c r="S2729" s="946"/>
      <c r="T2729" s="913"/>
      <c r="U2729" s="913"/>
      <c r="V2729" s="913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</row>
    <row r="2730" spans="1:116" ht="9.75" customHeight="1" outlineLevel="4" x14ac:dyDescent="0.15">
      <c r="A2730" s="1001"/>
      <c r="B2730" s="1005"/>
      <c r="C2730" s="1009"/>
      <c r="D2730" s="979"/>
      <c r="E2730" s="961"/>
      <c r="F2730" s="982"/>
      <c r="G2730" s="943"/>
      <c r="H2730" s="943"/>
      <c r="I2730" s="943"/>
      <c r="J2730" s="16" t="s">
        <v>158</v>
      </c>
      <c r="K2730" s="20"/>
      <c r="L2730" s="20"/>
      <c r="M2730" s="17"/>
      <c r="N2730" s="17"/>
      <c r="O2730" s="17"/>
      <c r="P2730" s="17"/>
      <c r="Q2730" s="16"/>
      <c r="R2730" s="16"/>
      <c r="S2730" s="946"/>
      <c r="T2730" s="913"/>
      <c r="U2730" s="913"/>
      <c r="V2730" s="913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</row>
    <row r="2731" spans="1:116" ht="9.75" customHeight="1" outlineLevel="4" x14ac:dyDescent="0.15">
      <c r="A2731" s="1002"/>
      <c r="B2731" s="1006"/>
      <c r="C2731" s="1010"/>
      <c r="D2731" s="979"/>
      <c r="E2731" s="961"/>
      <c r="F2731" s="983"/>
      <c r="G2731" s="943"/>
      <c r="H2731" s="943"/>
      <c r="I2731" s="943"/>
      <c r="J2731" s="18" t="s">
        <v>159</v>
      </c>
      <c r="K2731" s="21"/>
      <c r="L2731" s="21"/>
      <c r="M2731" s="22"/>
      <c r="N2731" s="22"/>
      <c r="O2731" s="22"/>
      <c r="P2731" s="22"/>
      <c r="Q2731" s="18"/>
      <c r="R2731" s="18"/>
      <c r="S2731" s="946"/>
      <c r="T2731" s="913"/>
      <c r="U2731" s="913"/>
      <c r="V2731" s="913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</row>
    <row r="2732" spans="1:116" ht="9.75" customHeight="1" outlineLevel="4" thickBot="1" x14ac:dyDescent="0.2">
      <c r="A2732" s="1003"/>
      <c r="B2732" s="1007"/>
      <c r="C2732" s="1011"/>
      <c r="D2732" s="980"/>
      <c r="E2732" s="962"/>
      <c r="F2732" s="984"/>
      <c r="G2732" s="944"/>
      <c r="H2732" s="944"/>
      <c r="I2732" s="944"/>
      <c r="J2732" s="19" t="s">
        <v>385</v>
      </c>
      <c r="K2732" s="19">
        <f>SUM(K2728:K2731)</f>
        <v>0</v>
      </c>
      <c r="L2732" s="19">
        <f>SUM(L2728:L2731)</f>
        <v>0</v>
      </c>
      <c r="M2732" s="19">
        <f t="shared" ref="M2732:R2732" si="658">SUM(M2728:M2731)</f>
        <v>0</v>
      </c>
      <c r="N2732" s="19">
        <f t="shared" si="658"/>
        <v>0</v>
      </c>
      <c r="O2732" s="19">
        <f t="shared" si="658"/>
        <v>0</v>
      </c>
      <c r="P2732" s="19">
        <f t="shared" si="658"/>
        <v>0</v>
      </c>
      <c r="Q2732" s="19">
        <f t="shared" si="658"/>
        <v>0</v>
      </c>
      <c r="R2732" s="19">
        <f t="shared" si="658"/>
        <v>0</v>
      </c>
      <c r="S2732" s="947"/>
      <c r="T2732" s="914"/>
      <c r="U2732" s="914"/>
      <c r="V2732" s="914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</row>
    <row r="2733" spans="1:116" ht="10.5" outlineLevel="4" x14ac:dyDescent="0.15">
      <c r="A2733" s="1000" t="s">
        <v>128</v>
      </c>
      <c r="B2733" s="1004" t="s">
        <v>12</v>
      </c>
      <c r="C2733" s="1008" t="s">
        <v>11</v>
      </c>
      <c r="D2733" s="978">
        <v>1</v>
      </c>
      <c r="E2733" s="960" t="s">
        <v>41</v>
      </c>
      <c r="F2733" s="963"/>
      <c r="G2733" s="942"/>
      <c r="H2733" s="986"/>
      <c r="I2733" s="942"/>
      <c r="J2733" s="14" t="s">
        <v>156</v>
      </c>
      <c r="K2733" s="20"/>
      <c r="L2733" s="20"/>
      <c r="M2733" s="17"/>
      <c r="N2733" s="17"/>
      <c r="O2733" s="17"/>
      <c r="P2733" s="17"/>
      <c r="Q2733" s="16"/>
      <c r="R2733" s="16"/>
      <c r="S2733" s="945"/>
      <c r="T2733" s="912"/>
      <c r="U2733" s="912"/>
      <c r="V2733" s="912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</row>
    <row r="2734" spans="1:116" ht="10.5" outlineLevel="4" x14ac:dyDescent="0.15">
      <c r="A2734" s="1001"/>
      <c r="B2734" s="1005"/>
      <c r="C2734" s="1009"/>
      <c r="D2734" s="979"/>
      <c r="E2734" s="961"/>
      <c r="F2734" s="964"/>
      <c r="G2734" s="943"/>
      <c r="H2734" s="985"/>
      <c r="I2734" s="943"/>
      <c r="J2734" s="16" t="s">
        <v>157</v>
      </c>
      <c r="K2734" s="20"/>
      <c r="L2734" s="20"/>
      <c r="M2734" s="17"/>
      <c r="N2734" s="17"/>
      <c r="O2734" s="17"/>
      <c r="P2734" s="17"/>
      <c r="Q2734" s="16"/>
      <c r="R2734" s="16"/>
      <c r="S2734" s="946"/>
      <c r="T2734" s="913"/>
      <c r="U2734" s="913"/>
      <c r="V2734" s="913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</row>
    <row r="2735" spans="1:116" ht="10.5" outlineLevel="4" x14ac:dyDescent="0.15">
      <c r="A2735" s="1001"/>
      <c r="B2735" s="1005"/>
      <c r="C2735" s="1009"/>
      <c r="D2735" s="979"/>
      <c r="E2735" s="961"/>
      <c r="F2735" s="964"/>
      <c r="G2735" s="943"/>
      <c r="H2735" s="985"/>
      <c r="I2735" s="943"/>
      <c r="J2735" s="16" t="s">
        <v>158</v>
      </c>
      <c r="K2735" s="20"/>
      <c r="L2735" s="20"/>
      <c r="M2735" s="17"/>
      <c r="N2735" s="17"/>
      <c r="O2735" s="17"/>
      <c r="P2735" s="17"/>
      <c r="Q2735" s="16"/>
      <c r="R2735" s="16"/>
      <c r="S2735" s="946"/>
      <c r="T2735" s="913"/>
      <c r="U2735" s="913"/>
      <c r="V2735" s="913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</row>
    <row r="2736" spans="1:116" ht="10.5" customHeight="1" outlineLevel="4" x14ac:dyDescent="0.15">
      <c r="A2736" s="1002"/>
      <c r="B2736" s="1006"/>
      <c r="C2736" s="1010"/>
      <c r="D2736" s="979"/>
      <c r="E2736" s="961"/>
      <c r="F2736" s="964"/>
      <c r="G2736" s="943"/>
      <c r="H2736" s="987"/>
      <c r="I2736" s="943"/>
      <c r="J2736" s="18" t="s">
        <v>159</v>
      </c>
      <c r="K2736" s="21"/>
      <c r="L2736" s="21"/>
      <c r="M2736" s="22"/>
      <c r="N2736" s="22"/>
      <c r="O2736" s="22"/>
      <c r="P2736" s="22"/>
      <c r="Q2736" s="18"/>
      <c r="R2736" s="18"/>
      <c r="S2736" s="946"/>
      <c r="T2736" s="913"/>
      <c r="U2736" s="913"/>
      <c r="V2736" s="913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6"/>
      <c r="CW2736" s="6"/>
      <c r="CX2736" s="6"/>
      <c r="CY2736" s="6"/>
      <c r="CZ2736" s="6"/>
      <c r="DA2736" s="6"/>
      <c r="DB2736" s="6"/>
      <c r="DC2736" s="6"/>
      <c r="DD2736" s="6"/>
      <c r="DE2736" s="6"/>
      <c r="DF2736" s="6"/>
      <c r="DG2736" s="6"/>
      <c r="DH2736" s="6"/>
      <c r="DI2736" s="6"/>
      <c r="DJ2736" s="6"/>
      <c r="DK2736" s="6"/>
      <c r="DL2736" s="6"/>
    </row>
    <row r="2737" spans="1:44" ht="10.5" customHeight="1" outlineLevel="4" thickBot="1" x14ac:dyDescent="0.2">
      <c r="A2737" s="1003"/>
      <c r="B2737" s="1007"/>
      <c r="C2737" s="1011"/>
      <c r="D2737" s="980"/>
      <c r="E2737" s="962"/>
      <c r="F2737" s="965"/>
      <c r="G2737" s="944"/>
      <c r="H2737" s="988"/>
      <c r="I2737" s="944"/>
      <c r="J2737" s="19" t="s">
        <v>385</v>
      </c>
      <c r="K2737" s="19">
        <f>SUM(K2733:K2736)</f>
        <v>0</v>
      </c>
      <c r="L2737" s="19">
        <f>SUM(L2733:L2736)</f>
        <v>0</v>
      </c>
      <c r="M2737" s="19">
        <f t="shared" ref="M2737:R2737" si="659">SUM(M2733:M2736)</f>
        <v>0</v>
      </c>
      <c r="N2737" s="19">
        <f t="shared" si="659"/>
        <v>0</v>
      </c>
      <c r="O2737" s="19">
        <f t="shared" si="659"/>
        <v>0</v>
      </c>
      <c r="P2737" s="19">
        <f t="shared" si="659"/>
        <v>0</v>
      </c>
      <c r="Q2737" s="19">
        <f t="shared" si="659"/>
        <v>0</v>
      </c>
      <c r="R2737" s="19">
        <f t="shared" si="659"/>
        <v>0</v>
      </c>
      <c r="S2737" s="947"/>
      <c r="T2737" s="914"/>
      <c r="U2737" s="914"/>
      <c r="V2737" s="914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</row>
    <row r="2738" spans="1:44" ht="9.75" customHeight="1" outlineLevel="4" x14ac:dyDescent="0.15">
      <c r="A2738" s="1000" t="s">
        <v>128</v>
      </c>
      <c r="B2738" s="1004" t="s">
        <v>12</v>
      </c>
      <c r="C2738" s="1008" t="s">
        <v>11</v>
      </c>
      <c r="D2738" s="978">
        <v>1</v>
      </c>
      <c r="E2738" s="960" t="s">
        <v>45</v>
      </c>
      <c r="F2738" s="981"/>
      <c r="G2738" s="942"/>
      <c r="H2738" s="942"/>
      <c r="I2738" s="942"/>
      <c r="J2738" s="14" t="s">
        <v>156</v>
      </c>
      <c r="K2738" s="20"/>
      <c r="L2738" s="20"/>
      <c r="M2738" s="17"/>
      <c r="N2738" s="17"/>
      <c r="O2738" s="17"/>
      <c r="P2738" s="17"/>
      <c r="Q2738" s="16"/>
      <c r="R2738" s="16"/>
      <c r="S2738" s="945"/>
      <c r="T2738" s="912"/>
      <c r="U2738" s="912"/>
      <c r="V2738" s="912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</row>
    <row r="2739" spans="1:44" ht="9.75" customHeight="1" outlineLevel="4" x14ac:dyDescent="0.15">
      <c r="A2739" s="1001"/>
      <c r="B2739" s="1005"/>
      <c r="C2739" s="1009"/>
      <c r="D2739" s="979"/>
      <c r="E2739" s="961"/>
      <c r="F2739" s="982"/>
      <c r="G2739" s="943"/>
      <c r="H2739" s="943"/>
      <c r="I2739" s="943"/>
      <c r="J2739" s="16" t="s">
        <v>157</v>
      </c>
      <c r="K2739" s="20"/>
      <c r="L2739" s="20"/>
      <c r="M2739" s="17"/>
      <c r="N2739" s="17"/>
      <c r="O2739" s="17"/>
      <c r="P2739" s="17"/>
      <c r="Q2739" s="16"/>
      <c r="R2739" s="16"/>
      <c r="S2739" s="946"/>
      <c r="T2739" s="913"/>
      <c r="U2739" s="913"/>
      <c r="V2739" s="913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</row>
    <row r="2740" spans="1:44" ht="9.75" customHeight="1" outlineLevel="4" x14ac:dyDescent="0.15">
      <c r="A2740" s="1001"/>
      <c r="B2740" s="1005"/>
      <c r="C2740" s="1009"/>
      <c r="D2740" s="979"/>
      <c r="E2740" s="961"/>
      <c r="F2740" s="982"/>
      <c r="G2740" s="943"/>
      <c r="H2740" s="943"/>
      <c r="I2740" s="943"/>
      <c r="J2740" s="16" t="s">
        <v>158</v>
      </c>
      <c r="K2740" s="20"/>
      <c r="L2740" s="20"/>
      <c r="M2740" s="17"/>
      <c r="N2740" s="17"/>
      <c r="O2740" s="17"/>
      <c r="P2740" s="17"/>
      <c r="Q2740" s="16"/>
      <c r="R2740" s="16"/>
      <c r="S2740" s="946"/>
      <c r="T2740" s="913"/>
      <c r="U2740" s="913"/>
      <c r="V2740" s="913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</row>
    <row r="2741" spans="1:44" ht="9.75" customHeight="1" outlineLevel="4" x14ac:dyDescent="0.15">
      <c r="A2741" s="1002"/>
      <c r="B2741" s="1006"/>
      <c r="C2741" s="1010"/>
      <c r="D2741" s="979"/>
      <c r="E2741" s="961"/>
      <c r="F2741" s="983"/>
      <c r="G2741" s="943"/>
      <c r="H2741" s="943"/>
      <c r="I2741" s="943"/>
      <c r="J2741" s="18" t="s">
        <v>159</v>
      </c>
      <c r="K2741" s="21"/>
      <c r="L2741" s="21"/>
      <c r="M2741" s="22"/>
      <c r="N2741" s="22"/>
      <c r="O2741" s="22"/>
      <c r="P2741" s="22"/>
      <c r="Q2741" s="18"/>
      <c r="R2741" s="18"/>
      <c r="S2741" s="946"/>
      <c r="T2741" s="913"/>
      <c r="U2741" s="913"/>
      <c r="V2741" s="913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</row>
    <row r="2742" spans="1:44" ht="9.75" customHeight="1" outlineLevel="4" thickBot="1" x14ac:dyDescent="0.2">
      <c r="A2742" s="1003"/>
      <c r="B2742" s="1007"/>
      <c r="C2742" s="1011"/>
      <c r="D2742" s="980"/>
      <c r="E2742" s="962"/>
      <c r="F2742" s="984"/>
      <c r="G2742" s="944"/>
      <c r="H2742" s="944"/>
      <c r="I2742" s="944"/>
      <c r="J2742" s="19" t="s">
        <v>385</v>
      </c>
      <c r="K2742" s="19">
        <f>SUM(K2738:K2741)</f>
        <v>0</v>
      </c>
      <c r="L2742" s="19">
        <f>SUM(L2738:L2741)</f>
        <v>0</v>
      </c>
      <c r="M2742" s="19">
        <f t="shared" ref="M2742:R2742" si="660">SUM(M2738:M2741)</f>
        <v>0</v>
      </c>
      <c r="N2742" s="19">
        <f t="shared" si="660"/>
        <v>0</v>
      </c>
      <c r="O2742" s="19">
        <f t="shared" si="660"/>
        <v>0</v>
      </c>
      <c r="P2742" s="19">
        <f t="shared" si="660"/>
        <v>0</v>
      </c>
      <c r="Q2742" s="19">
        <f t="shared" si="660"/>
        <v>0</v>
      </c>
      <c r="R2742" s="19">
        <f t="shared" si="660"/>
        <v>0</v>
      </c>
      <c r="S2742" s="947"/>
      <c r="T2742" s="914"/>
      <c r="U2742" s="914"/>
      <c r="V2742" s="914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</row>
    <row r="2743" spans="1:44" ht="9.75" customHeight="1" outlineLevel="3" thickBot="1" x14ac:dyDescent="0.2">
      <c r="A2743" s="30" t="s">
        <v>128</v>
      </c>
      <c r="B2743" s="31" t="s">
        <v>12</v>
      </c>
      <c r="C2743" s="10" t="s">
        <v>11</v>
      </c>
      <c r="D2743" s="25">
        <v>1</v>
      </c>
      <c r="E2743" s="915" t="s">
        <v>46</v>
      </c>
      <c r="F2743" s="916"/>
      <c r="G2743" s="916"/>
      <c r="H2743" s="916"/>
      <c r="I2743" s="916"/>
      <c r="J2743" s="917"/>
      <c r="K2743" s="26">
        <f>K2722+K2727+K2732+K2737+K2742</f>
        <v>561928.24</v>
      </c>
      <c r="L2743" s="26">
        <f>L2722+L2727+L2732+L2737+L2742</f>
        <v>399008.08</v>
      </c>
      <c r="M2743" s="26">
        <f t="shared" ref="M2743:R2743" si="661">M2722+M2727+M2732+M2737+M2742</f>
        <v>399008.08</v>
      </c>
      <c r="N2743" s="26">
        <f t="shared" si="661"/>
        <v>399008.08</v>
      </c>
      <c r="O2743" s="26">
        <f t="shared" si="661"/>
        <v>0</v>
      </c>
      <c r="P2743" s="26">
        <f t="shared" si="661"/>
        <v>0</v>
      </c>
      <c r="Q2743" s="26">
        <f t="shared" si="661"/>
        <v>0</v>
      </c>
      <c r="R2743" s="26">
        <f t="shared" si="661"/>
        <v>162920.20000000001</v>
      </c>
      <c r="S2743" s="42" t="s">
        <v>13</v>
      </c>
      <c r="T2743" s="43" t="s">
        <v>13</v>
      </c>
      <c r="U2743" s="44" t="s">
        <v>13</v>
      </c>
      <c r="V2743" s="45" t="s">
        <v>13</v>
      </c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</row>
    <row r="2744" spans="1:44" ht="9.75" customHeight="1" outlineLevel="4" thickBot="1" x14ac:dyDescent="0.2">
      <c r="A2744" s="11" t="s">
        <v>128</v>
      </c>
      <c r="B2744" s="12" t="s">
        <v>12</v>
      </c>
      <c r="C2744" s="117" t="s">
        <v>11</v>
      </c>
      <c r="D2744" s="13">
        <v>2</v>
      </c>
      <c r="E2744" s="1016" t="s">
        <v>286</v>
      </c>
      <c r="F2744" s="1017"/>
      <c r="G2744" s="1017"/>
      <c r="H2744" s="1017"/>
      <c r="I2744" s="1017"/>
      <c r="J2744" s="1017"/>
      <c r="K2744" s="1017"/>
      <c r="L2744" s="1017"/>
      <c r="M2744" s="1017"/>
      <c r="N2744" s="1017"/>
      <c r="O2744" s="1017"/>
      <c r="P2744" s="1017"/>
      <c r="Q2744" s="1017"/>
      <c r="R2744" s="1017"/>
      <c r="S2744" s="1017"/>
      <c r="T2744" s="1017"/>
      <c r="U2744" s="1017"/>
      <c r="V2744" s="1018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</row>
    <row r="2745" spans="1:44" ht="9.75" customHeight="1" outlineLevel="4" x14ac:dyDescent="0.15">
      <c r="A2745" s="1000" t="s">
        <v>128</v>
      </c>
      <c r="B2745" s="1004" t="s">
        <v>12</v>
      </c>
      <c r="C2745" s="1008" t="s">
        <v>11</v>
      </c>
      <c r="D2745" s="978">
        <v>2</v>
      </c>
      <c r="E2745" s="960" t="s">
        <v>10</v>
      </c>
      <c r="F2745" s="966"/>
      <c r="G2745" s="942"/>
      <c r="H2745" s="942"/>
      <c r="I2745" s="942"/>
      <c r="J2745" s="16" t="s">
        <v>156</v>
      </c>
      <c r="K2745" s="20"/>
      <c r="L2745" s="14"/>
      <c r="M2745" s="15"/>
      <c r="N2745" s="15"/>
      <c r="O2745" s="15"/>
      <c r="P2745" s="15"/>
      <c r="Q2745" s="14"/>
      <c r="R2745" s="14"/>
      <c r="S2745" s="1012"/>
      <c r="T2745" s="912"/>
      <c r="U2745" s="912"/>
      <c r="V2745" s="912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</row>
    <row r="2746" spans="1:44" ht="9.75" customHeight="1" outlineLevel="4" x14ac:dyDescent="0.15">
      <c r="A2746" s="1001"/>
      <c r="B2746" s="1005"/>
      <c r="C2746" s="1009"/>
      <c r="D2746" s="979"/>
      <c r="E2746" s="961"/>
      <c r="F2746" s="967"/>
      <c r="G2746" s="943"/>
      <c r="H2746" s="943"/>
      <c r="I2746" s="943"/>
      <c r="J2746" s="16" t="s">
        <v>157</v>
      </c>
      <c r="K2746" s="20"/>
      <c r="L2746" s="16"/>
      <c r="M2746" s="17"/>
      <c r="N2746" s="17"/>
      <c r="O2746" s="17"/>
      <c r="P2746" s="17"/>
      <c r="Q2746" s="16"/>
      <c r="R2746" s="16"/>
      <c r="S2746" s="1013"/>
      <c r="T2746" s="913"/>
      <c r="U2746" s="913"/>
      <c r="V2746" s="913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</row>
    <row r="2747" spans="1:44" ht="9.75" customHeight="1" outlineLevel="4" x14ac:dyDescent="0.15">
      <c r="A2747" s="1001"/>
      <c r="B2747" s="1005"/>
      <c r="C2747" s="1009"/>
      <c r="D2747" s="979"/>
      <c r="E2747" s="961"/>
      <c r="F2747" s="967"/>
      <c r="G2747" s="943"/>
      <c r="H2747" s="943"/>
      <c r="I2747" s="943"/>
      <c r="J2747" s="16" t="s">
        <v>158</v>
      </c>
      <c r="K2747" s="20"/>
      <c r="L2747" s="16"/>
      <c r="M2747" s="17"/>
      <c r="N2747" s="17"/>
      <c r="O2747" s="17"/>
      <c r="P2747" s="17"/>
      <c r="Q2747" s="16"/>
      <c r="R2747" s="16"/>
      <c r="S2747" s="1013"/>
      <c r="T2747" s="913"/>
      <c r="U2747" s="913"/>
      <c r="V2747" s="913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</row>
    <row r="2748" spans="1:44" ht="9.75" customHeight="1" outlineLevel="4" x14ac:dyDescent="0.15">
      <c r="A2748" s="1002"/>
      <c r="B2748" s="1006"/>
      <c r="C2748" s="1010"/>
      <c r="D2748" s="979"/>
      <c r="E2748" s="961"/>
      <c r="F2748" s="967"/>
      <c r="G2748" s="943"/>
      <c r="H2748" s="943"/>
      <c r="I2748" s="943"/>
      <c r="J2748" s="18" t="s">
        <v>159</v>
      </c>
      <c r="K2748" s="21"/>
      <c r="L2748" s="18"/>
      <c r="M2748" s="18"/>
      <c r="N2748" s="18"/>
      <c r="O2748" s="18"/>
      <c r="P2748" s="18"/>
      <c r="Q2748" s="18"/>
      <c r="R2748" s="18"/>
      <c r="S2748" s="1014"/>
      <c r="T2748" s="913"/>
      <c r="U2748" s="913"/>
      <c r="V2748" s="913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</row>
    <row r="2749" spans="1:44" ht="9.75" customHeight="1" outlineLevel="4" thickBot="1" x14ac:dyDescent="0.2">
      <c r="A2749" s="1003"/>
      <c r="B2749" s="1007"/>
      <c r="C2749" s="1011"/>
      <c r="D2749" s="980"/>
      <c r="E2749" s="962"/>
      <c r="F2749" s="968"/>
      <c r="G2749" s="944"/>
      <c r="H2749" s="944"/>
      <c r="I2749" s="944"/>
      <c r="J2749" s="19" t="s">
        <v>385</v>
      </c>
      <c r="K2749" s="19">
        <f>SUM(K2745:K2748)</f>
        <v>0</v>
      </c>
      <c r="L2749" s="19">
        <f>SUM(L2745:L2748)</f>
        <v>0</v>
      </c>
      <c r="M2749" s="19">
        <f t="shared" ref="M2749:R2749" si="662">SUM(M2745:M2748)</f>
        <v>0</v>
      </c>
      <c r="N2749" s="19">
        <f t="shared" si="662"/>
        <v>0</v>
      </c>
      <c r="O2749" s="19">
        <f t="shared" si="662"/>
        <v>0</v>
      </c>
      <c r="P2749" s="19">
        <f t="shared" si="662"/>
        <v>0</v>
      </c>
      <c r="Q2749" s="19">
        <f t="shared" si="662"/>
        <v>0</v>
      </c>
      <c r="R2749" s="19">
        <f t="shared" si="662"/>
        <v>0</v>
      </c>
      <c r="S2749" s="1015"/>
      <c r="T2749" s="914"/>
      <c r="U2749" s="914"/>
      <c r="V2749" s="914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</row>
    <row r="2750" spans="1:44" ht="9.75" customHeight="1" outlineLevel="4" x14ac:dyDescent="0.15">
      <c r="A2750" s="1000" t="s">
        <v>128</v>
      </c>
      <c r="B2750" s="1004" t="s">
        <v>12</v>
      </c>
      <c r="C2750" s="1008" t="s">
        <v>11</v>
      </c>
      <c r="D2750" s="978">
        <v>2</v>
      </c>
      <c r="E2750" s="960" t="s">
        <v>11</v>
      </c>
      <c r="F2750" s="963"/>
      <c r="G2750" s="942"/>
      <c r="H2750" s="942"/>
      <c r="I2750" s="942"/>
      <c r="J2750" s="14" t="s">
        <v>156</v>
      </c>
      <c r="K2750" s="20"/>
      <c r="L2750" s="20"/>
      <c r="M2750" s="17"/>
      <c r="N2750" s="17"/>
      <c r="O2750" s="17"/>
      <c r="P2750" s="17"/>
      <c r="Q2750" s="16"/>
      <c r="R2750" s="16"/>
      <c r="S2750" s="945"/>
      <c r="T2750" s="912"/>
      <c r="U2750" s="912"/>
      <c r="V2750" s="912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</row>
    <row r="2751" spans="1:44" ht="9.75" customHeight="1" outlineLevel="4" x14ac:dyDescent="0.15">
      <c r="A2751" s="1001"/>
      <c r="B2751" s="1005"/>
      <c r="C2751" s="1009"/>
      <c r="D2751" s="979"/>
      <c r="E2751" s="961"/>
      <c r="F2751" s="964"/>
      <c r="G2751" s="943"/>
      <c r="H2751" s="943"/>
      <c r="I2751" s="943"/>
      <c r="J2751" s="16" t="s">
        <v>157</v>
      </c>
      <c r="K2751" s="20"/>
      <c r="L2751" s="20"/>
      <c r="M2751" s="17"/>
      <c r="N2751" s="17"/>
      <c r="O2751" s="17"/>
      <c r="P2751" s="17"/>
      <c r="Q2751" s="16"/>
      <c r="R2751" s="16"/>
      <c r="S2751" s="946"/>
      <c r="T2751" s="913"/>
      <c r="U2751" s="913"/>
      <c r="V2751" s="913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</row>
    <row r="2752" spans="1:44" ht="9.75" customHeight="1" outlineLevel="4" x14ac:dyDescent="0.15">
      <c r="A2752" s="1001"/>
      <c r="B2752" s="1005"/>
      <c r="C2752" s="1009"/>
      <c r="D2752" s="979"/>
      <c r="E2752" s="961"/>
      <c r="F2752" s="964"/>
      <c r="G2752" s="943"/>
      <c r="H2752" s="943"/>
      <c r="I2752" s="943"/>
      <c r="J2752" s="16" t="s">
        <v>158</v>
      </c>
      <c r="K2752" s="20"/>
      <c r="L2752" s="20"/>
      <c r="M2752" s="17"/>
      <c r="N2752" s="17"/>
      <c r="O2752" s="17"/>
      <c r="P2752" s="17"/>
      <c r="Q2752" s="16"/>
      <c r="R2752" s="16"/>
      <c r="S2752" s="946"/>
      <c r="T2752" s="913"/>
      <c r="U2752" s="913"/>
      <c r="V2752" s="913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</row>
    <row r="2753" spans="1:116" ht="10.5" customHeight="1" outlineLevel="4" x14ac:dyDescent="0.15">
      <c r="A2753" s="1002"/>
      <c r="B2753" s="1006"/>
      <c r="C2753" s="1010"/>
      <c r="D2753" s="979"/>
      <c r="E2753" s="961"/>
      <c r="F2753" s="964"/>
      <c r="G2753" s="943"/>
      <c r="H2753" s="943"/>
      <c r="I2753" s="943"/>
      <c r="J2753" s="18" t="s">
        <v>159</v>
      </c>
      <c r="K2753" s="21"/>
      <c r="L2753" s="21"/>
      <c r="M2753" s="22"/>
      <c r="N2753" s="22"/>
      <c r="O2753" s="22"/>
      <c r="P2753" s="22"/>
      <c r="Q2753" s="18"/>
      <c r="R2753" s="18"/>
      <c r="S2753" s="946"/>
      <c r="T2753" s="913"/>
      <c r="U2753" s="913"/>
      <c r="V2753" s="913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6"/>
      <c r="CW2753" s="6"/>
      <c r="CX2753" s="6"/>
      <c r="CY2753" s="6"/>
      <c r="CZ2753" s="6"/>
      <c r="DA2753" s="6"/>
      <c r="DB2753" s="6"/>
      <c r="DC2753" s="6"/>
      <c r="DD2753" s="6"/>
      <c r="DE2753" s="6"/>
      <c r="DF2753" s="6"/>
      <c r="DG2753" s="6"/>
      <c r="DH2753" s="6"/>
      <c r="DI2753" s="6"/>
      <c r="DJ2753" s="6"/>
      <c r="DK2753" s="6"/>
      <c r="DL2753" s="6"/>
    </row>
    <row r="2754" spans="1:116" ht="10.5" customHeight="1" outlineLevel="4" thickBot="1" x14ac:dyDescent="0.2">
      <c r="A2754" s="1003"/>
      <c r="B2754" s="1007"/>
      <c r="C2754" s="1011"/>
      <c r="D2754" s="980"/>
      <c r="E2754" s="962"/>
      <c r="F2754" s="965"/>
      <c r="G2754" s="944"/>
      <c r="H2754" s="944"/>
      <c r="I2754" s="944"/>
      <c r="J2754" s="19" t="s">
        <v>385</v>
      </c>
      <c r="K2754" s="19">
        <f>SUM(K2750:K2753)</f>
        <v>0</v>
      </c>
      <c r="L2754" s="19">
        <f>SUM(L2750:L2753)</f>
        <v>0</v>
      </c>
      <c r="M2754" s="19">
        <f t="shared" ref="M2754:R2754" si="663">SUM(M2750:M2753)</f>
        <v>0</v>
      </c>
      <c r="N2754" s="19">
        <f t="shared" si="663"/>
        <v>0</v>
      </c>
      <c r="O2754" s="19">
        <f t="shared" si="663"/>
        <v>0</v>
      </c>
      <c r="P2754" s="19">
        <f t="shared" si="663"/>
        <v>0</v>
      </c>
      <c r="Q2754" s="19">
        <f t="shared" si="663"/>
        <v>0</v>
      </c>
      <c r="R2754" s="19">
        <f t="shared" si="663"/>
        <v>0</v>
      </c>
      <c r="S2754" s="947"/>
      <c r="T2754" s="914"/>
      <c r="U2754" s="914"/>
      <c r="V2754" s="914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</row>
    <row r="2755" spans="1:116" ht="9.75" customHeight="1" outlineLevel="4" x14ac:dyDescent="0.15">
      <c r="A2755" s="1000" t="s">
        <v>128</v>
      </c>
      <c r="B2755" s="1004" t="s">
        <v>12</v>
      </c>
      <c r="C2755" s="1008" t="s">
        <v>11</v>
      </c>
      <c r="D2755" s="978">
        <v>2</v>
      </c>
      <c r="E2755" s="960" t="s">
        <v>12</v>
      </c>
      <c r="F2755" s="963"/>
      <c r="G2755" s="942"/>
      <c r="H2755" s="942"/>
      <c r="I2755" s="942"/>
      <c r="J2755" s="14" t="s">
        <v>156</v>
      </c>
      <c r="K2755" s="20"/>
      <c r="L2755" s="20"/>
      <c r="M2755" s="17"/>
      <c r="N2755" s="17"/>
      <c r="O2755" s="17"/>
      <c r="P2755" s="17"/>
      <c r="Q2755" s="16"/>
      <c r="R2755" s="16"/>
      <c r="S2755" s="945"/>
      <c r="T2755" s="912"/>
      <c r="U2755" s="912"/>
      <c r="V2755" s="912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</row>
    <row r="2756" spans="1:116" ht="9.75" customHeight="1" outlineLevel="4" x14ac:dyDescent="0.15">
      <c r="A2756" s="1001"/>
      <c r="B2756" s="1005"/>
      <c r="C2756" s="1009"/>
      <c r="D2756" s="979"/>
      <c r="E2756" s="961"/>
      <c r="F2756" s="964"/>
      <c r="G2756" s="943"/>
      <c r="H2756" s="943"/>
      <c r="I2756" s="943"/>
      <c r="J2756" s="16" t="s">
        <v>157</v>
      </c>
      <c r="K2756" s="20"/>
      <c r="L2756" s="20"/>
      <c r="M2756" s="17"/>
      <c r="N2756" s="17"/>
      <c r="O2756" s="17"/>
      <c r="P2756" s="17"/>
      <c r="Q2756" s="16"/>
      <c r="R2756" s="16"/>
      <c r="S2756" s="946"/>
      <c r="T2756" s="913"/>
      <c r="U2756" s="913"/>
      <c r="V2756" s="913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</row>
    <row r="2757" spans="1:116" ht="9.75" customHeight="1" outlineLevel="4" x14ac:dyDescent="0.15">
      <c r="A2757" s="1001"/>
      <c r="B2757" s="1005"/>
      <c r="C2757" s="1009"/>
      <c r="D2757" s="979"/>
      <c r="E2757" s="961"/>
      <c r="F2757" s="964"/>
      <c r="G2757" s="943"/>
      <c r="H2757" s="943"/>
      <c r="I2757" s="943"/>
      <c r="J2757" s="16" t="s">
        <v>158</v>
      </c>
      <c r="K2757" s="20"/>
      <c r="L2757" s="20"/>
      <c r="M2757" s="17"/>
      <c r="N2757" s="17"/>
      <c r="O2757" s="17"/>
      <c r="P2757" s="17"/>
      <c r="Q2757" s="16"/>
      <c r="R2757" s="16"/>
      <c r="S2757" s="946"/>
      <c r="T2757" s="913"/>
      <c r="U2757" s="913"/>
      <c r="V2757" s="913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</row>
    <row r="2758" spans="1:116" ht="9.75" customHeight="1" outlineLevel="4" x14ac:dyDescent="0.15">
      <c r="A2758" s="1002"/>
      <c r="B2758" s="1006"/>
      <c r="C2758" s="1010"/>
      <c r="D2758" s="979"/>
      <c r="E2758" s="961"/>
      <c r="F2758" s="964"/>
      <c r="G2758" s="943"/>
      <c r="H2758" s="943"/>
      <c r="I2758" s="943"/>
      <c r="J2758" s="18" t="s">
        <v>159</v>
      </c>
      <c r="K2758" s="21"/>
      <c r="L2758" s="21"/>
      <c r="M2758" s="22"/>
      <c r="N2758" s="22"/>
      <c r="O2758" s="22"/>
      <c r="P2758" s="22"/>
      <c r="Q2758" s="18"/>
      <c r="R2758" s="18"/>
      <c r="S2758" s="946"/>
      <c r="T2758" s="913"/>
      <c r="U2758" s="913"/>
      <c r="V2758" s="913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</row>
    <row r="2759" spans="1:116" ht="9.75" customHeight="1" outlineLevel="4" thickBot="1" x14ac:dyDescent="0.2">
      <c r="A2759" s="1003"/>
      <c r="B2759" s="1007"/>
      <c r="C2759" s="1011"/>
      <c r="D2759" s="980"/>
      <c r="E2759" s="962"/>
      <c r="F2759" s="965"/>
      <c r="G2759" s="944"/>
      <c r="H2759" s="944"/>
      <c r="I2759" s="944"/>
      <c r="J2759" s="19" t="s">
        <v>385</v>
      </c>
      <c r="K2759" s="19">
        <f>SUM(K2755:K2758)</f>
        <v>0</v>
      </c>
      <c r="L2759" s="19">
        <f>SUM(L2755:L2758)</f>
        <v>0</v>
      </c>
      <c r="M2759" s="19">
        <f t="shared" ref="M2759:R2759" si="664">SUM(M2755:M2758)</f>
        <v>0</v>
      </c>
      <c r="N2759" s="19">
        <f t="shared" si="664"/>
        <v>0</v>
      </c>
      <c r="O2759" s="19">
        <f t="shared" si="664"/>
        <v>0</v>
      </c>
      <c r="P2759" s="19">
        <f t="shared" si="664"/>
        <v>0</v>
      </c>
      <c r="Q2759" s="19">
        <f t="shared" si="664"/>
        <v>0</v>
      </c>
      <c r="R2759" s="19">
        <f t="shared" si="664"/>
        <v>0</v>
      </c>
      <c r="S2759" s="947"/>
      <c r="T2759" s="914"/>
      <c r="U2759" s="914"/>
      <c r="V2759" s="914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</row>
    <row r="2760" spans="1:116" ht="9.75" customHeight="1" outlineLevel="3" thickBot="1" x14ac:dyDescent="0.2">
      <c r="A2760" s="30" t="s">
        <v>128</v>
      </c>
      <c r="B2760" s="31" t="s">
        <v>12</v>
      </c>
      <c r="C2760" s="10" t="s">
        <v>11</v>
      </c>
      <c r="D2760" s="25">
        <v>2</v>
      </c>
      <c r="E2760" s="915" t="s">
        <v>46</v>
      </c>
      <c r="F2760" s="916"/>
      <c r="G2760" s="916"/>
      <c r="H2760" s="916"/>
      <c r="I2760" s="916"/>
      <c r="J2760" s="917"/>
      <c r="K2760" s="26">
        <f>K2749+K2754+K2759</f>
        <v>0</v>
      </c>
      <c r="L2760" s="26">
        <f>L2749+L2754+L2759</f>
        <v>0</v>
      </c>
      <c r="M2760" s="26">
        <f t="shared" ref="M2760:R2760" si="665">M2749+M2754+M2759</f>
        <v>0</v>
      </c>
      <c r="N2760" s="26">
        <f t="shared" si="665"/>
        <v>0</v>
      </c>
      <c r="O2760" s="26">
        <f t="shared" si="665"/>
        <v>0</v>
      </c>
      <c r="P2760" s="26">
        <f t="shared" si="665"/>
        <v>0</v>
      </c>
      <c r="Q2760" s="26">
        <f t="shared" si="665"/>
        <v>0</v>
      </c>
      <c r="R2760" s="26">
        <f t="shared" si="665"/>
        <v>0</v>
      </c>
      <c r="S2760" s="42" t="s">
        <v>13</v>
      </c>
      <c r="T2760" s="43" t="s">
        <v>13</v>
      </c>
      <c r="U2760" s="44" t="s">
        <v>13</v>
      </c>
      <c r="V2760" s="45" t="s">
        <v>13</v>
      </c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</row>
    <row r="2761" spans="1:116" ht="9.75" customHeight="1" outlineLevel="4" thickBot="1" x14ac:dyDescent="0.2">
      <c r="A2761" s="11" t="s">
        <v>128</v>
      </c>
      <c r="B2761" s="12" t="s">
        <v>12</v>
      </c>
      <c r="C2761" s="117" t="s">
        <v>11</v>
      </c>
      <c r="D2761" s="13">
        <v>3</v>
      </c>
      <c r="E2761" s="1016" t="s">
        <v>287</v>
      </c>
      <c r="F2761" s="1017"/>
      <c r="G2761" s="1017"/>
      <c r="H2761" s="1017"/>
      <c r="I2761" s="1017"/>
      <c r="J2761" s="1017"/>
      <c r="K2761" s="1017"/>
      <c r="L2761" s="1017"/>
      <c r="M2761" s="1017"/>
      <c r="N2761" s="1017"/>
      <c r="O2761" s="1017"/>
      <c r="P2761" s="1017"/>
      <c r="Q2761" s="1017"/>
      <c r="R2761" s="1017"/>
      <c r="S2761" s="1017"/>
      <c r="T2761" s="1017"/>
      <c r="U2761" s="1017"/>
      <c r="V2761" s="1018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</row>
    <row r="2762" spans="1:116" ht="9.75" customHeight="1" outlineLevel="4" x14ac:dyDescent="0.15">
      <c r="A2762" s="1000" t="s">
        <v>128</v>
      </c>
      <c r="B2762" s="1004" t="s">
        <v>12</v>
      </c>
      <c r="C2762" s="1008" t="s">
        <v>11</v>
      </c>
      <c r="D2762" s="978">
        <v>3</v>
      </c>
      <c r="E2762" s="960" t="s">
        <v>10</v>
      </c>
      <c r="F2762" s="966"/>
      <c r="G2762" s="942"/>
      <c r="H2762" s="942"/>
      <c r="I2762" s="942"/>
      <c r="J2762" s="16" t="s">
        <v>156</v>
      </c>
      <c r="K2762" s="20"/>
      <c r="L2762" s="14"/>
      <c r="M2762" s="15"/>
      <c r="N2762" s="15"/>
      <c r="O2762" s="15"/>
      <c r="P2762" s="15"/>
      <c r="Q2762" s="14"/>
      <c r="R2762" s="14"/>
      <c r="S2762" s="1012"/>
      <c r="T2762" s="912"/>
      <c r="U2762" s="912"/>
      <c r="V2762" s="912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</row>
    <row r="2763" spans="1:116" ht="9.75" customHeight="1" outlineLevel="4" x14ac:dyDescent="0.15">
      <c r="A2763" s="1001"/>
      <c r="B2763" s="1005"/>
      <c r="C2763" s="1009"/>
      <c r="D2763" s="979"/>
      <c r="E2763" s="961"/>
      <c r="F2763" s="967"/>
      <c r="G2763" s="943"/>
      <c r="H2763" s="943"/>
      <c r="I2763" s="943"/>
      <c r="J2763" s="16" t="s">
        <v>157</v>
      </c>
      <c r="K2763" s="20"/>
      <c r="L2763" s="16"/>
      <c r="M2763" s="17"/>
      <c r="N2763" s="17"/>
      <c r="O2763" s="17"/>
      <c r="P2763" s="17"/>
      <c r="Q2763" s="16"/>
      <c r="R2763" s="16"/>
      <c r="S2763" s="1013"/>
      <c r="T2763" s="913"/>
      <c r="U2763" s="913"/>
      <c r="V2763" s="913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</row>
    <row r="2764" spans="1:116" ht="9.75" customHeight="1" outlineLevel="4" x14ac:dyDescent="0.15">
      <c r="A2764" s="1001"/>
      <c r="B2764" s="1005"/>
      <c r="C2764" s="1009"/>
      <c r="D2764" s="979"/>
      <c r="E2764" s="961"/>
      <c r="F2764" s="967"/>
      <c r="G2764" s="943"/>
      <c r="H2764" s="943"/>
      <c r="I2764" s="943"/>
      <c r="J2764" s="16" t="s">
        <v>158</v>
      </c>
      <c r="K2764" s="20"/>
      <c r="L2764" s="16"/>
      <c r="M2764" s="17"/>
      <c r="N2764" s="17"/>
      <c r="O2764" s="17"/>
      <c r="P2764" s="17"/>
      <c r="Q2764" s="16"/>
      <c r="R2764" s="16"/>
      <c r="S2764" s="1013"/>
      <c r="T2764" s="913"/>
      <c r="U2764" s="913"/>
      <c r="V2764" s="913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</row>
    <row r="2765" spans="1:116" ht="9.75" customHeight="1" outlineLevel="4" x14ac:dyDescent="0.15">
      <c r="A2765" s="1002"/>
      <c r="B2765" s="1006"/>
      <c r="C2765" s="1010"/>
      <c r="D2765" s="979"/>
      <c r="E2765" s="961"/>
      <c r="F2765" s="967"/>
      <c r="G2765" s="943"/>
      <c r="H2765" s="943"/>
      <c r="I2765" s="943"/>
      <c r="J2765" s="18" t="s">
        <v>159</v>
      </c>
      <c r="K2765" s="21"/>
      <c r="L2765" s="18"/>
      <c r="M2765" s="18"/>
      <c r="N2765" s="18"/>
      <c r="O2765" s="18"/>
      <c r="P2765" s="18"/>
      <c r="Q2765" s="18"/>
      <c r="R2765" s="18"/>
      <c r="S2765" s="1014"/>
      <c r="T2765" s="913"/>
      <c r="U2765" s="913"/>
      <c r="V2765" s="913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</row>
    <row r="2766" spans="1:116" ht="9.75" customHeight="1" outlineLevel="4" thickBot="1" x14ac:dyDescent="0.2">
      <c r="A2766" s="1003"/>
      <c r="B2766" s="1007"/>
      <c r="C2766" s="1011"/>
      <c r="D2766" s="980"/>
      <c r="E2766" s="962"/>
      <c r="F2766" s="968"/>
      <c r="G2766" s="944"/>
      <c r="H2766" s="944"/>
      <c r="I2766" s="944"/>
      <c r="J2766" s="19" t="s">
        <v>385</v>
      </c>
      <c r="K2766" s="19">
        <f>SUM(K2762:K2765)</f>
        <v>0</v>
      </c>
      <c r="L2766" s="19">
        <f>SUM(L2762:L2765)</f>
        <v>0</v>
      </c>
      <c r="M2766" s="19">
        <f t="shared" ref="M2766:R2766" si="666">SUM(M2762:M2765)</f>
        <v>0</v>
      </c>
      <c r="N2766" s="19">
        <f t="shared" si="666"/>
        <v>0</v>
      </c>
      <c r="O2766" s="19">
        <f t="shared" si="666"/>
        <v>0</v>
      </c>
      <c r="P2766" s="19">
        <f t="shared" si="666"/>
        <v>0</v>
      </c>
      <c r="Q2766" s="19">
        <f t="shared" si="666"/>
        <v>0</v>
      </c>
      <c r="R2766" s="19">
        <f t="shared" si="666"/>
        <v>0</v>
      </c>
      <c r="S2766" s="1015"/>
      <c r="T2766" s="914"/>
      <c r="U2766" s="914"/>
      <c r="V2766" s="914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</row>
    <row r="2767" spans="1:116" ht="9.75" customHeight="1" outlineLevel="4" x14ac:dyDescent="0.15">
      <c r="A2767" s="1000" t="s">
        <v>128</v>
      </c>
      <c r="B2767" s="1004" t="s">
        <v>12</v>
      </c>
      <c r="C2767" s="1008" t="s">
        <v>11</v>
      </c>
      <c r="D2767" s="978">
        <v>3</v>
      </c>
      <c r="E2767" s="960" t="s">
        <v>11</v>
      </c>
      <c r="F2767" s="963"/>
      <c r="G2767" s="942"/>
      <c r="H2767" s="942"/>
      <c r="I2767" s="942"/>
      <c r="J2767" s="14" t="s">
        <v>156</v>
      </c>
      <c r="K2767" s="20"/>
      <c r="L2767" s="20"/>
      <c r="M2767" s="17"/>
      <c r="N2767" s="17"/>
      <c r="O2767" s="17"/>
      <c r="P2767" s="17"/>
      <c r="Q2767" s="16"/>
      <c r="R2767" s="16"/>
      <c r="S2767" s="945"/>
      <c r="T2767" s="912"/>
      <c r="U2767" s="912"/>
      <c r="V2767" s="912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</row>
    <row r="2768" spans="1:116" ht="9.75" customHeight="1" outlineLevel="4" x14ac:dyDescent="0.15">
      <c r="A2768" s="1001"/>
      <c r="B2768" s="1005"/>
      <c r="C2768" s="1009"/>
      <c r="D2768" s="979"/>
      <c r="E2768" s="961"/>
      <c r="F2768" s="964"/>
      <c r="G2768" s="943"/>
      <c r="H2768" s="943"/>
      <c r="I2768" s="943"/>
      <c r="J2768" s="16" t="s">
        <v>157</v>
      </c>
      <c r="K2768" s="20"/>
      <c r="L2768" s="20"/>
      <c r="M2768" s="17"/>
      <c r="N2768" s="17"/>
      <c r="O2768" s="17"/>
      <c r="P2768" s="17"/>
      <c r="Q2768" s="16"/>
      <c r="R2768" s="16"/>
      <c r="S2768" s="946"/>
      <c r="T2768" s="913"/>
      <c r="U2768" s="913"/>
      <c r="V2768" s="913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</row>
    <row r="2769" spans="1:116" ht="9.75" customHeight="1" outlineLevel="4" x14ac:dyDescent="0.15">
      <c r="A2769" s="1001"/>
      <c r="B2769" s="1005"/>
      <c r="C2769" s="1009"/>
      <c r="D2769" s="979"/>
      <c r="E2769" s="961"/>
      <c r="F2769" s="964"/>
      <c r="G2769" s="943"/>
      <c r="H2769" s="943"/>
      <c r="I2769" s="943"/>
      <c r="J2769" s="16" t="s">
        <v>158</v>
      </c>
      <c r="K2769" s="20"/>
      <c r="L2769" s="20"/>
      <c r="M2769" s="17"/>
      <c r="N2769" s="17"/>
      <c r="O2769" s="17"/>
      <c r="P2769" s="17"/>
      <c r="Q2769" s="16"/>
      <c r="R2769" s="16"/>
      <c r="S2769" s="946"/>
      <c r="T2769" s="913"/>
      <c r="U2769" s="913"/>
      <c r="V2769" s="913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</row>
    <row r="2770" spans="1:116" ht="10.5" customHeight="1" outlineLevel="4" x14ac:dyDescent="0.15">
      <c r="A2770" s="1002"/>
      <c r="B2770" s="1006"/>
      <c r="C2770" s="1010"/>
      <c r="D2770" s="979"/>
      <c r="E2770" s="961"/>
      <c r="F2770" s="964"/>
      <c r="G2770" s="943"/>
      <c r="H2770" s="943"/>
      <c r="I2770" s="943"/>
      <c r="J2770" s="18" t="s">
        <v>159</v>
      </c>
      <c r="K2770" s="21"/>
      <c r="L2770" s="21"/>
      <c r="M2770" s="22"/>
      <c r="N2770" s="22"/>
      <c r="O2770" s="22"/>
      <c r="P2770" s="22"/>
      <c r="Q2770" s="18"/>
      <c r="R2770" s="18"/>
      <c r="S2770" s="946"/>
      <c r="T2770" s="913"/>
      <c r="U2770" s="913"/>
      <c r="V2770" s="913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6"/>
      <c r="CW2770" s="6"/>
      <c r="CX2770" s="6"/>
      <c r="CY2770" s="6"/>
      <c r="CZ2770" s="6"/>
      <c r="DA2770" s="6"/>
      <c r="DB2770" s="6"/>
      <c r="DC2770" s="6"/>
      <c r="DD2770" s="6"/>
      <c r="DE2770" s="6"/>
      <c r="DF2770" s="6"/>
      <c r="DG2770" s="6"/>
      <c r="DH2770" s="6"/>
      <c r="DI2770" s="6"/>
      <c r="DJ2770" s="6"/>
      <c r="DK2770" s="6"/>
      <c r="DL2770" s="6"/>
    </row>
    <row r="2771" spans="1:116" ht="9.75" customHeight="1" outlineLevel="4" thickBot="1" x14ac:dyDescent="0.25">
      <c r="A2771" s="1003"/>
      <c r="B2771" s="1007"/>
      <c r="C2771" s="1011"/>
      <c r="D2771" s="980"/>
      <c r="E2771" s="962"/>
      <c r="F2771" s="965"/>
      <c r="G2771" s="944"/>
      <c r="H2771" s="944"/>
      <c r="I2771" s="944"/>
      <c r="J2771" s="19" t="s">
        <v>385</v>
      </c>
      <c r="K2771" s="19">
        <f>SUM(K2767:K2770)</f>
        <v>0</v>
      </c>
      <c r="L2771" s="19">
        <f>SUM(L2767:L2770)</f>
        <v>0</v>
      </c>
      <c r="M2771" s="19">
        <f t="shared" ref="M2771:R2771" si="667">SUM(M2767:M2770)</f>
        <v>0</v>
      </c>
      <c r="N2771" s="19">
        <f t="shared" si="667"/>
        <v>0</v>
      </c>
      <c r="O2771" s="19">
        <f t="shared" si="667"/>
        <v>0</v>
      </c>
      <c r="P2771" s="19">
        <f t="shared" si="667"/>
        <v>0</v>
      </c>
      <c r="Q2771" s="19">
        <f t="shared" si="667"/>
        <v>0</v>
      </c>
      <c r="R2771" s="19">
        <f t="shared" si="667"/>
        <v>0</v>
      </c>
      <c r="S2771" s="947"/>
      <c r="T2771" s="914"/>
      <c r="U2771" s="914"/>
      <c r="V2771" s="914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</row>
    <row r="2772" spans="1:116" ht="9.75" customHeight="1" outlineLevel="4" x14ac:dyDescent="0.2">
      <c r="A2772" s="1000" t="s">
        <v>128</v>
      </c>
      <c r="B2772" s="1004" t="s">
        <v>12</v>
      </c>
      <c r="C2772" s="1008" t="s">
        <v>11</v>
      </c>
      <c r="D2772" s="978">
        <v>3</v>
      </c>
      <c r="E2772" s="960" t="s">
        <v>12</v>
      </c>
      <c r="F2772" s="963"/>
      <c r="G2772" s="942"/>
      <c r="H2772" s="942"/>
      <c r="I2772" s="942"/>
      <c r="J2772" s="14" t="s">
        <v>156</v>
      </c>
      <c r="K2772" s="20"/>
      <c r="L2772" s="20"/>
      <c r="M2772" s="17"/>
      <c r="N2772" s="17"/>
      <c r="O2772" s="17"/>
      <c r="P2772" s="17"/>
      <c r="Q2772" s="16"/>
      <c r="R2772" s="16"/>
      <c r="S2772" s="945"/>
      <c r="T2772" s="912"/>
      <c r="U2772" s="912"/>
      <c r="V2772" s="912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</row>
    <row r="2773" spans="1:116" ht="9.75" customHeight="1" outlineLevel="4" x14ac:dyDescent="0.2">
      <c r="A2773" s="1001"/>
      <c r="B2773" s="1005"/>
      <c r="C2773" s="1009"/>
      <c r="D2773" s="979"/>
      <c r="E2773" s="961"/>
      <c r="F2773" s="964"/>
      <c r="G2773" s="943"/>
      <c r="H2773" s="943"/>
      <c r="I2773" s="943"/>
      <c r="J2773" s="16" t="s">
        <v>157</v>
      </c>
      <c r="K2773" s="20"/>
      <c r="L2773" s="20"/>
      <c r="M2773" s="17"/>
      <c r="N2773" s="17"/>
      <c r="O2773" s="17"/>
      <c r="P2773" s="17"/>
      <c r="Q2773" s="16"/>
      <c r="R2773" s="16"/>
      <c r="S2773" s="946"/>
      <c r="T2773" s="913"/>
      <c r="U2773" s="913"/>
      <c r="V2773" s="913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</row>
    <row r="2774" spans="1:116" ht="9.75" customHeight="1" outlineLevel="4" x14ac:dyDescent="0.15">
      <c r="A2774" s="1001"/>
      <c r="B2774" s="1005"/>
      <c r="C2774" s="1009"/>
      <c r="D2774" s="979"/>
      <c r="E2774" s="961"/>
      <c r="F2774" s="964"/>
      <c r="G2774" s="943"/>
      <c r="H2774" s="943"/>
      <c r="I2774" s="943"/>
      <c r="J2774" s="16" t="s">
        <v>158</v>
      </c>
      <c r="K2774" s="20"/>
      <c r="L2774" s="20"/>
      <c r="M2774" s="17"/>
      <c r="N2774" s="17"/>
      <c r="O2774" s="17"/>
      <c r="P2774" s="17"/>
      <c r="Q2774" s="16"/>
      <c r="R2774" s="16"/>
      <c r="S2774" s="946"/>
      <c r="T2774" s="913"/>
      <c r="U2774" s="913"/>
      <c r="V2774" s="913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</row>
    <row r="2775" spans="1:116" ht="9.75" customHeight="1" outlineLevel="4" x14ac:dyDescent="0.15">
      <c r="A2775" s="1002"/>
      <c r="B2775" s="1006"/>
      <c r="C2775" s="1010"/>
      <c r="D2775" s="979"/>
      <c r="E2775" s="961"/>
      <c r="F2775" s="964"/>
      <c r="G2775" s="943"/>
      <c r="H2775" s="943"/>
      <c r="I2775" s="943"/>
      <c r="J2775" s="18" t="s">
        <v>159</v>
      </c>
      <c r="K2775" s="21"/>
      <c r="L2775" s="21"/>
      <c r="M2775" s="22"/>
      <c r="N2775" s="22"/>
      <c r="O2775" s="22"/>
      <c r="P2775" s="22"/>
      <c r="Q2775" s="18"/>
      <c r="R2775" s="18"/>
      <c r="S2775" s="946"/>
      <c r="T2775" s="913"/>
      <c r="U2775" s="913"/>
      <c r="V2775" s="913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</row>
    <row r="2776" spans="1:116" ht="9.75" customHeight="1" outlineLevel="4" thickBot="1" x14ac:dyDescent="0.2">
      <c r="A2776" s="1003"/>
      <c r="B2776" s="1007"/>
      <c r="C2776" s="1011"/>
      <c r="D2776" s="980"/>
      <c r="E2776" s="962"/>
      <c r="F2776" s="965"/>
      <c r="G2776" s="944"/>
      <c r="H2776" s="944"/>
      <c r="I2776" s="944"/>
      <c r="J2776" s="19" t="s">
        <v>385</v>
      </c>
      <c r="K2776" s="19">
        <f>SUM(K2772:K2775)</f>
        <v>0</v>
      </c>
      <c r="L2776" s="19">
        <f>SUM(L2772:L2775)</f>
        <v>0</v>
      </c>
      <c r="M2776" s="19">
        <f t="shared" ref="M2776:R2776" si="668">SUM(M2772:M2775)</f>
        <v>0</v>
      </c>
      <c r="N2776" s="19">
        <f t="shared" si="668"/>
        <v>0</v>
      </c>
      <c r="O2776" s="19">
        <f t="shared" si="668"/>
        <v>0</v>
      </c>
      <c r="P2776" s="19">
        <f t="shared" si="668"/>
        <v>0</v>
      </c>
      <c r="Q2776" s="19">
        <f t="shared" si="668"/>
        <v>0</v>
      </c>
      <c r="R2776" s="19">
        <f t="shared" si="668"/>
        <v>0</v>
      </c>
      <c r="S2776" s="947"/>
      <c r="T2776" s="914"/>
      <c r="U2776" s="914"/>
      <c r="V2776" s="914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</row>
    <row r="2777" spans="1:116" ht="9.75" customHeight="1" outlineLevel="3" thickBot="1" x14ac:dyDescent="0.2">
      <c r="A2777" s="30" t="s">
        <v>128</v>
      </c>
      <c r="B2777" s="31" t="s">
        <v>12</v>
      </c>
      <c r="C2777" s="10" t="s">
        <v>11</v>
      </c>
      <c r="D2777" s="25">
        <v>3</v>
      </c>
      <c r="E2777" s="915" t="s">
        <v>46</v>
      </c>
      <c r="F2777" s="916"/>
      <c r="G2777" s="916"/>
      <c r="H2777" s="916"/>
      <c r="I2777" s="916"/>
      <c r="J2777" s="917"/>
      <c r="K2777" s="26">
        <f>K2766+K2771+K2776</f>
        <v>0</v>
      </c>
      <c r="L2777" s="26">
        <f>L2766+L2771+L2776</f>
        <v>0</v>
      </c>
      <c r="M2777" s="26">
        <f t="shared" ref="M2777:R2777" si="669">M2766+M2771+M2776</f>
        <v>0</v>
      </c>
      <c r="N2777" s="26">
        <f t="shared" si="669"/>
        <v>0</v>
      </c>
      <c r="O2777" s="26">
        <f t="shared" si="669"/>
        <v>0</v>
      </c>
      <c r="P2777" s="26">
        <f t="shared" si="669"/>
        <v>0</v>
      </c>
      <c r="Q2777" s="26">
        <f t="shared" si="669"/>
        <v>0</v>
      </c>
      <c r="R2777" s="26">
        <f t="shared" si="669"/>
        <v>0</v>
      </c>
      <c r="S2777" s="42" t="s">
        <v>13</v>
      </c>
      <c r="T2777" s="43" t="s">
        <v>13</v>
      </c>
      <c r="U2777" s="44" t="s">
        <v>13</v>
      </c>
      <c r="V2777" s="45" t="s">
        <v>13</v>
      </c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</row>
    <row r="2778" spans="1:116" ht="9.75" customHeight="1" outlineLevel="4" thickBot="1" x14ac:dyDescent="0.2">
      <c r="A2778" s="11" t="s">
        <v>128</v>
      </c>
      <c r="B2778" s="12" t="s">
        <v>12</v>
      </c>
      <c r="C2778" s="117" t="s">
        <v>11</v>
      </c>
      <c r="D2778" s="13">
        <v>4</v>
      </c>
      <c r="E2778" s="1016" t="s">
        <v>288</v>
      </c>
      <c r="F2778" s="1017"/>
      <c r="G2778" s="1017"/>
      <c r="H2778" s="1017"/>
      <c r="I2778" s="1017"/>
      <c r="J2778" s="1017"/>
      <c r="K2778" s="1017"/>
      <c r="L2778" s="1017"/>
      <c r="M2778" s="1017"/>
      <c r="N2778" s="1017"/>
      <c r="O2778" s="1017"/>
      <c r="P2778" s="1017"/>
      <c r="Q2778" s="1017"/>
      <c r="R2778" s="1017"/>
      <c r="S2778" s="1017"/>
      <c r="T2778" s="1017"/>
      <c r="U2778" s="1017"/>
      <c r="V2778" s="1018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</row>
    <row r="2779" spans="1:116" ht="9.75" customHeight="1" outlineLevel="4" x14ac:dyDescent="0.15">
      <c r="A2779" s="1000" t="s">
        <v>128</v>
      </c>
      <c r="B2779" s="1004" t="s">
        <v>12</v>
      </c>
      <c r="C2779" s="1008" t="s">
        <v>11</v>
      </c>
      <c r="D2779" s="978">
        <v>4</v>
      </c>
      <c r="E2779" s="960" t="s">
        <v>10</v>
      </c>
      <c r="F2779" s="966"/>
      <c r="G2779" s="942"/>
      <c r="H2779" s="942"/>
      <c r="I2779" s="942"/>
      <c r="J2779" s="16" t="s">
        <v>156</v>
      </c>
      <c r="K2779" s="20"/>
      <c r="L2779" s="14"/>
      <c r="M2779" s="15"/>
      <c r="N2779" s="15"/>
      <c r="O2779" s="15"/>
      <c r="P2779" s="15"/>
      <c r="Q2779" s="14"/>
      <c r="R2779" s="14"/>
      <c r="S2779" s="1012"/>
      <c r="T2779" s="912"/>
      <c r="U2779" s="912"/>
      <c r="V2779" s="912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</row>
    <row r="2780" spans="1:116" ht="9.75" customHeight="1" outlineLevel="4" x14ac:dyDescent="0.15">
      <c r="A2780" s="1001"/>
      <c r="B2780" s="1005"/>
      <c r="C2780" s="1009"/>
      <c r="D2780" s="979"/>
      <c r="E2780" s="961"/>
      <c r="F2780" s="967"/>
      <c r="G2780" s="943"/>
      <c r="H2780" s="943"/>
      <c r="I2780" s="943"/>
      <c r="J2780" s="16" t="s">
        <v>157</v>
      </c>
      <c r="K2780" s="20"/>
      <c r="L2780" s="16"/>
      <c r="M2780" s="17"/>
      <c r="N2780" s="17"/>
      <c r="O2780" s="17"/>
      <c r="P2780" s="17"/>
      <c r="Q2780" s="16"/>
      <c r="R2780" s="16"/>
      <c r="S2780" s="1013"/>
      <c r="T2780" s="913"/>
      <c r="U2780" s="913"/>
      <c r="V2780" s="913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</row>
    <row r="2781" spans="1:116" ht="9.75" customHeight="1" outlineLevel="4" x14ac:dyDescent="0.15">
      <c r="A2781" s="1001"/>
      <c r="B2781" s="1005"/>
      <c r="C2781" s="1009"/>
      <c r="D2781" s="979"/>
      <c r="E2781" s="961"/>
      <c r="F2781" s="967"/>
      <c r="G2781" s="943"/>
      <c r="H2781" s="943"/>
      <c r="I2781" s="943"/>
      <c r="J2781" s="16" t="s">
        <v>158</v>
      </c>
      <c r="K2781" s="20"/>
      <c r="L2781" s="16"/>
      <c r="M2781" s="17"/>
      <c r="N2781" s="17"/>
      <c r="O2781" s="17"/>
      <c r="P2781" s="17"/>
      <c r="Q2781" s="16"/>
      <c r="R2781" s="16"/>
      <c r="S2781" s="1013"/>
      <c r="T2781" s="913"/>
      <c r="U2781" s="913"/>
      <c r="V2781" s="913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</row>
    <row r="2782" spans="1:116" ht="9.75" customHeight="1" outlineLevel="4" x14ac:dyDescent="0.15">
      <c r="A2782" s="1002"/>
      <c r="B2782" s="1006"/>
      <c r="C2782" s="1010"/>
      <c r="D2782" s="979"/>
      <c r="E2782" s="961"/>
      <c r="F2782" s="967"/>
      <c r="G2782" s="943"/>
      <c r="H2782" s="943"/>
      <c r="I2782" s="943"/>
      <c r="J2782" s="18" t="s">
        <v>159</v>
      </c>
      <c r="K2782" s="21"/>
      <c r="L2782" s="18"/>
      <c r="M2782" s="18"/>
      <c r="N2782" s="18"/>
      <c r="O2782" s="18"/>
      <c r="P2782" s="18"/>
      <c r="Q2782" s="18"/>
      <c r="R2782" s="18"/>
      <c r="S2782" s="1014"/>
      <c r="T2782" s="913"/>
      <c r="U2782" s="913"/>
      <c r="V2782" s="913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</row>
    <row r="2783" spans="1:116" ht="9.75" customHeight="1" outlineLevel="4" thickBot="1" x14ac:dyDescent="0.2">
      <c r="A2783" s="1003"/>
      <c r="B2783" s="1007"/>
      <c r="C2783" s="1011"/>
      <c r="D2783" s="980"/>
      <c r="E2783" s="962"/>
      <c r="F2783" s="968"/>
      <c r="G2783" s="944"/>
      <c r="H2783" s="944"/>
      <c r="I2783" s="944"/>
      <c r="J2783" s="19" t="s">
        <v>385</v>
      </c>
      <c r="K2783" s="19">
        <f>SUM(K2779:K2782)</f>
        <v>0</v>
      </c>
      <c r="L2783" s="19">
        <f>SUM(L2779:L2782)</f>
        <v>0</v>
      </c>
      <c r="M2783" s="19">
        <f t="shared" ref="M2783:R2783" si="670">SUM(M2779:M2782)</f>
        <v>0</v>
      </c>
      <c r="N2783" s="19">
        <f t="shared" si="670"/>
        <v>0</v>
      </c>
      <c r="O2783" s="19">
        <f t="shared" si="670"/>
        <v>0</v>
      </c>
      <c r="P2783" s="19">
        <f t="shared" si="670"/>
        <v>0</v>
      </c>
      <c r="Q2783" s="19">
        <f t="shared" si="670"/>
        <v>0</v>
      </c>
      <c r="R2783" s="19">
        <f t="shared" si="670"/>
        <v>0</v>
      </c>
      <c r="S2783" s="1015"/>
      <c r="T2783" s="914"/>
      <c r="U2783" s="914"/>
      <c r="V2783" s="914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</row>
    <row r="2784" spans="1:116" ht="9.75" customHeight="1" outlineLevel="4" x14ac:dyDescent="0.15">
      <c r="A2784" s="1000" t="s">
        <v>128</v>
      </c>
      <c r="B2784" s="1004" t="s">
        <v>12</v>
      </c>
      <c r="C2784" s="1008" t="s">
        <v>11</v>
      </c>
      <c r="D2784" s="978">
        <v>4</v>
      </c>
      <c r="E2784" s="960" t="s">
        <v>11</v>
      </c>
      <c r="F2784" s="963"/>
      <c r="G2784" s="942"/>
      <c r="H2784" s="942"/>
      <c r="I2784" s="942"/>
      <c r="J2784" s="14" t="s">
        <v>156</v>
      </c>
      <c r="K2784" s="20"/>
      <c r="L2784" s="20"/>
      <c r="M2784" s="17"/>
      <c r="N2784" s="17"/>
      <c r="O2784" s="17"/>
      <c r="P2784" s="17"/>
      <c r="Q2784" s="16"/>
      <c r="R2784" s="16"/>
      <c r="S2784" s="945"/>
      <c r="T2784" s="912"/>
      <c r="U2784" s="912"/>
      <c r="V2784" s="912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</row>
    <row r="2785" spans="1:116" ht="9.75" customHeight="1" outlineLevel="4" x14ac:dyDescent="0.15">
      <c r="A2785" s="1001"/>
      <c r="B2785" s="1005"/>
      <c r="C2785" s="1009"/>
      <c r="D2785" s="979"/>
      <c r="E2785" s="961"/>
      <c r="F2785" s="964"/>
      <c r="G2785" s="943"/>
      <c r="H2785" s="943"/>
      <c r="I2785" s="943"/>
      <c r="J2785" s="16" t="s">
        <v>157</v>
      </c>
      <c r="K2785" s="20"/>
      <c r="L2785" s="20"/>
      <c r="M2785" s="17"/>
      <c r="N2785" s="17"/>
      <c r="O2785" s="17"/>
      <c r="P2785" s="17"/>
      <c r="Q2785" s="16"/>
      <c r="R2785" s="16"/>
      <c r="S2785" s="946"/>
      <c r="T2785" s="913"/>
      <c r="U2785" s="913"/>
      <c r="V2785" s="913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</row>
    <row r="2786" spans="1:116" ht="9.75" customHeight="1" outlineLevel="4" x14ac:dyDescent="0.15">
      <c r="A2786" s="1001"/>
      <c r="B2786" s="1005"/>
      <c r="C2786" s="1009"/>
      <c r="D2786" s="979"/>
      <c r="E2786" s="961"/>
      <c r="F2786" s="964"/>
      <c r="G2786" s="943"/>
      <c r="H2786" s="943"/>
      <c r="I2786" s="943"/>
      <c r="J2786" s="16" t="s">
        <v>158</v>
      </c>
      <c r="K2786" s="20"/>
      <c r="L2786" s="20"/>
      <c r="M2786" s="17"/>
      <c r="N2786" s="17"/>
      <c r="O2786" s="17"/>
      <c r="P2786" s="17"/>
      <c r="Q2786" s="16"/>
      <c r="R2786" s="16"/>
      <c r="S2786" s="946"/>
      <c r="T2786" s="913"/>
      <c r="U2786" s="913"/>
      <c r="V2786" s="913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</row>
    <row r="2787" spans="1:116" ht="9.75" customHeight="1" outlineLevel="4" x14ac:dyDescent="0.15">
      <c r="A2787" s="1002"/>
      <c r="B2787" s="1006"/>
      <c r="C2787" s="1010"/>
      <c r="D2787" s="979"/>
      <c r="E2787" s="961"/>
      <c r="F2787" s="964"/>
      <c r="G2787" s="943"/>
      <c r="H2787" s="943"/>
      <c r="I2787" s="943"/>
      <c r="J2787" s="18" t="s">
        <v>159</v>
      </c>
      <c r="K2787" s="21"/>
      <c r="L2787" s="21"/>
      <c r="M2787" s="22"/>
      <c r="N2787" s="22"/>
      <c r="O2787" s="22"/>
      <c r="P2787" s="22"/>
      <c r="Q2787" s="18"/>
      <c r="R2787" s="18"/>
      <c r="S2787" s="946"/>
      <c r="T2787" s="913"/>
      <c r="U2787" s="913"/>
      <c r="V2787" s="913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</row>
    <row r="2788" spans="1:116" ht="9.75" customHeight="1" outlineLevel="4" thickBot="1" x14ac:dyDescent="0.2">
      <c r="A2788" s="1003"/>
      <c r="B2788" s="1007"/>
      <c r="C2788" s="1011"/>
      <c r="D2788" s="980"/>
      <c r="E2788" s="962"/>
      <c r="F2788" s="965"/>
      <c r="G2788" s="944"/>
      <c r="H2788" s="944"/>
      <c r="I2788" s="944"/>
      <c r="J2788" s="19" t="s">
        <v>385</v>
      </c>
      <c r="K2788" s="19">
        <f>SUM(K2784:K2787)</f>
        <v>0</v>
      </c>
      <c r="L2788" s="19">
        <f>SUM(L2784:L2787)</f>
        <v>0</v>
      </c>
      <c r="M2788" s="19">
        <f t="shared" ref="M2788:R2788" si="671">SUM(M2784:M2787)</f>
        <v>0</v>
      </c>
      <c r="N2788" s="19">
        <f t="shared" si="671"/>
        <v>0</v>
      </c>
      <c r="O2788" s="19">
        <f t="shared" si="671"/>
        <v>0</v>
      </c>
      <c r="P2788" s="19">
        <f t="shared" si="671"/>
        <v>0</v>
      </c>
      <c r="Q2788" s="19">
        <f t="shared" si="671"/>
        <v>0</v>
      </c>
      <c r="R2788" s="19">
        <f t="shared" si="671"/>
        <v>0</v>
      </c>
      <c r="S2788" s="947"/>
      <c r="T2788" s="914"/>
      <c r="U2788" s="914"/>
      <c r="V2788" s="914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</row>
    <row r="2789" spans="1:116" ht="9.75" customHeight="1" outlineLevel="4" x14ac:dyDescent="0.15">
      <c r="A2789" s="1000" t="s">
        <v>128</v>
      </c>
      <c r="B2789" s="1004" t="s">
        <v>12</v>
      </c>
      <c r="C2789" s="1008" t="s">
        <v>11</v>
      </c>
      <c r="D2789" s="978">
        <v>4</v>
      </c>
      <c r="E2789" s="960" t="s">
        <v>12</v>
      </c>
      <c r="F2789" s="963"/>
      <c r="G2789" s="942"/>
      <c r="H2789" s="942"/>
      <c r="I2789" s="942"/>
      <c r="J2789" s="14" t="s">
        <v>156</v>
      </c>
      <c r="K2789" s="20"/>
      <c r="L2789" s="20"/>
      <c r="M2789" s="17"/>
      <c r="N2789" s="17"/>
      <c r="O2789" s="17"/>
      <c r="P2789" s="17"/>
      <c r="Q2789" s="16"/>
      <c r="R2789" s="16"/>
      <c r="S2789" s="945"/>
      <c r="T2789" s="912"/>
      <c r="U2789" s="912"/>
      <c r="V2789" s="912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</row>
    <row r="2790" spans="1:116" ht="9.75" customHeight="1" outlineLevel="4" x14ac:dyDescent="0.15">
      <c r="A2790" s="1001"/>
      <c r="B2790" s="1005"/>
      <c r="C2790" s="1009"/>
      <c r="D2790" s="979"/>
      <c r="E2790" s="961"/>
      <c r="F2790" s="964"/>
      <c r="G2790" s="943"/>
      <c r="H2790" s="943"/>
      <c r="I2790" s="943"/>
      <c r="J2790" s="16" t="s">
        <v>157</v>
      </c>
      <c r="K2790" s="20"/>
      <c r="L2790" s="20"/>
      <c r="M2790" s="17"/>
      <c r="N2790" s="17"/>
      <c r="O2790" s="17"/>
      <c r="P2790" s="17"/>
      <c r="Q2790" s="16"/>
      <c r="R2790" s="16"/>
      <c r="S2790" s="946"/>
      <c r="T2790" s="913"/>
      <c r="U2790" s="913"/>
      <c r="V2790" s="913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</row>
    <row r="2791" spans="1:116" ht="9.75" customHeight="1" outlineLevel="4" x14ac:dyDescent="0.15">
      <c r="A2791" s="1001"/>
      <c r="B2791" s="1005"/>
      <c r="C2791" s="1009"/>
      <c r="D2791" s="979"/>
      <c r="E2791" s="961"/>
      <c r="F2791" s="964"/>
      <c r="G2791" s="943"/>
      <c r="H2791" s="943"/>
      <c r="I2791" s="943"/>
      <c r="J2791" s="16" t="s">
        <v>158</v>
      </c>
      <c r="K2791" s="20"/>
      <c r="L2791" s="20"/>
      <c r="M2791" s="17"/>
      <c r="N2791" s="17"/>
      <c r="O2791" s="17"/>
      <c r="P2791" s="17"/>
      <c r="Q2791" s="16"/>
      <c r="R2791" s="16"/>
      <c r="S2791" s="946"/>
      <c r="T2791" s="913"/>
      <c r="U2791" s="913"/>
      <c r="V2791" s="913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6"/>
      <c r="CW2791" s="6"/>
      <c r="CX2791" s="6"/>
      <c r="CY2791" s="6"/>
      <c r="CZ2791" s="6"/>
      <c r="DA2791" s="6"/>
      <c r="DB2791" s="6"/>
      <c r="DC2791" s="6"/>
      <c r="DD2791" s="6"/>
      <c r="DE2791" s="6"/>
      <c r="DF2791" s="6"/>
      <c r="DG2791" s="6"/>
      <c r="DH2791" s="6"/>
      <c r="DI2791" s="6"/>
      <c r="DJ2791" s="6"/>
      <c r="DK2791" s="6"/>
      <c r="DL2791" s="6"/>
    </row>
    <row r="2792" spans="1:116" ht="9.75" customHeight="1" outlineLevel="4" x14ac:dyDescent="0.2">
      <c r="A2792" s="1002"/>
      <c r="B2792" s="1006"/>
      <c r="C2792" s="1010"/>
      <c r="D2792" s="979"/>
      <c r="E2792" s="961"/>
      <c r="F2792" s="964"/>
      <c r="G2792" s="943"/>
      <c r="H2792" s="943"/>
      <c r="I2792" s="943"/>
      <c r="J2792" s="18" t="s">
        <v>159</v>
      </c>
      <c r="K2792" s="21"/>
      <c r="L2792" s="21"/>
      <c r="M2792" s="22"/>
      <c r="N2792" s="22"/>
      <c r="O2792" s="22"/>
      <c r="P2792" s="22"/>
      <c r="Q2792" s="18"/>
      <c r="R2792" s="18"/>
      <c r="S2792" s="946"/>
      <c r="T2792" s="913"/>
      <c r="U2792" s="913"/>
      <c r="V2792" s="913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</row>
    <row r="2793" spans="1:116" ht="9.75" customHeight="1" outlineLevel="4" thickBot="1" x14ac:dyDescent="0.2">
      <c r="A2793" s="1003"/>
      <c r="B2793" s="1007"/>
      <c r="C2793" s="1011"/>
      <c r="D2793" s="980"/>
      <c r="E2793" s="962"/>
      <c r="F2793" s="965"/>
      <c r="G2793" s="944"/>
      <c r="H2793" s="944"/>
      <c r="I2793" s="944"/>
      <c r="J2793" s="19" t="s">
        <v>385</v>
      </c>
      <c r="K2793" s="19">
        <f>SUM(K2789:K2792)</f>
        <v>0</v>
      </c>
      <c r="L2793" s="19">
        <f>SUM(L2789:L2792)</f>
        <v>0</v>
      </c>
      <c r="M2793" s="19">
        <f t="shared" ref="M2793:R2793" si="672">SUM(M2789:M2792)</f>
        <v>0</v>
      </c>
      <c r="N2793" s="19">
        <f t="shared" si="672"/>
        <v>0</v>
      </c>
      <c r="O2793" s="19">
        <f t="shared" si="672"/>
        <v>0</v>
      </c>
      <c r="P2793" s="19">
        <f t="shared" si="672"/>
        <v>0</v>
      </c>
      <c r="Q2793" s="19">
        <f t="shared" si="672"/>
        <v>0</v>
      </c>
      <c r="R2793" s="19">
        <f t="shared" si="672"/>
        <v>0</v>
      </c>
      <c r="S2793" s="947"/>
      <c r="T2793" s="914"/>
      <c r="U2793" s="914"/>
      <c r="V2793" s="914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</row>
    <row r="2794" spans="1:116" ht="9.75" customHeight="1" outlineLevel="3" thickBot="1" x14ac:dyDescent="0.2">
      <c r="A2794" s="30" t="s">
        <v>128</v>
      </c>
      <c r="B2794" s="31" t="s">
        <v>12</v>
      </c>
      <c r="C2794" s="10" t="s">
        <v>11</v>
      </c>
      <c r="D2794" s="25">
        <v>4</v>
      </c>
      <c r="E2794" s="915" t="s">
        <v>46</v>
      </c>
      <c r="F2794" s="916"/>
      <c r="G2794" s="916"/>
      <c r="H2794" s="916"/>
      <c r="I2794" s="916"/>
      <c r="J2794" s="917"/>
      <c r="K2794" s="26">
        <f>K2783+K2788+K2793</f>
        <v>0</v>
      </c>
      <c r="L2794" s="26">
        <f>L2783+L2788+L2793</f>
        <v>0</v>
      </c>
      <c r="M2794" s="26">
        <f t="shared" ref="M2794:R2794" si="673">M2783+M2788+M2793</f>
        <v>0</v>
      </c>
      <c r="N2794" s="26">
        <f t="shared" si="673"/>
        <v>0</v>
      </c>
      <c r="O2794" s="26">
        <f t="shared" si="673"/>
        <v>0</v>
      </c>
      <c r="P2794" s="26">
        <f t="shared" si="673"/>
        <v>0</v>
      </c>
      <c r="Q2794" s="26">
        <f t="shared" si="673"/>
        <v>0</v>
      </c>
      <c r="R2794" s="26">
        <f t="shared" si="673"/>
        <v>0</v>
      </c>
      <c r="S2794" s="42" t="s">
        <v>13</v>
      </c>
      <c r="T2794" s="43" t="s">
        <v>13</v>
      </c>
      <c r="U2794" s="44" t="s">
        <v>13</v>
      </c>
      <c r="V2794" s="45" t="s">
        <v>13</v>
      </c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</row>
    <row r="2795" spans="1:116" ht="9.75" customHeight="1" outlineLevel="4" thickBot="1" x14ac:dyDescent="0.2">
      <c r="A2795" s="11" t="s">
        <v>128</v>
      </c>
      <c r="B2795" s="12" t="s">
        <v>12</v>
      </c>
      <c r="C2795" s="117" t="s">
        <v>11</v>
      </c>
      <c r="D2795" s="13">
        <v>5</v>
      </c>
      <c r="E2795" s="1016" t="s">
        <v>148</v>
      </c>
      <c r="F2795" s="1017"/>
      <c r="G2795" s="1017"/>
      <c r="H2795" s="1017"/>
      <c r="I2795" s="1017"/>
      <c r="J2795" s="1017"/>
      <c r="K2795" s="1017"/>
      <c r="L2795" s="1017"/>
      <c r="M2795" s="1017"/>
      <c r="N2795" s="1017"/>
      <c r="O2795" s="1017"/>
      <c r="P2795" s="1017"/>
      <c r="Q2795" s="1017"/>
      <c r="R2795" s="1017"/>
      <c r="S2795" s="1017"/>
      <c r="T2795" s="1017"/>
      <c r="U2795" s="1017"/>
      <c r="V2795" s="1018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</row>
    <row r="2796" spans="1:116" ht="9.75" customHeight="1" outlineLevel="4" x14ac:dyDescent="0.15">
      <c r="A2796" s="1000" t="s">
        <v>128</v>
      </c>
      <c r="B2796" s="1004" t="s">
        <v>12</v>
      </c>
      <c r="C2796" s="1008" t="s">
        <v>11</v>
      </c>
      <c r="D2796" s="978">
        <v>5</v>
      </c>
      <c r="E2796" s="960" t="s">
        <v>10</v>
      </c>
      <c r="F2796" s="966"/>
      <c r="G2796" s="942"/>
      <c r="H2796" s="942"/>
      <c r="I2796" s="942"/>
      <c r="J2796" s="16" t="s">
        <v>156</v>
      </c>
      <c r="K2796" s="20"/>
      <c r="L2796" s="14"/>
      <c r="M2796" s="15"/>
      <c r="N2796" s="15"/>
      <c r="O2796" s="15"/>
      <c r="P2796" s="15"/>
      <c r="Q2796" s="14"/>
      <c r="R2796" s="14"/>
      <c r="S2796" s="1012"/>
      <c r="T2796" s="912"/>
      <c r="U2796" s="912"/>
      <c r="V2796" s="912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</row>
    <row r="2797" spans="1:116" ht="9.75" customHeight="1" outlineLevel="4" x14ac:dyDescent="0.15">
      <c r="A2797" s="1001"/>
      <c r="B2797" s="1005"/>
      <c r="C2797" s="1009"/>
      <c r="D2797" s="979"/>
      <c r="E2797" s="961"/>
      <c r="F2797" s="967"/>
      <c r="G2797" s="943"/>
      <c r="H2797" s="943"/>
      <c r="I2797" s="943"/>
      <c r="J2797" s="16" t="s">
        <v>157</v>
      </c>
      <c r="K2797" s="20"/>
      <c r="L2797" s="16"/>
      <c r="M2797" s="17"/>
      <c r="N2797" s="17"/>
      <c r="O2797" s="17"/>
      <c r="P2797" s="17"/>
      <c r="Q2797" s="16"/>
      <c r="R2797" s="16"/>
      <c r="S2797" s="1013"/>
      <c r="T2797" s="913"/>
      <c r="U2797" s="913"/>
      <c r="V2797" s="913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</row>
    <row r="2798" spans="1:116" ht="9.75" customHeight="1" outlineLevel="4" x14ac:dyDescent="0.15">
      <c r="A2798" s="1001"/>
      <c r="B2798" s="1005"/>
      <c r="C2798" s="1009"/>
      <c r="D2798" s="979"/>
      <c r="E2798" s="961"/>
      <c r="F2798" s="967"/>
      <c r="G2798" s="943"/>
      <c r="H2798" s="943"/>
      <c r="I2798" s="943"/>
      <c r="J2798" s="16" t="s">
        <v>158</v>
      </c>
      <c r="K2798" s="20"/>
      <c r="L2798" s="16"/>
      <c r="M2798" s="17"/>
      <c r="N2798" s="17"/>
      <c r="O2798" s="17"/>
      <c r="P2798" s="17"/>
      <c r="Q2798" s="16"/>
      <c r="R2798" s="16"/>
      <c r="S2798" s="1013"/>
      <c r="T2798" s="913"/>
      <c r="U2798" s="913"/>
      <c r="V2798" s="913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</row>
    <row r="2799" spans="1:116" ht="9.75" customHeight="1" outlineLevel="4" x14ac:dyDescent="0.15">
      <c r="A2799" s="1002"/>
      <c r="B2799" s="1006"/>
      <c r="C2799" s="1010"/>
      <c r="D2799" s="979"/>
      <c r="E2799" s="961"/>
      <c r="F2799" s="967"/>
      <c r="G2799" s="943"/>
      <c r="H2799" s="943"/>
      <c r="I2799" s="943"/>
      <c r="J2799" s="18" t="s">
        <v>159</v>
      </c>
      <c r="K2799" s="21"/>
      <c r="L2799" s="18"/>
      <c r="M2799" s="18"/>
      <c r="N2799" s="18"/>
      <c r="O2799" s="18"/>
      <c r="P2799" s="18"/>
      <c r="Q2799" s="18"/>
      <c r="R2799" s="18"/>
      <c r="S2799" s="1014"/>
      <c r="T2799" s="913"/>
      <c r="U2799" s="913"/>
      <c r="V2799" s="913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</row>
    <row r="2800" spans="1:116" ht="9.75" customHeight="1" outlineLevel="4" thickBot="1" x14ac:dyDescent="0.2">
      <c r="A2800" s="1003"/>
      <c r="B2800" s="1007"/>
      <c r="C2800" s="1011"/>
      <c r="D2800" s="980"/>
      <c r="E2800" s="962"/>
      <c r="F2800" s="968"/>
      <c r="G2800" s="944"/>
      <c r="H2800" s="944"/>
      <c r="I2800" s="944"/>
      <c r="J2800" s="19" t="s">
        <v>385</v>
      </c>
      <c r="K2800" s="19">
        <f>SUM(K2796:K2799)</f>
        <v>0</v>
      </c>
      <c r="L2800" s="19">
        <f>SUM(L2796:L2799)</f>
        <v>0</v>
      </c>
      <c r="M2800" s="19">
        <f t="shared" ref="M2800:R2800" si="674">SUM(M2796:M2799)</f>
        <v>0</v>
      </c>
      <c r="N2800" s="19">
        <f t="shared" si="674"/>
        <v>0</v>
      </c>
      <c r="O2800" s="19">
        <f t="shared" si="674"/>
        <v>0</v>
      </c>
      <c r="P2800" s="19">
        <f t="shared" si="674"/>
        <v>0</v>
      </c>
      <c r="Q2800" s="19">
        <f t="shared" si="674"/>
        <v>0</v>
      </c>
      <c r="R2800" s="19">
        <f t="shared" si="674"/>
        <v>0</v>
      </c>
      <c r="S2800" s="1015"/>
      <c r="T2800" s="914"/>
      <c r="U2800" s="914"/>
      <c r="V2800" s="914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</row>
    <row r="2801" spans="1:116" ht="9.75" customHeight="1" outlineLevel="4" x14ac:dyDescent="0.15">
      <c r="A2801" s="1000" t="s">
        <v>128</v>
      </c>
      <c r="B2801" s="1004" t="s">
        <v>12</v>
      </c>
      <c r="C2801" s="1008" t="s">
        <v>11</v>
      </c>
      <c r="D2801" s="978">
        <v>5</v>
      </c>
      <c r="E2801" s="960" t="s">
        <v>11</v>
      </c>
      <c r="F2801" s="963"/>
      <c r="G2801" s="942"/>
      <c r="H2801" s="942"/>
      <c r="I2801" s="942"/>
      <c r="J2801" s="14" t="s">
        <v>156</v>
      </c>
      <c r="K2801" s="20"/>
      <c r="L2801" s="20"/>
      <c r="M2801" s="17"/>
      <c r="N2801" s="17"/>
      <c r="O2801" s="17"/>
      <c r="P2801" s="17"/>
      <c r="Q2801" s="16"/>
      <c r="R2801" s="16"/>
      <c r="S2801" s="945"/>
      <c r="T2801" s="912"/>
      <c r="U2801" s="912"/>
      <c r="V2801" s="912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</row>
    <row r="2802" spans="1:116" ht="9.75" customHeight="1" outlineLevel="4" x14ac:dyDescent="0.15">
      <c r="A2802" s="1001"/>
      <c r="B2802" s="1005"/>
      <c r="C2802" s="1009"/>
      <c r="D2802" s="979"/>
      <c r="E2802" s="961"/>
      <c r="F2802" s="964"/>
      <c r="G2802" s="943"/>
      <c r="H2802" s="943"/>
      <c r="I2802" s="943"/>
      <c r="J2802" s="16" t="s">
        <v>157</v>
      </c>
      <c r="K2802" s="20"/>
      <c r="L2802" s="20"/>
      <c r="M2802" s="17"/>
      <c r="N2802" s="17"/>
      <c r="O2802" s="17"/>
      <c r="P2802" s="17"/>
      <c r="Q2802" s="16"/>
      <c r="R2802" s="16"/>
      <c r="S2802" s="946"/>
      <c r="T2802" s="913"/>
      <c r="U2802" s="913"/>
      <c r="V2802" s="913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</row>
    <row r="2803" spans="1:116" ht="9.75" customHeight="1" outlineLevel="4" x14ac:dyDescent="0.15">
      <c r="A2803" s="1001"/>
      <c r="B2803" s="1005"/>
      <c r="C2803" s="1009"/>
      <c r="D2803" s="979"/>
      <c r="E2803" s="961"/>
      <c r="F2803" s="964"/>
      <c r="G2803" s="943"/>
      <c r="H2803" s="943"/>
      <c r="I2803" s="943"/>
      <c r="J2803" s="16" t="s">
        <v>158</v>
      </c>
      <c r="K2803" s="20"/>
      <c r="L2803" s="20"/>
      <c r="M2803" s="17"/>
      <c r="N2803" s="17"/>
      <c r="O2803" s="17"/>
      <c r="P2803" s="17"/>
      <c r="Q2803" s="16"/>
      <c r="R2803" s="16"/>
      <c r="S2803" s="946"/>
      <c r="T2803" s="913"/>
      <c r="U2803" s="913"/>
      <c r="V2803" s="913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</row>
    <row r="2804" spans="1:116" ht="9.75" customHeight="1" outlineLevel="4" x14ac:dyDescent="0.15">
      <c r="A2804" s="1002"/>
      <c r="B2804" s="1006"/>
      <c r="C2804" s="1010"/>
      <c r="D2804" s="979"/>
      <c r="E2804" s="961"/>
      <c r="F2804" s="964"/>
      <c r="G2804" s="943"/>
      <c r="H2804" s="943"/>
      <c r="I2804" s="943"/>
      <c r="J2804" s="18" t="s">
        <v>159</v>
      </c>
      <c r="K2804" s="21"/>
      <c r="L2804" s="21"/>
      <c r="M2804" s="22"/>
      <c r="N2804" s="22"/>
      <c r="O2804" s="22"/>
      <c r="P2804" s="22"/>
      <c r="Q2804" s="18"/>
      <c r="R2804" s="18"/>
      <c r="S2804" s="946"/>
      <c r="T2804" s="913"/>
      <c r="U2804" s="913"/>
      <c r="V2804" s="913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</row>
    <row r="2805" spans="1:116" ht="9.75" customHeight="1" outlineLevel="4" thickBot="1" x14ac:dyDescent="0.2">
      <c r="A2805" s="1003"/>
      <c r="B2805" s="1007"/>
      <c r="C2805" s="1011"/>
      <c r="D2805" s="980"/>
      <c r="E2805" s="962"/>
      <c r="F2805" s="965"/>
      <c r="G2805" s="944"/>
      <c r="H2805" s="944"/>
      <c r="I2805" s="944"/>
      <c r="J2805" s="19" t="s">
        <v>385</v>
      </c>
      <c r="K2805" s="19">
        <f>SUM(K2801:K2804)</f>
        <v>0</v>
      </c>
      <c r="L2805" s="19">
        <f>SUM(L2801:L2804)</f>
        <v>0</v>
      </c>
      <c r="M2805" s="19">
        <f t="shared" ref="M2805:R2805" si="675">SUM(M2801:M2804)</f>
        <v>0</v>
      </c>
      <c r="N2805" s="19">
        <f t="shared" si="675"/>
        <v>0</v>
      </c>
      <c r="O2805" s="19">
        <f t="shared" si="675"/>
        <v>0</v>
      </c>
      <c r="P2805" s="19">
        <f t="shared" si="675"/>
        <v>0</v>
      </c>
      <c r="Q2805" s="19">
        <f t="shared" si="675"/>
        <v>0</v>
      </c>
      <c r="R2805" s="19">
        <f t="shared" si="675"/>
        <v>0</v>
      </c>
      <c r="S2805" s="947"/>
      <c r="T2805" s="914"/>
      <c r="U2805" s="914"/>
      <c r="V2805" s="914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</row>
    <row r="2806" spans="1:116" ht="9.75" customHeight="1" outlineLevel="4" x14ac:dyDescent="0.15">
      <c r="A2806" s="1000" t="s">
        <v>128</v>
      </c>
      <c r="B2806" s="1004" t="s">
        <v>12</v>
      </c>
      <c r="C2806" s="1008" t="s">
        <v>11</v>
      </c>
      <c r="D2806" s="978">
        <v>5</v>
      </c>
      <c r="E2806" s="960" t="s">
        <v>12</v>
      </c>
      <c r="F2806" s="963"/>
      <c r="G2806" s="942"/>
      <c r="H2806" s="942"/>
      <c r="I2806" s="942"/>
      <c r="J2806" s="14" t="s">
        <v>156</v>
      </c>
      <c r="K2806" s="20"/>
      <c r="L2806" s="20"/>
      <c r="M2806" s="17"/>
      <c r="N2806" s="17"/>
      <c r="O2806" s="17"/>
      <c r="P2806" s="17"/>
      <c r="Q2806" s="16"/>
      <c r="R2806" s="16"/>
      <c r="S2806" s="945"/>
      <c r="T2806" s="912"/>
      <c r="U2806" s="912"/>
      <c r="V2806" s="912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</row>
    <row r="2807" spans="1:116" ht="9.75" customHeight="1" outlineLevel="4" x14ac:dyDescent="0.15">
      <c r="A2807" s="1001"/>
      <c r="B2807" s="1005"/>
      <c r="C2807" s="1009"/>
      <c r="D2807" s="979"/>
      <c r="E2807" s="961"/>
      <c r="F2807" s="964"/>
      <c r="G2807" s="943"/>
      <c r="H2807" s="943"/>
      <c r="I2807" s="943"/>
      <c r="J2807" s="16" t="s">
        <v>157</v>
      </c>
      <c r="K2807" s="20"/>
      <c r="L2807" s="20"/>
      <c r="M2807" s="17"/>
      <c r="N2807" s="17"/>
      <c r="O2807" s="17"/>
      <c r="P2807" s="17"/>
      <c r="Q2807" s="16"/>
      <c r="R2807" s="16"/>
      <c r="S2807" s="946"/>
      <c r="T2807" s="913"/>
      <c r="U2807" s="913"/>
      <c r="V2807" s="913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</row>
    <row r="2808" spans="1:116" ht="9.75" customHeight="1" outlineLevel="4" x14ac:dyDescent="0.15">
      <c r="A2808" s="1001"/>
      <c r="B2808" s="1005"/>
      <c r="C2808" s="1009"/>
      <c r="D2808" s="979"/>
      <c r="E2808" s="961"/>
      <c r="F2808" s="964"/>
      <c r="G2808" s="943"/>
      <c r="H2808" s="943"/>
      <c r="I2808" s="943"/>
      <c r="J2808" s="16" t="s">
        <v>158</v>
      </c>
      <c r="K2808" s="20"/>
      <c r="L2808" s="20"/>
      <c r="M2808" s="17"/>
      <c r="N2808" s="17"/>
      <c r="O2808" s="17"/>
      <c r="P2808" s="17"/>
      <c r="Q2808" s="16"/>
      <c r="R2808" s="16"/>
      <c r="S2808" s="946"/>
      <c r="T2808" s="913"/>
      <c r="U2808" s="913"/>
      <c r="V2808" s="913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6"/>
      <c r="CW2808" s="6"/>
      <c r="CX2808" s="6"/>
      <c r="CY2808" s="6"/>
      <c r="CZ2808" s="6"/>
      <c r="DA2808" s="6"/>
      <c r="DB2808" s="6"/>
      <c r="DC2808" s="6"/>
      <c r="DD2808" s="6"/>
      <c r="DE2808" s="6"/>
      <c r="DF2808" s="6"/>
      <c r="DG2808" s="6"/>
      <c r="DH2808" s="6"/>
      <c r="DI2808" s="6"/>
      <c r="DJ2808" s="6"/>
      <c r="DK2808" s="6"/>
      <c r="DL2808" s="6"/>
    </row>
    <row r="2809" spans="1:116" ht="9.75" customHeight="1" outlineLevel="4" x14ac:dyDescent="0.2">
      <c r="A2809" s="1002"/>
      <c r="B2809" s="1006"/>
      <c r="C2809" s="1010"/>
      <c r="D2809" s="979"/>
      <c r="E2809" s="961"/>
      <c r="F2809" s="964"/>
      <c r="G2809" s="943"/>
      <c r="H2809" s="943"/>
      <c r="I2809" s="943"/>
      <c r="J2809" s="18" t="s">
        <v>159</v>
      </c>
      <c r="K2809" s="21"/>
      <c r="L2809" s="21"/>
      <c r="M2809" s="22"/>
      <c r="N2809" s="22"/>
      <c r="O2809" s="22"/>
      <c r="P2809" s="22"/>
      <c r="Q2809" s="18"/>
      <c r="R2809" s="18"/>
      <c r="S2809" s="946"/>
      <c r="T2809" s="913"/>
      <c r="U2809" s="913"/>
      <c r="V2809" s="913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  <c r="DI2809" s="5"/>
      <c r="DJ2809" s="5"/>
      <c r="DK2809" s="5"/>
      <c r="DL2809" s="5"/>
    </row>
    <row r="2810" spans="1:116" ht="9.75" customHeight="1" outlineLevel="4" thickBot="1" x14ac:dyDescent="0.2">
      <c r="A2810" s="1003"/>
      <c r="B2810" s="1007"/>
      <c r="C2810" s="1011"/>
      <c r="D2810" s="980"/>
      <c r="E2810" s="962"/>
      <c r="F2810" s="965"/>
      <c r="G2810" s="944"/>
      <c r="H2810" s="944"/>
      <c r="I2810" s="944"/>
      <c r="J2810" s="19" t="s">
        <v>385</v>
      </c>
      <c r="K2810" s="19">
        <f>SUM(K2806:K2809)</f>
        <v>0</v>
      </c>
      <c r="L2810" s="19">
        <f>SUM(L2806:L2809)</f>
        <v>0</v>
      </c>
      <c r="M2810" s="19">
        <f t="shared" ref="M2810:R2810" si="676">SUM(M2806:M2809)</f>
        <v>0</v>
      </c>
      <c r="N2810" s="19">
        <f t="shared" si="676"/>
        <v>0</v>
      </c>
      <c r="O2810" s="19">
        <f t="shared" si="676"/>
        <v>0</v>
      </c>
      <c r="P2810" s="19">
        <f t="shared" si="676"/>
        <v>0</v>
      </c>
      <c r="Q2810" s="19">
        <f t="shared" si="676"/>
        <v>0</v>
      </c>
      <c r="R2810" s="19">
        <f t="shared" si="676"/>
        <v>0</v>
      </c>
      <c r="S2810" s="947"/>
      <c r="T2810" s="914"/>
      <c r="U2810" s="914"/>
      <c r="V2810" s="914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</row>
    <row r="2811" spans="1:116" ht="9.75" customHeight="1" outlineLevel="3" thickBot="1" x14ac:dyDescent="0.2">
      <c r="A2811" s="30" t="s">
        <v>128</v>
      </c>
      <c r="B2811" s="31" t="s">
        <v>12</v>
      </c>
      <c r="C2811" s="10" t="s">
        <v>11</v>
      </c>
      <c r="D2811" s="25">
        <v>5</v>
      </c>
      <c r="E2811" s="915" t="s">
        <v>46</v>
      </c>
      <c r="F2811" s="916"/>
      <c r="G2811" s="916"/>
      <c r="H2811" s="916"/>
      <c r="I2811" s="916"/>
      <c r="J2811" s="917"/>
      <c r="K2811" s="26">
        <f>K2800+K2805+K2810</f>
        <v>0</v>
      </c>
      <c r="L2811" s="26">
        <f>L2800+L2805+L2810</f>
        <v>0</v>
      </c>
      <c r="M2811" s="26">
        <f t="shared" ref="M2811:R2811" si="677">M2800+M2805+M2810</f>
        <v>0</v>
      </c>
      <c r="N2811" s="26">
        <f t="shared" si="677"/>
        <v>0</v>
      </c>
      <c r="O2811" s="26">
        <f t="shared" si="677"/>
        <v>0</v>
      </c>
      <c r="P2811" s="26">
        <f t="shared" si="677"/>
        <v>0</v>
      </c>
      <c r="Q2811" s="26">
        <f t="shared" si="677"/>
        <v>0</v>
      </c>
      <c r="R2811" s="26">
        <f t="shared" si="677"/>
        <v>0</v>
      </c>
      <c r="S2811" s="42" t="s">
        <v>13</v>
      </c>
      <c r="T2811" s="43" t="s">
        <v>13</v>
      </c>
      <c r="U2811" s="44" t="s">
        <v>13</v>
      </c>
      <c r="V2811" s="45" t="s">
        <v>13</v>
      </c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</row>
    <row r="2812" spans="1:116" ht="9.75" customHeight="1" outlineLevel="4" thickBot="1" x14ac:dyDescent="0.2">
      <c r="A2812" s="11" t="s">
        <v>128</v>
      </c>
      <c r="B2812" s="12" t="s">
        <v>12</v>
      </c>
      <c r="C2812" s="117" t="s">
        <v>11</v>
      </c>
      <c r="D2812" s="13">
        <v>6</v>
      </c>
      <c r="E2812" s="1016" t="s">
        <v>149</v>
      </c>
      <c r="F2812" s="1017"/>
      <c r="G2812" s="1017"/>
      <c r="H2812" s="1017"/>
      <c r="I2812" s="1017"/>
      <c r="J2812" s="1017"/>
      <c r="K2812" s="1017"/>
      <c r="L2812" s="1017"/>
      <c r="M2812" s="1017"/>
      <c r="N2812" s="1017"/>
      <c r="O2812" s="1017"/>
      <c r="P2812" s="1017"/>
      <c r="Q2812" s="1017"/>
      <c r="R2812" s="1017"/>
      <c r="S2812" s="1017"/>
      <c r="T2812" s="1017"/>
      <c r="U2812" s="1017"/>
      <c r="V2812" s="1018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</row>
    <row r="2813" spans="1:116" ht="9.75" customHeight="1" outlineLevel="4" x14ac:dyDescent="0.15">
      <c r="A2813" s="1000" t="s">
        <v>128</v>
      </c>
      <c r="B2813" s="1004" t="s">
        <v>12</v>
      </c>
      <c r="C2813" s="1008" t="s">
        <v>11</v>
      </c>
      <c r="D2813" s="978">
        <v>6</v>
      </c>
      <c r="E2813" s="960" t="s">
        <v>10</v>
      </c>
      <c r="F2813" s="966"/>
      <c r="G2813" s="942"/>
      <c r="H2813" s="942"/>
      <c r="I2813" s="942"/>
      <c r="J2813" s="16" t="s">
        <v>156</v>
      </c>
      <c r="K2813" s="20"/>
      <c r="L2813" s="14"/>
      <c r="M2813" s="15"/>
      <c r="N2813" s="15"/>
      <c r="O2813" s="15"/>
      <c r="P2813" s="15"/>
      <c r="Q2813" s="14"/>
      <c r="R2813" s="14"/>
      <c r="S2813" s="1012"/>
      <c r="T2813" s="912"/>
      <c r="U2813" s="912"/>
      <c r="V2813" s="912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</row>
    <row r="2814" spans="1:116" ht="9.75" customHeight="1" outlineLevel="4" x14ac:dyDescent="0.15">
      <c r="A2814" s="1001"/>
      <c r="B2814" s="1005"/>
      <c r="C2814" s="1009"/>
      <c r="D2814" s="979"/>
      <c r="E2814" s="961"/>
      <c r="F2814" s="967"/>
      <c r="G2814" s="943"/>
      <c r="H2814" s="943"/>
      <c r="I2814" s="943"/>
      <c r="J2814" s="16" t="s">
        <v>157</v>
      </c>
      <c r="K2814" s="20"/>
      <c r="L2814" s="16"/>
      <c r="M2814" s="17"/>
      <c r="N2814" s="17"/>
      <c r="O2814" s="17"/>
      <c r="P2814" s="17"/>
      <c r="Q2814" s="16"/>
      <c r="R2814" s="16"/>
      <c r="S2814" s="1013"/>
      <c r="T2814" s="913"/>
      <c r="U2814" s="913"/>
      <c r="V2814" s="913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</row>
    <row r="2815" spans="1:116" ht="9.75" customHeight="1" outlineLevel="4" x14ac:dyDescent="0.15">
      <c r="A2815" s="1001"/>
      <c r="B2815" s="1005"/>
      <c r="C2815" s="1009"/>
      <c r="D2815" s="979"/>
      <c r="E2815" s="961"/>
      <c r="F2815" s="967"/>
      <c r="G2815" s="943"/>
      <c r="H2815" s="943"/>
      <c r="I2815" s="943"/>
      <c r="J2815" s="16" t="s">
        <v>158</v>
      </c>
      <c r="K2815" s="20"/>
      <c r="L2815" s="16"/>
      <c r="M2815" s="17"/>
      <c r="N2815" s="17"/>
      <c r="O2815" s="17"/>
      <c r="P2815" s="17"/>
      <c r="Q2815" s="16"/>
      <c r="R2815" s="16"/>
      <c r="S2815" s="1013"/>
      <c r="T2815" s="913"/>
      <c r="U2815" s="913"/>
      <c r="V2815" s="913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</row>
    <row r="2816" spans="1:116" ht="10.5" outlineLevel="4" x14ac:dyDescent="0.15">
      <c r="A2816" s="1002"/>
      <c r="B2816" s="1006"/>
      <c r="C2816" s="1010"/>
      <c r="D2816" s="979"/>
      <c r="E2816" s="961"/>
      <c r="F2816" s="967"/>
      <c r="G2816" s="943"/>
      <c r="H2816" s="943"/>
      <c r="I2816" s="943"/>
      <c r="J2816" s="18" t="s">
        <v>159</v>
      </c>
      <c r="K2816" s="21"/>
      <c r="L2816" s="18"/>
      <c r="M2816" s="18"/>
      <c r="N2816" s="18"/>
      <c r="O2816" s="18"/>
      <c r="P2816" s="18"/>
      <c r="Q2816" s="18"/>
      <c r="R2816" s="18"/>
      <c r="S2816" s="1014"/>
      <c r="T2816" s="913"/>
      <c r="U2816" s="913"/>
      <c r="V2816" s="913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</row>
    <row r="2817" spans="1:44" ht="11.25" outlineLevel="4" thickBot="1" x14ac:dyDescent="0.2">
      <c r="A2817" s="1003"/>
      <c r="B2817" s="1007"/>
      <c r="C2817" s="1011"/>
      <c r="D2817" s="980"/>
      <c r="E2817" s="962"/>
      <c r="F2817" s="968"/>
      <c r="G2817" s="944"/>
      <c r="H2817" s="944"/>
      <c r="I2817" s="944"/>
      <c r="J2817" s="19" t="s">
        <v>385</v>
      </c>
      <c r="K2817" s="19">
        <f>SUM(K2813:K2816)</f>
        <v>0</v>
      </c>
      <c r="L2817" s="19">
        <f>SUM(L2813:L2816)</f>
        <v>0</v>
      </c>
      <c r="M2817" s="19">
        <f t="shared" ref="M2817:R2817" si="678">SUM(M2813:M2816)</f>
        <v>0</v>
      </c>
      <c r="N2817" s="19">
        <f t="shared" si="678"/>
        <v>0</v>
      </c>
      <c r="O2817" s="19">
        <f t="shared" si="678"/>
        <v>0</v>
      </c>
      <c r="P2817" s="19">
        <f t="shared" si="678"/>
        <v>0</v>
      </c>
      <c r="Q2817" s="19">
        <f t="shared" si="678"/>
        <v>0</v>
      </c>
      <c r="R2817" s="19">
        <f t="shared" si="678"/>
        <v>0</v>
      </c>
      <c r="S2817" s="1015"/>
      <c r="T2817" s="914"/>
      <c r="U2817" s="914"/>
      <c r="V2817" s="914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</row>
    <row r="2818" spans="1:44" ht="10.5" outlineLevel="4" x14ac:dyDescent="0.15">
      <c r="A2818" s="1000" t="s">
        <v>128</v>
      </c>
      <c r="B2818" s="1004" t="s">
        <v>12</v>
      </c>
      <c r="C2818" s="1008" t="s">
        <v>11</v>
      </c>
      <c r="D2818" s="978">
        <v>6</v>
      </c>
      <c r="E2818" s="960" t="s">
        <v>11</v>
      </c>
      <c r="F2818" s="963"/>
      <c r="G2818" s="942"/>
      <c r="H2818" s="942"/>
      <c r="I2818" s="942"/>
      <c r="J2818" s="14" t="s">
        <v>156</v>
      </c>
      <c r="K2818" s="20"/>
      <c r="L2818" s="20"/>
      <c r="M2818" s="17"/>
      <c r="N2818" s="17"/>
      <c r="O2818" s="17"/>
      <c r="P2818" s="17"/>
      <c r="Q2818" s="16"/>
      <c r="R2818" s="16"/>
      <c r="S2818" s="945"/>
      <c r="T2818" s="912"/>
      <c r="U2818" s="912"/>
      <c r="V2818" s="912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</row>
    <row r="2819" spans="1:44" ht="10.5" outlineLevel="4" x14ac:dyDescent="0.15">
      <c r="A2819" s="1001"/>
      <c r="B2819" s="1005"/>
      <c r="C2819" s="1009"/>
      <c r="D2819" s="979"/>
      <c r="E2819" s="961"/>
      <c r="F2819" s="964"/>
      <c r="G2819" s="943"/>
      <c r="H2819" s="943"/>
      <c r="I2819" s="943"/>
      <c r="J2819" s="16" t="s">
        <v>157</v>
      </c>
      <c r="K2819" s="20"/>
      <c r="L2819" s="20"/>
      <c r="M2819" s="17"/>
      <c r="N2819" s="17"/>
      <c r="O2819" s="17"/>
      <c r="P2819" s="17"/>
      <c r="Q2819" s="16"/>
      <c r="R2819" s="16"/>
      <c r="S2819" s="946"/>
      <c r="T2819" s="913"/>
      <c r="U2819" s="913"/>
      <c r="V2819" s="913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</row>
    <row r="2820" spans="1:44" ht="10.5" outlineLevel="4" x14ac:dyDescent="0.15">
      <c r="A2820" s="1001"/>
      <c r="B2820" s="1005"/>
      <c r="C2820" s="1009"/>
      <c r="D2820" s="979"/>
      <c r="E2820" s="961"/>
      <c r="F2820" s="964"/>
      <c r="G2820" s="943"/>
      <c r="H2820" s="943"/>
      <c r="I2820" s="943"/>
      <c r="J2820" s="16" t="s">
        <v>158</v>
      </c>
      <c r="K2820" s="20"/>
      <c r="L2820" s="20"/>
      <c r="M2820" s="17"/>
      <c r="N2820" s="17"/>
      <c r="O2820" s="17"/>
      <c r="P2820" s="17"/>
      <c r="Q2820" s="16"/>
      <c r="R2820" s="16"/>
      <c r="S2820" s="946"/>
      <c r="T2820" s="913"/>
      <c r="U2820" s="913"/>
      <c r="V2820" s="913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</row>
    <row r="2821" spans="1:44" ht="10.5" outlineLevel="4" x14ac:dyDescent="0.15">
      <c r="A2821" s="1002"/>
      <c r="B2821" s="1006"/>
      <c r="C2821" s="1010"/>
      <c r="D2821" s="979"/>
      <c r="E2821" s="961"/>
      <c r="F2821" s="964"/>
      <c r="G2821" s="943"/>
      <c r="H2821" s="943"/>
      <c r="I2821" s="943"/>
      <c r="J2821" s="18" t="s">
        <v>159</v>
      </c>
      <c r="K2821" s="21"/>
      <c r="L2821" s="21"/>
      <c r="M2821" s="22"/>
      <c r="N2821" s="22"/>
      <c r="O2821" s="22"/>
      <c r="P2821" s="22"/>
      <c r="Q2821" s="18"/>
      <c r="R2821" s="18"/>
      <c r="S2821" s="946"/>
      <c r="T2821" s="913"/>
      <c r="U2821" s="913"/>
      <c r="V2821" s="913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</row>
    <row r="2822" spans="1:44" ht="11.25" outlineLevel="4" thickBot="1" x14ac:dyDescent="0.2">
      <c r="A2822" s="1003"/>
      <c r="B2822" s="1007"/>
      <c r="C2822" s="1011"/>
      <c r="D2822" s="980"/>
      <c r="E2822" s="962"/>
      <c r="F2822" s="965"/>
      <c r="G2822" s="944"/>
      <c r="H2822" s="944"/>
      <c r="I2822" s="944"/>
      <c r="J2822" s="19" t="s">
        <v>385</v>
      </c>
      <c r="K2822" s="19">
        <f>SUM(K2818:K2821)</f>
        <v>0</v>
      </c>
      <c r="L2822" s="19">
        <f>SUM(L2818:L2821)</f>
        <v>0</v>
      </c>
      <c r="M2822" s="19">
        <f t="shared" ref="M2822:R2822" si="679">SUM(M2818:M2821)</f>
        <v>0</v>
      </c>
      <c r="N2822" s="19">
        <f t="shared" si="679"/>
        <v>0</v>
      </c>
      <c r="O2822" s="19">
        <f t="shared" si="679"/>
        <v>0</v>
      </c>
      <c r="P2822" s="19">
        <f t="shared" si="679"/>
        <v>0</v>
      </c>
      <c r="Q2822" s="19">
        <f t="shared" si="679"/>
        <v>0</v>
      </c>
      <c r="R2822" s="19">
        <f t="shared" si="679"/>
        <v>0</v>
      </c>
      <c r="S2822" s="947"/>
      <c r="T2822" s="914"/>
      <c r="U2822" s="914"/>
      <c r="V2822" s="914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</row>
    <row r="2823" spans="1:44" ht="10.5" outlineLevel="4" x14ac:dyDescent="0.15">
      <c r="A2823" s="1000" t="s">
        <v>128</v>
      </c>
      <c r="B2823" s="1004" t="s">
        <v>12</v>
      </c>
      <c r="C2823" s="1008" t="s">
        <v>11</v>
      </c>
      <c r="D2823" s="978">
        <v>6</v>
      </c>
      <c r="E2823" s="960" t="s">
        <v>12</v>
      </c>
      <c r="F2823" s="963"/>
      <c r="G2823" s="942"/>
      <c r="H2823" s="942"/>
      <c r="I2823" s="942"/>
      <c r="J2823" s="14" t="s">
        <v>156</v>
      </c>
      <c r="K2823" s="20"/>
      <c r="L2823" s="20"/>
      <c r="M2823" s="17"/>
      <c r="N2823" s="17"/>
      <c r="O2823" s="17"/>
      <c r="P2823" s="17"/>
      <c r="Q2823" s="16"/>
      <c r="R2823" s="16"/>
      <c r="S2823" s="945"/>
      <c r="T2823" s="912"/>
      <c r="U2823" s="912"/>
      <c r="V2823" s="912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</row>
    <row r="2824" spans="1:44" ht="10.5" outlineLevel="4" x14ac:dyDescent="0.15">
      <c r="A2824" s="1001"/>
      <c r="B2824" s="1005"/>
      <c r="C2824" s="1009"/>
      <c r="D2824" s="979"/>
      <c r="E2824" s="961"/>
      <c r="F2824" s="964"/>
      <c r="G2824" s="943"/>
      <c r="H2824" s="943"/>
      <c r="I2824" s="943"/>
      <c r="J2824" s="16" t="s">
        <v>157</v>
      </c>
      <c r="K2824" s="20"/>
      <c r="L2824" s="20"/>
      <c r="M2824" s="17"/>
      <c r="N2824" s="17"/>
      <c r="O2824" s="17"/>
      <c r="P2824" s="17"/>
      <c r="Q2824" s="16"/>
      <c r="R2824" s="16"/>
      <c r="S2824" s="946"/>
      <c r="T2824" s="913"/>
      <c r="U2824" s="913"/>
      <c r="V2824" s="913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</row>
    <row r="2825" spans="1:44" ht="10.5" outlineLevel="4" x14ac:dyDescent="0.15">
      <c r="A2825" s="1001"/>
      <c r="B2825" s="1005"/>
      <c r="C2825" s="1009"/>
      <c r="D2825" s="979"/>
      <c r="E2825" s="961"/>
      <c r="F2825" s="964"/>
      <c r="G2825" s="943"/>
      <c r="H2825" s="943"/>
      <c r="I2825" s="943"/>
      <c r="J2825" s="16" t="s">
        <v>158</v>
      </c>
      <c r="K2825" s="20"/>
      <c r="L2825" s="20"/>
      <c r="M2825" s="17"/>
      <c r="N2825" s="17"/>
      <c r="O2825" s="17"/>
      <c r="P2825" s="17"/>
      <c r="Q2825" s="16"/>
      <c r="R2825" s="16"/>
      <c r="S2825" s="946"/>
      <c r="T2825" s="913"/>
      <c r="U2825" s="913"/>
      <c r="V2825" s="913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</row>
    <row r="2826" spans="1:44" ht="10.5" outlineLevel="4" x14ac:dyDescent="0.15">
      <c r="A2826" s="1002"/>
      <c r="B2826" s="1006"/>
      <c r="C2826" s="1010"/>
      <c r="D2826" s="979"/>
      <c r="E2826" s="961"/>
      <c r="F2826" s="964"/>
      <c r="G2826" s="943"/>
      <c r="H2826" s="943"/>
      <c r="I2826" s="943"/>
      <c r="J2826" s="18" t="s">
        <v>159</v>
      </c>
      <c r="K2826" s="21"/>
      <c r="L2826" s="21"/>
      <c r="M2826" s="22"/>
      <c r="N2826" s="22"/>
      <c r="O2826" s="22"/>
      <c r="P2826" s="22"/>
      <c r="Q2826" s="18"/>
      <c r="R2826" s="18"/>
      <c r="S2826" s="946"/>
      <c r="T2826" s="913"/>
      <c r="U2826" s="913"/>
      <c r="V2826" s="913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</row>
    <row r="2827" spans="1:44" ht="11.25" outlineLevel="4" thickBot="1" x14ac:dyDescent="0.2">
      <c r="A2827" s="1003"/>
      <c r="B2827" s="1007"/>
      <c r="C2827" s="1011"/>
      <c r="D2827" s="980"/>
      <c r="E2827" s="962"/>
      <c r="F2827" s="965"/>
      <c r="G2827" s="944"/>
      <c r="H2827" s="944"/>
      <c r="I2827" s="944"/>
      <c r="J2827" s="19" t="s">
        <v>385</v>
      </c>
      <c r="K2827" s="19">
        <f>SUM(K2823:K2826)</f>
        <v>0</v>
      </c>
      <c r="L2827" s="19">
        <f>SUM(L2823:L2826)</f>
        <v>0</v>
      </c>
      <c r="M2827" s="19">
        <f t="shared" ref="M2827:R2827" si="680">SUM(M2823:M2826)</f>
        <v>0</v>
      </c>
      <c r="N2827" s="19">
        <f t="shared" si="680"/>
        <v>0</v>
      </c>
      <c r="O2827" s="19">
        <f t="shared" si="680"/>
        <v>0</v>
      </c>
      <c r="P2827" s="19">
        <f t="shared" si="680"/>
        <v>0</v>
      </c>
      <c r="Q2827" s="19">
        <f t="shared" si="680"/>
        <v>0</v>
      </c>
      <c r="R2827" s="19">
        <f t="shared" si="680"/>
        <v>0</v>
      </c>
      <c r="S2827" s="947"/>
      <c r="T2827" s="914"/>
      <c r="U2827" s="914"/>
      <c r="V2827" s="914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</row>
    <row r="2828" spans="1:44" ht="11.25" outlineLevel="3" thickBot="1" x14ac:dyDescent="0.2">
      <c r="A2828" s="30" t="s">
        <v>128</v>
      </c>
      <c r="B2828" s="31" t="s">
        <v>12</v>
      </c>
      <c r="C2828" s="10" t="s">
        <v>11</v>
      </c>
      <c r="D2828" s="25">
        <v>6</v>
      </c>
      <c r="E2828" s="915" t="s">
        <v>46</v>
      </c>
      <c r="F2828" s="916"/>
      <c r="G2828" s="916"/>
      <c r="H2828" s="916"/>
      <c r="I2828" s="916"/>
      <c r="J2828" s="917"/>
      <c r="K2828" s="26">
        <f>K2817+K2822+K2827</f>
        <v>0</v>
      </c>
      <c r="L2828" s="26">
        <f>L2817+L2822+L2827</f>
        <v>0</v>
      </c>
      <c r="M2828" s="26">
        <f t="shared" ref="M2828:R2828" si="681">M2817+M2822+M2827</f>
        <v>0</v>
      </c>
      <c r="N2828" s="26">
        <f t="shared" si="681"/>
        <v>0</v>
      </c>
      <c r="O2828" s="26">
        <f t="shared" si="681"/>
        <v>0</v>
      </c>
      <c r="P2828" s="26">
        <f t="shared" si="681"/>
        <v>0</v>
      </c>
      <c r="Q2828" s="26">
        <f t="shared" si="681"/>
        <v>0</v>
      </c>
      <c r="R2828" s="26">
        <f t="shared" si="681"/>
        <v>0</v>
      </c>
      <c r="S2828" s="42" t="s">
        <v>13</v>
      </c>
      <c r="T2828" s="43" t="s">
        <v>13</v>
      </c>
      <c r="U2828" s="44" t="s">
        <v>13</v>
      </c>
      <c r="V2828" s="45" t="s">
        <v>13</v>
      </c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</row>
    <row r="2829" spans="1:44" ht="11.25" customHeight="1" outlineLevel="4" thickBot="1" x14ac:dyDescent="0.2">
      <c r="A2829" s="11" t="s">
        <v>128</v>
      </c>
      <c r="B2829" s="12" t="s">
        <v>12</v>
      </c>
      <c r="C2829" s="117" t="s">
        <v>11</v>
      </c>
      <c r="D2829" s="13">
        <v>7</v>
      </c>
      <c r="E2829" s="1016" t="s">
        <v>150</v>
      </c>
      <c r="F2829" s="1017"/>
      <c r="G2829" s="1017"/>
      <c r="H2829" s="1017"/>
      <c r="I2829" s="1017"/>
      <c r="J2829" s="1017"/>
      <c r="K2829" s="1017"/>
      <c r="L2829" s="1017"/>
      <c r="M2829" s="1017"/>
      <c r="N2829" s="1017"/>
      <c r="O2829" s="1017"/>
      <c r="P2829" s="1017"/>
      <c r="Q2829" s="1017"/>
      <c r="R2829" s="1017"/>
      <c r="S2829" s="1017"/>
      <c r="T2829" s="1017"/>
      <c r="U2829" s="1017"/>
      <c r="V2829" s="1018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</row>
    <row r="2830" spans="1:44" ht="10.5" outlineLevel="4" x14ac:dyDescent="0.15">
      <c r="A2830" s="1000" t="s">
        <v>128</v>
      </c>
      <c r="B2830" s="1004" t="s">
        <v>12</v>
      </c>
      <c r="C2830" s="1008" t="s">
        <v>11</v>
      </c>
      <c r="D2830" s="978">
        <v>7</v>
      </c>
      <c r="E2830" s="960" t="s">
        <v>10</v>
      </c>
      <c r="F2830" s="966"/>
      <c r="G2830" s="942"/>
      <c r="H2830" s="942"/>
      <c r="I2830" s="942"/>
      <c r="J2830" s="16" t="s">
        <v>156</v>
      </c>
      <c r="K2830" s="20"/>
      <c r="L2830" s="14"/>
      <c r="M2830" s="15"/>
      <c r="N2830" s="15"/>
      <c r="O2830" s="15"/>
      <c r="P2830" s="15"/>
      <c r="Q2830" s="14"/>
      <c r="R2830" s="14"/>
      <c r="S2830" s="1012"/>
      <c r="T2830" s="912"/>
      <c r="U2830" s="912"/>
      <c r="V2830" s="912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</row>
    <row r="2831" spans="1:44" ht="10.5" outlineLevel="4" x14ac:dyDescent="0.15">
      <c r="A2831" s="1001"/>
      <c r="B2831" s="1005"/>
      <c r="C2831" s="1009"/>
      <c r="D2831" s="979"/>
      <c r="E2831" s="961"/>
      <c r="F2831" s="967"/>
      <c r="G2831" s="943"/>
      <c r="H2831" s="943"/>
      <c r="I2831" s="943"/>
      <c r="J2831" s="16" t="s">
        <v>157</v>
      </c>
      <c r="K2831" s="20"/>
      <c r="L2831" s="16"/>
      <c r="M2831" s="17"/>
      <c r="N2831" s="17"/>
      <c r="O2831" s="17"/>
      <c r="P2831" s="17"/>
      <c r="Q2831" s="16"/>
      <c r="R2831" s="16"/>
      <c r="S2831" s="1013"/>
      <c r="T2831" s="913"/>
      <c r="U2831" s="913"/>
      <c r="V2831" s="913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</row>
    <row r="2832" spans="1:44" ht="9.75" customHeight="1" outlineLevel="4" x14ac:dyDescent="0.15">
      <c r="A2832" s="1001"/>
      <c r="B2832" s="1005"/>
      <c r="C2832" s="1009"/>
      <c r="D2832" s="979"/>
      <c r="E2832" s="961"/>
      <c r="F2832" s="967"/>
      <c r="G2832" s="943"/>
      <c r="H2832" s="943"/>
      <c r="I2832" s="943"/>
      <c r="J2832" s="16" t="s">
        <v>158</v>
      </c>
      <c r="K2832" s="20"/>
      <c r="L2832" s="16"/>
      <c r="M2832" s="17"/>
      <c r="N2832" s="17"/>
      <c r="O2832" s="17"/>
      <c r="P2832" s="17"/>
      <c r="Q2832" s="16"/>
      <c r="R2832" s="16"/>
      <c r="S2832" s="1013"/>
      <c r="T2832" s="913"/>
      <c r="U2832" s="913"/>
      <c r="V2832" s="913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</row>
    <row r="2833" spans="1:116" ht="9.75" customHeight="1" outlineLevel="4" x14ac:dyDescent="0.15">
      <c r="A2833" s="1002"/>
      <c r="B2833" s="1006"/>
      <c r="C2833" s="1010"/>
      <c r="D2833" s="979"/>
      <c r="E2833" s="961"/>
      <c r="F2833" s="967"/>
      <c r="G2833" s="943"/>
      <c r="H2833" s="943"/>
      <c r="I2833" s="943"/>
      <c r="J2833" s="18" t="s">
        <v>159</v>
      </c>
      <c r="K2833" s="21"/>
      <c r="L2833" s="18"/>
      <c r="M2833" s="18"/>
      <c r="N2833" s="18"/>
      <c r="O2833" s="18"/>
      <c r="P2833" s="18"/>
      <c r="Q2833" s="18"/>
      <c r="R2833" s="18"/>
      <c r="S2833" s="1014"/>
      <c r="T2833" s="913"/>
      <c r="U2833" s="913"/>
      <c r="V2833" s="913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</row>
    <row r="2834" spans="1:116" ht="9.75" customHeight="1" outlineLevel="4" thickBot="1" x14ac:dyDescent="0.2">
      <c r="A2834" s="1003"/>
      <c r="B2834" s="1007"/>
      <c r="C2834" s="1011"/>
      <c r="D2834" s="980"/>
      <c r="E2834" s="962"/>
      <c r="F2834" s="968"/>
      <c r="G2834" s="944"/>
      <c r="H2834" s="944"/>
      <c r="I2834" s="944"/>
      <c r="J2834" s="19" t="s">
        <v>385</v>
      </c>
      <c r="K2834" s="19">
        <f>SUM(K2830:K2833)</f>
        <v>0</v>
      </c>
      <c r="L2834" s="19">
        <f>SUM(L2830:L2833)</f>
        <v>0</v>
      </c>
      <c r="M2834" s="19">
        <f t="shared" ref="M2834:R2834" si="682">SUM(M2830:M2833)</f>
        <v>0</v>
      </c>
      <c r="N2834" s="19">
        <f t="shared" si="682"/>
        <v>0</v>
      </c>
      <c r="O2834" s="19">
        <f t="shared" si="682"/>
        <v>0</v>
      </c>
      <c r="P2834" s="19">
        <f t="shared" si="682"/>
        <v>0</v>
      </c>
      <c r="Q2834" s="19">
        <f t="shared" si="682"/>
        <v>0</v>
      </c>
      <c r="R2834" s="19">
        <f t="shared" si="682"/>
        <v>0</v>
      </c>
      <c r="S2834" s="1015"/>
      <c r="T2834" s="914"/>
      <c r="U2834" s="914"/>
      <c r="V2834" s="914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</row>
    <row r="2835" spans="1:116" ht="9.75" customHeight="1" outlineLevel="4" x14ac:dyDescent="0.15">
      <c r="A2835" s="1000" t="s">
        <v>128</v>
      </c>
      <c r="B2835" s="1004" t="s">
        <v>12</v>
      </c>
      <c r="C2835" s="1008" t="s">
        <v>11</v>
      </c>
      <c r="D2835" s="978">
        <v>7</v>
      </c>
      <c r="E2835" s="960" t="s">
        <v>11</v>
      </c>
      <c r="F2835" s="963"/>
      <c r="G2835" s="942"/>
      <c r="H2835" s="942"/>
      <c r="I2835" s="942"/>
      <c r="J2835" s="14" t="s">
        <v>156</v>
      </c>
      <c r="K2835" s="20"/>
      <c r="L2835" s="20"/>
      <c r="M2835" s="17"/>
      <c r="N2835" s="17"/>
      <c r="O2835" s="17"/>
      <c r="P2835" s="17"/>
      <c r="Q2835" s="16"/>
      <c r="R2835" s="16"/>
      <c r="S2835" s="945"/>
      <c r="T2835" s="912"/>
      <c r="U2835" s="912"/>
      <c r="V2835" s="912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</row>
    <row r="2836" spans="1:116" ht="9.75" customHeight="1" outlineLevel="4" x14ac:dyDescent="0.15">
      <c r="A2836" s="1001"/>
      <c r="B2836" s="1005"/>
      <c r="C2836" s="1009"/>
      <c r="D2836" s="979"/>
      <c r="E2836" s="961"/>
      <c r="F2836" s="964"/>
      <c r="G2836" s="943"/>
      <c r="H2836" s="943"/>
      <c r="I2836" s="943"/>
      <c r="J2836" s="16" t="s">
        <v>157</v>
      </c>
      <c r="K2836" s="20"/>
      <c r="L2836" s="20"/>
      <c r="M2836" s="17"/>
      <c r="N2836" s="17"/>
      <c r="O2836" s="17"/>
      <c r="P2836" s="17"/>
      <c r="Q2836" s="16"/>
      <c r="R2836" s="16"/>
      <c r="S2836" s="946"/>
      <c r="T2836" s="913"/>
      <c r="U2836" s="913"/>
      <c r="V2836" s="913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</row>
    <row r="2837" spans="1:116" ht="9.75" customHeight="1" outlineLevel="4" x14ac:dyDescent="0.15">
      <c r="A2837" s="1001"/>
      <c r="B2837" s="1005"/>
      <c r="C2837" s="1009"/>
      <c r="D2837" s="979"/>
      <c r="E2837" s="961"/>
      <c r="F2837" s="964"/>
      <c r="G2837" s="943"/>
      <c r="H2837" s="943"/>
      <c r="I2837" s="943"/>
      <c r="J2837" s="16" t="s">
        <v>158</v>
      </c>
      <c r="K2837" s="20"/>
      <c r="L2837" s="20"/>
      <c r="M2837" s="17"/>
      <c r="N2837" s="17"/>
      <c r="O2837" s="17"/>
      <c r="P2837" s="17"/>
      <c r="Q2837" s="16"/>
      <c r="R2837" s="16"/>
      <c r="S2837" s="946"/>
      <c r="T2837" s="913"/>
      <c r="U2837" s="913"/>
      <c r="V2837" s="913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</row>
    <row r="2838" spans="1:116" ht="9.75" customHeight="1" outlineLevel="4" x14ac:dyDescent="0.15">
      <c r="A2838" s="1002"/>
      <c r="B2838" s="1006"/>
      <c r="C2838" s="1010"/>
      <c r="D2838" s="979"/>
      <c r="E2838" s="961"/>
      <c r="F2838" s="964"/>
      <c r="G2838" s="943"/>
      <c r="H2838" s="943"/>
      <c r="I2838" s="943"/>
      <c r="J2838" s="18" t="s">
        <v>159</v>
      </c>
      <c r="K2838" s="21"/>
      <c r="L2838" s="21"/>
      <c r="M2838" s="22"/>
      <c r="N2838" s="22"/>
      <c r="O2838" s="22"/>
      <c r="P2838" s="22"/>
      <c r="Q2838" s="18"/>
      <c r="R2838" s="18"/>
      <c r="S2838" s="946"/>
      <c r="T2838" s="913"/>
      <c r="U2838" s="913"/>
      <c r="V2838" s="913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</row>
    <row r="2839" spans="1:116" ht="9.75" customHeight="1" outlineLevel="4" thickBot="1" x14ac:dyDescent="0.2">
      <c r="A2839" s="1003"/>
      <c r="B2839" s="1007"/>
      <c r="C2839" s="1011"/>
      <c r="D2839" s="980"/>
      <c r="E2839" s="962"/>
      <c r="F2839" s="965"/>
      <c r="G2839" s="944"/>
      <c r="H2839" s="944"/>
      <c r="I2839" s="944"/>
      <c r="J2839" s="19" t="s">
        <v>385</v>
      </c>
      <c r="K2839" s="19">
        <f>SUM(K2835:K2838)</f>
        <v>0</v>
      </c>
      <c r="L2839" s="19">
        <f>SUM(L2835:L2838)</f>
        <v>0</v>
      </c>
      <c r="M2839" s="19">
        <f t="shared" ref="M2839:R2839" si="683">SUM(M2835:M2838)</f>
        <v>0</v>
      </c>
      <c r="N2839" s="19">
        <f t="shared" si="683"/>
        <v>0</v>
      </c>
      <c r="O2839" s="19">
        <f t="shared" si="683"/>
        <v>0</v>
      </c>
      <c r="P2839" s="19">
        <f t="shared" si="683"/>
        <v>0</v>
      </c>
      <c r="Q2839" s="19">
        <f t="shared" si="683"/>
        <v>0</v>
      </c>
      <c r="R2839" s="19">
        <f t="shared" si="683"/>
        <v>0</v>
      </c>
      <c r="S2839" s="947"/>
      <c r="T2839" s="914"/>
      <c r="U2839" s="914"/>
      <c r="V2839" s="914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</row>
    <row r="2840" spans="1:116" ht="9.75" customHeight="1" outlineLevel="4" x14ac:dyDescent="0.15">
      <c r="A2840" s="1000" t="s">
        <v>128</v>
      </c>
      <c r="B2840" s="1004" t="s">
        <v>12</v>
      </c>
      <c r="C2840" s="1008" t="s">
        <v>11</v>
      </c>
      <c r="D2840" s="978">
        <v>7</v>
      </c>
      <c r="E2840" s="960" t="s">
        <v>12</v>
      </c>
      <c r="F2840" s="963"/>
      <c r="G2840" s="942"/>
      <c r="H2840" s="942"/>
      <c r="I2840" s="942"/>
      <c r="J2840" s="14" t="s">
        <v>156</v>
      </c>
      <c r="K2840" s="20"/>
      <c r="L2840" s="20"/>
      <c r="M2840" s="17"/>
      <c r="N2840" s="17"/>
      <c r="O2840" s="17"/>
      <c r="P2840" s="17"/>
      <c r="Q2840" s="16"/>
      <c r="R2840" s="16"/>
      <c r="S2840" s="945"/>
      <c r="T2840" s="912"/>
      <c r="U2840" s="912"/>
      <c r="V2840" s="912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</row>
    <row r="2841" spans="1:116" ht="9.75" customHeight="1" outlineLevel="4" x14ac:dyDescent="0.15">
      <c r="A2841" s="1001"/>
      <c r="B2841" s="1005"/>
      <c r="C2841" s="1009"/>
      <c r="D2841" s="979"/>
      <c r="E2841" s="961"/>
      <c r="F2841" s="964"/>
      <c r="G2841" s="943"/>
      <c r="H2841" s="943"/>
      <c r="I2841" s="943"/>
      <c r="J2841" s="16" t="s">
        <v>157</v>
      </c>
      <c r="K2841" s="20"/>
      <c r="L2841" s="20"/>
      <c r="M2841" s="17"/>
      <c r="N2841" s="17"/>
      <c r="O2841" s="17"/>
      <c r="P2841" s="17"/>
      <c r="Q2841" s="16"/>
      <c r="R2841" s="16"/>
      <c r="S2841" s="946"/>
      <c r="T2841" s="913"/>
      <c r="U2841" s="913"/>
      <c r="V2841" s="913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</row>
    <row r="2842" spans="1:116" ht="9.75" customHeight="1" outlineLevel="4" x14ac:dyDescent="0.15">
      <c r="A2842" s="1001"/>
      <c r="B2842" s="1005"/>
      <c r="C2842" s="1009"/>
      <c r="D2842" s="979"/>
      <c r="E2842" s="961"/>
      <c r="F2842" s="964"/>
      <c r="G2842" s="943"/>
      <c r="H2842" s="943"/>
      <c r="I2842" s="943"/>
      <c r="J2842" s="16" t="s">
        <v>158</v>
      </c>
      <c r="K2842" s="20"/>
      <c r="L2842" s="20"/>
      <c r="M2842" s="17"/>
      <c r="N2842" s="17"/>
      <c r="O2842" s="17"/>
      <c r="P2842" s="17"/>
      <c r="Q2842" s="16"/>
      <c r="R2842" s="16"/>
      <c r="S2842" s="946"/>
      <c r="T2842" s="913"/>
      <c r="U2842" s="913"/>
      <c r="V2842" s="913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</row>
    <row r="2843" spans="1:116" ht="9.75" customHeight="1" outlineLevel="4" x14ac:dyDescent="0.15">
      <c r="A2843" s="1002"/>
      <c r="B2843" s="1006"/>
      <c r="C2843" s="1010"/>
      <c r="D2843" s="979"/>
      <c r="E2843" s="961"/>
      <c r="F2843" s="964"/>
      <c r="G2843" s="943"/>
      <c r="H2843" s="943"/>
      <c r="I2843" s="943"/>
      <c r="J2843" s="18" t="s">
        <v>159</v>
      </c>
      <c r="K2843" s="21"/>
      <c r="L2843" s="21"/>
      <c r="M2843" s="22"/>
      <c r="N2843" s="22"/>
      <c r="O2843" s="22"/>
      <c r="P2843" s="22"/>
      <c r="Q2843" s="18"/>
      <c r="R2843" s="18"/>
      <c r="S2843" s="946"/>
      <c r="T2843" s="913"/>
      <c r="U2843" s="913"/>
      <c r="V2843" s="913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</row>
    <row r="2844" spans="1:116" ht="9.75" customHeight="1" outlineLevel="4" thickBot="1" x14ac:dyDescent="0.2">
      <c r="A2844" s="1003"/>
      <c r="B2844" s="1007"/>
      <c r="C2844" s="1011"/>
      <c r="D2844" s="980"/>
      <c r="E2844" s="962"/>
      <c r="F2844" s="965"/>
      <c r="G2844" s="944"/>
      <c r="H2844" s="944"/>
      <c r="I2844" s="944"/>
      <c r="J2844" s="19" t="s">
        <v>385</v>
      </c>
      <c r="K2844" s="19">
        <f>SUM(K2840:K2843)</f>
        <v>0</v>
      </c>
      <c r="L2844" s="19">
        <f>SUM(L2840:L2843)</f>
        <v>0</v>
      </c>
      <c r="M2844" s="19">
        <f t="shared" ref="M2844:R2844" si="684">SUM(M2840:M2843)</f>
        <v>0</v>
      </c>
      <c r="N2844" s="19">
        <f t="shared" si="684"/>
        <v>0</v>
      </c>
      <c r="O2844" s="19">
        <f t="shared" si="684"/>
        <v>0</v>
      </c>
      <c r="P2844" s="19">
        <f t="shared" si="684"/>
        <v>0</v>
      </c>
      <c r="Q2844" s="19">
        <f t="shared" si="684"/>
        <v>0</v>
      </c>
      <c r="R2844" s="19">
        <f t="shared" si="684"/>
        <v>0</v>
      </c>
      <c r="S2844" s="947"/>
      <c r="T2844" s="914"/>
      <c r="U2844" s="914"/>
      <c r="V2844" s="914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</row>
    <row r="2845" spans="1:116" ht="9.75" customHeight="1" outlineLevel="3" thickBot="1" x14ac:dyDescent="0.2">
      <c r="A2845" s="30" t="s">
        <v>128</v>
      </c>
      <c r="B2845" s="31" t="s">
        <v>12</v>
      </c>
      <c r="C2845" s="10" t="s">
        <v>11</v>
      </c>
      <c r="D2845" s="25">
        <v>7</v>
      </c>
      <c r="E2845" s="915" t="s">
        <v>46</v>
      </c>
      <c r="F2845" s="916"/>
      <c r="G2845" s="916"/>
      <c r="H2845" s="916"/>
      <c r="I2845" s="916"/>
      <c r="J2845" s="917"/>
      <c r="K2845" s="26">
        <f>K2834+K2839+K2844</f>
        <v>0</v>
      </c>
      <c r="L2845" s="26">
        <f>L2834+L2839+L2844</f>
        <v>0</v>
      </c>
      <c r="M2845" s="26">
        <f t="shared" ref="M2845:R2845" si="685">M2834+M2839+M2844</f>
        <v>0</v>
      </c>
      <c r="N2845" s="26">
        <f t="shared" si="685"/>
        <v>0</v>
      </c>
      <c r="O2845" s="26">
        <f t="shared" si="685"/>
        <v>0</v>
      </c>
      <c r="P2845" s="26">
        <f t="shared" si="685"/>
        <v>0</v>
      </c>
      <c r="Q2845" s="26">
        <f t="shared" si="685"/>
        <v>0</v>
      </c>
      <c r="R2845" s="26">
        <f t="shared" si="685"/>
        <v>0</v>
      </c>
      <c r="S2845" s="42" t="s">
        <v>13</v>
      </c>
      <c r="T2845" s="43" t="s">
        <v>13</v>
      </c>
      <c r="U2845" s="44" t="s">
        <v>13</v>
      </c>
      <c r="V2845" s="45" t="s">
        <v>13</v>
      </c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6"/>
      <c r="CW2845" s="6"/>
      <c r="CX2845" s="6"/>
      <c r="CY2845" s="6"/>
      <c r="CZ2845" s="6"/>
      <c r="DA2845" s="6"/>
      <c r="DB2845" s="6"/>
      <c r="DC2845" s="6"/>
      <c r="DD2845" s="6"/>
      <c r="DE2845" s="6"/>
      <c r="DF2845" s="6"/>
      <c r="DG2845" s="6"/>
      <c r="DH2845" s="6"/>
      <c r="DI2845" s="6"/>
      <c r="DJ2845" s="6"/>
      <c r="DK2845" s="6"/>
      <c r="DL2845" s="6"/>
    </row>
    <row r="2846" spans="1:116" ht="9.75" customHeight="1" outlineLevel="2" thickBot="1" x14ac:dyDescent="0.25">
      <c r="A2846" s="30" t="s">
        <v>128</v>
      </c>
      <c r="B2846" s="31" t="s">
        <v>12</v>
      </c>
      <c r="C2846" s="10" t="s">
        <v>11</v>
      </c>
      <c r="D2846" s="918" t="s">
        <v>21</v>
      </c>
      <c r="E2846" s="919"/>
      <c r="F2846" s="919"/>
      <c r="G2846" s="919"/>
      <c r="H2846" s="919"/>
      <c r="I2846" s="919"/>
      <c r="J2846" s="919"/>
      <c r="K2846" s="142">
        <f>K2828+K2811+K2743+K2845+K2794+K2777+K2760</f>
        <v>561928.24</v>
      </c>
      <c r="L2846" s="142">
        <f>L2828+L2811+L2743+L2845+L2794+L2777+L2760</f>
        <v>399008.08</v>
      </c>
      <c r="M2846" s="142">
        <f t="shared" ref="M2846:R2846" si="686">M2828+M2811+M2743+M2845+M2794+M2777+M2760</f>
        <v>399008.08</v>
      </c>
      <c r="N2846" s="142">
        <f t="shared" si="686"/>
        <v>399008.08</v>
      </c>
      <c r="O2846" s="142">
        <f t="shared" si="686"/>
        <v>0</v>
      </c>
      <c r="P2846" s="142">
        <f t="shared" si="686"/>
        <v>0</v>
      </c>
      <c r="Q2846" s="142">
        <f t="shared" si="686"/>
        <v>0</v>
      </c>
      <c r="R2846" s="142">
        <f t="shared" si="686"/>
        <v>162920.20000000001</v>
      </c>
      <c r="S2846" s="33" t="s">
        <v>13</v>
      </c>
      <c r="T2846" s="34" t="s">
        <v>13</v>
      </c>
      <c r="U2846" s="35" t="s">
        <v>13</v>
      </c>
      <c r="V2846" s="36" t="s">
        <v>13</v>
      </c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</row>
    <row r="2847" spans="1:116" ht="9.75" customHeight="1" outlineLevel="1" thickBot="1" x14ac:dyDescent="0.25">
      <c r="A2847" s="30" t="s">
        <v>128</v>
      </c>
      <c r="B2847" s="31" t="s">
        <v>12</v>
      </c>
      <c r="C2847" s="920" t="s">
        <v>15</v>
      </c>
      <c r="D2847" s="921"/>
      <c r="E2847" s="921"/>
      <c r="F2847" s="921"/>
      <c r="G2847" s="921"/>
      <c r="H2847" s="921"/>
      <c r="I2847" s="921"/>
      <c r="J2847" s="921"/>
      <c r="K2847" s="143">
        <f t="shared" ref="K2847:R2847" si="687">K2846+K2715</f>
        <v>1361427.24</v>
      </c>
      <c r="L2847" s="143">
        <f t="shared" si="687"/>
        <v>447138.08</v>
      </c>
      <c r="M2847" s="143">
        <f t="shared" si="687"/>
        <v>447138.08</v>
      </c>
      <c r="N2847" s="143">
        <f t="shared" si="687"/>
        <v>447138.08</v>
      </c>
      <c r="O2847" s="143">
        <f t="shared" si="687"/>
        <v>0</v>
      </c>
      <c r="P2847" s="143">
        <f t="shared" si="687"/>
        <v>0</v>
      </c>
      <c r="Q2847" s="143">
        <f t="shared" si="687"/>
        <v>71794.085000000006</v>
      </c>
      <c r="R2847" s="143">
        <f t="shared" si="687"/>
        <v>162920.20000000001</v>
      </c>
      <c r="S2847" s="123" t="s">
        <v>14</v>
      </c>
      <c r="T2847" s="39" t="s">
        <v>14</v>
      </c>
      <c r="U2847" s="40" t="s">
        <v>14</v>
      </c>
      <c r="V2847" s="41" t="s">
        <v>14</v>
      </c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</row>
    <row r="2848" spans="1:116" ht="15.75" customHeight="1" thickBot="1" x14ac:dyDescent="0.2">
      <c r="A2848" s="30" t="s">
        <v>128</v>
      </c>
      <c r="B2848" s="922" t="s">
        <v>29</v>
      </c>
      <c r="C2848" s="923"/>
      <c r="D2848" s="923"/>
      <c r="E2848" s="923"/>
      <c r="F2848" s="923"/>
      <c r="G2848" s="923"/>
      <c r="H2848" s="923"/>
      <c r="I2848" s="923"/>
      <c r="J2848" s="923"/>
      <c r="K2848" s="144">
        <f t="shared" ref="K2848:R2848" si="688">K2847+K2639+K2444</f>
        <v>10098807.26</v>
      </c>
      <c r="L2848" s="144">
        <f t="shared" si="688"/>
        <v>1485151.79</v>
      </c>
      <c r="M2848" s="144">
        <f t="shared" si="688"/>
        <v>1485151.79</v>
      </c>
      <c r="N2848" s="144">
        <f t="shared" si="688"/>
        <v>498268.34</v>
      </c>
      <c r="O2848" s="144">
        <f t="shared" si="688"/>
        <v>0</v>
      </c>
      <c r="P2848" s="144">
        <f t="shared" si="688"/>
        <v>986883.45</v>
      </c>
      <c r="Q2848" s="144">
        <f t="shared" si="688"/>
        <v>842293.87499999988</v>
      </c>
      <c r="R2848" s="144">
        <f t="shared" si="688"/>
        <v>162920.20000000001</v>
      </c>
      <c r="S2848" s="50" t="s">
        <v>14</v>
      </c>
      <c r="T2848" s="49" t="s">
        <v>14</v>
      </c>
      <c r="U2848" s="51" t="s">
        <v>14</v>
      </c>
      <c r="V2848" s="52" t="s">
        <v>14</v>
      </c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</row>
    <row r="2849" spans="1:44" ht="11.25" thickBot="1" x14ac:dyDescent="0.2">
      <c r="A2849" s="53"/>
      <c r="B2849" s="53"/>
      <c r="C2849" s="53"/>
      <c r="D2849" s="53"/>
      <c r="E2849" s="53"/>
      <c r="F2849" s="54"/>
      <c r="G2849" s="54"/>
      <c r="H2849" s="54"/>
      <c r="I2849" s="54"/>
      <c r="J2849" s="54"/>
      <c r="K2849" s="54"/>
      <c r="L2849" s="54"/>
      <c r="M2849" s="54"/>
      <c r="N2849" s="54"/>
      <c r="O2849" s="54"/>
      <c r="P2849" s="54"/>
      <c r="Q2849" s="54"/>
      <c r="R2849" s="54"/>
      <c r="S2849" s="54"/>
      <c r="T2849" s="54"/>
      <c r="U2849" s="54"/>
      <c r="V2849" s="55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</row>
    <row r="2850" spans="1:44" ht="9.75" customHeight="1" outlineLevel="1" thickBot="1" x14ac:dyDescent="0.2">
      <c r="A2850" s="997" t="s">
        <v>37</v>
      </c>
      <c r="B2850" s="998"/>
      <c r="C2850" s="998"/>
      <c r="D2850" s="998"/>
      <c r="E2850" s="998"/>
      <c r="F2850" s="998"/>
      <c r="G2850" s="998"/>
      <c r="H2850" s="998"/>
      <c r="I2850" s="998"/>
      <c r="J2850" s="998"/>
      <c r="K2850" s="998"/>
      <c r="L2850" s="998"/>
      <c r="M2850" s="998"/>
      <c r="N2850" s="998"/>
      <c r="O2850" s="998"/>
      <c r="P2850" s="998"/>
      <c r="Q2850" s="998"/>
      <c r="R2850" s="998"/>
      <c r="S2850" s="998"/>
      <c r="T2850" s="998"/>
      <c r="U2850" s="998"/>
      <c r="V2850" s="999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</row>
    <row r="2851" spans="1:44" ht="9.75" customHeight="1" outlineLevel="2" thickBot="1" x14ac:dyDescent="0.2">
      <c r="A2851" s="7" t="s">
        <v>36</v>
      </c>
      <c r="B2851" s="8">
        <v>1</v>
      </c>
      <c r="C2851" s="975" t="s">
        <v>38</v>
      </c>
      <c r="D2851" s="976"/>
      <c r="E2851" s="976"/>
      <c r="F2851" s="976"/>
      <c r="G2851" s="976"/>
      <c r="H2851" s="976"/>
      <c r="I2851" s="976"/>
      <c r="J2851" s="976"/>
      <c r="K2851" s="976"/>
      <c r="L2851" s="976"/>
      <c r="M2851" s="976"/>
      <c r="N2851" s="976"/>
      <c r="O2851" s="976"/>
      <c r="P2851" s="976"/>
      <c r="Q2851" s="976"/>
      <c r="R2851" s="976"/>
      <c r="S2851" s="976"/>
      <c r="T2851" s="976"/>
      <c r="U2851" s="976"/>
      <c r="V2851" s="977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</row>
    <row r="2852" spans="1:44" ht="9.75" customHeight="1" outlineLevel="3" thickBot="1" x14ac:dyDescent="0.2">
      <c r="A2852" s="7" t="s">
        <v>36</v>
      </c>
      <c r="B2852" s="9" t="s">
        <v>10</v>
      </c>
      <c r="C2852" s="10" t="s">
        <v>10</v>
      </c>
      <c r="D2852" s="972" t="s">
        <v>39</v>
      </c>
      <c r="E2852" s="973"/>
      <c r="F2852" s="973"/>
      <c r="G2852" s="973"/>
      <c r="H2852" s="973"/>
      <c r="I2852" s="973"/>
      <c r="J2852" s="973"/>
      <c r="K2852" s="973"/>
      <c r="L2852" s="973"/>
      <c r="M2852" s="973"/>
      <c r="N2852" s="973"/>
      <c r="O2852" s="973"/>
      <c r="P2852" s="973"/>
      <c r="Q2852" s="973"/>
      <c r="R2852" s="973"/>
      <c r="S2852" s="973"/>
      <c r="T2852" s="973"/>
      <c r="U2852" s="973"/>
      <c r="V2852" s="974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</row>
    <row r="2853" spans="1:44" ht="9.75" customHeight="1" outlineLevel="4" thickBot="1" x14ac:dyDescent="0.2">
      <c r="A2853" s="11" t="s">
        <v>36</v>
      </c>
      <c r="B2853" s="12" t="s">
        <v>10</v>
      </c>
      <c r="C2853" s="117" t="s">
        <v>10</v>
      </c>
      <c r="D2853" s="13">
        <v>1</v>
      </c>
      <c r="E2853" s="969" t="s">
        <v>87</v>
      </c>
      <c r="F2853" s="970"/>
      <c r="G2853" s="970"/>
      <c r="H2853" s="970"/>
      <c r="I2853" s="970"/>
      <c r="J2853" s="970"/>
      <c r="K2853" s="970"/>
      <c r="L2853" s="970"/>
      <c r="M2853" s="970"/>
      <c r="N2853" s="970"/>
      <c r="O2853" s="970"/>
      <c r="P2853" s="970"/>
      <c r="Q2853" s="970"/>
      <c r="R2853" s="970"/>
      <c r="S2853" s="970"/>
      <c r="T2853" s="970"/>
      <c r="U2853" s="970"/>
      <c r="V2853" s="971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</row>
    <row r="2854" spans="1:44" ht="9.75" customHeight="1" outlineLevel="4" x14ac:dyDescent="0.15">
      <c r="A2854" s="948" t="s">
        <v>36</v>
      </c>
      <c r="B2854" s="951" t="s">
        <v>10</v>
      </c>
      <c r="C2854" s="954" t="s">
        <v>10</v>
      </c>
      <c r="D2854" s="957" t="s">
        <v>10</v>
      </c>
      <c r="E2854" s="960" t="s">
        <v>10</v>
      </c>
      <c r="F2854" s="966"/>
      <c r="G2854" s="942"/>
      <c r="H2854" s="942"/>
      <c r="I2854" s="942"/>
      <c r="J2854" s="16" t="s">
        <v>156</v>
      </c>
      <c r="K2854" s="20"/>
      <c r="L2854" s="14"/>
      <c r="M2854" s="15"/>
      <c r="N2854" s="15"/>
      <c r="O2854" s="15"/>
      <c r="P2854" s="15"/>
      <c r="Q2854" s="14"/>
      <c r="R2854" s="14"/>
      <c r="S2854" s="945"/>
      <c r="T2854" s="912"/>
      <c r="U2854" s="912"/>
      <c r="V2854" s="912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</row>
    <row r="2855" spans="1:44" ht="9.75" customHeight="1" outlineLevel="4" x14ac:dyDescent="0.15">
      <c r="A2855" s="949"/>
      <c r="B2855" s="952"/>
      <c r="C2855" s="955"/>
      <c r="D2855" s="958"/>
      <c r="E2855" s="961"/>
      <c r="F2855" s="967"/>
      <c r="G2855" s="943"/>
      <c r="H2855" s="943"/>
      <c r="I2855" s="943"/>
      <c r="J2855" s="16" t="s">
        <v>157</v>
      </c>
      <c r="K2855" s="20"/>
      <c r="L2855" s="16"/>
      <c r="M2855" s="17"/>
      <c r="N2855" s="17"/>
      <c r="O2855" s="17"/>
      <c r="P2855" s="17"/>
      <c r="Q2855" s="16"/>
      <c r="R2855" s="16"/>
      <c r="S2855" s="946"/>
      <c r="T2855" s="913"/>
      <c r="U2855" s="913"/>
      <c r="V2855" s="913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</row>
    <row r="2856" spans="1:44" ht="9.75" customHeight="1" outlineLevel="4" x14ac:dyDescent="0.15">
      <c r="A2856" s="949"/>
      <c r="B2856" s="952"/>
      <c r="C2856" s="955"/>
      <c r="D2856" s="958"/>
      <c r="E2856" s="961"/>
      <c r="F2856" s="967"/>
      <c r="G2856" s="943"/>
      <c r="H2856" s="943"/>
      <c r="I2856" s="943"/>
      <c r="J2856" s="16" t="s">
        <v>158</v>
      </c>
      <c r="K2856" s="20"/>
      <c r="L2856" s="16"/>
      <c r="M2856" s="17"/>
      <c r="N2856" s="17"/>
      <c r="O2856" s="17"/>
      <c r="P2856" s="17"/>
      <c r="Q2856" s="16"/>
      <c r="R2856" s="16"/>
      <c r="S2856" s="946"/>
      <c r="T2856" s="913"/>
      <c r="U2856" s="913"/>
      <c r="V2856" s="913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</row>
    <row r="2857" spans="1:44" ht="9.75" customHeight="1" outlineLevel="4" x14ac:dyDescent="0.15">
      <c r="A2857" s="949"/>
      <c r="B2857" s="952"/>
      <c r="C2857" s="955"/>
      <c r="D2857" s="958"/>
      <c r="E2857" s="961"/>
      <c r="F2857" s="967"/>
      <c r="G2857" s="943"/>
      <c r="H2857" s="943"/>
      <c r="I2857" s="943"/>
      <c r="J2857" s="18" t="s">
        <v>159</v>
      </c>
      <c r="K2857" s="21"/>
      <c r="L2857" s="18"/>
      <c r="M2857" s="18"/>
      <c r="N2857" s="18"/>
      <c r="O2857" s="18"/>
      <c r="P2857" s="18"/>
      <c r="Q2857" s="18"/>
      <c r="R2857" s="18"/>
      <c r="S2857" s="946"/>
      <c r="T2857" s="913"/>
      <c r="U2857" s="913"/>
      <c r="V2857" s="913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</row>
    <row r="2858" spans="1:44" ht="9.75" customHeight="1" outlineLevel="4" thickBot="1" x14ac:dyDescent="0.2">
      <c r="A2858" s="950"/>
      <c r="B2858" s="953"/>
      <c r="C2858" s="956"/>
      <c r="D2858" s="959"/>
      <c r="E2858" s="962"/>
      <c r="F2858" s="968"/>
      <c r="G2858" s="944"/>
      <c r="H2858" s="944"/>
      <c r="I2858" s="944"/>
      <c r="J2858" s="19" t="s">
        <v>385</v>
      </c>
      <c r="K2858" s="19">
        <f>SUM(K2854:K2857)</f>
        <v>0</v>
      </c>
      <c r="L2858" s="19">
        <f>SUM(L2854:L2857)</f>
        <v>0</v>
      </c>
      <c r="M2858" s="19">
        <f t="shared" ref="M2858:R2858" si="689">SUM(M2854:M2857)</f>
        <v>0</v>
      </c>
      <c r="N2858" s="19">
        <f t="shared" si="689"/>
        <v>0</v>
      </c>
      <c r="O2858" s="19">
        <f t="shared" si="689"/>
        <v>0</v>
      </c>
      <c r="P2858" s="19">
        <f t="shared" si="689"/>
        <v>0</v>
      </c>
      <c r="Q2858" s="19">
        <f t="shared" si="689"/>
        <v>0</v>
      </c>
      <c r="R2858" s="19">
        <f t="shared" si="689"/>
        <v>0</v>
      </c>
      <c r="S2858" s="947"/>
      <c r="T2858" s="914"/>
      <c r="U2858" s="914"/>
      <c r="V2858" s="914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</row>
    <row r="2859" spans="1:44" ht="9.75" customHeight="1" outlineLevel="4" x14ac:dyDescent="0.15">
      <c r="A2859" s="948" t="s">
        <v>36</v>
      </c>
      <c r="B2859" s="951" t="s">
        <v>10</v>
      </c>
      <c r="C2859" s="954" t="s">
        <v>10</v>
      </c>
      <c r="D2859" s="957" t="s">
        <v>10</v>
      </c>
      <c r="E2859" s="960" t="s">
        <v>11</v>
      </c>
      <c r="F2859" s="966"/>
      <c r="G2859" s="942"/>
      <c r="H2859" s="942"/>
      <c r="I2859" s="942"/>
      <c r="J2859" s="14" t="s">
        <v>156</v>
      </c>
      <c r="K2859" s="20"/>
      <c r="L2859" s="20"/>
      <c r="M2859" s="17"/>
      <c r="N2859" s="17"/>
      <c r="O2859" s="17"/>
      <c r="P2859" s="17"/>
      <c r="Q2859" s="16"/>
      <c r="R2859" s="16"/>
      <c r="S2859" s="945"/>
      <c r="T2859" s="912"/>
      <c r="U2859" s="912"/>
      <c r="V2859" s="912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</row>
    <row r="2860" spans="1:44" ht="9.75" customHeight="1" outlineLevel="4" x14ac:dyDescent="0.15">
      <c r="A2860" s="949"/>
      <c r="B2860" s="952"/>
      <c r="C2860" s="955"/>
      <c r="D2860" s="958"/>
      <c r="E2860" s="961"/>
      <c r="F2860" s="967"/>
      <c r="G2860" s="943"/>
      <c r="H2860" s="943"/>
      <c r="I2860" s="943"/>
      <c r="J2860" s="16" t="s">
        <v>157</v>
      </c>
      <c r="K2860" s="20"/>
      <c r="L2860" s="20"/>
      <c r="M2860" s="17"/>
      <c r="N2860" s="17"/>
      <c r="O2860" s="17"/>
      <c r="P2860" s="17"/>
      <c r="Q2860" s="16"/>
      <c r="R2860" s="16"/>
      <c r="S2860" s="946"/>
      <c r="T2860" s="913"/>
      <c r="U2860" s="913"/>
      <c r="V2860" s="913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</row>
    <row r="2861" spans="1:44" ht="9.75" customHeight="1" outlineLevel="4" x14ac:dyDescent="0.15">
      <c r="A2861" s="949"/>
      <c r="B2861" s="952"/>
      <c r="C2861" s="955"/>
      <c r="D2861" s="958"/>
      <c r="E2861" s="961"/>
      <c r="F2861" s="967"/>
      <c r="G2861" s="943"/>
      <c r="H2861" s="943"/>
      <c r="I2861" s="943"/>
      <c r="J2861" s="16" t="s">
        <v>158</v>
      </c>
      <c r="K2861" s="20"/>
      <c r="L2861" s="20"/>
      <c r="M2861" s="17"/>
      <c r="N2861" s="17"/>
      <c r="O2861" s="17"/>
      <c r="P2861" s="17"/>
      <c r="Q2861" s="16"/>
      <c r="R2861" s="16"/>
      <c r="S2861" s="946"/>
      <c r="T2861" s="913"/>
      <c r="U2861" s="913"/>
      <c r="V2861" s="913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</row>
    <row r="2862" spans="1:44" ht="9.75" customHeight="1" outlineLevel="4" x14ac:dyDescent="0.15">
      <c r="A2862" s="949"/>
      <c r="B2862" s="952"/>
      <c r="C2862" s="955"/>
      <c r="D2862" s="958"/>
      <c r="E2862" s="961"/>
      <c r="F2862" s="967"/>
      <c r="G2862" s="943"/>
      <c r="H2862" s="943"/>
      <c r="I2862" s="943"/>
      <c r="J2862" s="18" t="s">
        <v>159</v>
      </c>
      <c r="K2862" s="21"/>
      <c r="L2862" s="21"/>
      <c r="M2862" s="22"/>
      <c r="N2862" s="22"/>
      <c r="O2862" s="22"/>
      <c r="P2862" s="22"/>
      <c r="Q2862" s="18"/>
      <c r="R2862" s="18"/>
      <c r="S2862" s="946"/>
      <c r="T2862" s="913"/>
      <c r="U2862" s="913"/>
      <c r="V2862" s="913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</row>
    <row r="2863" spans="1:44" ht="9.75" customHeight="1" outlineLevel="4" thickBot="1" x14ac:dyDescent="0.2">
      <c r="A2863" s="950"/>
      <c r="B2863" s="953"/>
      <c r="C2863" s="956"/>
      <c r="D2863" s="959"/>
      <c r="E2863" s="962"/>
      <c r="F2863" s="968"/>
      <c r="G2863" s="944"/>
      <c r="H2863" s="944"/>
      <c r="I2863" s="944"/>
      <c r="J2863" s="19" t="s">
        <v>385</v>
      </c>
      <c r="K2863" s="19">
        <f>SUM(K2859:K2862)</f>
        <v>0</v>
      </c>
      <c r="L2863" s="19">
        <f>SUM(L2859:L2862)</f>
        <v>0</v>
      </c>
      <c r="M2863" s="19">
        <f t="shared" ref="M2863:R2863" si="690">SUM(M2859:M2862)</f>
        <v>0</v>
      </c>
      <c r="N2863" s="19">
        <f t="shared" si="690"/>
        <v>0</v>
      </c>
      <c r="O2863" s="19">
        <f t="shared" si="690"/>
        <v>0</v>
      </c>
      <c r="P2863" s="19">
        <f t="shared" si="690"/>
        <v>0</v>
      </c>
      <c r="Q2863" s="19">
        <f t="shared" si="690"/>
        <v>0</v>
      </c>
      <c r="R2863" s="19">
        <f t="shared" si="690"/>
        <v>0</v>
      </c>
      <c r="S2863" s="947"/>
      <c r="T2863" s="914"/>
      <c r="U2863" s="914"/>
      <c r="V2863" s="914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</row>
    <row r="2864" spans="1:44" ht="9.75" customHeight="1" outlineLevel="4" x14ac:dyDescent="0.15">
      <c r="A2864" s="948" t="s">
        <v>36</v>
      </c>
      <c r="B2864" s="951" t="s">
        <v>10</v>
      </c>
      <c r="C2864" s="954" t="s">
        <v>10</v>
      </c>
      <c r="D2864" s="957" t="s">
        <v>10</v>
      </c>
      <c r="E2864" s="960" t="s">
        <v>12</v>
      </c>
      <c r="F2864" s="963"/>
      <c r="G2864" s="942"/>
      <c r="H2864" s="942"/>
      <c r="I2864" s="942"/>
      <c r="J2864" s="14" t="s">
        <v>156</v>
      </c>
      <c r="K2864" s="20"/>
      <c r="L2864" s="20"/>
      <c r="M2864" s="17"/>
      <c r="N2864" s="17"/>
      <c r="O2864" s="17"/>
      <c r="P2864" s="17"/>
      <c r="Q2864" s="16"/>
      <c r="R2864" s="16"/>
      <c r="S2864" s="945"/>
      <c r="T2864" s="912"/>
      <c r="U2864" s="912"/>
      <c r="V2864" s="912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</row>
    <row r="2865" spans="1:116" ht="9.75" customHeight="1" outlineLevel="4" x14ac:dyDescent="0.15">
      <c r="A2865" s="949"/>
      <c r="B2865" s="952"/>
      <c r="C2865" s="955"/>
      <c r="D2865" s="958"/>
      <c r="E2865" s="961"/>
      <c r="F2865" s="964"/>
      <c r="G2865" s="943"/>
      <c r="H2865" s="943"/>
      <c r="I2865" s="943"/>
      <c r="J2865" s="16" t="s">
        <v>157</v>
      </c>
      <c r="K2865" s="20"/>
      <c r="L2865" s="20"/>
      <c r="M2865" s="17"/>
      <c r="N2865" s="17"/>
      <c r="O2865" s="17"/>
      <c r="P2865" s="17"/>
      <c r="Q2865" s="16"/>
      <c r="R2865" s="16"/>
      <c r="S2865" s="946"/>
      <c r="T2865" s="913"/>
      <c r="U2865" s="913"/>
      <c r="V2865" s="913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</row>
    <row r="2866" spans="1:116" ht="9.75" customHeight="1" outlineLevel="4" x14ac:dyDescent="0.15">
      <c r="A2866" s="949"/>
      <c r="B2866" s="952"/>
      <c r="C2866" s="955"/>
      <c r="D2866" s="958"/>
      <c r="E2866" s="961"/>
      <c r="F2866" s="964"/>
      <c r="G2866" s="943"/>
      <c r="H2866" s="943"/>
      <c r="I2866" s="943"/>
      <c r="J2866" s="16" t="s">
        <v>158</v>
      </c>
      <c r="K2866" s="20"/>
      <c r="L2866" s="20"/>
      <c r="M2866" s="17"/>
      <c r="N2866" s="17"/>
      <c r="O2866" s="17"/>
      <c r="P2866" s="17"/>
      <c r="Q2866" s="16"/>
      <c r="R2866" s="16"/>
      <c r="S2866" s="946"/>
      <c r="T2866" s="913"/>
      <c r="U2866" s="913"/>
      <c r="V2866" s="913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6"/>
      <c r="CW2866" s="6"/>
      <c r="CX2866" s="6"/>
      <c r="CY2866" s="6"/>
      <c r="CZ2866" s="6"/>
      <c r="DA2866" s="6"/>
      <c r="DB2866" s="6"/>
      <c r="DC2866" s="6"/>
      <c r="DD2866" s="6"/>
      <c r="DE2866" s="6"/>
      <c r="DF2866" s="6"/>
      <c r="DG2866" s="6"/>
      <c r="DH2866" s="6"/>
      <c r="DI2866" s="6"/>
      <c r="DJ2866" s="6"/>
      <c r="DK2866" s="6"/>
      <c r="DL2866" s="6"/>
    </row>
    <row r="2867" spans="1:116" ht="9.75" customHeight="1" outlineLevel="4" x14ac:dyDescent="0.2">
      <c r="A2867" s="949"/>
      <c r="B2867" s="952"/>
      <c r="C2867" s="955"/>
      <c r="D2867" s="958"/>
      <c r="E2867" s="961"/>
      <c r="F2867" s="964"/>
      <c r="G2867" s="943"/>
      <c r="H2867" s="943"/>
      <c r="I2867" s="943"/>
      <c r="J2867" s="18" t="s">
        <v>159</v>
      </c>
      <c r="K2867" s="21"/>
      <c r="L2867" s="21"/>
      <c r="M2867" s="22"/>
      <c r="N2867" s="22"/>
      <c r="O2867" s="22"/>
      <c r="P2867" s="22"/>
      <c r="Q2867" s="18"/>
      <c r="R2867" s="18"/>
      <c r="S2867" s="946"/>
      <c r="T2867" s="913"/>
      <c r="U2867" s="913"/>
      <c r="V2867" s="913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</row>
    <row r="2868" spans="1:116" ht="9.75" customHeight="1" outlineLevel="4" thickBot="1" x14ac:dyDescent="0.2">
      <c r="A2868" s="950"/>
      <c r="B2868" s="953"/>
      <c r="C2868" s="956"/>
      <c r="D2868" s="959"/>
      <c r="E2868" s="962"/>
      <c r="F2868" s="965"/>
      <c r="G2868" s="944"/>
      <c r="H2868" s="944"/>
      <c r="I2868" s="944"/>
      <c r="J2868" s="19" t="s">
        <v>385</v>
      </c>
      <c r="K2868" s="19">
        <f>SUM(K2864:K2867)</f>
        <v>0</v>
      </c>
      <c r="L2868" s="19">
        <f>SUM(L2864:L2867)</f>
        <v>0</v>
      </c>
      <c r="M2868" s="19">
        <f t="shared" ref="M2868:R2868" si="691">SUM(M2864:M2867)</f>
        <v>0</v>
      </c>
      <c r="N2868" s="19">
        <f t="shared" si="691"/>
        <v>0</v>
      </c>
      <c r="O2868" s="19">
        <f t="shared" si="691"/>
        <v>0</v>
      </c>
      <c r="P2868" s="19">
        <f t="shared" si="691"/>
        <v>0</v>
      </c>
      <c r="Q2868" s="19">
        <f t="shared" si="691"/>
        <v>0</v>
      </c>
      <c r="R2868" s="19">
        <f t="shared" si="691"/>
        <v>0</v>
      </c>
      <c r="S2868" s="947"/>
      <c r="T2868" s="914"/>
      <c r="U2868" s="914"/>
      <c r="V2868" s="914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</row>
    <row r="2869" spans="1:116" ht="9.75" customHeight="1" outlineLevel="3" thickBot="1" x14ac:dyDescent="0.2">
      <c r="A2869" s="23" t="s">
        <v>36</v>
      </c>
      <c r="B2869" s="24" t="s">
        <v>10</v>
      </c>
      <c r="C2869" s="118" t="s">
        <v>10</v>
      </c>
      <c r="D2869" s="25">
        <v>1</v>
      </c>
      <c r="E2869" s="915" t="s">
        <v>46</v>
      </c>
      <c r="F2869" s="916"/>
      <c r="G2869" s="916"/>
      <c r="H2869" s="916"/>
      <c r="I2869" s="916"/>
      <c r="J2869" s="917"/>
      <c r="K2869" s="26">
        <f>K2858+K2863+K2868</f>
        <v>0</v>
      </c>
      <c r="L2869" s="26">
        <f>L2858+L2863+L2868</f>
        <v>0</v>
      </c>
      <c r="M2869" s="26">
        <f t="shared" ref="M2869:R2869" si="692">M2858+M2863+M2868</f>
        <v>0</v>
      </c>
      <c r="N2869" s="26">
        <f t="shared" si="692"/>
        <v>0</v>
      </c>
      <c r="O2869" s="26">
        <f t="shared" si="692"/>
        <v>0</v>
      </c>
      <c r="P2869" s="26">
        <f t="shared" si="692"/>
        <v>0</v>
      </c>
      <c r="Q2869" s="26">
        <f t="shared" si="692"/>
        <v>0</v>
      </c>
      <c r="R2869" s="26">
        <f t="shared" si="692"/>
        <v>0</v>
      </c>
      <c r="S2869" s="27" t="s">
        <v>13</v>
      </c>
      <c r="T2869" s="26" t="s">
        <v>13</v>
      </c>
      <c r="U2869" s="28" t="s">
        <v>13</v>
      </c>
      <c r="V2869" s="29" t="s">
        <v>13</v>
      </c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</row>
    <row r="2870" spans="1:116" ht="9.75" customHeight="1" outlineLevel="4" thickBot="1" x14ac:dyDescent="0.2">
      <c r="A2870" s="56" t="s">
        <v>36</v>
      </c>
      <c r="B2870" s="31" t="s">
        <v>10</v>
      </c>
      <c r="C2870" s="10" t="s">
        <v>10</v>
      </c>
      <c r="D2870" s="57">
        <f>D2853+1</f>
        <v>2</v>
      </c>
      <c r="E2870" s="969" t="s">
        <v>40</v>
      </c>
      <c r="F2870" s="970"/>
      <c r="G2870" s="970"/>
      <c r="H2870" s="970"/>
      <c r="I2870" s="970"/>
      <c r="J2870" s="970"/>
      <c r="K2870" s="970"/>
      <c r="L2870" s="970"/>
      <c r="M2870" s="970"/>
      <c r="N2870" s="970"/>
      <c r="O2870" s="970"/>
      <c r="P2870" s="970"/>
      <c r="Q2870" s="970"/>
      <c r="R2870" s="970"/>
      <c r="S2870" s="970"/>
      <c r="T2870" s="970"/>
      <c r="U2870" s="970"/>
      <c r="V2870" s="971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</row>
    <row r="2871" spans="1:116" ht="9.75" customHeight="1" outlineLevel="4" x14ac:dyDescent="0.15">
      <c r="A2871" s="948" t="s">
        <v>36</v>
      </c>
      <c r="B2871" s="951" t="s">
        <v>10</v>
      </c>
      <c r="C2871" s="954" t="s">
        <v>10</v>
      </c>
      <c r="D2871" s="978">
        <f>D2870</f>
        <v>2</v>
      </c>
      <c r="E2871" s="960" t="s">
        <v>10</v>
      </c>
      <c r="F2871" s="966"/>
      <c r="G2871" s="942"/>
      <c r="H2871" s="942"/>
      <c r="I2871" s="942"/>
      <c r="J2871" s="16" t="s">
        <v>156</v>
      </c>
      <c r="K2871" s="20"/>
      <c r="L2871" s="16"/>
      <c r="M2871" s="17"/>
      <c r="N2871" s="17"/>
      <c r="O2871" s="17"/>
      <c r="P2871" s="17"/>
      <c r="Q2871" s="16"/>
      <c r="R2871" s="16"/>
      <c r="S2871" s="945"/>
      <c r="T2871" s="912"/>
      <c r="U2871" s="912"/>
      <c r="V2871" s="912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</row>
    <row r="2872" spans="1:116" ht="9.75" customHeight="1" outlineLevel="4" x14ac:dyDescent="0.15">
      <c r="A2872" s="949"/>
      <c r="B2872" s="952"/>
      <c r="C2872" s="955"/>
      <c r="D2872" s="979"/>
      <c r="E2872" s="961"/>
      <c r="F2872" s="967"/>
      <c r="G2872" s="943"/>
      <c r="H2872" s="943"/>
      <c r="I2872" s="943"/>
      <c r="J2872" s="16" t="s">
        <v>157</v>
      </c>
      <c r="K2872" s="20"/>
      <c r="L2872" s="16"/>
      <c r="M2872" s="17"/>
      <c r="N2872" s="17"/>
      <c r="O2872" s="17"/>
      <c r="P2872" s="17"/>
      <c r="Q2872" s="16"/>
      <c r="R2872" s="16"/>
      <c r="S2872" s="946"/>
      <c r="T2872" s="913"/>
      <c r="U2872" s="913"/>
      <c r="V2872" s="913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</row>
    <row r="2873" spans="1:116" ht="9.75" customHeight="1" outlineLevel="4" x14ac:dyDescent="0.15">
      <c r="A2873" s="949"/>
      <c r="B2873" s="952"/>
      <c r="C2873" s="955"/>
      <c r="D2873" s="979"/>
      <c r="E2873" s="961"/>
      <c r="F2873" s="967"/>
      <c r="G2873" s="943"/>
      <c r="H2873" s="943"/>
      <c r="I2873" s="943"/>
      <c r="J2873" s="16" t="s">
        <v>158</v>
      </c>
      <c r="K2873" s="20"/>
      <c r="L2873" s="16"/>
      <c r="M2873" s="17"/>
      <c r="N2873" s="17"/>
      <c r="O2873" s="17"/>
      <c r="P2873" s="17"/>
      <c r="Q2873" s="16"/>
      <c r="R2873" s="16"/>
      <c r="S2873" s="946"/>
      <c r="T2873" s="913"/>
      <c r="U2873" s="913"/>
      <c r="V2873" s="913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</row>
    <row r="2874" spans="1:116" ht="9.75" customHeight="1" outlineLevel="4" x14ac:dyDescent="0.15">
      <c r="A2874" s="949"/>
      <c r="B2874" s="952"/>
      <c r="C2874" s="955"/>
      <c r="D2874" s="979"/>
      <c r="E2874" s="961"/>
      <c r="F2874" s="967"/>
      <c r="G2874" s="943"/>
      <c r="H2874" s="943"/>
      <c r="I2874" s="943"/>
      <c r="J2874" s="18" t="s">
        <v>159</v>
      </c>
      <c r="K2874" s="21"/>
      <c r="L2874" s="18"/>
      <c r="M2874" s="18"/>
      <c r="N2874" s="18"/>
      <c r="O2874" s="18"/>
      <c r="P2874" s="18"/>
      <c r="Q2874" s="18"/>
      <c r="R2874" s="18"/>
      <c r="S2874" s="946"/>
      <c r="T2874" s="913"/>
      <c r="U2874" s="913"/>
      <c r="V2874" s="913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</row>
    <row r="2875" spans="1:116" ht="9.75" customHeight="1" outlineLevel="4" thickBot="1" x14ac:dyDescent="0.2">
      <c r="A2875" s="950"/>
      <c r="B2875" s="953"/>
      <c r="C2875" s="956"/>
      <c r="D2875" s="980"/>
      <c r="E2875" s="962"/>
      <c r="F2875" s="968"/>
      <c r="G2875" s="944"/>
      <c r="H2875" s="944"/>
      <c r="I2875" s="944"/>
      <c r="J2875" s="19" t="s">
        <v>385</v>
      </c>
      <c r="K2875" s="19">
        <f>SUM(K2871:K2874)</f>
        <v>0</v>
      </c>
      <c r="L2875" s="19">
        <f>SUM(L2871:L2874)</f>
        <v>0</v>
      </c>
      <c r="M2875" s="19">
        <f t="shared" ref="M2875:R2875" si="693">SUM(M2871:M2874)</f>
        <v>0</v>
      </c>
      <c r="N2875" s="19">
        <f t="shared" si="693"/>
        <v>0</v>
      </c>
      <c r="O2875" s="19">
        <f t="shared" si="693"/>
        <v>0</v>
      </c>
      <c r="P2875" s="19">
        <f t="shared" si="693"/>
        <v>0</v>
      </c>
      <c r="Q2875" s="19">
        <f t="shared" si="693"/>
        <v>0</v>
      </c>
      <c r="R2875" s="19">
        <f t="shared" si="693"/>
        <v>0</v>
      </c>
      <c r="S2875" s="947"/>
      <c r="T2875" s="914"/>
      <c r="U2875" s="914"/>
      <c r="V2875" s="914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</row>
    <row r="2876" spans="1:116" ht="9.75" customHeight="1" outlineLevel="4" x14ac:dyDescent="0.15">
      <c r="A2876" s="948" t="s">
        <v>36</v>
      </c>
      <c r="B2876" s="951" t="s">
        <v>10</v>
      </c>
      <c r="C2876" s="954" t="s">
        <v>10</v>
      </c>
      <c r="D2876" s="978">
        <f>D2871</f>
        <v>2</v>
      </c>
      <c r="E2876" s="960" t="s">
        <v>11</v>
      </c>
      <c r="F2876" s="966"/>
      <c r="G2876" s="942"/>
      <c r="H2876" s="942"/>
      <c r="I2876" s="942"/>
      <c r="J2876" s="14" t="s">
        <v>156</v>
      </c>
      <c r="K2876" s="20"/>
      <c r="L2876" s="20"/>
      <c r="M2876" s="17"/>
      <c r="N2876" s="17"/>
      <c r="O2876" s="17"/>
      <c r="P2876" s="17"/>
      <c r="Q2876" s="16"/>
      <c r="R2876" s="16"/>
      <c r="S2876" s="945"/>
      <c r="T2876" s="912"/>
      <c r="U2876" s="912"/>
      <c r="V2876" s="912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</row>
    <row r="2877" spans="1:116" ht="9.75" customHeight="1" outlineLevel="4" x14ac:dyDescent="0.15">
      <c r="A2877" s="949"/>
      <c r="B2877" s="952"/>
      <c r="C2877" s="955"/>
      <c r="D2877" s="979"/>
      <c r="E2877" s="961"/>
      <c r="F2877" s="967"/>
      <c r="G2877" s="943"/>
      <c r="H2877" s="943"/>
      <c r="I2877" s="943"/>
      <c r="J2877" s="16" t="s">
        <v>157</v>
      </c>
      <c r="K2877" s="20"/>
      <c r="L2877" s="20"/>
      <c r="M2877" s="17"/>
      <c r="N2877" s="17"/>
      <c r="O2877" s="17"/>
      <c r="P2877" s="17"/>
      <c r="Q2877" s="16"/>
      <c r="R2877" s="16"/>
      <c r="S2877" s="946"/>
      <c r="T2877" s="913"/>
      <c r="U2877" s="913"/>
      <c r="V2877" s="913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</row>
    <row r="2878" spans="1:116" ht="9.75" customHeight="1" outlineLevel="4" x14ac:dyDescent="0.15">
      <c r="A2878" s="949"/>
      <c r="B2878" s="952"/>
      <c r="C2878" s="955"/>
      <c r="D2878" s="979"/>
      <c r="E2878" s="961"/>
      <c r="F2878" s="967"/>
      <c r="G2878" s="943"/>
      <c r="H2878" s="943"/>
      <c r="I2878" s="943"/>
      <c r="J2878" s="16" t="s">
        <v>158</v>
      </c>
      <c r="K2878" s="20"/>
      <c r="L2878" s="20"/>
      <c r="M2878" s="17"/>
      <c r="N2878" s="17"/>
      <c r="O2878" s="17"/>
      <c r="P2878" s="17"/>
      <c r="Q2878" s="16"/>
      <c r="R2878" s="16"/>
      <c r="S2878" s="946"/>
      <c r="T2878" s="913"/>
      <c r="U2878" s="913"/>
      <c r="V2878" s="913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</row>
    <row r="2879" spans="1:116" ht="9.75" customHeight="1" outlineLevel="4" x14ac:dyDescent="0.15">
      <c r="A2879" s="949"/>
      <c r="B2879" s="952"/>
      <c r="C2879" s="955"/>
      <c r="D2879" s="979"/>
      <c r="E2879" s="961"/>
      <c r="F2879" s="967"/>
      <c r="G2879" s="943"/>
      <c r="H2879" s="943"/>
      <c r="I2879" s="943"/>
      <c r="J2879" s="18" t="s">
        <v>159</v>
      </c>
      <c r="K2879" s="21"/>
      <c r="L2879" s="21"/>
      <c r="M2879" s="22"/>
      <c r="N2879" s="22"/>
      <c r="O2879" s="22"/>
      <c r="P2879" s="22"/>
      <c r="Q2879" s="18"/>
      <c r="R2879" s="18"/>
      <c r="S2879" s="946"/>
      <c r="T2879" s="913"/>
      <c r="U2879" s="913"/>
      <c r="V2879" s="913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</row>
    <row r="2880" spans="1:116" ht="9.75" customHeight="1" outlineLevel="4" thickBot="1" x14ac:dyDescent="0.2">
      <c r="A2880" s="950"/>
      <c r="B2880" s="953"/>
      <c r="C2880" s="956"/>
      <c r="D2880" s="980"/>
      <c r="E2880" s="962"/>
      <c r="F2880" s="968"/>
      <c r="G2880" s="944"/>
      <c r="H2880" s="944"/>
      <c r="I2880" s="944"/>
      <c r="J2880" s="19" t="s">
        <v>385</v>
      </c>
      <c r="K2880" s="19">
        <f>SUM(K2876:K2879)</f>
        <v>0</v>
      </c>
      <c r="L2880" s="19">
        <f>SUM(L2876:L2879)</f>
        <v>0</v>
      </c>
      <c r="M2880" s="19">
        <f t="shared" ref="M2880:R2880" si="694">SUM(M2876:M2879)</f>
        <v>0</v>
      </c>
      <c r="N2880" s="19">
        <f t="shared" si="694"/>
        <v>0</v>
      </c>
      <c r="O2880" s="19">
        <f t="shared" si="694"/>
        <v>0</v>
      </c>
      <c r="P2880" s="19">
        <f t="shared" si="694"/>
        <v>0</v>
      </c>
      <c r="Q2880" s="19">
        <f t="shared" si="694"/>
        <v>0</v>
      </c>
      <c r="R2880" s="19">
        <f t="shared" si="694"/>
        <v>0</v>
      </c>
      <c r="S2880" s="947"/>
      <c r="T2880" s="914"/>
      <c r="U2880" s="914"/>
      <c r="V2880" s="914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</row>
    <row r="2881" spans="1:116" ht="9.75" customHeight="1" outlineLevel="4" x14ac:dyDescent="0.15">
      <c r="A2881" s="948" t="s">
        <v>36</v>
      </c>
      <c r="B2881" s="951" t="s">
        <v>10</v>
      </c>
      <c r="C2881" s="954" t="s">
        <v>10</v>
      </c>
      <c r="D2881" s="978">
        <f>D2876</f>
        <v>2</v>
      </c>
      <c r="E2881" s="960" t="s">
        <v>12</v>
      </c>
      <c r="F2881" s="963"/>
      <c r="G2881" s="942"/>
      <c r="H2881" s="942"/>
      <c r="I2881" s="942"/>
      <c r="J2881" s="14" t="s">
        <v>156</v>
      </c>
      <c r="K2881" s="20"/>
      <c r="L2881" s="20"/>
      <c r="M2881" s="17"/>
      <c r="N2881" s="17"/>
      <c r="O2881" s="17"/>
      <c r="P2881" s="47"/>
      <c r="Q2881" s="17"/>
      <c r="R2881" s="17"/>
      <c r="S2881" s="945"/>
      <c r="T2881" s="912"/>
      <c r="U2881" s="912"/>
      <c r="V2881" s="912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</row>
    <row r="2882" spans="1:116" ht="9.75" customHeight="1" outlineLevel="4" x14ac:dyDescent="0.15">
      <c r="A2882" s="949"/>
      <c r="B2882" s="952"/>
      <c r="C2882" s="955"/>
      <c r="D2882" s="979"/>
      <c r="E2882" s="961"/>
      <c r="F2882" s="964"/>
      <c r="G2882" s="943"/>
      <c r="H2882" s="943"/>
      <c r="I2882" s="943"/>
      <c r="J2882" s="16" t="s">
        <v>157</v>
      </c>
      <c r="K2882" s="20"/>
      <c r="L2882" s="20"/>
      <c r="M2882" s="17"/>
      <c r="N2882" s="17"/>
      <c r="O2882" s="17"/>
      <c r="P2882" s="47"/>
      <c r="Q2882" s="17"/>
      <c r="R2882" s="17"/>
      <c r="S2882" s="946"/>
      <c r="T2882" s="913"/>
      <c r="U2882" s="913"/>
      <c r="V2882" s="913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</row>
    <row r="2883" spans="1:116" ht="9.75" customHeight="1" outlineLevel="4" x14ac:dyDescent="0.15">
      <c r="A2883" s="949"/>
      <c r="B2883" s="952"/>
      <c r="C2883" s="955"/>
      <c r="D2883" s="979"/>
      <c r="E2883" s="961"/>
      <c r="F2883" s="964"/>
      <c r="G2883" s="943"/>
      <c r="H2883" s="943"/>
      <c r="I2883" s="943"/>
      <c r="J2883" s="16" t="s">
        <v>158</v>
      </c>
      <c r="K2883" s="20"/>
      <c r="L2883" s="20"/>
      <c r="M2883" s="17"/>
      <c r="N2883" s="17"/>
      <c r="O2883" s="17"/>
      <c r="P2883" s="47"/>
      <c r="Q2883" s="17"/>
      <c r="R2883" s="17"/>
      <c r="S2883" s="946"/>
      <c r="T2883" s="913"/>
      <c r="U2883" s="913"/>
      <c r="V2883" s="913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6"/>
      <c r="CW2883" s="6"/>
      <c r="CX2883" s="6"/>
      <c r="CY2883" s="6"/>
      <c r="CZ2883" s="6"/>
      <c r="DA2883" s="6"/>
      <c r="DB2883" s="6"/>
      <c r="DC2883" s="6"/>
      <c r="DD2883" s="6"/>
      <c r="DE2883" s="6"/>
      <c r="DF2883" s="6"/>
      <c r="DG2883" s="6"/>
      <c r="DH2883" s="6"/>
      <c r="DI2883" s="6"/>
      <c r="DJ2883" s="6"/>
      <c r="DK2883" s="6"/>
      <c r="DL2883" s="6"/>
    </row>
    <row r="2884" spans="1:116" ht="9.75" customHeight="1" outlineLevel="4" x14ac:dyDescent="0.2">
      <c r="A2884" s="949"/>
      <c r="B2884" s="952"/>
      <c r="C2884" s="955"/>
      <c r="D2884" s="979"/>
      <c r="E2884" s="961"/>
      <c r="F2884" s="964"/>
      <c r="G2884" s="943"/>
      <c r="H2884" s="943"/>
      <c r="I2884" s="943"/>
      <c r="J2884" s="18" t="s">
        <v>159</v>
      </c>
      <c r="K2884" s="21"/>
      <c r="L2884" s="21"/>
      <c r="M2884" s="22"/>
      <c r="N2884" s="22"/>
      <c r="O2884" s="22"/>
      <c r="P2884" s="48"/>
      <c r="Q2884" s="22"/>
      <c r="R2884" s="22"/>
      <c r="S2884" s="946"/>
      <c r="T2884" s="913"/>
      <c r="U2884" s="913"/>
      <c r="V2884" s="913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  <c r="DI2884" s="5"/>
      <c r="DJ2884" s="5"/>
      <c r="DK2884" s="5"/>
      <c r="DL2884" s="5"/>
    </row>
    <row r="2885" spans="1:116" ht="9.75" customHeight="1" outlineLevel="4" thickBot="1" x14ac:dyDescent="0.2">
      <c r="A2885" s="950"/>
      <c r="B2885" s="953"/>
      <c r="C2885" s="956"/>
      <c r="D2885" s="980"/>
      <c r="E2885" s="962"/>
      <c r="F2885" s="965"/>
      <c r="G2885" s="944"/>
      <c r="H2885" s="944"/>
      <c r="I2885" s="944"/>
      <c r="J2885" s="19" t="s">
        <v>385</v>
      </c>
      <c r="K2885" s="19">
        <f>SUM(K2881:K2884)</f>
        <v>0</v>
      </c>
      <c r="L2885" s="19">
        <f>SUM(L2881:L2884)</f>
        <v>0</v>
      </c>
      <c r="M2885" s="19">
        <f t="shared" ref="M2885:R2885" si="695">SUM(M2881:M2884)</f>
        <v>0</v>
      </c>
      <c r="N2885" s="19">
        <f t="shared" si="695"/>
        <v>0</v>
      </c>
      <c r="O2885" s="19">
        <f t="shared" si="695"/>
        <v>0</v>
      </c>
      <c r="P2885" s="19">
        <f t="shared" si="695"/>
        <v>0</v>
      </c>
      <c r="Q2885" s="19">
        <f t="shared" si="695"/>
        <v>0</v>
      </c>
      <c r="R2885" s="19">
        <f t="shared" si="695"/>
        <v>0</v>
      </c>
      <c r="S2885" s="947"/>
      <c r="T2885" s="914"/>
      <c r="U2885" s="914"/>
      <c r="V2885" s="914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</row>
    <row r="2886" spans="1:116" ht="9.75" customHeight="1" outlineLevel="3" thickBot="1" x14ac:dyDescent="0.2">
      <c r="A2886" s="23" t="s">
        <v>36</v>
      </c>
      <c r="B2886" s="24" t="s">
        <v>10</v>
      </c>
      <c r="C2886" s="118" t="s">
        <v>10</v>
      </c>
      <c r="D2886" s="25">
        <f>D2881</f>
        <v>2</v>
      </c>
      <c r="E2886" s="915" t="s">
        <v>46</v>
      </c>
      <c r="F2886" s="916"/>
      <c r="G2886" s="916"/>
      <c r="H2886" s="916"/>
      <c r="I2886" s="916"/>
      <c r="J2886" s="917"/>
      <c r="K2886" s="26">
        <f>K2875+K2880+K2885</f>
        <v>0</v>
      </c>
      <c r="L2886" s="26">
        <f>L2875+L2880+L2885</f>
        <v>0</v>
      </c>
      <c r="M2886" s="26">
        <f t="shared" ref="M2886:R2886" si="696">M2875+M2880+M2885</f>
        <v>0</v>
      </c>
      <c r="N2886" s="26">
        <f t="shared" si="696"/>
        <v>0</v>
      </c>
      <c r="O2886" s="26">
        <f t="shared" si="696"/>
        <v>0</v>
      </c>
      <c r="P2886" s="26">
        <f t="shared" si="696"/>
        <v>0</v>
      </c>
      <c r="Q2886" s="26">
        <f t="shared" si="696"/>
        <v>0</v>
      </c>
      <c r="R2886" s="26">
        <f t="shared" si="696"/>
        <v>0</v>
      </c>
      <c r="S2886" s="27" t="s">
        <v>13</v>
      </c>
      <c r="T2886" s="26" t="s">
        <v>13</v>
      </c>
      <c r="U2886" s="28" t="s">
        <v>13</v>
      </c>
      <c r="V2886" s="29" t="s">
        <v>13</v>
      </c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</row>
    <row r="2887" spans="1:116" ht="9.75" customHeight="1" outlineLevel="4" thickBot="1" x14ac:dyDescent="0.2">
      <c r="A2887" s="46" t="s">
        <v>36</v>
      </c>
      <c r="B2887" s="24" t="s">
        <v>10</v>
      </c>
      <c r="C2887" s="118" t="s">
        <v>10</v>
      </c>
      <c r="D2887" s="57">
        <f>D2870+1</f>
        <v>3</v>
      </c>
      <c r="E2887" s="969" t="s">
        <v>42</v>
      </c>
      <c r="F2887" s="970"/>
      <c r="G2887" s="970"/>
      <c r="H2887" s="970"/>
      <c r="I2887" s="970"/>
      <c r="J2887" s="970"/>
      <c r="K2887" s="970"/>
      <c r="L2887" s="970"/>
      <c r="M2887" s="970"/>
      <c r="N2887" s="970"/>
      <c r="O2887" s="970"/>
      <c r="P2887" s="970"/>
      <c r="Q2887" s="970"/>
      <c r="R2887" s="970"/>
      <c r="S2887" s="970"/>
      <c r="T2887" s="970"/>
      <c r="U2887" s="970"/>
      <c r="V2887" s="971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</row>
    <row r="2888" spans="1:116" ht="9.75" customHeight="1" outlineLevel="4" x14ac:dyDescent="0.15">
      <c r="A2888" s="948" t="s">
        <v>36</v>
      </c>
      <c r="B2888" s="951" t="s">
        <v>10</v>
      </c>
      <c r="C2888" s="954" t="s">
        <v>10</v>
      </c>
      <c r="D2888" s="978">
        <f>D2887</f>
        <v>3</v>
      </c>
      <c r="E2888" s="960" t="s">
        <v>10</v>
      </c>
      <c r="F2888" s="966"/>
      <c r="G2888" s="942"/>
      <c r="H2888" s="942"/>
      <c r="I2888" s="942"/>
      <c r="J2888" s="16" t="s">
        <v>156</v>
      </c>
      <c r="K2888" s="20"/>
      <c r="L2888" s="14"/>
      <c r="M2888" s="15"/>
      <c r="N2888" s="15"/>
      <c r="O2888" s="15"/>
      <c r="P2888" s="15"/>
      <c r="Q2888" s="14"/>
      <c r="R2888" s="14"/>
      <c r="S2888" s="945"/>
      <c r="T2888" s="912"/>
      <c r="U2888" s="912"/>
      <c r="V2888" s="912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</row>
    <row r="2889" spans="1:116" ht="9.75" customHeight="1" outlineLevel="4" x14ac:dyDescent="0.15">
      <c r="A2889" s="949"/>
      <c r="B2889" s="952"/>
      <c r="C2889" s="955"/>
      <c r="D2889" s="979"/>
      <c r="E2889" s="961"/>
      <c r="F2889" s="967"/>
      <c r="G2889" s="943"/>
      <c r="H2889" s="943"/>
      <c r="I2889" s="943"/>
      <c r="J2889" s="16" t="s">
        <v>157</v>
      </c>
      <c r="K2889" s="20"/>
      <c r="L2889" s="16"/>
      <c r="M2889" s="17"/>
      <c r="N2889" s="17"/>
      <c r="O2889" s="17"/>
      <c r="P2889" s="17"/>
      <c r="Q2889" s="16"/>
      <c r="R2889" s="16"/>
      <c r="S2889" s="946"/>
      <c r="T2889" s="913"/>
      <c r="U2889" s="913"/>
      <c r="V2889" s="913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</row>
    <row r="2890" spans="1:116" ht="9.75" customHeight="1" outlineLevel="4" x14ac:dyDescent="0.15">
      <c r="A2890" s="949"/>
      <c r="B2890" s="952"/>
      <c r="C2890" s="955"/>
      <c r="D2890" s="979"/>
      <c r="E2890" s="961"/>
      <c r="F2890" s="967"/>
      <c r="G2890" s="943"/>
      <c r="H2890" s="943"/>
      <c r="I2890" s="943"/>
      <c r="J2890" s="16" t="s">
        <v>158</v>
      </c>
      <c r="K2890" s="20"/>
      <c r="L2890" s="16"/>
      <c r="M2890" s="17"/>
      <c r="N2890" s="17"/>
      <c r="O2890" s="17"/>
      <c r="P2890" s="17"/>
      <c r="Q2890" s="16"/>
      <c r="R2890" s="16"/>
      <c r="S2890" s="946"/>
      <c r="T2890" s="913"/>
      <c r="U2890" s="913"/>
      <c r="V2890" s="913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</row>
    <row r="2891" spans="1:116" ht="9.75" customHeight="1" outlineLevel="4" x14ac:dyDescent="0.15">
      <c r="A2891" s="949"/>
      <c r="B2891" s="952"/>
      <c r="C2891" s="955"/>
      <c r="D2891" s="979"/>
      <c r="E2891" s="961"/>
      <c r="F2891" s="967"/>
      <c r="G2891" s="943"/>
      <c r="H2891" s="943"/>
      <c r="I2891" s="943"/>
      <c r="J2891" s="18" t="s">
        <v>159</v>
      </c>
      <c r="K2891" s="21"/>
      <c r="L2891" s="18"/>
      <c r="M2891" s="18"/>
      <c r="N2891" s="18"/>
      <c r="O2891" s="18"/>
      <c r="P2891" s="18"/>
      <c r="Q2891" s="18"/>
      <c r="R2891" s="18"/>
      <c r="S2891" s="946"/>
      <c r="T2891" s="913"/>
      <c r="U2891" s="913"/>
      <c r="V2891" s="913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</row>
    <row r="2892" spans="1:116" ht="9.75" customHeight="1" outlineLevel="4" thickBot="1" x14ac:dyDescent="0.2">
      <c r="A2892" s="950"/>
      <c r="B2892" s="953"/>
      <c r="C2892" s="956"/>
      <c r="D2892" s="980"/>
      <c r="E2892" s="962"/>
      <c r="F2892" s="968"/>
      <c r="G2892" s="944"/>
      <c r="H2892" s="944"/>
      <c r="I2892" s="944"/>
      <c r="J2892" s="19" t="s">
        <v>385</v>
      </c>
      <c r="K2892" s="19">
        <f>SUM(K2888:K2891)</f>
        <v>0</v>
      </c>
      <c r="L2892" s="19">
        <f>SUM(L2888:L2891)</f>
        <v>0</v>
      </c>
      <c r="M2892" s="19">
        <f t="shared" ref="M2892:R2892" si="697">SUM(M2888:M2891)</f>
        <v>0</v>
      </c>
      <c r="N2892" s="19">
        <f t="shared" si="697"/>
        <v>0</v>
      </c>
      <c r="O2892" s="19">
        <f t="shared" si="697"/>
        <v>0</v>
      </c>
      <c r="P2892" s="19">
        <f t="shared" si="697"/>
        <v>0</v>
      </c>
      <c r="Q2892" s="19">
        <f t="shared" si="697"/>
        <v>0</v>
      </c>
      <c r="R2892" s="19">
        <f t="shared" si="697"/>
        <v>0</v>
      </c>
      <c r="S2892" s="947"/>
      <c r="T2892" s="914"/>
      <c r="U2892" s="914"/>
      <c r="V2892" s="914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</row>
    <row r="2893" spans="1:116" ht="9.75" customHeight="1" outlineLevel="4" x14ac:dyDescent="0.15">
      <c r="A2893" s="948" t="s">
        <v>36</v>
      </c>
      <c r="B2893" s="951" t="s">
        <v>10</v>
      </c>
      <c r="C2893" s="954" t="s">
        <v>10</v>
      </c>
      <c r="D2893" s="978">
        <f>D2888</f>
        <v>3</v>
      </c>
      <c r="E2893" s="960" t="s">
        <v>11</v>
      </c>
      <c r="F2893" s="966"/>
      <c r="G2893" s="942"/>
      <c r="H2893" s="942"/>
      <c r="I2893" s="942"/>
      <c r="J2893" s="14" t="s">
        <v>156</v>
      </c>
      <c r="K2893" s="20"/>
      <c r="L2893" s="20"/>
      <c r="M2893" s="17"/>
      <c r="N2893" s="17"/>
      <c r="O2893" s="17"/>
      <c r="P2893" s="17"/>
      <c r="Q2893" s="16"/>
      <c r="R2893" s="16"/>
      <c r="S2893" s="945"/>
      <c r="T2893" s="912"/>
      <c r="U2893" s="912"/>
      <c r="V2893" s="912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</row>
    <row r="2894" spans="1:116" ht="9.75" customHeight="1" outlineLevel="4" x14ac:dyDescent="0.15">
      <c r="A2894" s="949"/>
      <c r="B2894" s="952"/>
      <c r="C2894" s="955"/>
      <c r="D2894" s="979"/>
      <c r="E2894" s="961"/>
      <c r="F2894" s="967"/>
      <c r="G2894" s="943"/>
      <c r="H2894" s="943"/>
      <c r="I2894" s="943"/>
      <c r="J2894" s="16" t="s">
        <v>157</v>
      </c>
      <c r="K2894" s="20"/>
      <c r="L2894" s="20"/>
      <c r="M2894" s="17"/>
      <c r="N2894" s="17"/>
      <c r="O2894" s="17"/>
      <c r="P2894" s="17"/>
      <c r="Q2894" s="16"/>
      <c r="R2894" s="16"/>
      <c r="S2894" s="946"/>
      <c r="T2894" s="913"/>
      <c r="U2894" s="913"/>
      <c r="V2894" s="913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</row>
    <row r="2895" spans="1:116" ht="9.75" customHeight="1" outlineLevel="4" x14ac:dyDescent="0.15">
      <c r="A2895" s="949"/>
      <c r="B2895" s="952"/>
      <c r="C2895" s="955"/>
      <c r="D2895" s="979"/>
      <c r="E2895" s="961"/>
      <c r="F2895" s="967"/>
      <c r="G2895" s="943"/>
      <c r="H2895" s="943"/>
      <c r="I2895" s="943"/>
      <c r="J2895" s="16" t="s">
        <v>158</v>
      </c>
      <c r="K2895" s="20"/>
      <c r="L2895" s="20"/>
      <c r="M2895" s="17"/>
      <c r="N2895" s="17"/>
      <c r="O2895" s="17"/>
      <c r="P2895" s="17"/>
      <c r="Q2895" s="16"/>
      <c r="R2895" s="16"/>
      <c r="S2895" s="946"/>
      <c r="T2895" s="913"/>
      <c r="U2895" s="913"/>
      <c r="V2895" s="913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</row>
    <row r="2896" spans="1:116" ht="9.75" customHeight="1" outlineLevel="4" x14ac:dyDescent="0.15">
      <c r="A2896" s="949"/>
      <c r="B2896" s="952"/>
      <c r="C2896" s="955"/>
      <c r="D2896" s="979"/>
      <c r="E2896" s="961"/>
      <c r="F2896" s="967"/>
      <c r="G2896" s="943"/>
      <c r="H2896" s="943"/>
      <c r="I2896" s="943"/>
      <c r="J2896" s="18" t="s">
        <v>159</v>
      </c>
      <c r="K2896" s="21"/>
      <c r="L2896" s="21"/>
      <c r="M2896" s="22"/>
      <c r="N2896" s="22"/>
      <c r="O2896" s="22"/>
      <c r="P2896" s="22"/>
      <c r="Q2896" s="18"/>
      <c r="R2896" s="18"/>
      <c r="S2896" s="946"/>
      <c r="T2896" s="913"/>
      <c r="U2896" s="913"/>
      <c r="V2896" s="913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</row>
    <row r="2897" spans="1:44" ht="9.75" customHeight="1" outlineLevel="4" thickBot="1" x14ac:dyDescent="0.2">
      <c r="A2897" s="950"/>
      <c r="B2897" s="953"/>
      <c r="C2897" s="956"/>
      <c r="D2897" s="980"/>
      <c r="E2897" s="962"/>
      <c r="F2897" s="968"/>
      <c r="G2897" s="944"/>
      <c r="H2897" s="944"/>
      <c r="I2897" s="944"/>
      <c r="J2897" s="19" t="s">
        <v>385</v>
      </c>
      <c r="K2897" s="19">
        <f>SUM(K2893:K2896)</f>
        <v>0</v>
      </c>
      <c r="L2897" s="19">
        <f>SUM(L2893:L2896)</f>
        <v>0</v>
      </c>
      <c r="M2897" s="19">
        <f t="shared" ref="M2897:R2897" si="698">SUM(M2893:M2896)</f>
        <v>0</v>
      </c>
      <c r="N2897" s="19">
        <f t="shared" si="698"/>
        <v>0</v>
      </c>
      <c r="O2897" s="19">
        <f t="shared" si="698"/>
        <v>0</v>
      </c>
      <c r="P2897" s="19">
        <f t="shared" si="698"/>
        <v>0</v>
      </c>
      <c r="Q2897" s="19">
        <f t="shared" si="698"/>
        <v>0</v>
      </c>
      <c r="R2897" s="19">
        <f t="shared" si="698"/>
        <v>0</v>
      </c>
      <c r="S2897" s="947"/>
      <c r="T2897" s="914"/>
      <c r="U2897" s="914"/>
      <c r="V2897" s="914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</row>
    <row r="2898" spans="1:44" ht="9.75" customHeight="1" outlineLevel="4" x14ac:dyDescent="0.15">
      <c r="A2898" s="948" t="s">
        <v>36</v>
      </c>
      <c r="B2898" s="951" t="s">
        <v>10</v>
      </c>
      <c r="C2898" s="954" t="s">
        <v>10</v>
      </c>
      <c r="D2898" s="978">
        <f>D2893</f>
        <v>3</v>
      </c>
      <c r="E2898" s="960" t="s">
        <v>12</v>
      </c>
      <c r="F2898" s="963"/>
      <c r="G2898" s="942"/>
      <c r="H2898" s="942"/>
      <c r="I2898" s="942"/>
      <c r="J2898" s="14" t="s">
        <v>156</v>
      </c>
      <c r="K2898" s="20"/>
      <c r="L2898" s="20"/>
      <c r="M2898" s="17"/>
      <c r="N2898" s="17"/>
      <c r="O2898" s="17"/>
      <c r="P2898" s="47"/>
      <c r="Q2898" s="17"/>
      <c r="R2898" s="17"/>
      <c r="S2898" s="945"/>
      <c r="T2898" s="912"/>
      <c r="U2898" s="912"/>
      <c r="V2898" s="912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</row>
    <row r="2899" spans="1:44" ht="9.75" customHeight="1" outlineLevel="4" x14ac:dyDescent="0.15">
      <c r="A2899" s="949"/>
      <c r="B2899" s="952"/>
      <c r="C2899" s="955"/>
      <c r="D2899" s="979"/>
      <c r="E2899" s="961"/>
      <c r="F2899" s="964"/>
      <c r="G2899" s="943"/>
      <c r="H2899" s="943"/>
      <c r="I2899" s="943"/>
      <c r="J2899" s="16" t="s">
        <v>157</v>
      </c>
      <c r="K2899" s="20"/>
      <c r="L2899" s="20"/>
      <c r="M2899" s="17"/>
      <c r="N2899" s="17"/>
      <c r="O2899" s="17"/>
      <c r="P2899" s="47"/>
      <c r="Q2899" s="17"/>
      <c r="R2899" s="17"/>
      <c r="S2899" s="946"/>
      <c r="T2899" s="913"/>
      <c r="U2899" s="913"/>
      <c r="V2899" s="913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</row>
    <row r="2900" spans="1:44" ht="9.75" customHeight="1" outlineLevel="4" x14ac:dyDescent="0.15">
      <c r="A2900" s="949"/>
      <c r="B2900" s="952"/>
      <c r="C2900" s="955"/>
      <c r="D2900" s="979"/>
      <c r="E2900" s="961"/>
      <c r="F2900" s="964"/>
      <c r="G2900" s="943"/>
      <c r="H2900" s="943"/>
      <c r="I2900" s="943"/>
      <c r="J2900" s="16" t="s">
        <v>158</v>
      </c>
      <c r="K2900" s="20"/>
      <c r="L2900" s="20"/>
      <c r="M2900" s="17"/>
      <c r="N2900" s="17"/>
      <c r="O2900" s="17"/>
      <c r="P2900" s="47"/>
      <c r="Q2900" s="17"/>
      <c r="R2900" s="17"/>
      <c r="S2900" s="946"/>
      <c r="T2900" s="913"/>
      <c r="U2900" s="913"/>
      <c r="V2900" s="913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</row>
    <row r="2901" spans="1:44" ht="9.75" customHeight="1" outlineLevel="4" x14ac:dyDescent="0.15">
      <c r="A2901" s="949"/>
      <c r="B2901" s="952"/>
      <c r="C2901" s="955"/>
      <c r="D2901" s="979"/>
      <c r="E2901" s="961"/>
      <c r="F2901" s="964"/>
      <c r="G2901" s="943"/>
      <c r="H2901" s="943"/>
      <c r="I2901" s="943"/>
      <c r="J2901" s="18" t="s">
        <v>159</v>
      </c>
      <c r="K2901" s="21"/>
      <c r="L2901" s="21"/>
      <c r="M2901" s="22"/>
      <c r="N2901" s="22"/>
      <c r="O2901" s="22"/>
      <c r="P2901" s="48"/>
      <c r="Q2901" s="22"/>
      <c r="R2901" s="22"/>
      <c r="S2901" s="946"/>
      <c r="T2901" s="913"/>
      <c r="U2901" s="913"/>
      <c r="V2901" s="913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</row>
    <row r="2902" spans="1:44" ht="9.75" customHeight="1" outlineLevel="4" thickBot="1" x14ac:dyDescent="0.2">
      <c r="A2902" s="950"/>
      <c r="B2902" s="953"/>
      <c r="C2902" s="956"/>
      <c r="D2902" s="980"/>
      <c r="E2902" s="962"/>
      <c r="F2902" s="965"/>
      <c r="G2902" s="944"/>
      <c r="H2902" s="944"/>
      <c r="I2902" s="944"/>
      <c r="J2902" s="19" t="s">
        <v>385</v>
      </c>
      <c r="K2902" s="19">
        <f>SUM(K2898:K2901)</f>
        <v>0</v>
      </c>
      <c r="L2902" s="19">
        <f>SUM(L2898:L2901)</f>
        <v>0</v>
      </c>
      <c r="M2902" s="19">
        <f t="shared" ref="M2902:R2902" si="699">SUM(M2898:M2901)</f>
        <v>0</v>
      </c>
      <c r="N2902" s="19">
        <f t="shared" si="699"/>
        <v>0</v>
      </c>
      <c r="O2902" s="19">
        <f t="shared" si="699"/>
        <v>0</v>
      </c>
      <c r="P2902" s="19">
        <f t="shared" si="699"/>
        <v>0</v>
      </c>
      <c r="Q2902" s="19">
        <f t="shared" si="699"/>
        <v>0</v>
      </c>
      <c r="R2902" s="19">
        <f t="shared" si="699"/>
        <v>0</v>
      </c>
      <c r="S2902" s="947"/>
      <c r="T2902" s="914"/>
      <c r="U2902" s="914"/>
      <c r="V2902" s="914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</row>
    <row r="2903" spans="1:44" ht="9.75" customHeight="1" outlineLevel="3" thickBot="1" x14ac:dyDescent="0.2">
      <c r="A2903" s="56" t="s">
        <v>36</v>
      </c>
      <c r="B2903" s="31" t="s">
        <v>10</v>
      </c>
      <c r="C2903" s="10" t="s">
        <v>10</v>
      </c>
      <c r="D2903" s="25">
        <f>D2898</f>
        <v>3</v>
      </c>
      <c r="E2903" s="915" t="s">
        <v>46</v>
      </c>
      <c r="F2903" s="916"/>
      <c r="G2903" s="916"/>
      <c r="H2903" s="916"/>
      <c r="I2903" s="916"/>
      <c r="J2903" s="917"/>
      <c r="K2903" s="26">
        <f>K2892+K2897+K2902</f>
        <v>0</v>
      </c>
      <c r="L2903" s="43">
        <f>L2892+L2897+L2902</f>
        <v>0</v>
      </c>
      <c r="M2903" s="43">
        <f t="shared" ref="M2903:R2903" si="700">M2892+M2897+M2902</f>
        <v>0</v>
      </c>
      <c r="N2903" s="43">
        <f t="shared" si="700"/>
        <v>0</v>
      </c>
      <c r="O2903" s="43">
        <f t="shared" si="700"/>
        <v>0</v>
      </c>
      <c r="P2903" s="43">
        <f t="shared" si="700"/>
        <v>0</v>
      </c>
      <c r="Q2903" s="43">
        <f t="shared" si="700"/>
        <v>0</v>
      </c>
      <c r="R2903" s="43">
        <f t="shared" si="700"/>
        <v>0</v>
      </c>
      <c r="S2903" s="42" t="s">
        <v>13</v>
      </c>
      <c r="T2903" s="43" t="s">
        <v>13</v>
      </c>
      <c r="U2903" s="44" t="s">
        <v>13</v>
      </c>
      <c r="V2903" s="45" t="s">
        <v>13</v>
      </c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</row>
    <row r="2904" spans="1:44" ht="9.75" customHeight="1" outlineLevel="4" thickBot="1" x14ac:dyDescent="0.2">
      <c r="A2904" s="46" t="s">
        <v>36</v>
      </c>
      <c r="B2904" s="24" t="s">
        <v>10</v>
      </c>
      <c r="C2904" s="118" t="s">
        <v>10</v>
      </c>
      <c r="D2904" s="57">
        <f>D2887+1</f>
        <v>4</v>
      </c>
      <c r="E2904" s="969" t="s">
        <v>43</v>
      </c>
      <c r="F2904" s="970"/>
      <c r="G2904" s="970"/>
      <c r="H2904" s="970"/>
      <c r="I2904" s="970"/>
      <c r="J2904" s="970"/>
      <c r="K2904" s="970"/>
      <c r="L2904" s="970"/>
      <c r="M2904" s="970"/>
      <c r="N2904" s="970"/>
      <c r="O2904" s="970"/>
      <c r="P2904" s="970"/>
      <c r="Q2904" s="970"/>
      <c r="R2904" s="970"/>
      <c r="S2904" s="970"/>
      <c r="T2904" s="970"/>
      <c r="U2904" s="970"/>
      <c r="V2904" s="971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</row>
    <row r="2905" spans="1:44" ht="9.75" customHeight="1" outlineLevel="4" x14ac:dyDescent="0.15">
      <c r="A2905" s="948" t="s">
        <v>36</v>
      </c>
      <c r="B2905" s="951" t="s">
        <v>10</v>
      </c>
      <c r="C2905" s="954" t="s">
        <v>10</v>
      </c>
      <c r="D2905" s="978">
        <f>D2904</f>
        <v>4</v>
      </c>
      <c r="E2905" s="960" t="s">
        <v>10</v>
      </c>
      <c r="F2905" s="966"/>
      <c r="G2905" s="942"/>
      <c r="H2905" s="942"/>
      <c r="I2905" s="942"/>
      <c r="J2905" s="16" t="s">
        <v>156</v>
      </c>
      <c r="K2905" s="20"/>
      <c r="L2905" s="14"/>
      <c r="M2905" s="15"/>
      <c r="N2905" s="15"/>
      <c r="O2905" s="15"/>
      <c r="P2905" s="15"/>
      <c r="Q2905" s="14"/>
      <c r="R2905" s="14"/>
      <c r="S2905" s="945"/>
      <c r="T2905" s="912"/>
      <c r="U2905" s="912"/>
      <c r="V2905" s="912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</row>
    <row r="2906" spans="1:44" ht="9.75" customHeight="1" outlineLevel="4" x14ac:dyDescent="0.15">
      <c r="A2906" s="949"/>
      <c r="B2906" s="952"/>
      <c r="C2906" s="955"/>
      <c r="D2906" s="979"/>
      <c r="E2906" s="961"/>
      <c r="F2906" s="967"/>
      <c r="G2906" s="943"/>
      <c r="H2906" s="943"/>
      <c r="I2906" s="943"/>
      <c r="J2906" s="16" t="s">
        <v>157</v>
      </c>
      <c r="K2906" s="20"/>
      <c r="L2906" s="16"/>
      <c r="M2906" s="17"/>
      <c r="N2906" s="17"/>
      <c r="O2906" s="17"/>
      <c r="P2906" s="17"/>
      <c r="Q2906" s="16"/>
      <c r="R2906" s="16"/>
      <c r="S2906" s="946"/>
      <c r="T2906" s="913"/>
      <c r="U2906" s="913"/>
      <c r="V2906" s="913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</row>
    <row r="2907" spans="1:44" ht="9.75" customHeight="1" outlineLevel="4" x14ac:dyDescent="0.15">
      <c r="A2907" s="949"/>
      <c r="B2907" s="952"/>
      <c r="C2907" s="955"/>
      <c r="D2907" s="979"/>
      <c r="E2907" s="961"/>
      <c r="F2907" s="967"/>
      <c r="G2907" s="943"/>
      <c r="H2907" s="943"/>
      <c r="I2907" s="943"/>
      <c r="J2907" s="16" t="s">
        <v>158</v>
      </c>
      <c r="K2907" s="20"/>
      <c r="L2907" s="16"/>
      <c r="M2907" s="17"/>
      <c r="N2907" s="17"/>
      <c r="O2907" s="17"/>
      <c r="P2907" s="17"/>
      <c r="Q2907" s="16"/>
      <c r="R2907" s="16"/>
      <c r="S2907" s="946"/>
      <c r="T2907" s="913"/>
      <c r="U2907" s="913"/>
      <c r="V2907" s="913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</row>
    <row r="2908" spans="1:44" ht="9.75" customHeight="1" outlineLevel="4" x14ac:dyDescent="0.15">
      <c r="A2908" s="949"/>
      <c r="B2908" s="952"/>
      <c r="C2908" s="955"/>
      <c r="D2908" s="979"/>
      <c r="E2908" s="961"/>
      <c r="F2908" s="967"/>
      <c r="G2908" s="943"/>
      <c r="H2908" s="943"/>
      <c r="I2908" s="943"/>
      <c r="J2908" s="18" t="s">
        <v>159</v>
      </c>
      <c r="K2908" s="21"/>
      <c r="L2908" s="18"/>
      <c r="M2908" s="18"/>
      <c r="N2908" s="18"/>
      <c r="O2908" s="18"/>
      <c r="P2908" s="18"/>
      <c r="Q2908" s="18"/>
      <c r="R2908" s="18"/>
      <c r="S2908" s="946"/>
      <c r="T2908" s="913"/>
      <c r="U2908" s="913"/>
      <c r="V2908" s="913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</row>
    <row r="2909" spans="1:44" ht="9.75" customHeight="1" outlineLevel="4" thickBot="1" x14ac:dyDescent="0.2">
      <c r="A2909" s="950"/>
      <c r="B2909" s="953"/>
      <c r="C2909" s="956"/>
      <c r="D2909" s="980"/>
      <c r="E2909" s="962"/>
      <c r="F2909" s="968"/>
      <c r="G2909" s="944"/>
      <c r="H2909" s="944"/>
      <c r="I2909" s="944"/>
      <c r="J2909" s="19" t="s">
        <v>385</v>
      </c>
      <c r="K2909" s="19">
        <f>SUM(K2905:K2908)</f>
        <v>0</v>
      </c>
      <c r="L2909" s="19">
        <f>SUM(L2905:L2908)</f>
        <v>0</v>
      </c>
      <c r="M2909" s="19">
        <f t="shared" ref="M2909:R2909" si="701">SUM(M2905:M2908)</f>
        <v>0</v>
      </c>
      <c r="N2909" s="19">
        <f t="shared" si="701"/>
        <v>0</v>
      </c>
      <c r="O2909" s="19">
        <f t="shared" si="701"/>
        <v>0</v>
      </c>
      <c r="P2909" s="19">
        <f t="shared" si="701"/>
        <v>0</v>
      </c>
      <c r="Q2909" s="19">
        <f t="shared" si="701"/>
        <v>0</v>
      </c>
      <c r="R2909" s="19">
        <f t="shared" si="701"/>
        <v>0</v>
      </c>
      <c r="S2909" s="947"/>
      <c r="T2909" s="914"/>
      <c r="U2909" s="914"/>
      <c r="V2909" s="914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</row>
    <row r="2910" spans="1:44" ht="9.75" customHeight="1" outlineLevel="4" x14ac:dyDescent="0.15">
      <c r="A2910" s="948" t="s">
        <v>36</v>
      </c>
      <c r="B2910" s="951" t="s">
        <v>10</v>
      </c>
      <c r="C2910" s="954" t="s">
        <v>10</v>
      </c>
      <c r="D2910" s="978">
        <f>D2905</f>
        <v>4</v>
      </c>
      <c r="E2910" s="960" t="s">
        <v>11</v>
      </c>
      <c r="F2910" s="966"/>
      <c r="G2910" s="942"/>
      <c r="H2910" s="942"/>
      <c r="I2910" s="942"/>
      <c r="J2910" s="14" t="s">
        <v>156</v>
      </c>
      <c r="K2910" s="20"/>
      <c r="L2910" s="20"/>
      <c r="M2910" s="17"/>
      <c r="N2910" s="17"/>
      <c r="O2910" s="17"/>
      <c r="P2910" s="17"/>
      <c r="Q2910" s="16"/>
      <c r="R2910" s="16"/>
      <c r="S2910" s="945"/>
      <c r="T2910" s="912"/>
      <c r="U2910" s="912"/>
      <c r="V2910" s="912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</row>
    <row r="2911" spans="1:44" ht="9.75" customHeight="1" outlineLevel="4" x14ac:dyDescent="0.15">
      <c r="A2911" s="949"/>
      <c r="B2911" s="952"/>
      <c r="C2911" s="955"/>
      <c r="D2911" s="979"/>
      <c r="E2911" s="961"/>
      <c r="F2911" s="967"/>
      <c r="G2911" s="943"/>
      <c r="H2911" s="943"/>
      <c r="I2911" s="943"/>
      <c r="J2911" s="16" t="s">
        <v>157</v>
      </c>
      <c r="K2911" s="20"/>
      <c r="L2911" s="20"/>
      <c r="M2911" s="17"/>
      <c r="N2911" s="17"/>
      <c r="O2911" s="17"/>
      <c r="P2911" s="17"/>
      <c r="Q2911" s="16"/>
      <c r="R2911" s="16"/>
      <c r="S2911" s="946"/>
      <c r="T2911" s="913"/>
      <c r="U2911" s="913"/>
      <c r="V2911" s="913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</row>
    <row r="2912" spans="1:44" ht="9.75" customHeight="1" outlineLevel="4" x14ac:dyDescent="0.15">
      <c r="A2912" s="949"/>
      <c r="B2912" s="952"/>
      <c r="C2912" s="955"/>
      <c r="D2912" s="979"/>
      <c r="E2912" s="961"/>
      <c r="F2912" s="967"/>
      <c r="G2912" s="943"/>
      <c r="H2912" s="943"/>
      <c r="I2912" s="943"/>
      <c r="J2912" s="16" t="s">
        <v>158</v>
      </c>
      <c r="K2912" s="20"/>
      <c r="L2912" s="20"/>
      <c r="M2912" s="17"/>
      <c r="N2912" s="17"/>
      <c r="O2912" s="17"/>
      <c r="P2912" s="17"/>
      <c r="Q2912" s="16"/>
      <c r="R2912" s="16"/>
      <c r="S2912" s="946"/>
      <c r="T2912" s="913"/>
      <c r="U2912" s="913"/>
      <c r="V2912" s="913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</row>
    <row r="2913" spans="1:116" ht="9.75" customHeight="1" outlineLevel="4" x14ac:dyDescent="0.15">
      <c r="A2913" s="949"/>
      <c r="B2913" s="952"/>
      <c r="C2913" s="955"/>
      <c r="D2913" s="979"/>
      <c r="E2913" s="961"/>
      <c r="F2913" s="967"/>
      <c r="G2913" s="943"/>
      <c r="H2913" s="943"/>
      <c r="I2913" s="943"/>
      <c r="J2913" s="18" t="s">
        <v>159</v>
      </c>
      <c r="K2913" s="21"/>
      <c r="L2913" s="21"/>
      <c r="M2913" s="22"/>
      <c r="N2913" s="22"/>
      <c r="O2913" s="22"/>
      <c r="P2913" s="22"/>
      <c r="Q2913" s="18"/>
      <c r="R2913" s="18"/>
      <c r="S2913" s="946"/>
      <c r="T2913" s="913"/>
      <c r="U2913" s="913"/>
      <c r="V2913" s="913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</row>
    <row r="2914" spans="1:116" ht="9.75" customHeight="1" outlineLevel="4" thickBot="1" x14ac:dyDescent="0.2">
      <c r="A2914" s="950"/>
      <c r="B2914" s="953"/>
      <c r="C2914" s="956"/>
      <c r="D2914" s="980"/>
      <c r="E2914" s="962"/>
      <c r="F2914" s="968"/>
      <c r="G2914" s="944"/>
      <c r="H2914" s="944"/>
      <c r="I2914" s="944"/>
      <c r="J2914" s="19" t="s">
        <v>385</v>
      </c>
      <c r="K2914" s="19">
        <f>SUM(K2910:K2913)</f>
        <v>0</v>
      </c>
      <c r="L2914" s="19">
        <f>SUM(L2910:L2913)</f>
        <v>0</v>
      </c>
      <c r="M2914" s="19">
        <f t="shared" ref="M2914:R2914" si="702">SUM(M2910:M2913)</f>
        <v>0</v>
      </c>
      <c r="N2914" s="19">
        <f t="shared" si="702"/>
        <v>0</v>
      </c>
      <c r="O2914" s="19">
        <f t="shared" si="702"/>
        <v>0</v>
      </c>
      <c r="P2914" s="19">
        <f t="shared" si="702"/>
        <v>0</v>
      </c>
      <c r="Q2914" s="19">
        <f t="shared" si="702"/>
        <v>0</v>
      </c>
      <c r="R2914" s="19">
        <f t="shared" si="702"/>
        <v>0</v>
      </c>
      <c r="S2914" s="947"/>
      <c r="T2914" s="914"/>
      <c r="U2914" s="914"/>
      <c r="V2914" s="914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</row>
    <row r="2915" spans="1:116" ht="9.75" customHeight="1" outlineLevel="4" x14ac:dyDescent="0.15">
      <c r="A2915" s="948" t="s">
        <v>36</v>
      </c>
      <c r="B2915" s="951" t="s">
        <v>10</v>
      </c>
      <c r="C2915" s="954" t="s">
        <v>10</v>
      </c>
      <c r="D2915" s="978">
        <f>D2910</f>
        <v>4</v>
      </c>
      <c r="E2915" s="960" t="s">
        <v>12</v>
      </c>
      <c r="F2915" s="963"/>
      <c r="G2915" s="942"/>
      <c r="H2915" s="942"/>
      <c r="I2915" s="942"/>
      <c r="J2915" s="14" t="s">
        <v>156</v>
      </c>
      <c r="K2915" s="20"/>
      <c r="L2915" s="20"/>
      <c r="M2915" s="17"/>
      <c r="N2915" s="17"/>
      <c r="O2915" s="17"/>
      <c r="P2915" s="47"/>
      <c r="Q2915" s="17"/>
      <c r="R2915" s="17"/>
      <c r="S2915" s="945"/>
      <c r="T2915" s="912"/>
      <c r="U2915" s="912"/>
      <c r="V2915" s="912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</row>
    <row r="2916" spans="1:116" ht="9.75" customHeight="1" outlineLevel="4" x14ac:dyDescent="0.15">
      <c r="A2916" s="949"/>
      <c r="B2916" s="952"/>
      <c r="C2916" s="955"/>
      <c r="D2916" s="979"/>
      <c r="E2916" s="961"/>
      <c r="F2916" s="964"/>
      <c r="G2916" s="943"/>
      <c r="H2916" s="943"/>
      <c r="I2916" s="943"/>
      <c r="J2916" s="16" t="s">
        <v>157</v>
      </c>
      <c r="K2916" s="20"/>
      <c r="L2916" s="20"/>
      <c r="M2916" s="17"/>
      <c r="N2916" s="17"/>
      <c r="O2916" s="17"/>
      <c r="P2916" s="47"/>
      <c r="Q2916" s="17"/>
      <c r="R2916" s="17"/>
      <c r="S2916" s="946"/>
      <c r="T2916" s="913"/>
      <c r="U2916" s="913"/>
      <c r="V2916" s="913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</row>
    <row r="2917" spans="1:116" ht="9.75" customHeight="1" outlineLevel="4" x14ac:dyDescent="0.15">
      <c r="A2917" s="949"/>
      <c r="B2917" s="952"/>
      <c r="C2917" s="955"/>
      <c r="D2917" s="979"/>
      <c r="E2917" s="961"/>
      <c r="F2917" s="964"/>
      <c r="G2917" s="943"/>
      <c r="H2917" s="943"/>
      <c r="I2917" s="943"/>
      <c r="J2917" s="16" t="s">
        <v>158</v>
      </c>
      <c r="K2917" s="20"/>
      <c r="L2917" s="20"/>
      <c r="M2917" s="17"/>
      <c r="N2917" s="17"/>
      <c r="O2917" s="17"/>
      <c r="P2917" s="47"/>
      <c r="Q2917" s="17"/>
      <c r="R2917" s="17"/>
      <c r="S2917" s="946"/>
      <c r="T2917" s="913"/>
      <c r="U2917" s="913"/>
      <c r="V2917" s="913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</row>
    <row r="2918" spans="1:116" ht="9.75" customHeight="1" outlineLevel="4" x14ac:dyDescent="0.15">
      <c r="A2918" s="949"/>
      <c r="B2918" s="952"/>
      <c r="C2918" s="955"/>
      <c r="D2918" s="979"/>
      <c r="E2918" s="961"/>
      <c r="F2918" s="964"/>
      <c r="G2918" s="943"/>
      <c r="H2918" s="943"/>
      <c r="I2918" s="943"/>
      <c r="J2918" s="18" t="s">
        <v>159</v>
      </c>
      <c r="K2918" s="21"/>
      <c r="L2918" s="21"/>
      <c r="M2918" s="22"/>
      <c r="N2918" s="22"/>
      <c r="O2918" s="22"/>
      <c r="P2918" s="48"/>
      <c r="Q2918" s="22"/>
      <c r="R2918" s="22"/>
      <c r="S2918" s="946"/>
      <c r="T2918" s="913"/>
      <c r="U2918" s="913"/>
      <c r="V2918" s="913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</row>
    <row r="2919" spans="1:116" ht="9.75" customHeight="1" outlineLevel="4" thickBot="1" x14ac:dyDescent="0.2">
      <c r="A2919" s="950"/>
      <c r="B2919" s="953"/>
      <c r="C2919" s="956"/>
      <c r="D2919" s="980"/>
      <c r="E2919" s="962"/>
      <c r="F2919" s="965"/>
      <c r="G2919" s="944"/>
      <c r="H2919" s="944"/>
      <c r="I2919" s="944"/>
      <c r="J2919" s="19" t="s">
        <v>385</v>
      </c>
      <c r="K2919" s="19">
        <f>SUM(K2915:K2918)</f>
        <v>0</v>
      </c>
      <c r="L2919" s="19">
        <f>SUM(L2915:L2918)</f>
        <v>0</v>
      </c>
      <c r="M2919" s="19">
        <f t="shared" ref="M2919:R2919" si="703">SUM(M2915:M2918)</f>
        <v>0</v>
      </c>
      <c r="N2919" s="19">
        <f t="shared" si="703"/>
        <v>0</v>
      </c>
      <c r="O2919" s="19">
        <f t="shared" si="703"/>
        <v>0</v>
      </c>
      <c r="P2919" s="19">
        <f t="shared" si="703"/>
        <v>0</v>
      </c>
      <c r="Q2919" s="19">
        <f t="shared" si="703"/>
        <v>0</v>
      </c>
      <c r="R2919" s="19">
        <f t="shared" si="703"/>
        <v>0</v>
      </c>
      <c r="S2919" s="947"/>
      <c r="T2919" s="914"/>
      <c r="U2919" s="914"/>
      <c r="V2919" s="914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</row>
    <row r="2920" spans="1:116" ht="9.75" customHeight="1" outlineLevel="3" thickBot="1" x14ac:dyDescent="0.2">
      <c r="A2920" s="56" t="s">
        <v>36</v>
      </c>
      <c r="B2920" s="31" t="s">
        <v>10</v>
      </c>
      <c r="C2920" s="10" t="s">
        <v>10</v>
      </c>
      <c r="D2920" s="25">
        <f>D2915</f>
        <v>4</v>
      </c>
      <c r="E2920" s="915" t="s">
        <v>46</v>
      </c>
      <c r="F2920" s="916"/>
      <c r="G2920" s="916"/>
      <c r="H2920" s="916"/>
      <c r="I2920" s="916"/>
      <c r="J2920" s="917"/>
      <c r="K2920" s="26">
        <f>K2909+K2914+K2919</f>
        <v>0</v>
      </c>
      <c r="L2920" s="43">
        <f t="shared" ref="L2920:R2920" si="704">L2909+L2914+L2919</f>
        <v>0</v>
      </c>
      <c r="M2920" s="43">
        <f t="shared" si="704"/>
        <v>0</v>
      </c>
      <c r="N2920" s="43">
        <f t="shared" si="704"/>
        <v>0</v>
      </c>
      <c r="O2920" s="43">
        <f t="shared" si="704"/>
        <v>0</v>
      </c>
      <c r="P2920" s="43">
        <f t="shared" si="704"/>
        <v>0</v>
      </c>
      <c r="Q2920" s="43">
        <f t="shared" si="704"/>
        <v>0</v>
      </c>
      <c r="R2920" s="43">
        <f t="shared" si="704"/>
        <v>0</v>
      </c>
      <c r="S2920" s="42" t="s">
        <v>13</v>
      </c>
      <c r="T2920" s="43" t="s">
        <v>13</v>
      </c>
      <c r="U2920" s="44" t="s">
        <v>13</v>
      </c>
      <c r="V2920" s="45" t="s">
        <v>13</v>
      </c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6"/>
      <c r="CW2920" s="6"/>
      <c r="CX2920" s="6"/>
      <c r="CY2920" s="6"/>
      <c r="CZ2920" s="6"/>
      <c r="DA2920" s="6"/>
      <c r="DB2920" s="6"/>
      <c r="DC2920" s="6"/>
      <c r="DD2920" s="6"/>
      <c r="DE2920" s="6"/>
      <c r="DF2920" s="6"/>
      <c r="DG2920" s="6"/>
      <c r="DH2920" s="6"/>
      <c r="DI2920" s="6"/>
      <c r="DJ2920" s="6"/>
      <c r="DK2920" s="6"/>
      <c r="DL2920" s="6"/>
    </row>
    <row r="2921" spans="1:116" ht="9.75" customHeight="1" outlineLevel="4" thickBot="1" x14ac:dyDescent="0.25">
      <c r="A2921" s="46" t="s">
        <v>36</v>
      </c>
      <c r="B2921" s="24" t="s">
        <v>10</v>
      </c>
      <c r="C2921" s="118" t="s">
        <v>10</v>
      </c>
      <c r="D2921" s="57">
        <f>D2904+1</f>
        <v>5</v>
      </c>
      <c r="E2921" s="969" t="s">
        <v>44</v>
      </c>
      <c r="F2921" s="970"/>
      <c r="G2921" s="970"/>
      <c r="H2921" s="970"/>
      <c r="I2921" s="970"/>
      <c r="J2921" s="970"/>
      <c r="K2921" s="970"/>
      <c r="L2921" s="970"/>
      <c r="M2921" s="970"/>
      <c r="N2921" s="970"/>
      <c r="O2921" s="970"/>
      <c r="P2921" s="970"/>
      <c r="Q2921" s="970"/>
      <c r="R2921" s="970"/>
      <c r="S2921" s="970"/>
      <c r="T2921" s="970"/>
      <c r="U2921" s="970"/>
      <c r="V2921" s="971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  <c r="DI2921" s="5"/>
      <c r="DJ2921" s="5"/>
      <c r="DK2921" s="5"/>
      <c r="DL2921" s="5"/>
    </row>
    <row r="2922" spans="1:116" ht="9.75" customHeight="1" outlineLevel="4" x14ac:dyDescent="0.2">
      <c r="A2922" s="948" t="s">
        <v>36</v>
      </c>
      <c r="B2922" s="951" t="s">
        <v>10</v>
      </c>
      <c r="C2922" s="954" t="s">
        <v>10</v>
      </c>
      <c r="D2922" s="978">
        <f>D2921</f>
        <v>5</v>
      </c>
      <c r="E2922" s="960" t="s">
        <v>10</v>
      </c>
      <c r="F2922" s="981" t="s">
        <v>333</v>
      </c>
      <c r="G2922" s="993" t="s">
        <v>444</v>
      </c>
      <c r="H2922" s="119" t="s">
        <v>440</v>
      </c>
      <c r="I2922" s="986" t="s">
        <v>474</v>
      </c>
      <c r="J2922" s="16" t="s">
        <v>156</v>
      </c>
      <c r="K2922" s="20">
        <v>40338.71</v>
      </c>
      <c r="L2922" s="14"/>
      <c r="M2922" s="15"/>
      <c r="N2922" s="15"/>
      <c r="O2922" s="15"/>
      <c r="P2922" s="15"/>
      <c r="Q2922" s="14">
        <v>134462.35999999999</v>
      </c>
      <c r="R2922" s="14">
        <v>134462.35999999999</v>
      </c>
      <c r="S2922" s="945" t="s">
        <v>441</v>
      </c>
      <c r="T2922" s="912">
        <v>0</v>
      </c>
      <c r="U2922" s="912">
        <v>0</v>
      </c>
      <c r="V2922" s="912">
        <v>1</v>
      </c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  <c r="DI2922" s="5"/>
      <c r="DJ2922" s="5"/>
      <c r="DK2922" s="5"/>
      <c r="DL2922" s="5"/>
    </row>
    <row r="2923" spans="1:116" ht="9.75" customHeight="1" outlineLevel="4" x14ac:dyDescent="0.15">
      <c r="A2923" s="949"/>
      <c r="B2923" s="952"/>
      <c r="C2923" s="955"/>
      <c r="D2923" s="979"/>
      <c r="E2923" s="961"/>
      <c r="F2923" s="982"/>
      <c r="G2923" s="994"/>
      <c r="H2923" s="989" t="s">
        <v>47</v>
      </c>
      <c r="I2923" s="985"/>
      <c r="J2923" s="16" t="s">
        <v>157</v>
      </c>
      <c r="K2923" s="20"/>
      <c r="L2923" s="16"/>
      <c r="M2923" s="17"/>
      <c r="N2923" s="17"/>
      <c r="O2923" s="17"/>
      <c r="P2923" s="17"/>
      <c r="Q2923" s="16"/>
      <c r="R2923" s="16"/>
      <c r="S2923" s="946"/>
      <c r="T2923" s="913"/>
      <c r="U2923" s="913"/>
      <c r="V2923" s="913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</row>
    <row r="2924" spans="1:116" ht="9.75" customHeight="1" outlineLevel="4" x14ac:dyDescent="0.15">
      <c r="A2924" s="949"/>
      <c r="B2924" s="952"/>
      <c r="C2924" s="955"/>
      <c r="D2924" s="979"/>
      <c r="E2924" s="961"/>
      <c r="F2924" s="982"/>
      <c r="G2924" s="994"/>
      <c r="H2924" s="985"/>
      <c r="I2924" s="985"/>
      <c r="J2924" s="16" t="s">
        <v>158</v>
      </c>
      <c r="K2924" s="20">
        <v>228586</v>
      </c>
      <c r="L2924" s="16"/>
      <c r="M2924" s="17"/>
      <c r="N2924" s="17"/>
      <c r="O2924" s="17"/>
      <c r="P2924" s="17"/>
      <c r="Q2924" s="16"/>
      <c r="R2924" s="16"/>
      <c r="S2924" s="946"/>
      <c r="T2924" s="913"/>
      <c r="U2924" s="913"/>
      <c r="V2924" s="913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</row>
    <row r="2925" spans="1:116" ht="9.75" customHeight="1" outlineLevel="4" x14ac:dyDescent="0.15">
      <c r="A2925" s="949"/>
      <c r="B2925" s="952"/>
      <c r="C2925" s="955"/>
      <c r="D2925" s="979"/>
      <c r="E2925" s="961"/>
      <c r="F2925" s="983"/>
      <c r="G2925" s="995"/>
      <c r="H2925" s="989" t="s">
        <v>62</v>
      </c>
      <c r="I2925" s="987"/>
      <c r="J2925" s="18" t="s">
        <v>159</v>
      </c>
      <c r="K2925" s="21"/>
      <c r="L2925" s="18"/>
      <c r="M2925" s="18"/>
      <c r="N2925" s="18"/>
      <c r="O2925" s="18"/>
      <c r="P2925" s="18"/>
      <c r="Q2925" s="18"/>
      <c r="R2925" s="18"/>
      <c r="S2925" s="946"/>
      <c r="T2925" s="913"/>
      <c r="U2925" s="913"/>
      <c r="V2925" s="913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</row>
    <row r="2926" spans="1:116" ht="9.75" customHeight="1" outlineLevel="4" thickBot="1" x14ac:dyDescent="0.2">
      <c r="A2926" s="950"/>
      <c r="B2926" s="953"/>
      <c r="C2926" s="956"/>
      <c r="D2926" s="980"/>
      <c r="E2926" s="962"/>
      <c r="F2926" s="984"/>
      <c r="G2926" s="996"/>
      <c r="H2926" s="944"/>
      <c r="I2926" s="988"/>
      <c r="J2926" s="19" t="s">
        <v>385</v>
      </c>
      <c r="K2926" s="19">
        <f>SUM(K2922:K2925)</f>
        <v>268924.71000000002</v>
      </c>
      <c r="L2926" s="19">
        <f>SUM(L2922:L2925)</f>
        <v>0</v>
      </c>
      <c r="M2926" s="19">
        <f t="shared" ref="M2926:R2926" si="705">SUM(M2922:M2925)</f>
        <v>0</v>
      </c>
      <c r="N2926" s="19">
        <f t="shared" si="705"/>
        <v>0</v>
      </c>
      <c r="O2926" s="19">
        <f t="shared" si="705"/>
        <v>0</v>
      </c>
      <c r="P2926" s="19">
        <f t="shared" si="705"/>
        <v>0</v>
      </c>
      <c r="Q2926" s="19">
        <f t="shared" si="705"/>
        <v>134462.35999999999</v>
      </c>
      <c r="R2926" s="19">
        <f t="shared" si="705"/>
        <v>134462.35999999999</v>
      </c>
      <c r="S2926" s="947"/>
      <c r="T2926" s="914"/>
      <c r="U2926" s="914"/>
      <c r="V2926" s="914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</row>
    <row r="2927" spans="1:116" ht="9.75" customHeight="1" outlineLevel="4" x14ac:dyDescent="0.15">
      <c r="A2927" s="948" t="s">
        <v>36</v>
      </c>
      <c r="B2927" s="951" t="s">
        <v>10</v>
      </c>
      <c r="C2927" s="954" t="s">
        <v>10</v>
      </c>
      <c r="D2927" s="978">
        <f>D2922</f>
        <v>5</v>
      </c>
      <c r="E2927" s="960" t="s">
        <v>11</v>
      </c>
      <c r="F2927" s="981" t="s">
        <v>540</v>
      </c>
      <c r="G2927" s="942"/>
      <c r="H2927" s="942" t="s">
        <v>62</v>
      </c>
      <c r="I2927" s="942" t="s">
        <v>80</v>
      </c>
      <c r="J2927" s="14" t="s">
        <v>156</v>
      </c>
      <c r="K2927" s="20"/>
      <c r="L2927" s="20"/>
      <c r="M2927" s="17"/>
      <c r="N2927" s="17"/>
      <c r="O2927" s="17"/>
      <c r="P2927" s="17"/>
      <c r="Q2927" s="16"/>
      <c r="R2927" s="16"/>
      <c r="S2927" s="945"/>
      <c r="T2927" s="912"/>
      <c r="U2927" s="912"/>
      <c r="V2927" s="912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</row>
    <row r="2928" spans="1:116" ht="9.75" customHeight="1" outlineLevel="4" x14ac:dyDescent="0.15">
      <c r="A2928" s="949"/>
      <c r="B2928" s="952"/>
      <c r="C2928" s="955"/>
      <c r="D2928" s="979"/>
      <c r="E2928" s="961"/>
      <c r="F2928" s="982"/>
      <c r="G2928" s="943"/>
      <c r="H2928" s="943"/>
      <c r="I2928" s="943"/>
      <c r="J2928" s="16" t="s">
        <v>157</v>
      </c>
      <c r="K2928" s="20"/>
      <c r="L2928" s="20"/>
      <c r="M2928" s="17"/>
      <c r="N2928" s="17"/>
      <c r="O2928" s="17"/>
      <c r="P2928" s="17"/>
      <c r="Q2928" s="16"/>
      <c r="R2928" s="16"/>
      <c r="S2928" s="946"/>
      <c r="T2928" s="913"/>
      <c r="U2928" s="913"/>
      <c r="V2928" s="913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</row>
    <row r="2929" spans="1:116" ht="9.75" customHeight="1" outlineLevel="4" x14ac:dyDescent="0.15">
      <c r="A2929" s="949"/>
      <c r="B2929" s="952"/>
      <c r="C2929" s="955"/>
      <c r="D2929" s="979"/>
      <c r="E2929" s="961"/>
      <c r="F2929" s="982"/>
      <c r="G2929" s="943"/>
      <c r="H2929" s="943"/>
      <c r="I2929" s="943"/>
      <c r="J2929" s="16" t="s">
        <v>158</v>
      </c>
      <c r="K2929" s="20"/>
      <c r="L2929" s="20"/>
      <c r="M2929" s="17"/>
      <c r="N2929" s="17"/>
      <c r="O2929" s="17"/>
      <c r="P2929" s="17"/>
      <c r="Q2929" s="16"/>
      <c r="R2929" s="16"/>
      <c r="S2929" s="946"/>
      <c r="T2929" s="913"/>
      <c r="U2929" s="913"/>
      <c r="V2929" s="913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</row>
    <row r="2930" spans="1:116" ht="9.75" customHeight="1" outlineLevel="4" x14ac:dyDescent="0.15">
      <c r="A2930" s="949"/>
      <c r="B2930" s="952"/>
      <c r="C2930" s="955"/>
      <c r="D2930" s="979"/>
      <c r="E2930" s="961"/>
      <c r="F2930" s="983"/>
      <c r="G2930" s="943"/>
      <c r="H2930" s="943"/>
      <c r="I2930" s="943"/>
      <c r="J2930" s="18" t="s">
        <v>159</v>
      </c>
      <c r="K2930" s="21"/>
      <c r="L2930" s="21"/>
      <c r="M2930" s="22"/>
      <c r="N2930" s="22"/>
      <c r="O2930" s="22"/>
      <c r="P2930" s="22"/>
      <c r="Q2930" s="18"/>
      <c r="R2930" s="18"/>
      <c r="S2930" s="946"/>
      <c r="T2930" s="913"/>
      <c r="U2930" s="913"/>
      <c r="V2930" s="913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</row>
    <row r="2931" spans="1:116" ht="9.75" customHeight="1" outlineLevel="4" thickBot="1" x14ac:dyDescent="0.2">
      <c r="A2931" s="950"/>
      <c r="B2931" s="953"/>
      <c r="C2931" s="956"/>
      <c r="D2931" s="980"/>
      <c r="E2931" s="962"/>
      <c r="F2931" s="984"/>
      <c r="G2931" s="944"/>
      <c r="H2931" s="944"/>
      <c r="I2931" s="944"/>
      <c r="J2931" s="19" t="s">
        <v>385</v>
      </c>
      <c r="K2931" s="19">
        <f>SUM(K2927:K2930)</f>
        <v>0</v>
      </c>
      <c r="L2931" s="19">
        <f>SUM(L2927:L2930)</f>
        <v>0</v>
      </c>
      <c r="M2931" s="19">
        <f t="shared" ref="M2931:R2931" si="706">SUM(M2927:M2930)</f>
        <v>0</v>
      </c>
      <c r="N2931" s="19">
        <f t="shared" si="706"/>
        <v>0</v>
      </c>
      <c r="O2931" s="19">
        <f t="shared" si="706"/>
        <v>0</v>
      </c>
      <c r="P2931" s="19">
        <f t="shared" si="706"/>
        <v>0</v>
      </c>
      <c r="Q2931" s="19">
        <f t="shared" si="706"/>
        <v>0</v>
      </c>
      <c r="R2931" s="19">
        <f t="shared" si="706"/>
        <v>0</v>
      </c>
      <c r="S2931" s="947"/>
      <c r="T2931" s="914"/>
      <c r="U2931" s="914"/>
      <c r="V2931" s="914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</row>
    <row r="2932" spans="1:116" ht="9.75" customHeight="1" outlineLevel="4" x14ac:dyDescent="0.15">
      <c r="A2932" s="948" t="s">
        <v>36</v>
      </c>
      <c r="B2932" s="951" t="s">
        <v>10</v>
      </c>
      <c r="C2932" s="954" t="s">
        <v>10</v>
      </c>
      <c r="D2932" s="978">
        <f>D2927</f>
        <v>5</v>
      </c>
      <c r="E2932" s="960" t="s">
        <v>12</v>
      </c>
      <c r="F2932" s="963"/>
      <c r="G2932" s="990"/>
      <c r="H2932" s="942"/>
      <c r="I2932" s="990"/>
      <c r="J2932" s="14" t="s">
        <v>156</v>
      </c>
      <c r="K2932" s="20"/>
      <c r="L2932" s="20"/>
      <c r="M2932" s="17"/>
      <c r="N2932" s="17"/>
      <c r="O2932" s="17"/>
      <c r="P2932" s="47"/>
      <c r="Q2932" s="17"/>
      <c r="R2932" s="17"/>
      <c r="S2932" s="945"/>
      <c r="T2932" s="912"/>
      <c r="U2932" s="912"/>
      <c r="V2932" s="912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</row>
    <row r="2933" spans="1:116" ht="9.75" customHeight="1" outlineLevel="4" x14ac:dyDescent="0.15">
      <c r="A2933" s="949"/>
      <c r="B2933" s="952"/>
      <c r="C2933" s="955"/>
      <c r="D2933" s="979"/>
      <c r="E2933" s="961"/>
      <c r="F2933" s="964"/>
      <c r="G2933" s="991"/>
      <c r="H2933" s="943"/>
      <c r="I2933" s="991"/>
      <c r="J2933" s="16" t="s">
        <v>157</v>
      </c>
      <c r="K2933" s="20"/>
      <c r="L2933" s="20"/>
      <c r="M2933" s="17"/>
      <c r="N2933" s="17"/>
      <c r="O2933" s="17"/>
      <c r="P2933" s="47"/>
      <c r="Q2933" s="17"/>
      <c r="R2933" s="17"/>
      <c r="S2933" s="946"/>
      <c r="T2933" s="913"/>
      <c r="U2933" s="913"/>
      <c r="V2933" s="913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</row>
    <row r="2934" spans="1:116" ht="9.75" customHeight="1" outlineLevel="4" x14ac:dyDescent="0.15">
      <c r="A2934" s="949"/>
      <c r="B2934" s="952"/>
      <c r="C2934" s="955"/>
      <c r="D2934" s="979"/>
      <c r="E2934" s="961"/>
      <c r="F2934" s="964"/>
      <c r="G2934" s="991"/>
      <c r="H2934" s="943"/>
      <c r="I2934" s="991"/>
      <c r="J2934" s="16" t="s">
        <v>158</v>
      </c>
      <c r="K2934" s="20"/>
      <c r="L2934" s="20"/>
      <c r="M2934" s="17"/>
      <c r="N2934" s="17"/>
      <c r="O2934" s="17"/>
      <c r="P2934" s="47"/>
      <c r="Q2934" s="17"/>
      <c r="R2934" s="17"/>
      <c r="S2934" s="946"/>
      <c r="T2934" s="913"/>
      <c r="U2934" s="913"/>
      <c r="V2934" s="913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</row>
    <row r="2935" spans="1:116" ht="9.75" customHeight="1" outlineLevel="4" x14ac:dyDescent="0.15">
      <c r="A2935" s="949"/>
      <c r="B2935" s="952"/>
      <c r="C2935" s="955"/>
      <c r="D2935" s="979"/>
      <c r="E2935" s="961"/>
      <c r="F2935" s="964"/>
      <c r="G2935" s="991"/>
      <c r="H2935" s="943"/>
      <c r="I2935" s="991"/>
      <c r="J2935" s="18" t="s">
        <v>159</v>
      </c>
      <c r="K2935" s="21"/>
      <c r="L2935" s="21"/>
      <c r="M2935" s="22"/>
      <c r="N2935" s="22"/>
      <c r="O2935" s="22"/>
      <c r="P2935" s="48"/>
      <c r="Q2935" s="22"/>
      <c r="R2935" s="22"/>
      <c r="S2935" s="946"/>
      <c r="T2935" s="913"/>
      <c r="U2935" s="913"/>
      <c r="V2935" s="913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</row>
    <row r="2936" spans="1:116" ht="9.75" customHeight="1" outlineLevel="4" thickBot="1" x14ac:dyDescent="0.2">
      <c r="A2936" s="950"/>
      <c r="B2936" s="953"/>
      <c r="C2936" s="956"/>
      <c r="D2936" s="980"/>
      <c r="E2936" s="962"/>
      <c r="F2936" s="965"/>
      <c r="G2936" s="992"/>
      <c r="H2936" s="944"/>
      <c r="I2936" s="992"/>
      <c r="J2936" s="19" t="s">
        <v>385</v>
      </c>
      <c r="K2936" s="19">
        <f>SUM(K2932:K2935)</f>
        <v>0</v>
      </c>
      <c r="L2936" s="19">
        <f>SUM(L2932:L2935)</f>
        <v>0</v>
      </c>
      <c r="M2936" s="19">
        <f t="shared" ref="M2936:R2936" si="707">SUM(M2932:M2935)</f>
        <v>0</v>
      </c>
      <c r="N2936" s="19">
        <f t="shared" si="707"/>
        <v>0</v>
      </c>
      <c r="O2936" s="19">
        <f t="shared" si="707"/>
        <v>0</v>
      </c>
      <c r="P2936" s="19">
        <f t="shared" si="707"/>
        <v>0</v>
      </c>
      <c r="Q2936" s="19">
        <f t="shared" si="707"/>
        <v>0</v>
      </c>
      <c r="R2936" s="19">
        <f t="shared" si="707"/>
        <v>0</v>
      </c>
      <c r="S2936" s="947"/>
      <c r="T2936" s="914"/>
      <c r="U2936" s="914"/>
      <c r="V2936" s="914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</row>
    <row r="2937" spans="1:116" ht="9.75" customHeight="1" outlineLevel="3" thickBot="1" x14ac:dyDescent="0.2">
      <c r="A2937" s="56" t="s">
        <v>36</v>
      </c>
      <c r="B2937" s="31" t="s">
        <v>10</v>
      </c>
      <c r="C2937" s="10" t="s">
        <v>10</v>
      </c>
      <c r="D2937" s="25">
        <f>D2932</f>
        <v>5</v>
      </c>
      <c r="E2937" s="915" t="s">
        <v>46</v>
      </c>
      <c r="F2937" s="916"/>
      <c r="G2937" s="916"/>
      <c r="H2937" s="916"/>
      <c r="I2937" s="916"/>
      <c r="J2937" s="917"/>
      <c r="K2937" s="43">
        <f t="shared" ref="K2937:R2937" si="708">K2926+K2931+K2936</f>
        <v>268924.71000000002</v>
      </c>
      <c r="L2937" s="43">
        <f t="shared" si="708"/>
        <v>0</v>
      </c>
      <c r="M2937" s="43">
        <f t="shared" si="708"/>
        <v>0</v>
      </c>
      <c r="N2937" s="43">
        <f t="shared" si="708"/>
        <v>0</v>
      </c>
      <c r="O2937" s="43">
        <f t="shared" si="708"/>
        <v>0</v>
      </c>
      <c r="P2937" s="43">
        <f t="shared" si="708"/>
        <v>0</v>
      </c>
      <c r="Q2937" s="43">
        <f t="shared" si="708"/>
        <v>134462.35999999999</v>
      </c>
      <c r="R2937" s="43">
        <f t="shared" si="708"/>
        <v>134462.35999999999</v>
      </c>
      <c r="S2937" s="42" t="s">
        <v>13</v>
      </c>
      <c r="T2937" s="43" t="s">
        <v>13</v>
      </c>
      <c r="U2937" s="44" t="s">
        <v>13</v>
      </c>
      <c r="V2937" s="45" t="s">
        <v>13</v>
      </c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</row>
    <row r="2938" spans="1:116" ht="9.75" customHeight="1" outlineLevel="4" thickBot="1" x14ac:dyDescent="0.2">
      <c r="A2938" s="46" t="s">
        <v>36</v>
      </c>
      <c r="B2938" s="24" t="s">
        <v>10</v>
      </c>
      <c r="C2938" s="118" t="s">
        <v>10</v>
      </c>
      <c r="D2938" s="57">
        <f>D2921+1</f>
        <v>6</v>
      </c>
      <c r="E2938" s="969" t="s">
        <v>88</v>
      </c>
      <c r="F2938" s="970"/>
      <c r="G2938" s="970"/>
      <c r="H2938" s="970"/>
      <c r="I2938" s="970"/>
      <c r="J2938" s="970"/>
      <c r="K2938" s="970"/>
      <c r="L2938" s="970"/>
      <c r="M2938" s="970"/>
      <c r="N2938" s="970"/>
      <c r="O2938" s="970"/>
      <c r="P2938" s="970"/>
      <c r="Q2938" s="970"/>
      <c r="R2938" s="970"/>
      <c r="S2938" s="970"/>
      <c r="T2938" s="970"/>
      <c r="U2938" s="970"/>
      <c r="V2938" s="971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</row>
    <row r="2939" spans="1:116" ht="9.75" customHeight="1" outlineLevel="4" x14ac:dyDescent="0.15">
      <c r="A2939" s="948" t="s">
        <v>36</v>
      </c>
      <c r="B2939" s="951" t="s">
        <v>10</v>
      </c>
      <c r="C2939" s="954" t="s">
        <v>10</v>
      </c>
      <c r="D2939" s="978">
        <f>D2938</f>
        <v>6</v>
      </c>
      <c r="E2939" s="960" t="s">
        <v>10</v>
      </c>
      <c r="F2939" s="966"/>
      <c r="G2939" s="942"/>
      <c r="H2939" s="942"/>
      <c r="I2939" s="942"/>
      <c r="J2939" s="16" t="s">
        <v>156</v>
      </c>
      <c r="K2939" s="20"/>
      <c r="L2939" s="14"/>
      <c r="M2939" s="15"/>
      <c r="N2939" s="15"/>
      <c r="O2939" s="15"/>
      <c r="P2939" s="15"/>
      <c r="Q2939" s="14"/>
      <c r="R2939" s="14"/>
      <c r="S2939" s="945"/>
      <c r="T2939" s="912"/>
      <c r="U2939" s="912"/>
      <c r="V2939" s="912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</row>
    <row r="2940" spans="1:116" ht="9.75" customHeight="1" outlineLevel="4" x14ac:dyDescent="0.15">
      <c r="A2940" s="949"/>
      <c r="B2940" s="952"/>
      <c r="C2940" s="955"/>
      <c r="D2940" s="979"/>
      <c r="E2940" s="961"/>
      <c r="F2940" s="967"/>
      <c r="G2940" s="943"/>
      <c r="H2940" s="943"/>
      <c r="I2940" s="943"/>
      <c r="J2940" s="16" t="s">
        <v>157</v>
      </c>
      <c r="K2940" s="20"/>
      <c r="L2940" s="16"/>
      <c r="M2940" s="17"/>
      <c r="N2940" s="17"/>
      <c r="O2940" s="17"/>
      <c r="P2940" s="17"/>
      <c r="Q2940" s="16"/>
      <c r="R2940" s="16"/>
      <c r="S2940" s="946"/>
      <c r="T2940" s="913"/>
      <c r="U2940" s="913"/>
      <c r="V2940" s="913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</row>
    <row r="2941" spans="1:116" ht="9.75" customHeight="1" outlineLevel="4" x14ac:dyDescent="0.15">
      <c r="A2941" s="949"/>
      <c r="B2941" s="952"/>
      <c r="C2941" s="955"/>
      <c r="D2941" s="979"/>
      <c r="E2941" s="961"/>
      <c r="F2941" s="967"/>
      <c r="G2941" s="943"/>
      <c r="H2941" s="943"/>
      <c r="I2941" s="943"/>
      <c r="J2941" s="16" t="s">
        <v>158</v>
      </c>
      <c r="K2941" s="20"/>
      <c r="L2941" s="16"/>
      <c r="M2941" s="17"/>
      <c r="N2941" s="17"/>
      <c r="O2941" s="17"/>
      <c r="P2941" s="17"/>
      <c r="Q2941" s="16"/>
      <c r="R2941" s="16"/>
      <c r="S2941" s="946"/>
      <c r="T2941" s="913"/>
      <c r="U2941" s="913"/>
      <c r="V2941" s="913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6"/>
      <c r="CW2941" s="6"/>
      <c r="CX2941" s="6"/>
      <c r="CY2941" s="6"/>
      <c r="CZ2941" s="6"/>
      <c r="DA2941" s="6"/>
      <c r="DB2941" s="6"/>
      <c r="DC2941" s="6"/>
      <c r="DD2941" s="6"/>
      <c r="DE2941" s="6"/>
      <c r="DF2941" s="6"/>
      <c r="DG2941" s="6"/>
      <c r="DH2941" s="6"/>
      <c r="DI2941" s="6"/>
      <c r="DJ2941" s="6"/>
      <c r="DK2941" s="6"/>
      <c r="DL2941" s="6"/>
    </row>
    <row r="2942" spans="1:116" ht="11.25" customHeight="1" outlineLevel="4" x14ac:dyDescent="0.15">
      <c r="A2942" s="949"/>
      <c r="B2942" s="952"/>
      <c r="C2942" s="955"/>
      <c r="D2942" s="979"/>
      <c r="E2942" s="961"/>
      <c r="F2942" s="967"/>
      <c r="G2942" s="943"/>
      <c r="H2942" s="943"/>
      <c r="I2942" s="943"/>
      <c r="J2942" s="18" t="s">
        <v>159</v>
      </c>
      <c r="K2942" s="21"/>
      <c r="L2942" s="18"/>
      <c r="M2942" s="18"/>
      <c r="N2942" s="18"/>
      <c r="O2942" s="18"/>
      <c r="P2942" s="18"/>
      <c r="Q2942" s="18"/>
      <c r="R2942" s="18"/>
      <c r="S2942" s="946"/>
      <c r="T2942" s="913"/>
      <c r="U2942" s="913"/>
      <c r="V2942" s="913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</row>
    <row r="2943" spans="1:116" ht="11.25" customHeight="1" outlineLevel="4" thickBot="1" x14ac:dyDescent="0.2">
      <c r="A2943" s="950"/>
      <c r="B2943" s="953"/>
      <c r="C2943" s="956"/>
      <c r="D2943" s="980"/>
      <c r="E2943" s="962"/>
      <c r="F2943" s="968"/>
      <c r="G2943" s="944"/>
      <c r="H2943" s="944"/>
      <c r="I2943" s="944"/>
      <c r="J2943" s="19" t="s">
        <v>385</v>
      </c>
      <c r="K2943" s="19">
        <f>SUM(K2939:K2942)</f>
        <v>0</v>
      </c>
      <c r="L2943" s="19">
        <f>SUM(L2939:L2942)</f>
        <v>0</v>
      </c>
      <c r="M2943" s="19">
        <f t="shared" ref="M2943:R2943" si="709">SUM(M2939:M2942)</f>
        <v>0</v>
      </c>
      <c r="N2943" s="19">
        <f t="shared" si="709"/>
        <v>0</v>
      </c>
      <c r="O2943" s="19">
        <f t="shared" si="709"/>
        <v>0</v>
      </c>
      <c r="P2943" s="19">
        <f t="shared" si="709"/>
        <v>0</v>
      </c>
      <c r="Q2943" s="19">
        <f t="shared" si="709"/>
        <v>0</v>
      </c>
      <c r="R2943" s="19">
        <f t="shared" si="709"/>
        <v>0</v>
      </c>
      <c r="S2943" s="947"/>
      <c r="T2943" s="914"/>
      <c r="U2943" s="914"/>
      <c r="V2943" s="914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</row>
    <row r="2944" spans="1:116" ht="11.25" customHeight="1" outlineLevel="4" x14ac:dyDescent="0.15">
      <c r="A2944" s="948" t="s">
        <v>36</v>
      </c>
      <c r="B2944" s="951" t="s">
        <v>10</v>
      </c>
      <c r="C2944" s="954" t="s">
        <v>10</v>
      </c>
      <c r="D2944" s="978">
        <f>D2939</f>
        <v>6</v>
      </c>
      <c r="E2944" s="960" t="s">
        <v>11</v>
      </c>
      <c r="F2944" s="966"/>
      <c r="G2944" s="942"/>
      <c r="H2944" s="942"/>
      <c r="I2944" s="942"/>
      <c r="J2944" s="14" t="s">
        <v>156</v>
      </c>
      <c r="K2944" s="20"/>
      <c r="L2944" s="20"/>
      <c r="M2944" s="17"/>
      <c r="N2944" s="17"/>
      <c r="O2944" s="17"/>
      <c r="P2944" s="17"/>
      <c r="Q2944" s="16"/>
      <c r="R2944" s="16"/>
      <c r="S2944" s="945"/>
      <c r="T2944" s="912"/>
      <c r="U2944" s="912"/>
      <c r="V2944" s="912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</row>
    <row r="2945" spans="1:116" ht="11.25" customHeight="1" outlineLevel="4" x14ac:dyDescent="0.15">
      <c r="A2945" s="949"/>
      <c r="B2945" s="952"/>
      <c r="C2945" s="955"/>
      <c r="D2945" s="979"/>
      <c r="E2945" s="961"/>
      <c r="F2945" s="967"/>
      <c r="G2945" s="943"/>
      <c r="H2945" s="943"/>
      <c r="I2945" s="943"/>
      <c r="J2945" s="16" t="s">
        <v>157</v>
      </c>
      <c r="K2945" s="20"/>
      <c r="L2945" s="20"/>
      <c r="M2945" s="17"/>
      <c r="N2945" s="17"/>
      <c r="O2945" s="17"/>
      <c r="P2945" s="17"/>
      <c r="Q2945" s="16"/>
      <c r="R2945" s="16"/>
      <c r="S2945" s="946"/>
      <c r="T2945" s="913"/>
      <c r="U2945" s="913"/>
      <c r="V2945" s="913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</row>
    <row r="2946" spans="1:116" ht="11.25" customHeight="1" outlineLevel="4" x14ac:dyDescent="0.15">
      <c r="A2946" s="949"/>
      <c r="B2946" s="952"/>
      <c r="C2946" s="955"/>
      <c r="D2946" s="979"/>
      <c r="E2946" s="961"/>
      <c r="F2946" s="967"/>
      <c r="G2946" s="943"/>
      <c r="H2946" s="943"/>
      <c r="I2946" s="943"/>
      <c r="J2946" s="16" t="s">
        <v>158</v>
      </c>
      <c r="K2946" s="20"/>
      <c r="L2946" s="20"/>
      <c r="M2946" s="17"/>
      <c r="N2946" s="17"/>
      <c r="O2946" s="17"/>
      <c r="P2946" s="17"/>
      <c r="Q2946" s="16"/>
      <c r="R2946" s="16"/>
      <c r="S2946" s="946"/>
      <c r="T2946" s="913"/>
      <c r="U2946" s="913"/>
      <c r="V2946" s="913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</row>
    <row r="2947" spans="1:116" ht="10.5" customHeight="1" outlineLevel="4" x14ac:dyDescent="0.15">
      <c r="A2947" s="949"/>
      <c r="B2947" s="952"/>
      <c r="C2947" s="955"/>
      <c r="D2947" s="979"/>
      <c r="E2947" s="961"/>
      <c r="F2947" s="967"/>
      <c r="G2947" s="943"/>
      <c r="H2947" s="943"/>
      <c r="I2947" s="943"/>
      <c r="J2947" s="18" t="s">
        <v>159</v>
      </c>
      <c r="K2947" s="21"/>
      <c r="L2947" s="21"/>
      <c r="M2947" s="22"/>
      <c r="N2947" s="22"/>
      <c r="O2947" s="22"/>
      <c r="P2947" s="22"/>
      <c r="Q2947" s="18"/>
      <c r="R2947" s="18"/>
      <c r="S2947" s="946"/>
      <c r="T2947" s="913"/>
      <c r="U2947" s="913"/>
      <c r="V2947" s="913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</row>
    <row r="2948" spans="1:116" ht="10.5" customHeight="1" outlineLevel="4" thickBot="1" x14ac:dyDescent="0.2">
      <c r="A2948" s="950"/>
      <c r="B2948" s="953"/>
      <c r="C2948" s="956"/>
      <c r="D2948" s="980"/>
      <c r="E2948" s="962"/>
      <c r="F2948" s="968"/>
      <c r="G2948" s="944"/>
      <c r="H2948" s="944"/>
      <c r="I2948" s="944"/>
      <c r="J2948" s="19" t="s">
        <v>385</v>
      </c>
      <c r="K2948" s="19">
        <f>SUM(K2944:K2947)</f>
        <v>0</v>
      </c>
      <c r="L2948" s="19">
        <f>SUM(L2944:L2947)</f>
        <v>0</v>
      </c>
      <c r="M2948" s="19">
        <f t="shared" ref="M2948:R2948" si="710">SUM(M2944:M2947)</f>
        <v>0</v>
      </c>
      <c r="N2948" s="19">
        <f t="shared" si="710"/>
        <v>0</v>
      </c>
      <c r="O2948" s="19">
        <f t="shared" si="710"/>
        <v>0</v>
      </c>
      <c r="P2948" s="19">
        <f t="shared" si="710"/>
        <v>0</v>
      </c>
      <c r="Q2948" s="19">
        <f t="shared" si="710"/>
        <v>0</v>
      </c>
      <c r="R2948" s="19">
        <f t="shared" si="710"/>
        <v>0</v>
      </c>
      <c r="S2948" s="947"/>
      <c r="T2948" s="914"/>
      <c r="U2948" s="914"/>
      <c r="V2948" s="914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</row>
    <row r="2949" spans="1:116" ht="10.5" outlineLevel="4" x14ac:dyDescent="0.15">
      <c r="A2949" s="948" t="s">
        <v>36</v>
      </c>
      <c r="B2949" s="951" t="s">
        <v>10</v>
      </c>
      <c r="C2949" s="954" t="s">
        <v>10</v>
      </c>
      <c r="D2949" s="978">
        <f>D2944</f>
        <v>6</v>
      </c>
      <c r="E2949" s="960" t="s">
        <v>12</v>
      </c>
      <c r="F2949" s="963"/>
      <c r="G2949" s="942"/>
      <c r="H2949" s="942"/>
      <c r="I2949" s="942"/>
      <c r="J2949" s="14" t="s">
        <v>156</v>
      </c>
      <c r="K2949" s="20"/>
      <c r="L2949" s="20"/>
      <c r="M2949" s="17"/>
      <c r="N2949" s="17"/>
      <c r="O2949" s="17"/>
      <c r="P2949" s="47"/>
      <c r="Q2949" s="17"/>
      <c r="R2949" s="17"/>
      <c r="S2949" s="945"/>
      <c r="T2949" s="912"/>
      <c r="U2949" s="912"/>
      <c r="V2949" s="912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</row>
    <row r="2950" spans="1:116" ht="10.5" outlineLevel="4" x14ac:dyDescent="0.15">
      <c r="A2950" s="949"/>
      <c r="B2950" s="952"/>
      <c r="C2950" s="955"/>
      <c r="D2950" s="979"/>
      <c r="E2950" s="961"/>
      <c r="F2950" s="964"/>
      <c r="G2950" s="943"/>
      <c r="H2950" s="943"/>
      <c r="I2950" s="943"/>
      <c r="J2950" s="16" t="s">
        <v>157</v>
      </c>
      <c r="K2950" s="20"/>
      <c r="L2950" s="20"/>
      <c r="M2950" s="17"/>
      <c r="N2950" s="17"/>
      <c r="O2950" s="17"/>
      <c r="P2950" s="47"/>
      <c r="Q2950" s="1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</row>
    <row r="2951" spans="1:116" ht="10.5" outlineLevel="4" x14ac:dyDescent="0.15">
      <c r="A2951" s="949"/>
      <c r="B2951" s="952"/>
      <c r="C2951" s="955"/>
      <c r="D2951" s="979"/>
      <c r="E2951" s="961"/>
      <c r="F2951" s="964"/>
      <c r="G2951" s="943"/>
      <c r="H2951" s="943"/>
      <c r="I2951" s="943"/>
      <c r="J2951" s="16" t="s">
        <v>158</v>
      </c>
      <c r="K2951" s="20"/>
      <c r="L2951" s="20"/>
      <c r="M2951" s="17"/>
      <c r="N2951" s="17"/>
      <c r="O2951" s="17"/>
      <c r="P2951" s="47"/>
      <c r="Q2951" s="17"/>
      <c r="R2951" s="17"/>
      <c r="S2951" s="946"/>
      <c r="T2951" s="913"/>
      <c r="U2951" s="913"/>
      <c r="V2951" s="913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</row>
    <row r="2952" spans="1:116" ht="10.5" outlineLevel="4" x14ac:dyDescent="0.15">
      <c r="A2952" s="949"/>
      <c r="B2952" s="952"/>
      <c r="C2952" s="955"/>
      <c r="D2952" s="979"/>
      <c r="E2952" s="961"/>
      <c r="F2952" s="964"/>
      <c r="G2952" s="943"/>
      <c r="H2952" s="943"/>
      <c r="I2952" s="943"/>
      <c r="J2952" s="18" t="s">
        <v>159</v>
      </c>
      <c r="K2952" s="21"/>
      <c r="L2952" s="21"/>
      <c r="M2952" s="22"/>
      <c r="N2952" s="22"/>
      <c r="O2952" s="22"/>
      <c r="P2952" s="48"/>
      <c r="Q2952" s="22"/>
      <c r="R2952" s="22"/>
      <c r="S2952" s="946"/>
      <c r="T2952" s="913"/>
      <c r="U2952" s="913"/>
      <c r="V2952" s="913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</row>
    <row r="2953" spans="1:116" ht="11.25" outlineLevel="4" thickBot="1" x14ac:dyDescent="0.2">
      <c r="A2953" s="950"/>
      <c r="B2953" s="953"/>
      <c r="C2953" s="956"/>
      <c r="D2953" s="980"/>
      <c r="E2953" s="962"/>
      <c r="F2953" s="965"/>
      <c r="G2953" s="944"/>
      <c r="H2953" s="944"/>
      <c r="I2953" s="944"/>
      <c r="J2953" s="19" t="s">
        <v>385</v>
      </c>
      <c r="K2953" s="19">
        <f>SUM(K2949:K2952)</f>
        <v>0</v>
      </c>
      <c r="L2953" s="19">
        <f>SUM(L2949:L2952)</f>
        <v>0</v>
      </c>
      <c r="M2953" s="19">
        <f t="shared" ref="M2953:R2953" si="711">SUM(M2949:M2952)</f>
        <v>0</v>
      </c>
      <c r="N2953" s="19">
        <f t="shared" si="711"/>
        <v>0</v>
      </c>
      <c r="O2953" s="19">
        <f t="shared" si="711"/>
        <v>0</v>
      </c>
      <c r="P2953" s="19">
        <f t="shared" si="711"/>
        <v>0</v>
      </c>
      <c r="Q2953" s="19">
        <f t="shared" si="711"/>
        <v>0</v>
      </c>
      <c r="R2953" s="19">
        <f t="shared" si="711"/>
        <v>0</v>
      </c>
      <c r="S2953" s="947"/>
      <c r="T2953" s="914"/>
      <c r="U2953" s="914"/>
      <c r="V2953" s="914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</row>
    <row r="2954" spans="1:116" ht="11.25" outlineLevel="3" thickBot="1" x14ac:dyDescent="0.2">
      <c r="A2954" s="56" t="s">
        <v>36</v>
      </c>
      <c r="B2954" s="31" t="s">
        <v>10</v>
      </c>
      <c r="C2954" s="10" t="s">
        <v>10</v>
      </c>
      <c r="D2954" s="25">
        <f>D2949</f>
        <v>6</v>
      </c>
      <c r="E2954" s="915" t="s">
        <v>46</v>
      </c>
      <c r="F2954" s="916"/>
      <c r="G2954" s="916"/>
      <c r="H2954" s="916"/>
      <c r="I2954" s="916"/>
      <c r="J2954" s="917"/>
      <c r="K2954" s="26">
        <f>K2943+K2948+K2953</f>
        <v>0</v>
      </c>
      <c r="L2954" s="43">
        <f t="shared" ref="L2954:R2954" si="712">L2943+L2948+L2953</f>
        <v>0</v>
      </c>
      <c r="M2954" s="43">
        <f t="shared" si="712"/>
        <v>0</v>
      </c>
      <c r="N2954" s="43">
        <f t="shared" si="712"/>
        <v>0</v>
      </c>
      <c r="O2954" s="43">
        <f t="shared" si="712"/>
        <v>0</v>
      </c>
      <c r="P2954" s="43">
        <f t="shared" si="712"/>
        <v>0</v>
      </c>
      <c r="Q2954" s="43">
        <f t="shared" si="712"/>
        <v>0</v>
      </c>
      <c r="R2954" s="43">
        <f t="shared" si="712"/>
        <v>0</v>
      </c>
      <c r="S2954" s="42" t="s">
        <v>13</v>
      </c>
      <c r="T2954" s="43" t="s">
        <v>13</v>
      </c>
      <c r="U2954" s="44" t="s">
        <v>13</v>
      </c>
      <c r="V2954" s="45" t="s">
        <v>13</v>
      </c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</row>
    <row r="2955" spans="1:116" ht="11.25" customHeight="1" outlineLevel="4" thickBot="1" x14ac:dyDescent="0.2">
      <c r="A2955" s="46" t="s">
        <v>36</v>
      </c>
      <c r="B2955" s="24" t="s">
        <v>10</v>
      </c>
      <c r="C2955" s="118" t="s">
        <v>10</v>
      </c>
      <c r="D2955" s="57">
        <f>D2938+1</f>
        <v>7</v>
      </c>
      <c r="E2955" s="969" t="s">
        <v>50</v>
      </c>
      <c r="F2955" s="970"/>
      <c r="G2955" s="970"/>
      <c r="H2955" s="970"/>
      <c r="I2955" s="970"/>
      <c r="J2955" s="970"/>
      <c r="K2955" s="970"/>
      <c r="L2955" s="970"/>
      <c r="M2955" s="970"/>
      <c r="N2955" s="970"/>
      <c r="O2955" s="970"/>
      <c r="P2955" s="970"/>
      <c r="Q2955" s="970"/>
      <c r="R2955" s="970"/>
      <c r="S2955" s="970"/>
      <c r="T2955" s="970"/>
      <c r="U2955" s="970"/>
      <c r="V2955" s="971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</row>
    <row r="2956" spans="1:116" ht="10.5" outlineLevel="4" x14ac:dyDescent="0.15">
      <c r="A2956" s="948" t="s">
        <v>36</v>
      </c>
      <c r="B2956" s="951" t="s">
        <v>10</v>
      </c>
      <c r="C2956" s="954" t="s">
        <v>10</v>
      </c>
      <c r="D2956" s="978">
        <f>D2955</f>
        <v>7</v>
      </c>
      <c r="E2956" s="960" t="s">
        <v>10</v>
      </c>
      <c r="F2956" s="966"/>
      <c r="G2956" s="942"/>
      <c r="H2956" s="942"/>
      <c r="I2956" s="942"/>
      <c r="J2956" s="16" t="s">
        <v>156</v>
      </c>
      <c r="K2956" s="20"/>
      <c r="L2956" s="14"/>
      <c r="M2956" s="15"/>
      <c r="N2956" s="15"/>
      <c r="O2956" s="15"/>
      <c r="P2956" s="15"/>
      <c r="Q2956" s="14"/>
      <c r="R2956" s="14"/>
      <c r="S2956" s="945"/>
      <c r="T2956" s="912"/>
      <c r="U2956" s="912"/>
      <c r="V2956" s="912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</row>
    <row r="2957" spans="1:116" ht="10.5" outlineLevel="4" x14ac:dyDescent="0.15">
      <c r="A2957" s="949"/>
      <c r="B2957" s="952"/>
      <c r="C2957" s="955"/>
      <c r="D2957" s="979"/>
      <c r="E2957" s="961"/>
      <c r="F2957" s="967"/>
      <c r="G2957" s="943"/>
      <c r="H2957" s="943"/>
      <c r="I2957" s="943"/>
      <c r="J2957" s="16" t="s">
        <v>157</v>
      </c>
      <c r="K2957" s="20"/>
      <c r="L2957" s="16"/>
      <c r="M2957" s="17"/>
      <c r="N2957" s="17"/>
      <c r="O2957" s="17"/>
      <c r="P2957" s="17"/>
      <c r="Q2957" s="16"/>
      <c r="R2957" s="16"/>
      <c r="S2957" s="946"/>
      <c r="T2957" s="913"/>
      <c r="U2957" s="913"/>
      <c r="V2957" s="913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</row>
    <row r="2958" spans="1:116" ht="9.75" customHeight="1" outlineLevel="4" x14ac:dyDescent="0.15">
      <c r="A2958" s="949"/>
      <c r="B2958" s="952"/>
      <c r="C2958" s="955"/>
      <c r="D2958" s="979"/>
      <c r="E2958" s="961"/>
      <c r="F2958" s="967"/>
      <c r="G2958" s="943"/>
      <c r="H2958" s="943"/>
      <c r="I2958" s="943"/>
      <c r="J2958" s="16" t="s">
        <v>158</v>
      </c>
      <c r="K2958" s="20"/>
      <c r="L2958" s="16"/>
      <c r="M2958" s="17"/>
      <c r="N2958" s="17"/>
      <c r="O2958" s="17"/>
      <c r="P2958" s="17"/>
      <c r="Q2958" s="16"/>
      <c r="R2958" s="16"/>
      <c r="S2958" s="946"/>
      <c r="T2958" s="913"/>
      <c r="U2958" s="913"/>
      <c r="V2958" s="913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6"/>
      <c r="CW2958" s="6"/>
      <c r="CX2958" s="6"/>
      <c r="CY2958" s="6"/>
      <c r="CZ2958" s="6"/>
      <c r="DA2958" s="6"/>
      <c r="DB2958" s="6"/>
      <c r="DC2958" s="6"/>
      <c r="DD2958" s="6"/>
      <c r="DE2958" s="6"/>
      <c r="DF2958" s="6"/>
      <c r="DG2958" s="6"/>
      <c r="DH2958" s="6"/>
      <c r="DI2958" s="6"/>
      <c r="DJ2958" s="6"/>
      <c r="DK2958" s="6"/>
      <c r="DL2958" s="6"/>
    </row>
    <row r="2959" spans="1:116" ht="9.75" customHeight="1" outlineLevel="4" x14ac:dyDescent="0.15">
      <c r="A2959" s="949"/>
      <c r="B2959" s="952"/>
      <c r="C2959" s="955"/>
      <c r="D2959" s="979"/>
      <c r="E2959" s="961"/>
      <c r="F2959" s="967"/>
      <c r="G2959" s="943"/>
      <c r="H2959" s="943"/>
      <c r="I2959" s="943"/>
      <c r="J2959" s="18" t="s">
        <v>159</v>
      </c>
      <c r="K2959" s="21"/>
      <c r="L2959" s="18"/>
      <c r="M2959" s="18"/>
      <c r="N2959" s="18"/>
      <c r="O2959" s="18"/>
      <c r="P2959" s="18"/>
      <c r="Q2959" s="18"/>
      <c r="R2959" s="18"/>
      <c r="S2959" s="946"/>
      <c r="T2959" s="913"/>
      <c r="U2959" s="913"/>
      <c r="V2959" s="913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</row>
    <row r="2960" spans="1:116" ht="9.75" customHeight="1" outlineLevel="4" thickBot="1" x14ac:dyDescent="0.2">
      <c r="A2960" s="950"/>
      <c r="B2960" s="953"/>
      <c r="C2960" s="956"/>
      <c r="D2960" s="980"/>
      <c r="E2960" s="962"/>
      <c r="F2960" s="968"/>
      <c r="G2960" s="944"/>
      <c r="H2960" s="944"/>
      <c r="I2960" s="944"/>
      <c r="J2960" s="19" t="s">
        <v>385</v>
      </c>
      <c r="K2960" s="19">
        <f>SUM(K2956:K2959)</f>
        <v>0</v>
      </c>
      <c r="L2960" s="19">
        <f>SUM(L2956:L2959)</f>
        <v>0</v>
      </c>
      <c r="M2960" s="19">
        <f t="shared" ref="M2960:R2960" si="713">SUM(M2956:M2959)</f>
        <v>0</v>
      </c>
      <c r="N2960" s="19">
        <f t="shared" si="713"/>
        <v>0</v>
      </c>
      <c r="O2960" s="19">
        <f t="shared" si="713"/>
        <v>0</v>
      </c>
      <c r="P2960" s="19">
        <f t="shared" si="713"/>
        <v>0</v>
      </c>
      <c r="Q2960" s="19">
        <f t="shared" si="713"/>
        <v>0</v>
      </c>
      <c r="R2960" s="19">
        <f t="shared" si="713"/>
        <v>0</v>
      </c>
      <c r="S2960" s="947"/>
      <c r="T2960" s="914"/>
      <c r="U2960" s="914"/>
      <c r="V2960" s="914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</row>
    <row r="2961" spans="1:116" ht="9.75" customHeight="1" outlineLevel="4" x14ac:dyDescent="0.15">
      <c r="A2961" s="948" t="s">
        <v>36</v>
      </c>
      <c r="B2961" s="951" t="s">
        <v>10</v>
      </c>
      <c r="C2961" s="954" t="s">
        <v>10</v>
      </c>
      <c r="D2961" s="978">
        <f>D2956</f>
        <v>7</v>
      </c>
      <c r="E2961" s="960" t="s">
        <v>11</v>
      </c>
      <c r="F2961" s="966"/>
      <c r="G2961" s="942"/>
      <c r="H2961" s="942"/>
      <c r="I2961" s="942"/>
      <c r="J2961" s="14" t="s">
        <v>156</v>
      </c>
      <c r="K2961" s="20"/>
      <c r="L2961" s="20"/>
      <c r="M2961" s="17"/>
      <c r="N2961" s="17"/>
      <c r="O2961" s="17"/>
      <c r="P2961" s="17"/>
      <c r="Q2961" s="16"/>
      <c r="R2961" s="16"/>
      <c r="S2961" s="945"/>
      <c r="T2961" s="912"/>
      <c r="U2961" s="912"/>
      <c r="V2961" s="912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</row>
    <row r="2962" spans="1:116" ht="9.75" customHeight="1" outlineLevel="4" x14ac:dyDescent="0.15">
      <c r="A2962" s="949"/>
      <c r="B2962" s="952"/>
      <c r="C2962" s="955"/>
      <c r="D2962" s="979"/>
      <c r="E2962" s="961"/>
      <c r="F2962" s="967"/>
      <c r="G2962" s="943"/>
      <c r="H2962" s="943"/>
      <c r="I2962" s="943"/>
      <c r="J2962" s="16" t="s">
        <v>157</v>
      </c>
      <c r="K2962" s="20"/>
      <c r="L2962" s="20"/>
      <c r="M2962" s="17"/>
      <c r="N2962" s="17"/>
      <c r="O2962" s="17"/>
      <c r="P2962" s="17"/>
      <c r="Q2962" s="16"/>
      <c r="R2962" s="16"/>
      <c r="S2962" s="946"/>
      <c r="T2962" s="913"/>
      <c r="U2962" s="913"/>
      <c r="V2962" s="913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</row>
    <row r="2963" spans="1:116" ht="9.75" customHeight="1" outlineLevel="4" x14ac:dyDescent="0.15">
      <c r="A2963" s="949"/>
      <c r="B2963" s="952"/>
      <c r="C2963" s="955"/>
      <c r="D2963" s="979"/>
      <c r="E2963" s="961"/>
      <c r="F2963" s="967"/>
      <c r="G2963" s="943"/>
      <c r="H2963" s="943"/>
      <c r="I2963" s="943"/>
      <c r="J2963" s="16" t="s">
        <v>158</v>
      </c>
      <c r="K2963" s="20"/>
      <c r="L2963" s="20"/>
      <c r="M2963" s="17"/>
      <c r="N2963" s="17"/>
      <c r="O2963" s="17"/>
      <c r="P2963" s="17"/>
      <c r="Q2963" s="16"/>
      <c r="R2963" s="16"/>
      <c r="S2963" s="946"/>
      <c r="T2963" s="913"/>
      <c r="U2963" s="913"/>
      <c r="V2963" s="913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</row>
    <row r="2964" spans="1:116" ht="9.75" customHeight="1" outlineLevel="4" x14ac:dyDescent="0.15">
      <c r="A2964" s="949"/>
      <c r="B2964" s="952"/>
      <c r="C2964" s="955"/>
      <c r="D2964" s="979"/>
      <c r="E2964" s="961"/>
      <c r="F2964" s="967"/>
      <c r="G2964" s="943"/>
      <c r="H2964" s="943"/>
      <c r="I2964" s="943"/>
      <c r="J2964" s="18" t="s">
        <v>159</v>
      </c>
      <c r="K2964" s="21"/>
      <c r="L2964" s="21"/>
      <c r="M2964" s="22"/>
      <c r="N2964" s="22"/>
      <c r="O2964" s="22"/>
      <c r="P2964" s="22"/>
      <c r="Q2964" s="18"/>
      <c r="R2964" s="18"/>
      <c r="S2964" s="946"/>
      <c r="T2964" s="913"/>
      <c r="U2964" s="913"/>
      <c r="V2964" s="913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</row>
    <row r="2965" spans="1:116" ht="9.75" customHeight="1" outlineLevel="4" thickBot="1" x14ac:dyDescent="0.2">
      <c r="A2965" s="950"/>
      <c r="B2965" s="953"/>
      <c r="C2965" s="956"/>
      <c r="D2965" s="980"/>
      <c r="E2965" s="962"/>
      <c r="F2965" s="968"/>
      <c r="G2965" s="944"/>
      <c r="H2965" s="944"/>
      <c r="I2965" s="944"/>
      <c r="J2965" s="19" t="s">
        <v>385</v>
      </c>
      <c r="K2965" s="19">
        <f>SUM(K2961:K2964)</f>
        <v>0</v>
      </c>
      <c r="L2965" s="19">
        <f>SUM(L2961:L2964)</f>
        <v>0</v>
      </c>
      <c r="M2965" s="19">
        <f t="shared" ref="M2965:R2965" si="714">SUM(M2961:M2964)</f>
        <v>0</v>
      </c>
      <c r="N2965" s="19">
        <f t="shared" si="714"/>
        <v>0</v>
      </c>
      <c r="O2965" s="19">
        <f t="shared" si="714"/>
        <v>0</v>
      </c>
      <c r="P2965" s="19">
        <f t="shared" si="714"/>
        <v>0</v>
      </c>
      <c r="Q2965" s="19">
        <f t="shared" si="714"/>
        <v>0</v>
      </c>
      <c r="R2965" s="19">
        <f t="shared" si="714"/>
        <v>0</v>
      </c>
      <c r="S2965" s="947"/>
      <c r="T2965" s="914"/>
      <c r="U2965" s="914"/>
      <c r="V2965" s="914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</row>
    <row r="2966" spans="1:116" ht="9.75" customHeight="1" outlineLevel="4" x14ac:dyDescent="0.15">
      <c r="A2966" s="948" t="s">
        <v>36</v>
      </c>
      <c r="B2966" s="951" t="s">
        <v>10</v>
      </c>
      <c r="C2966" s="954" t="s">
        <v>10</v>
      </c>
      <c r="D2966" s="978">
        <f>D2961</f>
        <v>7</v>
      </c>
      <c r="E2966" s="960" t="s">
        <v>12</v>
      </c>
      <c r="F2966" s="963"/>
      <c r="G2966" s="942"/>
      <c r="H2966" s="942"/>
      <c r="I2966" s="942"/>
      <c r="J2966" s="14" t="s">
        <v>156</v>
      </c>
      <c r="K2966" s="20"/>
      <c r="L2966" s="20"/>
      <c r="M2966" s="17"/>
      <c r="N2966" s="17"/>
      <c r="O2966" s="17"/>
      <c r="P2966" s="47"/>
      <c r="Q2966" s="17"/>
      <c r="R2966" s="17"/>
      <c r="S2966" s="945"/>
      <c r="T2966" s="912"/>
      <c r="U2966" s="912"/>
      <c r="V2966" s="912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</row>
    <row r="2967" spans="1:116" ht="9.75" customHeight="1" outlineLevel="4" x14ac:dyDescent="0.15">
      <c r="A2967" s="949"/>
      <c r="B2967" s="952"/>
      <c r="C2967" s="955"/>
      <c r="D2967" s="979"/>
      <c r="E2967" s="961"/>
      <c r="F2967" s="964"/>
      <c r="G2967" s="943"/>
      <c r="H2967" s="943"/>
      <c r="I2967" s="943"/>
      <c r="J2967" s="16" t="s">
        <v>157</v>
      </c>
      <c r="K2967" s="20"/>
      <c r="L2967" s="20"/>
      <c r="M2967" s="17"/>
      <c r="N2967" s="17"/>
      <c r="O2967" s="17"/>
      <c r="P2967" s="47"/>
      <c r="Q2967" s="17"/>
      <c r="R2967" s="17"/>
      <c r="S2967" s="946"/>
      <c r="T2967" s="913"/>
      <c r="U2967" s="913"/>
      <c r="V2967" s="913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</row>
    <row r="2968" spans="1:116" ht="9.75" customHeight="1" outlineLevel="4" x14ac:dyDescent="0.15">
      <c r="A2968" s="949"/>
      <c r="B2968" s="952"/>
      <c r="C2968" s="955"/>
      <c r="D2968" s="979"/>
      <c r="E2968" s="961"/>
      <c r="F2968" s="964"/>
      <c r="G2968" s="943"/>
      <c r="H2968" s="943"/>
      <c r="I2968" s="943"/>
      <c r="J2968" s="16" t="s">
        <v>158</v>
      </c>
      <c r="K2968" s="20"/>
      <c r="L2968" s="20"/>
      <c r="M2968" s="17"/>
      <c r="N2968" s="17"/>
      <c r="O2968" s="17"/>
      <c r="P2968" s="47"/>
      <c r="Q2968" s="17"/>
      <c r="R2968" s="17"/>
      <c r="S2968" s="946"/>
      <c r="T2968" s="913"/>
      <c r="U2968" s="913"/>
      <c r="V2968" s="913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</row>
    <row r="2969" spans="1:116" ht="9.75" customHeight="1" outlineLevel="4" x14ac:dyDescent="0.15">
      <c r="A2969" s="949"/>
      <c r="B2969" s="952"/>
      <c r="C2969" s="955"/>
      <c r="D2969" s="979"/>
      <c r="E2969" s="961"/>
      <c r="F2969" s="964"/>
      <c r="G2969" s="943"/>
      <c r="H2969" s="943"/>
      <c r="I2969" s="943"/>
      <c r="J2969" s="18" t="s">
        <v>159</v>
      </c>
      <c r="K2969" s="21"/>
      <c r="L2969" s="21"/>
      <c r="M2969" s="22"/>
      <c r="N2969" s="22"/>
      <c r="O2969" s="22"/>
      <c r="P2969" s="48"/>
      <c r="Q2969" s="22"/>
      <c r="R2969" s="22"/>
      <c r="S2969" s="946"/>
      <c r="T2969" s="913"/>
      <c r="U2969" s="913"/>
      <c r="V2969" s="913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</row>
    <row r="2970" spans="1:116" ht="9.75" customHeight="1" outlineLevel="4" thickBot="1" x14ac:dyDescent="0.2">
      <c r="A2970" s="950"/>
      <c r="B2970" s="953"/>
      <c r="C2970" s="956"/>
      <c r="D2970" s="980"/>
      <c r="E2970" s="962"/>
      <c r="F2970" s="965"/>
      <c r="G2970" s="944"/>
      <c r="H2970" s="944"/>
      <c r="I2970" s="944"/>
      <c r="J2970" s="19" t="s">
        <v>385</v>
      </c>
      <c r="K2970" s="19">
        <f>SUM(K2966:K2969)</f>
        <v>0</v>
      </c>
      <c r="L2970" s="19">
        <f>SUM(L2966:L2969)</f>
        <v>0</v>
      </c>
      <c r="M2970" s="19">
        <f t="shared" ref="M2970:R2970" si="715">SUM(M2966:M2969)</f>
        <v>0</v>
      </c>
      <c r="N2970" s="19">
        <f t="shared" si="715"/>
        <v>0</v>
      </c>
      <c r="O2970" s="19">
        <f t="shared" si="715"/>
        <v>0</v>
      </c>
      <c r="P2970" s="19">
        <f t="shared" si="715"/>
        <v>0</v>
      </c>
      <c r="Q2970" s="19">
        <f t="shared" si="715"/>
        <v>0</v>
      </c>
      <c r="R2970" s="19">
        <f t="shared" si="715"/>
        <v>0</v>
      </c>
      <c r="S2970" s="947"/>
      <c r="T2970" s="914"/>
      <c r="U2970" s="914"/>
      <c r="V2970" s="914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</row>
    <row r="2971" spans="1:116" ht="9.75" customHeight="1" outlineLevel="3" thickBot="1" x14ac:dyDescent="0.2">
      <c r="A2971" s="30" t="s">
        <v>36</v>
      </c>
      <c r="B2971" s="31" t="s">
        <v>10</v>
      </c>
      <c r="C2971" s="10" t="s">
        <v>10</v>
      </c>
      <c r="D2971" s="25">
        <f>D2966</f>
        <v>7</v>
      </c>
      <c r="E2971" s="915" t="s">
        <v>46</v>
      </c>
      <c r="F2971" s="916"/>
      <c r="G2971" s="916"/>
      <c r="H2971" s="916"/>
      <c r="I2971" s="916"/>
      <c r="J2971" s="917"/>
      <c r="K2971" s="26">
        <f>K2960+K2965+K2970</f>
        <v>0</v>
      </c>
      <c r="L2971" s="26">
        <f t="shared" ref="L2971:R2971" si="716">L2960+L2965+L2970</f>
        <v>0</v>
      </c>
      <c r="M2971" s="26">
        <f t="shared" si="716"/>
        <v>0</v>
      </c>
      <c r="N2971" s="26">
        <f t="shared" si="716"/>
        <v>0</v>
      </c>
      <c r="O2971" s="26">
        <f t="shared" si="716"/>
        <v>0</v>
      </c>
      <c r="P2971" s="26">
        <f t="shared" si="716"/>
        <v>0</v>
      </c>
      <c r="Q2971" s="26">
        <f t="shared" si="716"/>
        <v>0</v>
      </c>
      <c r="R2971" s="26">
        <f t="shared" si="716"/>
        <v>0</v>
      </c>
      <c r="S2971" s="42" t="s">
        <v>13</v>
      </c>
      <c r="T2971" s="43" t="s">
        <v>13</v>
      </c>
      <c r="U2971" s="44" t="s">
        <v>13</v>
      </c>
      <c r="V2971" s="45" t="s">
        <v>13</v>
      </c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</row>
    <row r="2972" spans="1:116" ht="9.75" customHeight="1" outlineLevel="4" thickBot="1" x14ac:dyDescent="0.2">
      <c r="A2972" s="46" t="s">
        <v>36</v>
      </c>
      <c r="B2972" s="24" t="s">
        <v>10</v>
      </c>
      <c r="C2972" s="118" t="s">
        <v>10</v>
      </c>
      <c r="D2972" s="57">
        <f>D2955+1</f>
        <v>8</v>
      </c>
      <c r="E2972" s="969" t="s">
        <v>51</v>
      </c>
      <c r="F2972" s="970"/>
      <c r="G2972" s="970"/>
      <c r="H2972" s="970"/>
      <c r="I2972" s="970"/>
      <c r="J2972" s="970"/>
      <c r="K2972" s="970"/>
      <c r="L2972" s="970"/>
      <c r="M2972" s="970"/>
      <c r="N2972" s="970"/>
      <c r="O2972" s="970"/>
      <c r="P2972" s="970"/>
      <c r="Q2972" s="970"/>
      <c r="R2972" s="970"/>
      <c r="S2972" s="970"/>
      <c r="T2972" s="970"/>
      <c r="U2972" s="970"/>
      <c r="V2972" s="971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</row>
    <row r="2973" spans="1:116" ht="9.75" customHeight="1" outlineLevel="4" x14ac:dyDescent="0.15">
      <c r="A2973" s="948" t="s">
        <v>36</v>
      </c>
      <c r="B2973" s="951" t="s">
        <v>10</v>
      </c>
      <c r="C2973" s="954" t="s">
        <v>10</v>
      </c>
      <c r="D2973" s="978">
        <f>D2972</f>
        <v>8</v>
      </c>
      <c r="E2973" s="960" t="s">
        <v>10</v>
      </c>
      <c r="F2973" s="966"/>
      <c r="G2973" s="942"/>
      <c r="H2973" s="942"/>
      <c r="I2973" s="942"/>
      <c r="J2973" s="16" t="s">
        <v>156</v>
      </c>
      <c r="K2973" s="20"/>
      <c r="L2973" s="14"/>
      <c r="M2973" s="15"/>
      <c r="N2973" s="15"/>
      <c r="O2973" s="15"/>
      <c r="P2973" s="15"/>
      <c r="Q2973" s="14"/>
      <c r="R2973" s="14"/>
      <c r="S2973" s="945"/>
      <c r="T2973" s="912"/>
      <c r="U2973" s="912"/>
      <c r="V2973" s="912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</row>
    <row r="2974" spans="1:116" ht="9.75" customHeight="1" outlineLevel="4" x14ac:dyDescent="0.15">
      <c r="A2974" s="949"/>
      <c r="B2974" s="952"/>
      <c r="C2974" s="955"/>
      <c r="D2974" s="979"/>
      <c r="E2974" s="961"/>
      <c r="F2974" s="967"/>
      <c r="G2974" s="943"/>
      <c r="H2974" s="943"/>
      <c r="I2974" s="943"/>
      <c r="J2974" s="16" t="s">
        <v>157</v>
      </c>
      <c r="K2974" s="20"/>
      <c r="L2974" s="16"/>
      <c r="M2974" s="17"/>
      <c r="N2974" s="17"/>
      <c r="O2974" s="17"/>
      <c r="P2974" s="17"/>
      <c r="Q2974" s="16"/>
      <c r="R2974" s="16"/>
      <c r="S2974" s="946"/>
      <c r="T2974" s="913"/>
      <c r="U2974" s="913"/>
      <c r="V2974" s="913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</row>
    <row r="2975" spans="1:116" ht="9.75" customHeight="1" outlineLevel="4" x14ac:dyDescent="0.15">
      <c r="A2975" s="949"/>
      <c r="B2975" s="952"/>
      <c r="C2975" s="955"/>
      <c r="D2975" s="979"/>
      <c r="E2975" s="961"/>
      <c r="F2975" s="967"/>
      <c r="G2975" s="943"/>
      <c r="H2975" s="943"/>
      <c r="I2975" s="943"/>
      <c r="J2975" s="16" t="s">
        <v>158</v>
      </c>
      <c r="K2975" s="20"/>
      <c r="L2975" s="16"/>
      <c r="M2975" s="17"/>
      <c r="N2975" s="17"/>
      <c r="O2975" s="17"/>
      <c r="P2975" s="17"/>
      <c r="Q2975" s="16"/>
      <c r="R2975" s="16"/>
      <c r="S2975" s="946"/>
      <c r="T2975" s="913"/>
      <c r="U2975" s="913"/>
      <c r="V2975" s="913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6"/>
      <c r="CW2975" s="6"/>
      <c r="CX2975" s="6"/>
      <c r="CY2975" s="6"/>
      <c r="CZ2975" s="6"/>
      <c r="DA2975" s="6"/>
      <c r="DB2975" s="6"/>
      <c r="DC2975" s="6"/>
      <c r="DD2975" s="6"/>
      <c r="DE2975" s="6"/>
      <c r="DF2975" s="6"/>
      <c r="DG2975" s="6"/>
      <c r="DH2975" s="6"/>
      <c r="DI2975" s="6"/>
      <c r="DJ2975" s="6"/>
      <c r="DK2975" s="6"/>
      <c r="DL2975" s="6"/>
    </row>
    <row r="2976" spans="1:116" ht="9.75" customHeight="1" outlineLevel="4" x14ac:dyDescent="0.2">
      <c r="A2976" s="949"/>
      <c r="B2976" s="952"/>
      <c r="C2976" s="955"/>
      <c r="D2976" s="979"/>
      <c r="E2976" s="961"/>
      <c r="F2976" s="967"/>
      <c r="G2976" s="943"/>
      <c r="H2976" s="943"/>
      <c r="I2976" s="943"/>
      <c r="J2976" s="18" t="s">
        <v>159</v>
      </c>
      <c r="K2976" s="21"/>
      <c r="L2976" s="18"/>
      <c r="M2976" s="18"/>
      <c r="N2976" s="18"/>
      <c r="O2976" s="18"/>
      <c r="P2976" s="18"/>
      <c r="Q2976" s="18"/>
      <c r="R2976" s="18"/>
      <c r="S2976" s="946"/>
      <c r="T2976" s="913"/>
      <c r="U2976" s="913"/>
      <c r="V2976" s="913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  <c r="DE2976" s="5"/>
      <c r="DF2976" s="5"/>
      <c r="DG2976" s="5"/>
      <c r="DH2976" s="5"/>
      <c r="DI2976" s="5"/>
      <c r="DJ2976" s="5"/>
      <c r="DK2976" s="5"/>
      <c r="DL2976" s="5"/>
    </row>
    <row r="2977" spans="1:116" ht="9.75" customHeight="1" outlineLevel="4" thickBot="1" x14ac:dyDescent="0.2">
      <c r="A2977" s="950"/>
      <c r="B2977" s="953"/>
      <c r="C2977" s="956"/>
      <c r="D2977" s="980"/>
      <c r="E2977" s="962"/>
      <c r="F2977" s="968"/>
      <c r="G2977" s="944"/>
      <c r="H2977" s="944"/>
      <c r="I2977" s="944"/>
      <c r="J2977" s="19" t="s">
        <v>385</v>
      </c>
      <c r="K2977" s="19">
        <f>SUM(K2973:K2976)</f>
        <v>0</v>
      </c>
      <c r="L2977" s="19">
        <f>SUM(L2973:L2976)</f>
        <v>0</v>
      </c>
      <c r="M2977" s="19">
        <f t="shared" ref="M2977:R2977" si="717">SUM(M2973:M2976)</f>
        <v>0</v>
      </c>
      <c r="N2977" s="19">
        <f t="shared" si="717"/>
        <v>0</v>
      </c>
      <c r="O2977" s="19">
        <f t="shared" si="717"/>
        <v>0</v>
      </c>
      <c r="P2977" s="19">
        <f t="shared" si="717"/>
        <v>0</v>
      </c>
      <c r="Q2977" s="19">
        <f t="shared" si="717"/>
        <v>0</v>
      </c>
      <c r="R2977" s="19">
        <f t="shared" si="717"/>
        <v>0</v>
      </c>
      <c r="S2977" s="947"/>
      <c r="T2977" s="914"/>
      <c r="U2977" s="914"/>
      <c r="V2977" s="914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</row>
    <row r="2978" spans="1:116" ht="9.75" customHeight="1" outlineLevel="4" x14ac:dyDescent="0.15">
      <c r="A2978" s="948" t="s">
        <v>36</v>
      </c>
      <c r="B2978" s="951" t="s">
        <v>10</v>
      </c>
      <c r="C2978" s="954" t="s">
        <v>10</v>
      </c>
      <c r="D2978" s="978">
        <f>D2973</f>
        <v>8</v>
      </c>
      <c r="E2978" s="960" t="s">
        <v>11</v>
      </c>
      <c r="F2978" s="966"/>
      <c r="G2978" s="942"/>
      <c r="H2978" s="942"/>
      <c r="I2978" s="942"/>
      <c r="J2978" s="14" t="s">
        <v>156</v>
      </c>
      <c r="K2978" s="20"/>
      <c r="L2978" s="20"/>
      <c r="M2978" s="17"/>
      <c r="N2978" s="17"/>
      <c r="O2978" s="17"/>
      <c r="P2978" s="17"/>
      <c r="Q2978" s="16"/>
      <c r="R2978" s="16"/>
      <c r="S2978" s="945"/>
      <c r="T2978" s="912"/>
      <c r="U2978" s="912"/>
      <c r="V2978" s="912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</row>
    <row r="2979" spans="1:116" ht="9.75" customHeight="1" outlineLevel="4" x14ac:dyDescent="0.15">
      <c r="A2979" s="949"/>
      <c r="B2979" s="952"/>
      <c r="C2979" s="955"/>
      <c r="D2979" s="979"/>
      <c r="E2979" s="961"/>
      <c r="F2979" s="967"/>
      <c r="G2979" s="943"/>
      <c r="H2979" s="943"/>
      <c r="I2979" s="943"/>
      <c r="J2979" s="16" t="s">
        <v>157</v>
      </c>
      <c r="K2979" s="20"/>
      <c r="L2979" s="20"/>
      <c r="M2979" s="17"/>
      <c r="N2979" s="17"/>
      <c r="O2979" s="17"/>
      <c r="P2979" s="17"/>
      <c r="Q2979" s="16"/>
      <c r="R2979" s="16"/>
      <c r="S2979" s="946"/>
      <c r="T2979" s="913"/>
      <c r="U2979" s="913"/>
      <c r="V2979" s="913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</row>
    <row r="2980" spans="1:116" ht="9.75" customHeight="1" outlineLevel="4" x14ac:dyDescent="0.15">
      <c r="A2980" s="949"/>
      <c r="B2980" s="952"/>
      <c r="C2980" s="955"/>
      <c r="D2980" s="979"/>
      <c r="E2980" s="961"/>
      <c r="F2980" s="967"/>
      <c r="G2980" s="943"/>
      <c r="H2980" s="943"/>
      <c r="I2980" s="943"/>
      <c r="J2980" s="16" t="s">
        <v>158</v>
      </c>
      <c r="K2980" s="20"/>
      <c r="L2980" s="20"/>
      <c r="M2980" s="17"/>
      <c r="N2980" s="17"/>
      <c r="O2980" s="17"/>
      <c r="P2980" s="17"/>
      <c r="Q2980" s="16"/>
      <c r="R2980" s="16"/>
      <c r="S2980" s="946"/>
      <c r="T2980" s="913"/>
      <c r="U2980" s="913"/>
      <c r="V2980" s="913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</row>
    <row r="2981" spans="1:116" ht="9.75" customHeight="1" outlineLevel="4" x14ac:dyDescent="0.15">
      <c r="A2981" s="949"/>
      <c r="B2981" s="952"/>
      <c r="C2981" s="955"/>
      <c r="D2981" s="979"/>
      <c r="E2981" s="961"/>
      <c r="F2981" s="967"/>
      <c r="G2981" s="943"/>
      <c r="H2981" s="943"/>
      <c r="I2981" s="943"/>
      <c r="J2981" s="18" t="s">
        <v>159</v>
      </c>
      <c r="K2981" s="21"/>
      <c r="L2981" s="21"/>
      <c r="M2981" s="22"/>
      <c r="N2981" s="22"/>
      <c r="O2981" s="22"/>
      <c r="P2981" s="22"/>
      <c r="Q2981" s="18"/>
      <c r="R2981" s="18"/>
      <c r="S2981" s="946"/>
      <c r="T2981" s="913"/>
      <c r="U2981" s="913"/>
      <c r="V2981" s="913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</row>
    <row r="2982" spans="1:116" ht="9.75" customHeight="1" outlineLevel="4" thickBot="1" x14ac:dyDescent="0.2">
      <c r="A2982" s="950"/>
      <c r="B2982" s="953"/>
      <c r="C2982" s="956"/>
      <c r="D2982" s="980"/>
      <c r="E2982" s="962"/>
      <c r="F2982" s="968"/>
      <c r="G2982" s="944"/>
      <c r="H2982" s="944"/>
      <c r="I2982" s="944"/>
      <c r="J2982" s="19" t="s">
        <v>385</v>
      </c>
      <c r="K2982" s="19">
        <f>SUM(K2978:K2981)</f>
        <v>0</v>
      </c>
      <c r="L2982" s="19">
        <f>SUM(L2978:L2981)</f>
        <v>0</v>
      </c>
      <c r="M2982" s="19">
        <f t="shared" ref="M2982:R2982" si="718">SUM(M2978:M2981)</f>
        <v>0</v>
      </c>
      <c r="N2982" s="19">
        <f t="shared" si="718"/>
        <v>0</v>
      </c>
      <c r="O2982" s="19">
        <f t="shared" si="718"/>
        <v>0</v>
      </c>
      <c r="P2982" s="19">
        <f t="shared" si="718"/>
        <v>0</v>
      </c>
      <c r="Q2982" s="19">
        <f t="shared" si="718"/>
        <v>0</v>
      </c>
      <c r="R2982" s="19">
        <f t="shared" si="718"/>
        <v>0</v>
      </c>
      <c r="S2982" s="947"/>
      <c r="T2982" s="914"/>
      <c r="U2982" s="914"/>
      <c r="V2982" s="914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</row>
    <row r="2983" spans="1:116" ht="9.75" customHeight="1" outlineLevel="4" x14ac:dyDescent="0.15">
      <c r="A2983" s="948" t="s">
        <v>36</v>
      </c>
      <c r="B2983" s="951" t="s">
        <v>10</v>
      </c>
      <c r="C2983" s="954" t="s">
        <v>10</v>
      </c>
      <c r="D2983" s="978">
        <f>D2978</f>
        <v>8</v>
      </c>
      <c r="E2983" s="960" t="s">
        <v>12</v>
      </c>
      <c r="F2983" s="963"/>
      <c r="G2983" s="942"/>
      <c r="H2983" s="942"/>
      <c r="I2983" s="942"/>
      <c r="J2983" s="14" t="s">
        <v>156</v>
      </c>
      <c r="K2983" s="20"/>
      <c r="L2983" s="20"/>
      <c r="M2983" s="17"/>
      <c r="N2983" s="17"/>
      <c r="O2983" s="17"/>
      <c r="P2983" s="47"/>
      <c r="Q2983" s="17"/>
      <c r="R2983" s="17"/>
      <c r="S2983" s="945"/>
      <c r="T2983" s="912"/>
      <c r="U2983" s="912"/>
      <c r="V2983" s="912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</row>
    <row r="2984" spans="1:116" ht="9.75" customHeight="1" outlineLevel="4" x14ac:dyDescent="0.15">
      <c r="A2984" s="949"/>
      <c r="B2984" s="952"/>
      <c r="C2984" s="955"/>
      <c r="D2984" s="979"/>
      <c r="E2984" s="961"/>
      <c r="F2984" s="964"/>
      <c r="G2984" s="943"/>
      <c r="H2984" s="943"/>
      <c r="I2984" s="943"/>
      <c r="J2984" s="16" t="s">
        <v>157</v>
      </c>
      <c r="K2984" s="20"/>
      <c r="L2984" s="20"/>
      <c r="M2984" s="17"/>
      <c r="N2984" s="17"/>
      <c r="O2984" s="17"/>
      <c r="P2984" s="47"/>
      <c r="Q2984" s="17"/>
      <c r="R2984" s="17"/>
      <c r="S2984" s="946"/>
      <c r="T2984" s="913"/>
      <c r="U2984" s="913"/>
      <c r="V2984" s="913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</row>
    <row r="2985" spans="1:116" ht="9.75" customHeight="1" outlineLevel="4" x14ac:dyDescent="0.15">
      <c r="A2985" s="949"/>
      <c r="B2985" s="952"/>
      <c r="C2985" s="955"/>
      <c r="D2985" s="979"/>
      <c r="E2985" s="961"/>
      <c r="F2985" s="964"/>
      <c r="G2985" s="943"/>
      <c r="H2985" s="943"/>
      <c r="I2985" s="943"/>
      <c r="J2985" s="16" t="s">
        <v>158</v>
      </c>
      <c r="K2985" s="20"/>
      <c r="L2985" s="20"/>
      <c r="M2985" s="17"/>
      <c r="N2985" s="17"/>
      <c r="O2985" s="17"/>
      <c r="P2985" s="47"/>
      <c r="Q2985" s="17"/>
      <c r="R2985" s="17"/>
      <c r="S2985" s="946"/>
      <c r="T2985" s="913"/>
      <c r="U2985" s="913"/>
      <c r="V2985" s="913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</row>
    <row r="2986" spans="1:116" ht="9.75" customHeight="1" outlineLevel="4" x14ac:dyDescent="0.15">
      <c r="A2986" s="949"/>
      <c r="B2986" s="952"/>
      <c r="C2986" s="955"/>
      <c r="D2986" s="979"/>
      <c r="E2986" s="961"/>
      <c r="F2986" s="964"/>
      <c r="G2986" s="943"/>
      <c r="H2986" s="943"/>
      <c r="I2986" s="943"/>
      <c r="J2986" s="18" t="s">
        <v>159</v>
      </c>
      <c r="K2986" s="21"/>
      <c r="L2986" s="21"/>
      <c r="M2986" s="22"/>
      <c r="N2986" s="22"/>
      <c r="O2986" s="22"/>
      <c r="P2986" s="48"/>
      <c r="Q2986" s="22"/>
      <c r="R2986" s="22"/>
      <c r="S2986" s="946"/>
      <c r="T2986" s="913"/>
      <c r="U2986" s="913"/>
      <c r="V2986" s="913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</row>
    <row r="2987" spans="1:116" ht="9.75" customHeight="1" outlineLevel="4" thickBot="1" x14ac:dyDescent="0.2">
      <c r="A2987" s="950"/>
      <c r="B2987" s="953"/>
      <c r="C2987" s="956"/>
      <c r="D2987" s="980"/>
      <c r="E2987" s="962"/>
      <c r="F2987" s="965"/>
      <c r="G2987" s="944"/>
      <c r="H2987" s="944"/>
      <c r="I2987" s="944"/>
      <c r="J2987" s="19" t="s">
        <v>385</v>
      </c>
      <c r="K2987" s="19">
        <f>SUM(K2983:K2986)</f>
        <v>0</v>
      </c>
      <c r="L2987" s="19">
        <f>SUM(L2983:L2986)</f>
        <v>0</v>
      </c>
      <c r="M2987" s="19">
        <f t="shared" ref="M2987:R2987" si="719">SUM(M2983:M2986)</f>
        <v>0</v>
      </c>
      <c r="N2987" s="19">
        <f t="shared" si="719"/>
        <v>0</v>
      </c>
      <c r="O2987" s="19">
        <f t="shared" si="719"/>
        <v>0</v>
      </c>
      <c r="P2987" s="19">
        <f t="shared" si="719"/>
        <v>0</v>
      </c>
      <c r="Q2987" s="19">
        <f t="shared" si="719"/>
        <v>0</v>
      </c>
      <c r="R2987" s="19">
        <f t="shared" si="719"/>
        <v>0</v>
      </c>
      <c r="S2987" s="947"/>
      <c r="T2987" s="914"/>
      <c r="U2987" s="914"/>
      <c r="V2987" s="914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</row>
    <row r="2988" spans="1:116" ht="9.75" customHeight="1" outlineLevel="3" thickBot="1" x14ac:dyDescent="0.2">
      <c r="A2988" s="30" t="s">
        <v>36</v>
      </c>
      <c r="B2988" s="31" t="s">
        <v>10</v>
      </c>
      <c r="C2988" s="10" t="s">
        <v>10</v>
      </c>
      <c r="D2988" s="25">
        <f>D2983</f>
        <v>8</v>
      </c>
      <c r="E2988" s="915" t="s">
        <v>46</v>
      </c>
      <c r="F2988" s="916"/>
      <c r="G2988" s="916"/>
      <c r="H2988" s="916"/>
      <c r="I2988" s="916"/>
      <c r="J2988" s="917"/>
      <c r="K2988" s="26">
        <f>K2977+K2982+K2987</f>
        <v>0</v>
      </c>
      <c r="L2988" s="26">
        <f t="shared" ref="L2988:R2988" si="720">L2977+L2982+L2987</f>
        <v>0</v>
      </c>
      <c r="M2988" s="26">
        <f t="shared" si="720"/>
        <v>0</v>
      </c>
      <c r="N2988" s="26">
        <f t="shared" si="720"/>
        <v>0</v>
      </c>
      <c r="O2988" s="26">
        <f t="shared" si="720"/>
        <v>0</v>
      </c>
      <c r="P2988" s="26">
        <f t="shared" si="720"/>
        <v>0</v>
      </c>
      <c r="Q2988" s="26">
        <f t="shared" si="720"/>
        <v>0</v>
      </c>
      <c r="R2988" s="26">
        <f t="shared" si="720"/>
        <v>0</v>
      </c>
      <c r="S2988" s="42" t="s">
        <v>13</v>
      </c>
      <c r="T2988" s="43" t="s">
        <v>13</v>
      </c>
      <c r="U2988" s="44" t="s">
        <v>13</v>
      </c>
      <c r="V2988" s="45" t="s">
        <v>13</v>
      </c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</row>
    <row r="2989" spans="1:116" ht="9.75" customHeight="1" outlineLevel="4" thickBot="1" x14ac:dyDescent="0.2">
      <c r="A2989" s="46" t="s">
        <v>36</v>
      </c>
      <c r="B2989" s="24" t="s">
        <v>10</v>
      </c>
      <c r="C2989" s="118" t="s">
        <v>10</v>
      </c>
      <c r="D2989" s="57">
        <f>D2972+1</f>
        <v>9</v>
      </c>
      <c r="E2989" s="969" t="s">
        <v>289</v>
      </c>
      <c r="F2989" s="970"/>
      <c r="G2989" s="970"/>
      <c r="H2989" s="970"/>
      <c r="I2989" s="970"/>
      <c r="J2989" s="970"/>
      <c r="K2989" s="970"/>
      <c r="L2989" s="970"/>
      <c r="M2989" s="970"/>
      <c r="N2989" s="970"/>
      <c r="O2989" s="970"/>
      <c r="P2989" s="970"/>
      <c r="Q2989" s="970"/>
      <c r="R2989" s="970"/>
      <c r="S2989" s="970"/>
      <c r="T2989" s="970"/>
      <c r="U2989" s="970"/>
      <c r="V2989" s="971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</row>
    <row r="2990" spans="1:116" ht="9.75" customHeight="1" outlineLevel="4" x14ac:dyDescent="0.15">
      <c r="A2990" s="948" t="s">
        <v>36</v>
      </c>
      <c r="B2990" s="951" t="s">
        <v>10</v>
      </c>
      <c r="C2990" s="954" t="s">
        <v>10</v>
      </c>
      <c r="D2990" s="978">
        <f>D2989</f>
        <v>9</v>
      </c>
      <c r="E2990" s="960" t="s">
        <v>10</v>
      </c>
      <c r="F2990" s="966"/>
      <c r="G2990" s="942"/>
      <c r="H2990" s="942"/>
      <c r="I2990" s="942"/>
      <c r="J2990" s="16" t="s">
        <v>156</v>
      </c>
      <c r="K2990" s="20"/>
      <c r="L2990" s="14"/>
      <c r="M2990" s="15"/>
      <c r="N2990" s="15"/>
      <c r="O2990" s="15"/>
      <c r="P2990" s="15"/>
      <c r="Q2990" s="14"/>
      <c r="R2990" s="14"/>
      <c r="S2990" s="945"/>
      <c r="T2990" s="912"/>
      <c r="U2990" s="912"/>
      <c r="V2990" s="912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</row>
    <row r="2991" spans="1:116" ht="9.75" customHeight="1" outlineLevel="4" x14ac:dyDescent="0.15">
      <c r="A2991" s="949"/>
      <c r="B2991" s="952"/>
      <c r="C2991" s="955"/>
      <c r="D2991" s="979"/>
      <c r="E2991" s="961"/>
      <c r="F2991" s="967"/>
      <c r="G2991" s="943"/>
      <c r="H2991" s="943"/>
      <c r="I2991" s="943"/>
      <c r="J2991" s="16" t="s">
        <v>157</v>
      </c>
      <c r="K2991" s="20"/>
      <c r="L2991" s="16"/>
      <c r="M2991" s="17"/>
      <c r="N2991" s="17"/>
      <c r="O2991" s="17"/>
      <c r="P2991" s="17"/>
      <c r="Q2991" s="16"/>
      <c r="R2991" s="16"/>
      <c r="S2991" s="946"/>
      <c r="T2991" s="913"/>
      <c r="U2991" s="913"/>
      <c r="V2991" s="913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</row>
    <row r="2992" spans="1:116" ht="9.75" customHeight="1" outlineLevel="4" x14ac:dyDescent="0.15">
      <c r="A2992" s="949"/>
      <c r="B2992" s="952"/>
      <c r="C2992" s="955"/>
      <c r="D2992" s="979"/>
      <c r="E2992" s="961"/>
      <c r="F2992" s="967"/>
      <c r="G2992" s="943"/>
      <c r="H2992" s="943"/>
      <c r="I2992" s="943"/>
      <c r="J2992" s="16" t="s">
        <v>158</v>
      </c>
      <c r="K2992" s="20"/>
      <c r="L2992" s="16"/>
      <c r="M2992" s="17"/>
      <c r="N2992" s="17"/>
      <c r="O2992" s="17"/>
      <c r="P2992" s="17"/>
      <c r="Q2992" s="16"/>
      <c r="R2992" s="16"/>
      <c r="S2992" s="946"/>
      <c r="T2992" s="913"/>
      <c r="U2992" s="913"/>
      <c r="V2992" s="913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6"/>
      <c r="CW2992" s="6"/>
      <c r="CX2992" s="6"/>
      <c r="CY2992" s="6"/>
      <c r="CZ2992" s="6"/>
      <c r="DA2992" s="6"/>
      <c r="DB2992" s="6"/>
      <c r="DC2992" s="6"/>
      <c r="DD2992" s="6"/>
      <c r="DE2992" s="6"/>
      <c r="DF2992" s="6"/>
      <c r="DG2992" s="6"/>
      <c r="DH2992" s="6"/>
      <c r="DI2992" s="6"/>
      <c r="DJ2992" s="6"/>
      <c r="DK2992" s="6"/>
      <c r="DL2992" s="6"/>
    </row>
    <row r="2993" spans="1:116" ht="9.75" customHeight="1" outlineLevel="4" x14ac:dyDescent="0.2">
      <c r="A2993" s="949"/>
      <c r="B2993" s="952"/>
      <c r="C2993" s="955"/>
      <c r="D2993" s="979"/>
      <c r="E2993" s="961"/>
      <c r="F2993" s="967"/>
      <c r="G2993" s="943"/>
      <c r="H2993" s="943"/>
      <c r="I2993" s="943"/>
      <c r="J2993" s="18" t="s">
        <v>159</v>
      </c>
      <c r="K2993" s="21"/>
      <c r="L2993" s="18"/>
      <c r="M2993" s="18"/>
      <c r="N2993" s="18"/>
      <c r="O2993" s="18"/>
      <c r="P2993" s="18"/>
      <c r="Q2993" s="18"/>
      <c r="R2993" s="18"/>
      <c r="S2993" s="946"/>
      <c r="T2993" s="913"/>
      <c r="U2993" s="913"/>
      <c r="V2993" s="913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  <c r="DE2993" s="5"/>
      <c r="DF2993" s="5"/>
      <c r="DG2993" s="5"/>
      <c r="DH2993" s="5"/>
      <c r="DI2993" s="5"/>
      <c r="DJ2993" s="5"/>
      <c r="DK2993" s="5"/>
      <c r="DL2993" s="5"/>
    </row>
    <row r="2994" spans="1:116" ht="9.75" customHeight="1" outlineLevel="4" thickBot="1" x14ac:dyDescent="0.2">
      <c r="A2994" s="950"/>
      <c r="B2994" s="953"/>
      <c r="C2994" s="956"/>
      <c r="D2994" s="980"/>
      <c r="E2994" s="962"/>
      <c r="F2994" s="968"/>
      <c r="G2994" s="944"/>
      <c r="H2994" s="944"/>
      <c r="I2994" s="944"/>
      <c r="J2994" s="19" t="s">
        <v>385</v>
      </c>
      <c r="K2994" s="19">
        <f>SUM(K2990:K2993)</f>
        <v>0</v>
      </c>
      <c r="L2994" s="19">
        <f>SUM(L2990:L2993)</f>
        <v>0</v>
      </c>
      <c r="M2994" s="19">
        <f t="shared" ref="M2994:R2994" si="721">SUM(M2990:M2993)</f>
        <v>0</v>
      </c>
      <c r="N2994" s="19">
        <f t="shared" si="721"/>
        <v>0</v>
      </c>
      <c r="O2994" s="19">
        <f t="shared" si="721"/>
        <v>0</v>
      </c>
      <c r="P2994" s="19">
        <f t="shared" si="721"/>
        <v>0</v>
      </c>
      <c r="Q2994" s="19">
        <f t="shared" si="721"/>
        <v>0</v>
      </c>
      <c r="R2994" s="19">
        <f t="shared" si="721"/>
        <v>0</v>
      </c>
      <c r="S2994" s="947"/>
      <c r="T2994" s="914"/>
      <c r="U2994" s="914"/>
      <c r="V2994" s="914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</row>
    <row r="2995" spans="1:116" ht="9.75" customHeight="1" outlineLevel="4" x14ac:dyDescent="0.15">
      <c r="A2995" s="948" t="s">
        <v>36</v>
      </c>
      <c r="B2995" s="951" t="s">
        <v>10</v>
      </c>
      <c r="C2995" s="954" t="s">
        <v>10</v>
      </c>
      <c r="D2995" s="978">
        <f>D2990</f>
        <v>9</v>
      </c>
      <c r="E2995" s="960" t="s">
        <v>11</v>
      </c>
      <c r="F2995" s="966"/>
      <c r="G2995" s="942"/>
      <c r="H2995" s="942"/>
      <c r="I2995" s="942"/>
      <c r="J2995" s="14" t="s">
        <v>156</v>
      </c>
      <c r="K2995" s="20"/>
      <c r="L2995" s="20"/>
      <c r="M2995" s="17"/>
      <c r="N2995" s="17"/>
      <c r="O2995" s="17"/>
      <c r="P2995" s="17"/>
      <c r="Q2995" s="16"/>
      <c r="R2995" s="16"/>
      <c r="S2995" s="945"/>
      <c r="T2995" s="912"/>
      <c r="U2995" s="912"/>
      <c r="V2995" s="912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</row>
    <row r="2996" spans="1:116" ht="9.75" customHeight="1" outlineLevel="4" x14ac:dyDescent="0.15">
      <c r="A2996" s="949"/>
      <c r="B2996" s="952"/>
      <c r="C2996" s="955"/>
      <c r="D2996" s="979"/>
      <c r="E2996" s="961"/>
      <c r="F2996" s="967"/>
      <c r="G2996" s="943"/>
      <c r="H2996" s="943"/>
      <c r="I2996" s="943"/>
      <c r="J2996" s="16" t="s">
        <v>157</v>
      </c>
      <c r="K2996" s="20"/>
      <c r="L2996" s="20"/>
      <c r="M2996" s="17"/>
      <c r="N2996" s="17"/>
      <c r="O2996" s="17"/>
      <c r="P2996" s="17"/>
      <c r="Q2996" s="16"/>
      <c r="R2996" s="16"/>
      <c r="S2996" s="946"/>
      <c r="T2996" s="913"/>
      <c r="U2996" s="913"/>
      <c r="V2996" s="913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</row>
    <row r="2997" spans="1:116" ht="9.75" customHeight="1" outlineLevel="4" x14ac:dyDescent="0.15">
      <c r="A2997" s="949"/>
      <c r="B2997" s="952"/>
      <c r="C2997" s="955"/>
      <c r="D2997" s="979"/>
      <c r="E2997" s="961"/>
      <c r="F2997" s="967"/>
      <c r="G2997" s="943"/>
      <c r="H2997" s="943"/>
      <c r="I2997" s="943"/>
      <c r="J2997" s="16" t="s">
        <v>158</v>
      </c>
      <c r="K2997" s="20"/>
      <c r="L2997" s="20"/>
      <c r="M2997" s="17"/>
      <c r="N2997" s="17"/>
      <c r="O2997" s="17"/>
      <c r="P2997" s="17"/>
      <c r="Q2997" s="16"/>
      <c r="R2997" s="16"/>
      <c r="S2997" s="946"/>
      <c r="T2997" s="913"/>
      <c r="U2997" s="913"/>
      <c r="V2997" s="913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</row>
    <row r="2998" spans="1:116" ht="9.75" customHeight="1" outlineLevel="4" x14ac:dyDescent="0.15">
      <c r="A2998" s="949"/>
      <c r="B2998" s="952"/>
      <c r="C2998" s="955"/>
      <c r="D2998" s="979"/>
      <c r="E2998" s="961"/>
      <c r="F2998" s="967"/>
      <c r="G2998" s="943"/>
      <c r="H2998" s="943"/>
      <c r="I2998" s="943"/>
      <c r="J2998" s="18" t="s">
        <v>159</v>
      </c>
      <c r="K2998" s="21"/>
      <c r="L2998" s="21"/>
      <c r="M2998" s="22"/>
      <c r="N2998" s="22"/>
      <c r="O2998" s="22"/>
      <c r="P2998" s="22"/>
      <c r="Q2998" s="18"/>
      <c r="R2998" s="18"/>
      <c r="S2998" s="946"/>
      <c r="T2998" s="913"/>
      <c r="U2998" s="913"/>
      <c r="V2998" s="913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</row>
    <row r="2999" spans="1:116" ht="9.75" customHeight="1" outlineLevel="4" thickBot="1" x14ac:dyDescent="0.2">
      <c r="A2999" s="950"/>
      <c r="B2999" s="953"/>
      <c r="C2999" s="956"/>
      <c r="D2999" s="980"/>
      <c r="E2999" s="962"/>
      <c r="F2999" s="968"/>
      <c r="G2999" s="944"/>
      <c r="H2999" s="944"/>
      <c r="I2999" s="944"/>
      <c r="J2999" s="19" t="s">
        <v>385</v>
      </c>
      <c r="K2999" s="19">
        <f>SUM(K2995:K2998)</f>
        <v>0</v>
      </c>
      <c r="L2999" s="19">
        <f>SUM(L2995:L2998)</f>
        <v>0</v>
      </c>
      <c r="M2999" s="19">
        <f t="shared" ref="M2999:R2999" si="722">SUM(M2995:M2998)</f>
        <v>0</v>
      </c>
      <c r="N2999" s="19">
        <f t="shared" si="722"/>
        <v>0</v>
      </c>
      <c r="O2999" s="19">
        <f t="shared" si="722"/>
        <v>0</v>
      </c>
      <c r="P2999" s="19">
        <f t="shared" si="722"/>
        <v>0</v>
      </c>
      <c r="Q2999" s="19">
        <f t="shared" si="722"/>
        <v>0</v>
      </c>
      <c r="R2999" s="19">
        <f t="shared" si="722"/>
        <v>0</v>
      </c>
      <c r="S2999" s="947"/>
      <c r="T2999" s="914"/>
      <c r="U2999" s="914"/>
      <c r="V2999" s="914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</row>
    <row r="3000" spans="1:116" ht="9.75" customHeight="1" outlineLevel="4" x14ac:dyDescent="0.15">
      <c r="A3000" s="948" t="s">
        <v>36</v>
      </c>
      <c r="B3000" s="951" t="s">
        <v>10</v>
      </c>
      <c r="C3000" s="954" t="s">
        <v>10</v>
      </c>
      <c r="D3000" s="978">
        <f>D2995</f>
        <v>9</v>
      </c>
      <c r="E3000" s="960" t="s">
        <v>12</v>
      </c>
      <c r="F3000" s="963"/>
      <c r="G3000" s="942"/>
      <c r="H3000" s="942"/>
      <c r="I3000" s="942"/>
      <c r="J3000" s="14" t="s">
        <v>156</v>
      </c>
      <c r="K3000" s="20"/>
      <c r="L3000" s="20"/>
      <c r="M3000" s="17"/>
      <c r="N3000" s="17"/>
      <c r="O3000" s="17"/>
      <c r="P3000" s="47"/>
      <c r="Q3000" s="17"/>
      <c r="R3000" s="17"/>
      <c r="S3000" s="945"/>
      <c r="T3000" s="912"/>
      <c r="U3000" s="912"/>
      <c r="V3000" s="912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</row>
    <row r="3001" spans="1:116" ht="9.75" customHeight="1" outlineLevel="4" x14ac:dyDescent="0.15">
      <c r="A3001" s="949"/>
      <c r="B3001" s="952"/>
      <c r="C3001" s="955"/>
      <c r="D3001" s="979"/>
      <c r="E3001" s="961"/>
      <c r="F3001" s="964"/>
      <c r="G3001" s="943"/>
      <c r="H3001" s="943"/>
      <c r="I3001" s="943"/>
      <c r="J3001" s="16" t="s">
        <v>157</v>
      </c>
      <c r="K3001" s="20"/>
      <c r="L3001" s="20"/>
      <c r="M3001" s="17"/>
      <c r="N3001" s="17"/>
      <c r="O3001" s="17"/>
      <c r="P3001" s="47"/>
      <c r="Q3001" s="17"/>
      <c r="R3001" s="17"/>
      <c r="S3001" s="946"/>
      <c r="T3001" s="913"/>
      <c r="U3001" s="913"/>
      <c r="V3001" s="913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</row>
    <row r="3002" spans="1:116" ht="9.75" customHeight="1" outlineLevel="4" x14ac:dyDescent="0.15">
      <c r="A3002" s="949"/>
      <c r="B3002" s="952"/>
      <c r="C3002" s="955"/>
      <c r="D3002" s="979"/>
      <c r="E3002" s="961"/>
      <c r="F3002" s="964"/>
      <c r="G3002" s="943"/>
      <c r="H3002" s="943"/>
      <c r="I3002" s="943"/>
      <c r="J3002" s="16" t="s">
        <v>158</v>
      </c>
      <c r="K3002" s="20"/>
      <c r="L3002" s="20"/>
      <c r="M3002" s="17"/>
      <c r="N3002" s="17"/>
      <c r="O3002" s="17"/>
      <c r="P3002" s="47"/>
      <c r="Q3002" s="17"/>
      <c r="R3002" s="17"/>
      <c r="S3002" s="946"/>
      <c r="T3002" s="913"/>
      <c r="U3002" s="913"/>
      <c r="V3002" s="913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</row>
    <row r="3003" spans="1:116" ht="9.75" customHeight="1" outlineLevel="4" x14ac:dyDescent="0.15">
      <c r="A3003" s="949"/>
      <c r="B3003" s="952"/>
      <c r="C3003" s="955"/>
      <c r="D3003" s="979"/>
      <c r="E3003" s="961"/>
      <c r="F3003" s="964"/>
      <c r="G3003" s="943"/>
      <c r="H3003" s="943"/>
      <c r="I3003" s="943"/>
      <c r="J3003" s="18" t="s">
        <v>159</v>
      </c>
      <c r="K3003" s="21"/>
      <c r="L3003" s="21"/>
      <c r="M3003" s="22"/>
      <c r="N3003" s="22"/>
      <c r="O3003" s="22"/>
      <c r="P3003" s="48"/>
      <c r="Q3003" s="22"/>
      <c r="R3003" s="22"/>
      <c r="S3003" s="946"/>
      <c r="T3003" s="913"/>
      <c r="U3003" s="913"/>
      <c r="V3003" s="913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</row>
    <row r="3004" spans="1:116" ht="9.75" customHeight="1" outlineLevel="4" thickBot="1" x14ac:dyDescent="0.2">
      <c r="A3004" s="950"/>
      <c r="B3004" s="953"/>
      <c r="C3004" s="956"/>
      <c r="D3004" s="980"/>
      <c r="E3004" s="962"/>
      <c r="F3004" s="965"/>
      <c r="G3004" s="944"/>
      <c r="H3004" s="944"/>
      <c r="I3004" s="944"/>
      <c r="J3004" s="19" t="s">
        <v>385</v>
      </c>
      <c r="K3004" s="19">
        <f>SUM(K3000:K3003)</f>
        <v>0</v>
      </c>
      <c r="L3004" s="19">
        <f>SUM(L3000:L3003)</f>
        <v>0</v>
      </c>
      <c r="M3004" s="19">
        <f t="shared" ref="M3004:R3004" si="723">SUM(M3000:M3003)</f>
        <v>0</v>
      </c>
      <c r="N3004" s="19">
        <f t="shared" si="723"/>
        <v>0</v>
      </c>
      <c r="O3004" s="19">
        <f t="shared" si="723"/>
        <v>0</v>
      </c>
      <c r="P3004" s="19">
        <f t="shared" si="723"/>
        <v>0</v>
      </c>
      <c r="Q3004" s="19">
        <f t="shared" si="723"/>
        <v>0</v>
      </c>
      <c r="R3004" s="19">
        <f t="shared" si="723"/>
        <v>0</v>
      </c>
      <c r="S3004" s="947"/>
      <c r="T3004" s="914"/>
      <c r="U3004" s="914"/>
      <c r="V3004" s="914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</row>
    <row r="3005" spans="1:116" ht="9.75" customHeight="1" outlineLevel="3" thickBot="1" x14ac:dyDescent="0.2">
      <c r="A3005" s="30" t="s">
        <v>36</v>
      </c>
      <c r="B3005" s="31" t="s">
        <v>10</v>
      </c>
      <c r="C3005" s="10" t="s">
        <v>10</v>
      </c>
      <c r="D3005" s="25">
        <f>D3000</f>
        <v>9</v>
      </c>
      <c r="E3005" s="915" t="s">
        <v>46</v>
      </c>
      <c r="F3005" s="916"/>
      <c r="G3005" s="916"/>
      <c r="H3005" s="916"/>
      <c r="I3005" s="916"/>
      <c r="J3005" s="917"/>
      <c r="K3005" s="26">
        <f>K2994+K2999+K3004</f>
        <v>0</v>
      </c>
      <c r="L3005" s="26">
        <f t="shared" ref="L3005:R3005" si="724">L2994+L2999+L3004</f>
        <v>0</v>
      </c>
      <c r="M3005" s="26">
        <f t="shared" si="724"/>
        <v>0</v>
      </c>
      <c r="N3005" s="26">
        <f t="shared" si="724"/>
        <v>0</v>
      </c>
      <c r="O3005" s="26">
        <f t="shared" si="724"/>
        <v>0</v>
      </c>
      <c r="P3005" s="26">
        <f t="shared" si="724"/>
        <v>0</v>
      </c>
      <c r="Q3005" s="26">
        <f t="shared" si="724"/>
        <v>0</v>
      </c>
      <c r="R3005" s="26">
        <f t="shared" si="724"/>
        <v>0</v>
      </c>
      <c r="S3005" s="42" t="s">
        <v>13</v>
      </c>
      <c r="T3005" s="43" t="s">
        <v>13</v>
      </c>
      <c r="U3005" s="44" t="s">
        <v>13</v>
      </c>
      <c r="V3005" s="45" t="s">
        <v>13</v>
      </c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</row>
    <row r="3006" spans="1:116" ht="9.75" customHeight="1" outlineLevel="4" thickBot="1" x14ac:dyDescent="0.2">
      <c r="A3006" s="46" t="s">
        <v>36</v>
      </c>
      <c r="B3006" s="24" t="s">
        <v>10</v>
      </c>
      <c r="C3006" s="118" t="s">
        <v>10</v>
      </c>
      <c r="D3006" s="57">
        <v>10</v>
      </c>
      <c r="E3006" s="969" t="s">
        <v>52</v>
      </c>
      <c r="F3006" s="970"/>
      <c r="G3006" s="970"/>
      <c r="H3006" s="970"/>
      <c r="I3006" s="970"/>
      <c r="J3006" s="970"/>
      <c r="K3006" s="970"/>
      <c r="L3006" s="970"/>
      <c r="M3006" s="970"/>
      <c r="N3006" s="970"/>
      <c r="O3006" s="970"/>
      <c r="P3006" s="970"/>
      <c r="Q3006" s="970"/>
      <c r="R3006" s="970"/>
      <c r="S3006" s="970"/>
      <c r="T3006" s="970"/>
      <c r="U3006" s="970"/>
      <c r="V3006" s="971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</row>
    <row r="3007" spans="1:116" ht="9.75" customHeight="1" outlineLevel="4" x14ac:dyDescent="0.15">
      <c r="A3007" s="948" t="s">
        <v>36</v>
      </c>
      <c r="B3007" s="951" t="s">
        <v>10</v>
      </c>
      <c r="C3007" s="954" t="s">
        <v>10</v>
      </c>
      <c r="D3007" s="978">
        <f>D3006</f>
        <v>10</v>
      </c>
      <c r="E3007" s="960" t="s">
        <v>10</v>
      </c>
      <c r="F3007" s="966"/>
      <c r="G3007" s="942"/>
      <c r="H3007" s="942"/>
      <c r="I3007" s="942"/>
      <c r="J3007" s="16" t="s">
        <v>156</v>
      </c>
      <c r="K3007" s="20"/>
      <c r="L3007" s="14"/>
      <c r="M3007" s="15"/>
      <c r="N3007" s="15"/>
      <c r="O3007" s="15"/>
      <c r="P3007" s="15"/>
      <c r="Q3007" s="14"/>
      <c r="R3007" s="14"/>
      <c r="S3007" s="945"/>
      <c r="T3007" s="912"/>
      <c r="U3007" s="912"/>
      <c r="V3007" s="912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</row>
    <row r="3008" spans="1:116" ht="9.75" customHeight="1" outlineLevel="4" x14ac:dyDescent="0.15">
      <c r="A3008" s="949"/>
      <c r="B3008" s="952"/>
      <c r="C3008" s="955"/>
      <c r="D3008" s="979"/>
      <c r="E3008" s="961"/>
      <c r="F3008" s="967"/>
      <c r="G3008" s="943"/>
      <c r="H3008" s="943"/>
      <c r="I3008" s="943"/>
      <c r="J3008" s="16" t="s">
        <v>157</v>
      </c>
      <c r="K3008" s="20"/>
      <c r="L3008" s="16"/>
      <c r="M3008" s="17"/>
      <c r="N3008" s="17"/>
      <c r="O3008" s="17"/>
      <c r="P3008" s="17"/>
      <c r="Q3008" s="16"/>
      <c r="R3008" s="16"/>
      <c r="S3008" s="946"/>
      <c r="T3008" s="913"/>
      <c r="U3008" s="913"/>
      <c r="V3008" s="913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</row>
    <row r="3009" spans="1:116" ht="9.75" customHeight="1" outlineLevel="4" x14ac:dyDescent="0.15">
      <c r="A3009" s="949"/>
      <c r="B3009" s="952"/>
      <c r="C3009" s="955"/>
      <c r="D3009" s="979"/>
      <c r="E3009" s="961"/>
      <c r="F3009" s="967"/>
      <c r="G3009" s="943"/>
      <c r="H3009" s="943"/>
      <c r="I3009" s="943"/>
      <c r="J3009" s="16" t="s">
        <v>158</v>
      </c>
      <c r="K3009" s="20"/>
      <c r="L3009" s="16"/>
      <c r="M3009" s="17"/>
      <c r="N3009" s="17"/>
      <c r="O3009" s="17"/>
      <c r="P3009" s="17"/>
      <c r="Q3009" s="16"/>
      <c r="R3009" s="16"/>
      <c r="S3009" s="946"/>
      <c r="T3009" s="913"/>
      <c r="U3009" s="913"/>
      <c r="V3009" s="913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</row>
    <row r="3010" spans="1:116" ht="9.75" customHeight="1" outlineLevel="4" x14ac:dyDescent="0.15">
      <c r="A3010" s="949"/>
      <c r="B3010" s="952"/>
      <c r="C3010" s="955"/>
      <c r="D3010" s="979"/>
      <c r="E3010" s="961"/>
      <c r="F3010" s="967"/>
      <c r="G3010" s="943"/>
      <c r="H3010" s="943"/>
      <c r="I3010" s="943"/>
      <c r="J3010" s="18" t="s">
        <v>159</v>
      </c>
      <c r="K3010" s="21"/>
      <c r="L3010" s="18"/>
      <c r="M3010" s="18"/>
      <c r="N3010" s="18"/>
      <c r="O3010" s="18"/>
      <c r="P3010" s="18"/>
      <c r="Q3010" s="18"/>
      <c r="R3010" s="18"/>
      <c r="S3010" s="946"/>
      <c r="T3010" s="913"/>
      <c r="U3010" s="913"/>
      <c r="V3010" s="913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</row>
    <row r="3011" spans="1:116" ht="9.75" customHeight="1" outlineLevel="4" thickBot="1" x14ac:dyDescent="0.2">
      <c r="A3011" s="950"/>
      <c r="B3011" s="953"/>
      <c r="C3011" s="956"/>
      <c r="D3011" s="980"/>
      <c r="E3011" s="962"/>
      <c r="F3011" s="968"/>
      <c r="G3011" s="944"/>
      <c r="H3011" s="944"/>
      <c r="I3011" s="944"/>
      <c r="J3011" s="19" t="s">
        <v>385</v>
      </c>
      <c r="K3011" s="19">
        <f>SUM(K3007:K3010)</f>
        <v>0</v>
      </c>
      <c r="L3011" s="19">
        <f>SUM(L3007:L3010)</f>
        <v>0</v>
      </c>
      <c r="M3011" s="19">
        <f t="shared" ref="M3011:R3011" si="725">SUM(M3007:M3010)</f>
        <v>0</v>
      </c>
      <c r="N3011" s="19">
        <f t="shared" si="725"/>
        <v>0</v>
      </c>
      <c r="O3011" s="19">
        <f t="shared" si="725"/>
        <v>0</v>
      </c>
      <c r="P3011" s="19">
        <f t="shared" si="725"/>
        <v>0</v>
      </c>
      <c r="Q3011" s="19">
        <f t="shared" si="725"/>
        <v>0</v>
      </c>
      <c r="R3011" s="19">
        <f t="shared" si="725"/>
        <v>0</v>
      </c>
      <c r="S3011" s="947"/>
      <c r="T3011" s="914"/>
      <c r="U3011" s="914"/>
      <c r="V3011" s="914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6"/>
      <c r="CW3011" s="6"/>
      <c r="CX3011" s="6"/>
      <c r="CY3011" s="6"/>
      <c r="CZ3011" s="6"/>
      <c r="DA3011" s="6"/>
      <c r="DB3011" s="6"/>
      <c r="DC3011" s="6"/>
      <c r="DD3011" s="6"/>
      <c r="DE3011" s="6"/>
      <c r="DF3011" s="6"/>
      <c r="DG3011" s="6"/>
      <c r="DH3011" s="6"/>
      <c r="DI3011" s="6"/>
      <c r="DJ3011" s="6"/>
      <c r="DK3011" s="6"/>
      <c r="DL3011" s="6"/>
    </row>
    <row r="3012" spans="1:116" ht="9.75" customHeight="1" outlineLevel="4" x14ac:dyDescent="0.15">
      <c r="A3012" s="948" t="s">
        <v>36</v>
      </c>
      <c r="B3012" s="951" t="s">
        <v>10</v>
      </c>
      <c r="C3012" s="954" t="s">
        <v>10</v>
      </c>
      <c r="D3012" s="978">
        <f>D3007</f>
        <v>10</v>
      </c>
      <c r="E3012" s="960" t="s">
        <v>11</v>
      </c>
      <c r="F3012" s="966"/>
      <c r="G3012" s="942"/>
      <c r="H3012" s="942"/>
      <c r="I3012" s="942"/>
      <c r="J3012" s="14" t="s">
        <v>156</v>
      </c>
      <c r="K3012" s="20"/>
      <c r="L3012" s="20"/>
      <c r="M3012" s="17"/>
      <c r="N3012" s="17"/>
      <c r="O3012" s="17"/>
      <c r="P3012" s="17"/>
      <c r="Q3012" s="16"/>
      <c r="R3012" s="16"/>
      <c r="S3012" s="945"/>
      <c r="T3012" s="912"/>
      <c r="U3012" s="912"/>
      <c r="V3012" s="912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</row>
    <row r="3013" spans="1:116" ht="9.75" customHeight="1" outlineLevel="4" x14ac:dyDescent="0.15">
      <c r="A3013" s="949"/>
      <c r="B3013" s="952"/>
      <c r="C3013" s="955"/>
      <c r="D3013" s="979"/>
      <c r="E3013" s="961"/>
      <c r="F3013" s="967"/>
      <c r="G3013" s="943"/>
      <c r="H3013" s="943"/>
      <c r="I3013" s="943"/>
      <c r="J3013" s="16" t="s">
        <v>157</v>
      </c>
      <c r="K3013" s="20"/>
      <c r="L3013" s="20"/>
      <c r="M3013" s="17"/>
      <c r="N3013" s="17"/>
      <c r="O3013" s="17"/>
      <c r="P3013" s="17"/>
      <c r="Q3013" s="16"/>
      <c r="R3013" s="16"/>
      <c r="S3013" s="946"/>
      <c r="T3013" s="913"/>
      <c r="U3013" s="913"/>
      <c r="V3013" s="913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</row>
    <row r="3014" spans="1:116" ht="9.75" customHeight="1" outlineLevel="4" x14ac:dyDescent="0.15">
      <c r="A3014" s="949"/>
      <c r="B3014" s="952"/>
      <c r="C3014" s="955"/>
      <c r="D3014" s="979"/>
      <c r="E3014" s="961"/>
      <c r="F3014" s="967"/>
      <c r="G3014" s="943"/>
      <c r="H3014" s="943"/>
      <c r="I3014" s="943"/>
      <c r="J3014" s="16" t="s">
        <v>158</v>
      </c>
      <c r="K3014" s="20"/>
      <c r="L3014" s="20"/>
      <c r="M3014" s="17"/>
      <c r="N3014" s="17"/>
      <c r="O3014" s="17"/>
      <c r="P3014" s="17"/>
      <c r="Q3014" s="16"/>
      <c r="R3014" s="16"/>
      <c r="S3014" s="946"/>
      <c r="T3014" s="913"/>
      <c r="U3014" s="913"/>
      <c r="V3014" s="913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</row>
    <row r="3015" spans="1:116" ht="9.75" customHeight="1" outlineLevel="4" x14ac:dyDescent="0.15">
      <c r="A3015" s="949"/>
      <c r="B3015" s="952"/>
      <c r="C3015" s="955"/>
      <c r="D3015" s="979"/>
      <c r="E3015" s="961"/>
      <c r="F3015" s="967"/>
      <c r="G3015" s="943"/>
      <c r="H3015" s="943"/>
      <c r="I3015" s="943"/>
      <c r="J3015" s="18" t="s">
        <v>159</v>
      </c>
      <c r="K3015" s="21"/>
      <c r="L3015" s="21"/>
      <c r="M3015" s="22"/>
      <c r="N3015" s="22"/>
      <c r="O3015" s="22"/>
      <c r="P3015" s="22"/>
      <c r="Q3015" s="18"/>
      <c r="R3015" s="18"/>
      <c r="S3015" s="946"/>
      <c r="T3015" s="913"/>
      <c r="U3015" s="913"/>
      <c r="V3015" s="913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</row>
    <row r="3016" spans="1:116" ht="9.75" customHeight="1" outlineLevel="4" thickBot="1" x14ac:dyDescent="0.2">
      <c r="A3016" s="950"/>
      <c r="B3016" s="953"/>
      <c r="C3016" s="956"/>
      <c r="D3016" s="980"/>
      <c r="E3016" s="962"/>
      <c r="F3016" s="968"/>
      <c r="G3016" s="944"/>
      <c r="H3016" s="944"/>
      <c r="I3016" s="944"/>
      <c r="J3016" s="19" t="s">
        <v>385</v>
      </c>
      <c r="K3016" s="19">
        <f>SUM(K3012:K3015)</f>
        <v>0</v>
      </c>
      <c r="L3016" s="19">
        <f>SUM(L3012:L3015)</f>
        <v>0</v>
      </c>
      <c r="M3016" s="19">
        <f t="shared" ref="M3016:R3016" si="726">SUM(M3012:M3015)</f>
        <v>0</v>
      </c>
      <c r="N3016" s="19">
        <f t="shared" si="726"/>
        <v>0</v>
      </c>
      <c r="O3016" s="19">
        <f t="shared" si="726"/>
        <v>0</v>
      </c>
      <c r="P3016" s="19">
        <f t="shared" si="726"/>
        <v>0</v>
      </c>
      <c r="Q3016" s="19">
        <f t="shared" si="726"/>
        <v>0</v>
      </c>
      <c r="R3016" s="19">
        <f t="shared" si="726"/>
        <v>0</v>
      </c>
      <c r="S3016" s="947"/>
      <c r="T3016" s="914"/>
      <c r="U3016" s="914"/>
      <c r="V3016" s="914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</row>
    <row r="3017" spans="1:116" ht="9.75" customHeight="1" outlineLevel="4" x14ac:dyDescent="0.15">
      <c r="A3017" s="948" t="s">
        <v>36</v>
      </c>
      <c r="B3017" s="951" t="s">
        <v>10</v>
      </c>
      <c r="C3017" s="954" t="s">
        <v>10</v>
      </c>
      <c r="D3017" s="978">
        <f>D3012</f>
        <v>10</v>
      </c>
      <c r="E3017" s="960" t="s">
        <v>12</v>
      </c>
      <c r="F3017" s="963"/>
      <c r="G3017" s="942"/>
      <c r="H3017" s="942"/>
      <c r="I3017" s="942"/>
      <c r="J3017" s="14" t="s">
        <v>156</v>
      </c>
      <c r="K3017" s="20"/>
      <c r="L3017" s="20"/>
      <c r="M3017" s="17"/>
      <c r="N3017" s="17"/>
      <c r="O3017" s="17"/>
      <c r="P3017" s="47"/>
      <c r="Q3017" s="17"/>
      <c r="R3017" s="17"/>
      <c r="S3017" s="945"/>
      <c r="T3017" s="912"/>
      <c r="U3017" s="912"/>
      <c r="V3017" s="912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</row>
    <row r="3018" spans="1:116" ht="9.75" customHeight="1" outlineLevel="4" x14ac:dyDescent="0.15">
      <c r="A3018" s="949"/>
      <c r="B3018" s="952"/>
      <c r="C3018" s="955"/>
      <c r="D3018" s="979"/>
      <c r="E3018" s="961"/>
      <c r="F3018" s="964"/>
      <c r="G3018" s="943"/>
      <c r="H3018" s="943"/>
      <c r="I3018" s="943"/>
      <c r="J3018" s="16" t="s">
        <v>157</v>
      </c>
      <c r="K3018" s="20"/>
      <c r="L3018" s="20"/>
      <c r="M3018" s="17"/>
      <c r="N3018" s="17"/>
      <c r="O3018" s="17"/>
      <c r="P3018" s="47"/>
      <c r="Q3018" s="17"/>
      <c r="R3018" s="17"/>
      <c r="S3018" s="946"/>
      <c r="T3018" s="913"/>
      <c r="U3018" s="913"/>
      <c r="V3018" s="913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</row>
    <row r="3019" spans="1:116" ht="9.75" customHeight="1" outlineLevel="4" x14ac:dyDescent="0.15">
      <c r="A3019" s="949"/>
      <c r="B3019" s="952"/>
      <c r="C3019" s="955"/>
      <c r="D3019" s="979"/>
      <c r="E3019" s="961"/>
      <c r="F3019" s="964"/>
      <c r="G3019" s="943"/>
      <c r="H3019" s="943"/>
      <c r="I3019" s="943"/>
      <c r="J3019" s="16" t="s">
        <v>158</v>
      </c>
      <c r="K3019" s="20"/>
      <c r="L3019" s="20"/>
      <c r="M3019" s="17"/>
      <c r="N3019" s="17"/>
      <c r="O3019" s="17"/>
      <c r="P3019" s="47"/>
      <c r="Q3019" s="17"/>
      <c r="R3019" s="17"/>
      <c r="S3019" s="946"/>
      <c r="T3019" s="913"/>
      <c r="U3019" s="913"/>
      <c r="V3019" s="913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</row>
    <row r="3020" spans="1:116" ht="9.75" customHeight="1" outlineLevel="4" x14ac:dyDescent="0.15">
      <c r="A3020" s="949"/>
      <c r="B3020" s="952"/>
      <c r="C3020" s="955"/>
      <c r="D3020" s="979"/>
      <c r="E3020" s="961"/>
      <c r="F3020" s="964"/>
      <c r="G3020" s="943"/>
      <c r="H3020" s="943"/>
      <c r="I3020" s="943"/>
      <c r="J3020" s="18" t="s">
        <v>159</v>
      </c>
      <c r="K3020" s="21"/>
      <c r="L3020" s="21"/>
      <c r="M3020" s="22"/>
      <c r="N3020" s="22"/>
      <c r="O3020" s="22"/>
      <c r="P3020" s="48"/>
      <c r="Q3020" s="22"/>
      <c r="R3020" s="22"/>
      <c r="S3020" s="946"/>
      <c r="T3020" s="913"/>
      <c r="U3020" s="913"/>
      <c r="V3020" s="913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</row>
    <row r="3021" spans="1:116" ht="9.75" customHeight="1" outlineLevel="4" thickBot="1" x14ac:dyDescent="0.2">
      <c r="A3021" s="950"/>
      <c r="B3021" s="953"/>
      <c r="C3021" s="956"/>
      <c r="D3021" s="980"/>
      <c r="E3021" s="962"/>
      <c r="F3021" s="965"/>
      <c r="G3021" s="944"/>
      <c r="H3021" s="944"/>
      <c r="I3021" s="944"/>
      <c r="J3021" s="19" t="s">
        <v>385</v>
      </c>
      <c r="K3021" s="19">
        <f>SUM(K3017:K3020)</f>
        <v>0</v>
      </c>
      <c r="L3021" s="19">
        <f>SUM(L3017:L3020)</f>
        <v>0</v>
      </c>
      <c r="M3021" s="19">
        <f t="shared" ref="M3021:R3021" si="727">SUM(M3017:M3020)</f>
        <v>0</v>
      </c>
      <c r="N3021" s="19">
        <f t="shared" si="727"/>
        <v>0</v>
      </c>
      <c r="O3021" s="19">
        <f t="shared" si="727"/>
        <v>0</v>
      </c>
      <c r="P3021" s="19">
        <f t="shared" si="727"/>
        <v>0</v>
      </c>
      <c r="Q3021" s="19">
        <f t="shared" si="727"/>
        <v>0</v>
      </c>
      <c r="R3021" s="19">
        <f t="shared" si="727"/>
        <v>0</v>
      </c>
      <c r="S3021" s="947"/>
      <c r="T3021" s="914"/>
      <c r="U3021" s="914"/>
      <c r="V3021" s="914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</row>
    <row r="3022" spans="1:116" ht="9.75" customHeight="1" outlineLevel="3" thickBot="1" x14ac:dyDescent="0.2">
      <c r="A3022" s="30" t="s">
        <v>36</v>
      </c>
      <c r="B3022" s="31" t="s">
        <v>10</v>
      </c>
      <c r="C3022" s="10" t="s">
        <v>10</v>
      </c>
      <c r="D3022" s="25">
        <f>D3017</f>
        <v>10</v>
      </c>
      <c r="E3022" s="915" t="s">
        <v>46</v>
      </c>
      <c r="F3022" s="916"/>
      <c r="G3022" s="916"/>
      <c r="H3022" s="916"/>
      <c r="I3022" s="916"/>
      <c r="J3022" s="917"/>
      <c r="K3022" s="26">
        <f>K3011+K3016+K3021</f>
        <v>0</v>
      </c>
      <c r="L3022" s="26">
        <f t="shared" ref="L3022:R3022" si="728">L3011+L3016+L3021</f>
        <v>0</v>
      </c>
      <c r="M3022" s="26">
        <f t="shared" si="728"/>
        <v>0</v>
      </c>
      <c r="N3022" s="26">
        <f t="shared" si="728"/>
        <v>0</v>
      </c>
      <c r="O3022" s="26">
        <f t="shared" si="728"/>
        <v>0</v>
      </c>
      <c r="P3022" s="26">
        <f t="shared" si="728"/>
        <v>0</v>
      </c>
      <c r="Q3022" s="26">
        <f t="shared" si="728"/>
        <v>0</v>
      </c>
      <c r="R3022" s="26">
        <f t="shared" si="728"/>
        <v>0</v>
      </c>
      <c r="S3022" s="42" t="s">
        <v>13</v>
      </c>
      <c r="T3022" s="43" t="s">
        <v>13</v>
      </c>
      <c r="U3022" s="44" t="s">
        <v>13</v>
      </c>
      <c r="V3022" s="45" t="s">
        <v>13</v>
      </c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</row>
    <row r="3023" spans="1:116" ht="9.75" customHeight="1" outlineLevel="4" thickBot="1" x14ac:dyDescent="0.2">
      <c r="A3023" s="46" t="s">
        <v>36</v>
      </c>
      <c r="B3023" s="24" t="s">
        <v>10</v>
      </c>
      <c r="C3023" s="118" t="s">
        <v>10</v>
      </c>
      <c r="D3023" s="57">
        <f>D3006+1</f>
        <v>11</v>
      </c>
      <c r="E3023" s="969" t="s">
        <v>53</v>
      </c>
      <c r="F3023" s="970"/>
      <c r="G3023" s="970"/>
      <c r="H3023" s="970"/>
      <c r="I3023" s="970"/>
      <c r="J3023" s="970"/>
      <c r="K3023" s="970"/>
      <c r="L3023" s="970"/>
      <c r="M3023" s="970"/>
      <c r="N3023" s="970"/>
      <c r="O3023" s="970"/>
      <c r="P3023" s="970"/>
      <c r="Q3023" s="970"/>
      <c r="R3023" s="970"/>
      <c r="S3023" s="970"/>
      <c r="T3023" s="970"/>
      <c r="U3023" s="970"/>
      <c r="V3023" s="971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</row>
    <row r="3024" spans="1:116" ht="9.75" customHeight="1" outlineLevel="4" x14ac:dyDescent="0.15">
      <c r="A3024" s="948" t="s">
        <v>36</v>
      </c>
      <c r="B3024" s="951" t="s">
        <v>10</v>
      </c>
      <c r="C3024" s="954" t="s">
        <v>10</v>
      </c>
      <c r="D3024" s="978">
        <f>D3023</f>
        <v>11</v>
      </c>
      <c r="E3024" s="960" t="s">
        <v>10</v>
      </c>
      <c r="F3024" s="981" t="s">
        <v>334</v>
      </c>
      <c r="G3024" s="986" t="s">
        <v>444</v>
      </c>
      <c r="H3024" s="942" t="s">
        <v>62</v>
      </c>
      <c r="I3024" s="986" t="s">
        <v>475</v>
      </c>
      <c r="J3024" s="16" t="s">
        <v>156</v>
      </c>
      <c r="K3024" s="20">
        <v>17568.97</v>
      </c>
      <c r="L3024" s="14">
        <v>13061.75</v>
      </c>
      <c r="M3024" s="15">
        <f>N3024+P3024</f>
        <v>13061.75</v>
      </c>
      <c r="N3024" s="15">
        <v>13061.75</v>
      </c>
      <c r="O3024" s="15"/>
      <c r="P3024" s="15"/>
      <c r="Q3024" s="14">
        <v>104064.68</v>
      </c>
      <c r="R3024" s="14"/>
      <c r="S3024" s="945"/>
      <c r="T3024" s="912"/>
      <c r="U3024" s="912"/>
      <c r="V3024" s="912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</row>
    <row r="3025" spans="1:116" ht="9.75" customHeight="1" outlineLevel="4" x14ac:dyDescent="0.15">
      <c r="A3025" s="949"/>
      <c r="B3025" s="952"/>
      <c r="C3025" s="955"/>
      <c r="D3025" s="979"/>
      <c r="E3025" s="961"/>
      <c r="F3025" s="982"/>
      <c r="G3025" s="985"/>
      <c r="H3025" s="985"/>
      <c r="I3025" s="985"/>
      <c r="J3025" s="16" t="s">
        <v>157</v>
      </c>
      <c r="K3025" s="20"/>
      <c r="L3025" s="16"/>
      <c r="M3025" s="17"/>
      <c r="N3025" s="17"/>
      <c r="O3025" s="17"/>
      <c r="P3025" s="17"/>
      <c r="Q3025" s="16"/>
      <c r="R3025" s="16"/>
      <c r="S3025" s="946"/>
      <c r="T3025" s="913"/>
      <c r="U3025" s="913"/>
      <c r="V3025" s="913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</row>
    <row r="3026" spans="1:116" ht="9.75" customHeight="1" outlineLevel="4" x14ac:dyDescent="0.15">
      <c r="A3026" s="949"/>
      <c r="B3026" s="952"/>
      <c r="C3026" s="955"/>
      <c r="D3026" s="979"/>
      <c r="E3026" s="961"/>
      <c r="F3026" s="982"/>
      <c r="G3026" s="985"/>
      <c r="H3026" s="110" t="s">
        <v>440</v>
      </c>
      <c r="I3026" s="985"/>
      <c r="J3026" s="16" t="s">
        <v>158</v>
      </c>
      <c r="K3026" s="20">
        <v>99557.46</v>
      </c>
      <c r="L3026" s="16"/>
      <c r="M3026" s="17"/>
      <c r="N3026" s="17"/>
      <c r="O3026" s="17"/>
      <c r="P3026" s="17"/>
      <c r="Q3026" s="16"/>
      <c r="R3026" s="16"/>
      <c r="S3026" s="946"/>
      <c r="T3026" s="913"/>
      <c r="U3026" s="913"/>
      <c r="V3026" s="913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</row>
    <row r="3027" spans="1:116" ht="9.75" customHeight="1" outlineLevel="4" x14ac:dyDescent="0.15">
      <c r="A3027" s="949"/>
      <c r="B3027" s="952"/>
      <c r="C3027" s="955"/>
      <c r="D3027" s="979"/>
      <c r="E3027" s="961"/>
      <c r="F3027" s="983"/>
      <c r="G3027" s="987"/>
      <c r="H3027" s="989" t="s">
        <v>442</v>
      </c>
      <c r="I3027" s="987"/>
      <c r="J3027" s="18" t="s">
        <v>159</v>
      </c>
      <c r="K3027" s="21"/>
      <c r="L3027" s="18"/>
      <c r="M3027" s="18"/>
      <c r="N3027" s="18"/>
      <c r="O3027" s="18"/>
      <c r="P3027" s="18"/>
      <c r="Q3027" s="18"/>
      <c r="R3027" s="18"/>
      <c r="S3027" s="946"/>
      <c r="T3027" s="913"/>
      <c r="U3027" s="913"/>
      <c r="V3027" s="913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</row>
    <row r="3028" spans="1:116" ht="9.75" customHeight="1" outlineLevel="4" thickBot="1" x14ac:dyDescent="0.2">
      <c r="A3028" s="950"/>
      <c r="B3028" s="953"/>
      <c r="C3028" s="956"/>
      <c r="D3028" s="980"/>
      <c r="E3028" s="962"/>
      <c r="F3028" s="984"/>
      <c r="G3028" s="988"/>
      <c r="H3028" s="944"/>
      <c r="I3028" s="988"/>
      <c r="J3028" s="19" t="s">
        <v>385</v>
      </c>
      <c r="K3028" s="19">
        <f>SUM(K3024:K3027)</f>
        <v>117126.43000000001</v>
      </c>
      <c r="L3028" s="19">
        <f>SUM(L3024:L3027)</f>
        <v>13061.75</v>
      </c>
      <c r="M3028" s="19">
        <f t="shared" ref="M3028:R3028" si="729">SUM(M3024:M3027)</f>
        <v>13061.75</v>
      </c>
      <c r="N3028" s="19">
        <f t="shared" si="729"/>
        <v>13061.75</v>
      </c>
      <c r="O3028" s="19">
        <f t="shared" si="729"/>
        <v>0</v>
      </c>
      <c r="P3028" s="19">
        <f t="shared" si="729"/>
        <v>0</v>
      </c>
      <c r="Q3028" s="19">
        <f t="shared" si="729"/>
        <v>104064.68</v>
      </c>
      <c r="R3028" s="19">
        <f t="shared" si="729"/>
        <v>0</v>
      </c>
      <c r="S3028" s="947"/>
      <c r="T3028" s="914"/>
      <c r="U3028" s="914"/>
      <c r="V3028" s="914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</row>
    <row r="3029" spans="1:116" ht="9.75" customHeight="1" outlineLevel="4" x14ac:dyDescent="0.15">
      <c r="A3029" s="948" t="s">
        <v>36</v>
      </c>
      <c r="B3029" s="951" t="s">
        <v>10</v>
      </c>
      <c r="C3029" s="954" t="s">
        <v>10</v>
      </c>
      <c r="D3029" s="978">
        <f>D3024</f>
        <v>11</v>
      </c>
      <c r="E3029" s="960" t="s">
        <v>11</v>
      </c>
      <c r="F3029" s="981" t="s">
        <v>541</v>
      </c>
      <c r="G3029" s="942"/>
      <c r="H3029" s="942" t="s">
        <v>62</v>
      </c>
      <c r="I3029" s="942" t="s">
        <v>80</v>
      </c>
      <c r="J3029" s="14" t="s">
        <v>156</v>
      </c>
      <c r="K3029" s="20"/>
      <c r="L3029" s="20"/>
      <c r="M3029" s="17"/>
      <c r="N3029" s="17"/>
      <c r="O3029" s="17"/>
      <c r="P3029" s="17"/>
      <c r="Q3029" s="16"/>
      <c r="R3029" s="16"/>
      <c r="S3029" s="945"/>
      <c r="T3029" s="912"/>
      <c r="U3029" s="912"/>
      <c r="V3029" s="912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</row>
    <row r="3030" spans="1:116" ht="9.75" customHeight="1" outlineLevel="4" x14ac:dyDescent="0.15">
      <c r="A3030" s="949"/>
      <c r="B3030" s="952"/>
      <c r="C3030" s="955"/>
      <c r="D3030" s="979"/>
      <c r="E3030" s="961"/>
      <c r="F3030" s="982"/>
      <c r="G3030" s="943"/>
      <c r="H3030" s="943"/>
      <c r="I3030" s="943"/>
      <c r="J3030" s="16" t="s">
        <v>157</v>
      </c>
      <c r="K3030" s="20"/>
      <c r="L3030" s="20"/>
      <c r="M3030" s="17"/>
      <c r="N3030" s="17"/>
      <c r="O3030" s="17"/>
      <c r="P3030" s="17"/>
      <c r="Q3030" s="16"/>
      <c r="R3030" s="16"/>
      <c r="S3030" s="946"/>
      <c r="T3030" s="913"/>
      <c r="U3030" s="913"/>
      <c r="V3030" s="913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</row>
    <row r="3031" spans="1:116" ht="9.75" customHeight="1" outlineLevel="4" x14ac:dyDescent="0.15">
      <c r="A3031" s="949"/>
      <c r="B3031" s="952"/>
      <c r="C3031" s="955"/>
      <c r="D3031" s="979"/>
      <c r="E3031" s="961"/>
      <c r="F3031" s="982"/>
      <c r="G3031" s="943"/>
      <c r="H3031" s="943"/>
      <c r="I3031" s="943"/>
      <c r="J3031" s="16" t="s">
        <v>158</v>
      </c>
      <c r="K3031" s="20"/>
      <c r="L3031" s="20"/>
      <c r="M3031" s="17"/>
      <c r="N3031" s="17"/>
      <c r="O3031" s="17"/>
      <c r="P3031" s="17"/>
      <c r="Q3031" s="16"/>
      <c r="R3031" s="16"/>
      <c r="S3031" s="946"/>
      <c r="T3031" s="913"/>
      <c r="U3031" s="913"/>
      <c r="V3031" s="913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</row>
    <row r="3032" spans="1:116" ht="9.75" customHeight="1" outlineLevel="4" x14ac:dyDescent="0.15">
      <c r="A3032" s="949"/>
      <c r="B3032" s="952"/>
      <c r="C3032" s="955"/>
      <c r="D3032" s="979"/>
      <c r="E3032" s="961"/>
      <c r="F3032" s="983"/>
      <c r="G3032" s="943"/>
      <c r="H3032" s="943"/>
      <c r="I3032" s="943"/>
      <c r="J3032" s="18" t="s">
        <v>159</v>
      </c>
      <c r="K3032" s="21"/>
      <c r="L3032" s="21"/>
      <c r="M3032" s="22"/>
      <c r="N3032" s="22"/>
      <c r="O3032" s="22"/>
      <c r="P3032" s="22"/>
      <c r="Q3032" s="18"/>
      <c r="R3032" s="18"/>
      <c r="S3032" s="946"/>
      <c r="T3032" s="913"/>
      <c r="U3032" s="913"/>
      <c r="V3032" s="913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</row>
    <row r="3033" spans="1:116" ht="9.75" customHeight="1" outlineLevel="4" thickBot="1" x14ac:dyDescent="0.2">
      <c r="A3033" s="950"/>
      <c r="B3033" s="953"/>
      <c r="C3033" s="956"/>
      <c r="D3033" s="980"/>
      <c r="E3033" s="962"/>
      <c r="F3033" s="984"/>
      <c r="G3033" s="944"/>
      <c r="H3033" s="944"/>
      <c r="I3033" s="944"/>
      <c r="J3033" s="19" t="s">
        <v>385</v>
      </c>
      <c r="K3033" s="19">
        <f>SUM(K3029:K3032)</f>
        <v>0</v>
      </c>
      <c r="L3033" s="19">
        <f>SUM(L3029:L3032)</f>
        <v>0</v>
      </c>
      <c r="M3033" s="19">
        <f t="shared" ref="M3033:R3033" si="730">SUM(M3029:M3032)</f>
        <v>0</v>
      </c>
      <c r="N3033" s="19">
        <f t="shared" si="730"/>
        <v>0</v>
      </c>
      <c r="O3033" s="19">
        <f t="shared" si="730"/>
        <v>0</v>
      </c>
      <c r="P3033" s="19">
        <f t="shared" si="730"/>
        <v>0</v>
      </c>
      <c r="Q3033" s="19">
        <f t="shared" si="730"/>
        <v>0</v>
      </c>
      <c r="R3033" s="19">
        <f t="shared" si="730"/>
        <v>0</v>
      </c>
      <c r="S3033" s="947"/>
      <c r="T3033" s="914"/>
      <c r="U3033" s="914"/>
      <c r="V3033" s="914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6"/>
      <c r="CW3033" s="6"/>
      <c r="CX3033" s="6"/>
      <c r="CY3033" s="6"/>
      <c r="CZ3033" s="6"/>
      <c r="DA3033" s="6"/>
      <c r="DB3033" s="6"/>
      <c r="DC3033" s="6"/>
      <c r="DD3033" s="6"/>
      <c r="DE3033" s="6"/>
      <c r="DF3033" s="6"/>
      <c r="DG3033" s="6"/>
      <c r="DH3033" s="6"/>
      <c r="DI3033" s="6"/>
      <c r="DJ3033" s="6"/>
      <c r="DK3033" s="6"/>
      <c r="DL3033" s="6"/>
    </row>
    <row r="3034" spans="1:116" ht="9.75" customHeight="1" outlineLevel="4" x14ac:dyDescent="0.15">
      <c r="A3034" s="948" t="s">
        <v>36</v>
      </c>
      <c r="B3034" s="951" t="s">
        <v>10</v>
      </c>
      <c r="C3034" s="954" t="s">
        <v>10</v>
      </c>
      <c r="D3034" s="978">
        <f>D3029</f>
        <v>11</v>
      </c>
      <c r="E3034" s="960" t="s">
        <v>12</v>
      </c>
      <c r="F3034" s="963"/>
      <c r="G3034" s="942"/>
      <c r="H3034" s="942"/>
      <c r="I3034" s="942"/>
      <c r="J3034" s="14" t="s">
        <v>156</v>
      </c>
      <c r="K3034" s="20"/>
      <c r="L3034" s="20"/>
      <c r="M3034" s="17"/>
      <c r="N3034" s="17"/>
      <c r="O3034" s="17"/>
      <c r="P3034" s="47"/>
      <c r="Q3034" s="17"/>
      <c r="R3034" s="17"/>
      <c r="S3034" s="945"/>
      <c r="T3034" s="912"/>
      <c r="U3034" s="912"/>
      <c r="V3034" s="912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</row>
    <row r="3035" spans="1:116" ht="9.75" customHeight="1" outlineLevel="4" x14ac:dyDescent="0.15">
      <c r="A3035" s="949"/>
      <c r="B3035" s="952"/>
      <c r="C3035" s="955"/>
      <c r="D3035" s="979"/>
      <c r="E3035" s="961"/>
      <c r="F3035" s="964"/>
      <c r="G3035" s="943"/>
      <c r="H3035" s="943"/>
      <c r="I3035" s="943"/>
      <c r="J3035" s="16" t="s">
        <v>157</v>
      </c>
      <c r="K3035" s="20"/>
      <c r="L3035" s="20"/>
      <c r="M3035" s="17"/>
      <c r="N3035" s="17"/>
      <c r="O3035" s="17"/>
      <c r="P3035" s="47"/>
      <c r="Q3035" s="17"/>
      <c r="R3035" s="17"/>
      <c r="S3035" s="946"/>
      <c r="T3035" s="913"/>
      <c r="U3035" s="913"/>
      <c r="V3035" s="913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</row>
    <row r="3036" spans="1:116" ht="9.75" customHeight="1" outlineLevel="4" x14ac:dyDescent="0.15">
      <c r="A3036" s="949"/>
      <c r="B3036" s="952"/>
      <c r="C3036" s="955"/>
      <c r="D3036" s="979"/>
      <c r="E3036" s="961"/>
      <c r="F3036" s="964"/>
      <c r="G3036" s="943"/>
      <c r="H3036" s="943"/>
      <c r="I3036" s="943"/>
      <c r="J3036" s="16" t="s">
        <v>158</v>
      </c>
      <c r="K3036" s="20"/>
      <c r="L3036" s="20"/>
      <c r="M3036" s="17"/>
      <c r="N3036" s="17"/>
      <c r="O3036" s="17"/>
      <c r="P3036" s="47"/>
      <c r="Q3036" s="17"/>
      <c r="R3036" s="17"/>
      <c r="S3036" s="946"/>
      <c r="T3036" s="913"/>
      <c r="U3036" s="913"/>
      <c r="V3036" s="913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</row>
    <row r="3037" spans="1:116" ht="9.75" customHeight="1" outlineLevel="4" x14ac:dyDescent="0.15">
      <c r="A3037" s="949"/>
      <c r="B3037" s="952"/>
      <c r="C3037" s="955"/>
      <c r="D3037" s="979"/>
      <c r="E3037" s="961"/>
      <c r="F3037" s="964"/>
      <c r="G3037" s="943"/>
      <c r="H3037" s="943"/>
      <c r="I3037" s="943"/>
      <c r="J3037" s="18" t="s">
        <v>159</v>
      </c>
      <c r="K3037" s="21"/>
      <c r="L3037" s="21"/>
      <c r="M3037" s="22"/>
      <c r="N3037" s="22"/>
      <c r="O3037" s="22"/>
      <c r="P3037" s="48"/>
      <c r="Q3037" s="22"/>
      <c r="R3037" s="22"/>
      <c r="S3037" s="946"/>
      <c r="T3037" s="913"/>
      <c r="U3037" s="913"/>
      <c r="V3037" s="913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</row>
    <row r="3038" spans="1:116" ht="9.75" customHeight="1" outlineLevel="4" thickBot="1" x14ac:dyDescent="0.2">
      <c r="A3038" s="950"/>
      <c r="B3038" s="953"/>
      <c r="C3038" s="956"/>
      <c r="D3038" s="980"/>
      <c r="E3038" s="962"/>
      <c r="F3038" s="965"/>
      <c r="G3038" s="944"/>
      <c r="H3038" s="944"/>
      <c r="I3038" s="944"/>
      <c r="J3038" s="19" t="s">
        <v>385</v>
      </c>
      <c r="K3038" s="19">
        <f>SUM(K3034:K3037)</f>
        <v>0</v>
      </c>
      <c r="L3038" s="19">
        <f>SUM(L3034:L3037)</f>
        <v>0</v>
      </c>
      <c r="M3038" s="19">
        <f t="shared" ref="M3038:R3038" si="731">SUM(M3034:M3037)</f>
        <v>0</v>
      </c>
      <c r="N3038" s="19">
        <f t="shared" si="731"/>
        <v>0</v>
      </c>
      <c r="O3038" s="19">
        <f t="shared" si="731"/>
        <v>0</v>
      </c>
      <c r="P3038" s="19">
        <f t="shared" si="731"/>
        <v>0</v>
      </c>
      <c r="Q3038" s="19">
        <f t="shared" si="731"/>
        <v>0</v>
      </c>
      <c r="R3038" s="19">
        <f t="shared" si="731"/>
        <v>0</v>
      </c>
      <c r="S3038" s="947"/>
      <c r="T3038" s="914"/>
      <c r="U3038" s="914"/>
      <c r="V3038" s="914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</row>
    <row r="3039" spans="1:116" ht="9.75" customHeight="1" outlineLevel="3" thickBot="1" x14ac:dyDescent="0.2">
      <c r="A3039" s="30" t="s">
        <v>36</v>
      </c>
      <c r="B3039" s="31" t="s">
        <v>10</v>
      </c>
      <c r="C3039" s="10" t="s">
        <v>10</v>
      </c>
      <c r="D3039" s="25">
        <f>D3034</f>
        <v>11</v>
      </c>
      <c r="E3039" s="915" t="s">
        <v>46</v>
      </c>
      <c r="F3039" s="916"/>
      <c r="G3039" s="916"/>
      <c r="H3039" s="916"/>
      <c r="I3039" s="916"/>
      <c r="J3039" s="917"/>
      <c r="K3039" s="26">
        <f t="shared" ref="K3039:R3039" si="732">K3028+K3033+K3038</f>
        <v>117126.43000000001</v>
      </c>
      <c r="L3039" s="26">
        <f t="shared" si="732"/>
        <v>13061.75</v>
      </c>
      <c r="M3039" s="26">
        <f t="shared" si="732"/>
        <v>13061.75</v>
      </c>
      <c r="N3039" s="26">
        <f t="shared" si="732"/>
        <v>13061.75</v>
      </c>
      <c r="O3039" s="26">
        <f t="shared" si="732"/>
        <v>0</v>
      </c>
      <c r="P3039" s="26">
        <f t="shared" si="732"/>
        <v>0</v>
      </c>
      <c r="Q3039" s="26">
        <f t="shared" si="732"/>
        <v>104064.68</v>
      </c>
      <c r="R3039" s="26">
        <f t="shared" si="732"/>
        <v>0</v>
      </c>
      <c r="S3039" s="42" t="s">
        <v>13</v>
      </c>
      <c r="T3039" s="43" t="s">
        <v>13</v>
      </c>
      <c r="U3039" s="44" t="s">
        <v>13</v>
      </c>
      <c r="V3039" s="45" t="s">
        <v>13</v>
      </c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</row>
    <row r="3040" spans="1:116" ht="9.75" customHeight="1" outlineLevel="4" thickBot="1" x14ac:dyDescent="0.2">
      <c r="A3040" s="46" t="s">
        <v>36</v>
      </c>
      <c r="B3040" s="24" t="s">
        <v>10</v>
      </c>
      <c r="C3040" s="118" t="s">
        <v>10</v>
      </c>
      <c r="D3040" s="57">
        <f>D3023+1</f>
        <v>12</v>
      </c>
      <c r="E3040" s="969" t="s">
        <v>54</v>
      </c>
      <c r="F3040" s="970"/>
      <c r="G3040" s="970"/>
      <c r="H3040" s="970"/>
      <c r="I3040" s="970"/>
      <c r="J3040" s="970"/>
      <c r="K3040" s="970"/>
      <c r="L3040" s="970"/>
      <c r="M3040" s="970"/>
      <c r="N3040" s="970"/>
      <c r="O3040" s="970"/>
      <c r="P3040" s="970"/>
      <c r="Q3040" s="970"/>
      <c r="R3040" s="970"/>
      <c r="S3040" s="970"/>
      <c r="T3040" s="970"/>
      <c r="U3040" s="970"/>
      <c r="V3040" s="971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</row>
    <row r="3041" spans="1:44" ht="9.75" customHeight="1" outlineLevel="4" x14ac:dyDescent="0.15">
      <c r="A3041" s="948" t="s">
        <v>36</v>
      </c>
      <c r="B3041" s="951" t="s">
        <v>10</v>
      </c>
      <c r="C3041" s="954" t="s">
        <v>10</v>
      </c>
      <c r="D3041" s="978">
        <f>D3040</f>
        <v>12</v>
      </c>
      <c r="E3041" s="960" t="s">
        <v>10</v>
      </c>
      <c r="F3041" s="966"/>
      <c r="G3041" s="942"/>
      <c r="H3041" s="942"/>
      <c r="I3041" s="942"/>
      <c r="J3041" s="16" t="s">
        <v>156</v>
      </c>
      <c r="K3041" s="20"/>
      <c r="L3041" s="14"/>
      <c r="M3041" s="15"/>
      <c r="N3041" s="15"/>
      <c r="O3041" s="15"/>
      <c r="P3041" s="15"/>
      <c r="Q3041" s="14"/>
      <c r="R3041" s="14"/>
      <c r="S3041" s="945"/>
      <c r="T3041" s="912"/>
      <c r="U3041" s="912"/>
      <c r="V3041" s="912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</row>
    <row r="3042" spans="1:44" ht="9.75" customHeight="1" outlineLevel="4" x14ac:dyDescent="0.15">
      <c r="A3042" s="949"/>
      <c r="B3042" s="952"/>
      <c r="C3042" s="955"/>
      <c r="D3042" s="979"/>
      <c r="E3042" s="961"/>
      <c r="F3042" s="967"/>
      <c r="G3042" s="943"/>
      <c r="H3042" s="943"/>
      <c r="I3042" s="943"/>
      <c r="J3042" s="16" t="s">
        <v>157</v>
      </c>
      <c r="K3042" s="20"/>
      <c r="L3042" s="16"/>
      <c r="M3042" s="17"/>
      <c r="N3042" s="17"/>
      <c r="O3042" s="17"/>
      <c r="P3042" s="17"/>
      <c r="Q3042" s="16"/>
      <c r="R3042" s="16"/>
      <c r="S3042" s="946"/>
      <c r="T3042" s="913"/>
      <c r="U3042" s="913"/>
      <c r="V3042" s="913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</row>
    <row r="3043" spans="1:44" ht="9.75" customHeight="1" outlineLevel="4" x14ac:dyDescent="0.15">
      <c r="A3043" s="949"/>
      <c r="B3043" s="952"/>
      <c r="C3043" s="955"/>
      <c r="D3043" s="979"/>
      <c r="E3043" s="961"/>
      <c r="F3043" s="967"/>
      <c r="G3043" s="943"/>
      <c r="H3043" s="943"/>
      <c r="I3043" s="943"/>
      <c r="J3043" s="16" t="s">
        <v>158</v>
      </c>
      <c r="K3043" s="20"/>
      <c r="L3043" s="16"/>
      <c r="M3043" s="17"/>
      <c r="N3043" s="17"/>
      <c r="O3043" s="17"/>
      <c r="P3043" s="17"/>
      <c r="Q3043" s="16"/>
      <c r="R3043" s="16"/>
      <c r="S3043" s="946"/>
      <c r="T3043" s="913"/>
      <c r="U3043" s="913"/>
      <c r="V3043" s="913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</row>
    <row r="3044" spans="1:44" ht="9.75" customHeight="1" outlineLevel="4" x14ac:dyDescent="0.15">
      <c r="A3044" s="949"/>
      <c r="B3044" s="952"/>
      <c r="C3044" s="955"/>
      <c r="D3044" s="979"/>
      <c r="E3044" s="961"/>
      <c r="F3044" s="967"/>
      <c r="G3044" s="943"/>
      <c r="H3044" s="943"/>
      <c r="I3044" s="943"/>
      <c r="J3044" s="18" t="s">
        <v>159</v>
      </c>
      <c r="K3044" s="21"/>
      <c r="L3044" s="18"/>
      <c r="M3044" s="18"/>
      <c r="N3044" s="18"/>
      <c r="O3044" s="18"/>
      <c r="P3044" s="18"/>
      <c r="Q3044" s="18"/>
      <c r="R3044" s="18"/>
      <c r="S3044" s="946"/>
      <c r="T3044" s="913"/>
      <c r="U3044" s="913"/>
      <c r="V3044" s="913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</row>
    <row r="3045" spans="1:44" ht="12.75" customHeight="1" outlineLevel="4" thickBot="1" x14ac:dyDescent="0.2">
      <c r="A3045" s="950"/>
      <c r="B3045" s="953"/>
      <c r="C3045" s="956"/>
      <c r="D3045" s="980"/>
      <c r="E3045" s="962"/>
      <c r="F3045" s="968"/>
      <c r="G3045" s="944"/>
      <c r="H3045" s="944"/>
      <c r="I3045" s="944"/>
      <c r="J3045" s="19" t="s">
        <v>385</v>
      </c>
      <c r="K3045" s="19">
        <f>SUM(K3041:K3044)</f>
        <v>0</v>
      </c>
      <c r="L3045" s="19">
        <f>SUM(L3041:L3044)</f>
        <v>0</v>
      </c>
      <c r="M3045" s="19">
        <f t="shared" ref="M3045:R3045" si="733">SUM(M3041:M3044)</f>
        <v>0</v>
      </c>
      <c r="N3045" s="19">
        <f t="shared" si="733"/>
        <v>0</v>
      </c>
      <c r="O3045" s="19">
        <f t="shared" si="733"/>
        <v>0</v>
      </c>
      <c r="P3045" s="19">
        <f t="shared" si="733"/>
        <v>0</v>
      </c>
      <c r="Q3045" s="19">
        <f t="shared" si="733"/>
        <v>0</v>
      </c>
      <c r="R3045" s="19">
        <f t="shared" si="733"/>
        <v>0</v>
      </c>
      <c r="S3045" s="947"/>
      <c r="T3045" s="914"/>
      <c r="U3045" s="914"/>
      <c r="V3045" s="914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</row>
    <row r="3046" spans="1:44" ht="12.75" customHeight="1" outlineLevel="4" x14ac:dyDescent="0.15">
      <c r="A3046" s="948" t="s">
        <v>36</v>
      </c>
      <c r="B3046" s="951" t="s">
        <v>10</v>
      </c>
      <c r="C3046" s="954" t="s">
        <v>10</v>
      </c>
      <c r="D3046" s="978">
        <f>D3041</f>
        <v>12</v>
      </c>
      <c r="E3046" s="960" t="s">
        <v>11</v>
      </c>
      <c r="F3046" s="966"/>
      <c r="G3046" s="942"/>
      <c r="H3046" s="942"/>
      <c r="I3046" s="942"/>
      <c r="J3046" s="14" t="s">
        <v>156</v>
      </c>
      <c r="K3046" s="20"/>
      <c r="L3046" s="20"/>
      <c r="M3046" s="17"/>
      <c r="N3046" s="17"/>
      <c r="O3046" s="17"/>
      <c r="P3046" s="17"/>
      <c r="Q3046" s="16"/>
      <c r="R3046" s="16"/>
      <c r="S3046" s="945"/>
      <c r="T3046" s="912"/>
      <c r="U3046" s="912"/>
      <c r="V3046" s="912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</row>
    <row r="3047" spans="1:44" ht="12.75" customHeight="1" outlineLevel="4" x14ac:dyDescent="0.15">
      <c r="A3047" s="949"/>
      <c r="B3047" s="952"/>
      <c r="C3047" s="955"/>
      <c r="D3047" s="979"/>
      <c r="E3047" s="961"/>
      <c r="F3047" s="967"/>
      <c r="G3047" s="943"/>
      <c r="H3047" s="943"/>
      <c r="I3047" s="943"/>
      <c r="J3047" s="16" t="s">
        <v>157</v>
      </c>
      <c r="K3047" s="20"/>
      <c r="L3047" s="20"/>
      <c r="M3047" s="17"/>
      <c r="N3047" s="17"/>
      <c r="O3047" s="17"/>
      <c r="P3047" s="17"/>
      <c r="Q3047" s="16"/>
      <c r="R3047" s="16"/>
      <c r="S3047" s="946"/>
      <c r="T3047" s="913"/>
      <c r="U3047" s="913"/>
      <c r="V3047" s="913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</row>
    <row r="3048" spans="1:44" ht="12.75" customHeight="1" outlineLevel="4" x14ac:dyDescent="0.15">
      <c r="A3048" s="949"/>
      <c r="B3048" s="952"/>
      <c r="C3048" s="955"/>
      <c r="D3048" s="979"/>
      <c r="E3048" s="961"/>
      <c r="F3048" s="967"/>
      <c r="G3048" s="943"/>
      <c r="H3048" s="943"/>
      <c r="I3048" s="943"/>
      <c r="J3048" s="16" t="s">
        <v>158</v>
      </c>
      <c r="K3048" s="20"/>
      <c r="L3048" s="20"/>
      <c r="M3048" s="17"/>
      <c r="N3048" s="17"/>
      <c r="O3048" s="17"/>
      <c r="P3048" s="17"/>
      <c r="Q3048" s="16"/>
      <c r="R3048" s="16"/>
      <c r="S3048" s="946"/>
      <c r="T3048" s="913"/>
      <c r="U3048" s="913"/>
      <c r="V3048" s="913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</row>
    <row r="3049" spans="1:44" ht="12.75" customHeight="1" outlineLevel="4" x14ac:dyDescent="0.15">
      <c r="A3049" s="949"/>
      <c r="B3049" s="952"/>
      <c r="C3049" s="955"/>
      <c r="D3049" s="979"/>
      <c r="E3049" s="961"/>
      <c r="F3049" s="967"/>
      <c r="G3049" s="943"/>
      <c r="H3049" s="943"/>
      <c r="I3049" s="943"/>
      <c r="J3049" s="18" t="s">
        <v>159</v>
      </c>
      <c r="K3049" s="21"/>
      <c r="L3049" s="21"/>
      <c r="M3049" s="22"/>
      <c r="N3049" s="22"/>
      <c r="O3049" s="22"/>
      <c r="P3049" s="22"/>
      <c r="Q3049" s="18"/>
      <c r="R3049" s="18"/>
      <c r="S3049" s="946"/>
      <c r="T3049" s="913"/>
      <c r="U3049" s="913"/>
      <c r="V3049" s="913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</row>
    <row r="3050" spans="1:44" ht="9.75" customHeight="1" outlineLevel="4" thickBot="1" x14ac:dyDescent="0.2">
      <c r="A3050" s="950"/>
      <c r="B3050" s="953"/>
      <c r="C3050" s="956"/>
      <c r="D3050" s="980"/>
      <c r="E3050" s="962"/>
      <c r="F3050" s="968"/>
      <c r="G3050" s="944"/>
      <c r="H3050" s="944"/>
      <c r="I3050" s="944"/>
      <c r="J3050" s="19" t="s">
        <v>385</v>
      </c>
      <c r="K3050" s="19">
        <f>SUM(K3046:K3049)</f>
        <v>0</v>
      </c>
      <c r="L3050" s="19">
        <f>SUM(L3046:L3049)</f>
        <v>0</v>
      </c>
      <c r="M3050" s="19">
        <f t="shared" ref="M3050:R3050" si="734">SUM(M3046:M3049)</f>
        <v>0</v>
      </c>
      <c r="N3050" s="19">
        <f t="shared" si="734"/>
        <v>0</v>
      </c>
      <c r="O3050" s="19">
        <f t="shared" si="734"/>
        <v>0</v>
      </c>
      <c r="P3050" s="19">
        <f t="shared" si="734"/>
        <v>0</v>
      </c>
      <c r="Q3050" s="19">
        <f t="shared" si="734"/>
        <v>0</v>
      </c>
      <c r="R3050" s="19">
        <f t="shared" si="734"/>
        <v>0</v>
      </c>
      <c r="S3050" s="947"/>
      <c r="T3050" s="914"/>
      <c r="U3050" s="914"/>
      <c r="V3050" s="914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</row>
    <row r="3051" spans="1:44" ht="9.75" customHeight="1" outlineLevel="4" x14ac:dyDescent="0.15">
      <c r="A3051" s="948" t="s">
        <v>36</v>
      </c>
      <c r="B3051" s="951" t="s">
        <v>10</v>
      </c>
      <c r="C3051" s="954" t="s">
        <v>10</v>
      </c>
      <c r="D3051" s="978">
        <f>D3041</f>
        <v>12</v>
      </c>
      <c r="E3051" s="960" t="s">
        <v>12</v>
      </c>
      <c r="F3051" s="963"/>
      <c r="G3051" s="942"/>
      <c r="H3051" s="942"/>
      <c r="I3051" s="942"/>
      <c r="J3051" s="14" t="s">
        <v>156</v>
      </c>
      <c r="K3051" s="20"/>
      <c r="L3051" s="20"/>
      <c r="M3051" s="17"/>
      <c r="N3051" s="17"/>
      <c r="O3051" s="17"/>
      <c r="P3051" s="47"/>
      <c r="Q3051" s="17"/>
      <c r="R3051" s="17"/>
      <c r="S3051" s="945"/>
      <c r="T3051" s="912"/>
      <c r="U3051" s="912"/>
      <c r="V3051" s="912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</row>
    <row r="3052" spans="1:44" ht="9.75" customHeight="1" outlineLevel="4" x14ac:dyDescent="0.15">
      <c r="A3052" s="949"/>
      <c r="B3052" s="952"/>
      <c r="C3052" s="955"/>
      <c r="D3052" s="979"/>
      <c r="E3052" s="961"/>
      <c r="F3052" s="964"/>
      <c r="G3052" s="943"/>
      <c r="H3052" s="943"/>
      <c r="I3052" s="943"/>
      <c r="J3052" s="16" t="s">
        <v>157</v>
      </c>
      <c r="K3052" s="20"/>
      <c r="L3052" s="20"/>
      <c r="M3052" s="17"/>
      <c r="N3052" s="17"/>
      <c r="O3052" s="17"/>
      <c r="P3052" s="47"/>
      <c r="Q3052" s="17"/>
      <c r="R3052" s="17"/>
      <c r="S3052" s="946"/>
      <c r="T3052" s="913"/>
      <c r="U3052" s="913"/>
      <c r="V3052" s="913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</row>
    <row r="3053" spans="1:44" ht="9.75" customHeight="1" outlineLevel="4" x14ac:dyDescent="0.15">
      <c r="A3053" s="949"/>
      <c r="B3053" s="952"/>
      <c r="C3053" s="955"/>
      <c r="D3053" s="979"/>
      <c r="E3053" s="961"/>
      <c r="F3053" s="964"/>
      <c r="G3053" s="943"/>
      <c r="H3053" s="943"/>
      <c r="I3053" s="943"/>
      <c r="J3053" s="16" t="s">
        <v>158</v>
      </c>
      <c r="K3053" s="20"/>
      <c r="L3053" s="20"/>
      <c r="M3053" s="17"/>
      <c r="N3053" s="17"/>
      <c r="O3053" s="17"/>
      <c r="P3053" s="47"/>
      <c r="Q3053" s="17"/>
      <c r="R3053" s="17"/>
      <c r="S3053" s="946"/>
      <c r="T3053" s="913"/>
      <c r="U3053" s="913"/>
      <c r="V3053" s="913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</row>
    <row r="3054" spans="1:44" ht="9.75" customHeight="1" outlineLevel="4" x14ac:dyDescent="0.15">
      <c r="A3054" s="949"/>
      <c r="B3054" s="952"/>
      <c r="C3054" s="955"/>
      <c r="D3054" s="979"/>
      <c r="E3054" s="961"/>
      <c r="F3054" s="964"/>
      <c r="G3054" s="943"/>
      <c r="H3054" s="943"/>
      <c r="I3054" s="943"/>
      <c r="J3054" s="18" t="s">
        <v>159</v>
      </c>
      <c r="K3054" s="21"/>
      <c r="L3054" s="21"/>
      <c r="M3054" s="22"/>
      <c r="N3054" s="22"/>
      <c r="O3054" s="22"/>
      <c r="P3054" s="48"/>
      <c r="Q3054" s="22"/>
      <c r="R3054" s="22"/>
      <c r="S3054" s="946"/>
      <c r="T3054" s="913"/>
      <c r="U3054" s="913"/>
      <c r="V3054" s="913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</row>
    <row r="3055" spans="1:44" ht="9.75" customHeight="1" outlineLevel="4" thickBot="1" x14ac:dyDescent="0.2">
      <c r="A3055" s="950"/>
      <c r="B3055" s="953"/>
      <c r="C3055" s="956"/>
      <c r="D3055" s="980"/>
      <c r="E3055" s="962"/>
      <c r="F3055" s="965"/>
      <c r="G3055" s="944"/>
      <c r="H3055" s="944"/>
      <c r="I3055" s="944"/>
      <c r="J3055" s="19" t="s">
        <v>385</v>
      </c>
      <c r="K3055" s="19">
        <f>SUM(K3051:K3054)</f>
        <v>0</v>
      </c>
      <c r="L3055" s="19">
        <f>SUM(L3051:L3054)</f>
        <v>0</v>
      </c>
      <c r="M3055" s="19">
        <f t="shared" ref="M3055:R3055" si="735">SUM(M3051:M3054)</f>
        <v>0</v>
      </c>
      <c r="N3055" s="19">
        <f t="shared" si="735"/>
        <v>0</v>
      </c>
      <c r="O3055" s="19">
        <f t="shared" si="735"/>
        <v>0</v>
      </c>
      <c r="P3055" s="19">
        <f t="shared" si="735"/>
        <v>0</v>
      </c>
      <c r="Q3055" s="19">
        <f t="shared" si="735"/>
        <v>0</v>
      </c>
      <c r="R3055" s="19">
        <f t="shared" si="735"/>
        <v>0</v>
      </c>
      <c r="S3055" s="947"/>
      <c r="T3055" s="914"/>
      <c r="U3055" s="914"/>
      <c r="V3055" s="914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</row>
    <row r="3056" spans="1:44" ht="9.75" customHeight="1" outlineLevel="3" thickBot="1" x14ac:dyDescent="0.2">
      <c r="A3056" s="30" t="s">
        <v>36</v>
      </c>
      <c r="B3056" s="31" t="s">
        <v>10</v>
      </c>
      <c r="C3056" s="10" t="s">
        <v>10</v>
      </c>
      <c r="D3056" s="25">
        <v>12</v>
      </c>
      <c r="E3056" s="915" t="s">
        <v>46</v>
      </c>
      <c r="F3056" s="916"/>
      <c r="G3056" s="916"/>
      <c r="H3056" s="916"/>
      <c r="I3056" s="916"/>
      <c r="J3056" s="917"/>
      <c r="K3056" s="26">
        <f>K3045+K3050+K3055</f>
        <v>0</v>
      </c>
      <c r="L3056" s="26">
        <f>L3045+L3050+L3055</f>
        <v>0</v>
      </c>
      <c r="M3056" s="26">
        <f t="shared" ref="M3056:R3056" si="736">M3045+M3050+M3055</f>
        <v>0</v>
      </c>
      <c r="N3056" s="26">
        <f t="shared" si="736"/>
        <v>0</v>
      </c>
      <c r="O3056" s="26">
        <f t="shared" si="736"/>
        <v>0</v>
      </c>
      <c r="P3056" s="26">
        <f t="shared" si="736"/>
        <v>0</v>
      </c>
      <c r="Q3056" s="26">
        <f t="shared" si="736"/>
        <v>0</v>
      </c>
      <c r="R3056" s="26">
        <f t="shared" si="736"/>
        <v>0</v>
      </c>
      <c r="S3056" s="42" t="s">
        <v>13</v>
      </c>
      <c r="T3056" s="43" t="s">
        <v>13</v>
      </c>
      <c r="U3056" s="44" t="s">
        <v>13</v>
      </c>
      <c r="V3056" s="45" t="s">
        <v>13</v>
      </c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</row>
    <row r="3057" spans="1:116" ht="9.75" customHeight="1" outlineLevel="4" thickBot="1" x14ac:dyDescent="0.2">
      <c r="A3057" s="46" t="s">
        <v>36</v>
      </c>
      <c r="B3057" s="24" t="s">
        <v>10</v>
      </c>
      <c r="C3057" s="118" t="s">
        <v>10</v>
      </c>
      <c r="D3057" s="57">
        <f>D3040+1</f>
        <v>13</v>
      </c>
      <c r="E3057" s="969" t="s">
        <v>89</v>
      </c>
      <c r="F3057" s="970"/>
      <c r="G3057" s="970"/>
      <c r="H3057" s="970"/>
      <c r="I3057" s="970"/>
      <c r="J3057" s="970"/>
      <c r="K3057" s="970"/>
      <c r="L3057" s="970"/>
      <c r="M3057" s="970"/>
      <c r="N3057" s="970"/>
      <c r="O3057" s="970"/>
      <c r="P3057" s="970"/>
      <c r="Q3057" s="970"/>
      <c r="R3057" s="970"/>
      <c r="S3057" s="970"/>
      <c r="T3057" s="970"/>
      <c r="U3057" s="970"/>
      <c r="V3057" s="971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</row>
    <row r="3058" spans="1:116" ht="9.75" customHeight="1" outlineLevel="4" x14ac:dyDescent="0.15">
      <c r="A3058" s="948" t="s">
        <v>36</v>
      </c>
      <c r="B3058" s="951" t="s">
        <v>10</v>
      </c>
      <c r="C3058" s="954" t="s">
        <v>10</v>
      </c>
      <c r="D3058" s="978">
        <f>D3057</f>
        <v>13</v>
      </c>
      <c r="E3058" s="960" t="s">
        <v>10</v>
      </c>
      <c r="F3058" s="966"/>
      <c r="G3058" s="942"/>
      <c r="H3058" s="942"/>
      <c r="I3058" s="942"/>
      <c r="J3058" s="16" t="s">
        <v>156</v>
      </c>
      <c r="K3058" s="20"/>
      <c r="L3058" s="14"/>
      <c r="M3058" s="15"/>
      <c r="N3058" s="15"/>
      <c r="O3058" s="15"/>
      <c r="P3058" s="15"/>
      <c r="Q3058" s="14"/>
      <c r="R3058" s="14"/>
      <c r="S3058" s="945"/>
      <c r="T3058" s="912"/>
      <c r="U3058" s="912"/>
      <c r="V3058" s="912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</row>
    <row r="3059" spans="1:116" ht="9.75" customHeight="1" outlineLevel="4" x14ac:dyDescent="0.15">
      <c r="A3059" s="949"/>
      <c r="B3059" s="952"/>
      <c r="C3059" s="955"/>
      <c r="D3059" s="979"/>
      <c r="E3059" s="961"/>
      <c r="F3059" s="967"/>
      <c r="G3059" s="943"/>
      <c r="H3059" s="943"/>
      <c r="I3059" s="943"/>
      <c r="J3059" s="16" t="s">
        <v>157</v>
      </c>
      <c r="K3059" s="20"/>
      <c r="L3059" s="16"/>
      <c r="M3059" s="17"/>
      <c r="N3059" s="17"/>
      <c r="O3059" s="17"/>
      <c r="P3059" s="17"/>
      <c r="Q3059" s="16"/>
      <c r="R3059" s="16"/>
      <c r="S3059" s="946"/>
      <c r="T3059" s="913"/>
      <c r="U3059" s="913"/>
      <c r="V3059" s="913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</row>
    <row r="3060" spans="1:116" ht="9.75" customHeight="1" outlineLevel="4" x14ac:dyDescent="0.15">
      <c r="A3060" s="949"/>
      <c r="B3060" s="952"/>
      <c r="C3060" s="955"/>
      <c r="D3060" s="979"/>
      <c r="E3060" s="961"/>
      <c r="F3060" s="967"/>
      <c r="G3060" s="943"/>
      <c r="H3060" s="943"/>
      <c r="I3060" s="943"/>
      <c r="J3060" s="16" t="s">
        <v>158</v>
      </c>
      <c r="K3060" s="20"/>
      <c r="L3060" s="16"/>
      <c r="M3060" s="17"/>
      <c r="N3060" s="17"/>
      <c r="O3060" s="17"/>
      <c r="P3060" s="17"/>
      <c r="Q3060" s="16"/>
      <c r="R3060" s="16"/>
      <c r="S3060" s="946"/>
      <c r="T3060" s="913"/>
      <c r="U3060" s="913"/>
      <c r="V3060" s="913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6"/>
      <c r="CW3060" s="6"/>
      <c r="CX3060" s="6"/>
      <c r="CY3060" s="6"/>
      <c r="CZ3060" s="6"/>
      <c r="DA3060" s="6"/>
      <c r="DB3060" s="6"/>
      <c r="DC3060" s="6"/>
      <c r="DD3060" s="6"/>
      <c r="DE3060" s="6"/>
      <c r="DF3060" s="6"/>
      <c r="DG3060" s="6"/>
      <c r="DH3060" s="6"/>
      <c r="DI3060" s="6"/>
      <c r="DJ3060" s="6"/>
      <c r="DK3060" s="6"/>
      <c r="DL3060" s="6"/>
    </row>
    <row r="3061" spans="1:116" ht="9.75" customHeight="1" outlineLevel="4" x14ac:dyDescent="0.2">
      <c r="A3061" s="949"/>
      <c r="B3061" s="952"/>
      <c r="C3061" s="955"/>
      <c r="D3061" s="979"/>
      <c r="E3061" s="961"/>
      <c r="F3061" s="967"/>
      <c r="G3061" s="943"/>
      <c r="H3061" s="943"/>
      <c r="I3061" s="943"/>
      <c r="J3061" s="18" t="s">
        <v>159</v>
      </c>
      <c r="K3061" s="21"/>
      <c r="L3061" s="18"/>
      <c r="M3061" s="18"/>
      <c r="N3061" s="18"/>
      <c r="O3061" s="18"/>
      <c r="P3061" s="18"/>
      <c r="Q3061" s="18"/>
      <c r="R3061" s="18"/>
      <c r="S3061" s="946"/>
      <c r="T3061" s="913"/>
      <c r="U3061" s="913"/>
      <c r="V3061" s="913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  <c r="DE3061" s="5"/>
      <c r="DF3061" s="5"/>
      <c r="DG3061" s="5"/>
      <c r="DH3061" s="5"/>
      <c r="DI3061" s="5"/>
      <c r="DJ3061" s="5"/>
      <c r="DK3061" s="5"/>
      <c r="DL3061" s="5"/>
    </row>
    <row r="3062" spans="1:116" ht="9.75" customHeight="1" outlineLevel="4" thickBot="1" x14ac:dyDescent="0.25">
      <c r="A3062" s="950"/>
      <c r="B3062" s="953"/>
      <c r="C3062" s="956"/>
      <c r="D3062" s="980"/>
      <c r="E3062" s="962"/>
      <c r="F3062" s="968"/>
      <c r="G3062" s="944"/>
      <c r="H3062" s="944"/>
      <c r="I3062" s="944"/>
      <c r="J3062" s="19" t="s">
        <v>385</v>
      </c>
      <c r="K3062" s="19">
        <f>SUM(K3058:K3061)</f>
        <v>0</v>
      </c>
      <c r="L3062" s="19">
        <f>SUM(L3058:L3061)</f>
        <v>0</v>
      </c>
      <c r="M3062" s="19">
        <f t="shared" ref="M3062:R3062" si="737">SUM(M3058:M3061)</f>
        <v>0</v>
      </c>
      <c r="N3062" s="19">
        <f t="shared" si="737"/>
        <v>0</v>
      </c>
      <c r="O3062" s="19">
        <f t="shared" si="737"/>
        <v>0</v>
      </c>
      <c r="P3062" s="19">
        <f t="shared" si="737"/>
        <v>0</v>
      </c>
      <c r="Q3062" s="19">
        <f t="shared" si="737"/>
        <v>0</v>
      </c>
      <c r="R3062" s="19">
        <f t="shared" si="737"/>
        <v>0</v>
      </c>
      <c r="S3062" s="947"/>
      <c r="T3062" s="914"/>
      <c r="U3062" s="914"/>
      <c r="V3062" s="914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  <c r="DE3062" s="5"/>
      <c r="DF3062" s="5"/>
      <c r="DG3062" s="5"/>
      <c r="DH3062" s="5"/>
      <c r="DI3062" s="5"/>
      <c r="DJ3062" s="5"/>
      <c r="DK3062" s="5"/>
      <c r="DL3062" s="5"/>
    </row>
    <row r="3063" spans="1:116" ht="9.75" customHeight="1" outlineLevel="4" x14ac:dyDescent="0.2">
      <c r="A3063" s="948" t="s">
        <v>36</v>
      </c>
      <c r="B3063" s="951" t="s">
        <v>10</v>
      </c>
      <c r="C3063" s="954" t="s">
        <v>10</v>
      </c>
      <c r="D3063" s="978">
        <f>D3058</f>
        <v>13</v>
      </c>
      <c r="E3063" s="960" t="s">
        <v>11</v>
      </c>
      <c r="F3063" s="966"/>
      <c r="G3063" s="942"/>
      <c r="H3063" s="942"/>
      <c r="I3063" s="942"/>
      <c r="J3063" s="14" t="s">
        <v>156</v>
      </c>
      <c r="K3063" s="20"/>
      <c r="L3063" s="20"/>
      <c r="M3063" s="17"/>
      <c r="N3063" s="17"/>
      <c r="O3063" s="17"/>
      <c r="P3063" s="17"/>
      <c r="Q3063" s="16"/>
      <c r="R3063" s="16"/>
      <c r="S3063" s="945"/>
      <c r="T3063" s="912"/>
      <c r="U3063" s="912"/>
      <c r="V3063" s="912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  <c r="DE3063" s="5"/>
      <c r="DF3063" s="5"/>
      <c r="DG3063" s="5"/>
      <c r="DH3063" s="5"/>
      <c r="DI3063" s="5"/>
      <c r="DJ3063" s="5"/>
      <c r="DK3063" s="5"/>
      <c r="DL3063" s="5"/>
    </row>
    <row r="3064" spans="1:116" ht="10.5" outlineLevel="4" x14ac:dyDescent="0.15">
      <c r="A3064" s="949"/>
      <c r="B3064" s="952"/>
      <c r="C3064" s="955"/>
      <c r="D3064" s="979"/>
      <c r="E3064" s="961"/>
      <c r="F3064" s="967"/>
      <c r="G3064" s="943"/>
      <c r="H3064" s="943"/>
      <c r="I3064" s="943"/>
      <c r="J3064" s="16" t="s">
        <v>157</v>
      </c>
      <c r="K3064" s="20"/>
      <c r="L3064" s="20"/>
      <c r="M3064" s="17"/>
      <c r="N3064" s="17"/>
      <c r="O3064" s="17"/>
      <c r="P3064" s="17"/>
      <c r="Q3064" s="16"/>
      <c r="R3064" s="16"/>
      <c r="S3064" s="946"/>
      <c r="T3064" s="913"/>
      <c r="U3064" s="913"/>
      <c r="V3064" s="913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</row>
    <row r="3065" spans="1:116" ht="15" customHeight="1" outlineLevel="4" x14ac:dyDescent="0.2">
      <c r="A3065" s="949"/>
      <c r="B3065" s="952"/>
      <c r="C3065" s="955"/>
      <c r="D3065" s="979"/>
      <c r="E3065" s="961"/>
      <c r="F3065" s="967"/>
      <c r="G3065" s="943"/>
      <c r="H3065" s="943"/>
      <c r="I3065" s="943"/>
      <c r="J3065" s="16" t="s">
        <v>158</v>
      </c>
      <c r="K3065" s="20"/>
      <c r="L3065" s="20"/>
      <c r="M3065" s="17"/>
      <c r="N3065" s="17"/>
      <c r="O3065" s="17"/>
      <c r="P3065" s="17"/>
      <c r="Q3065" s="16"/>
      <c r="R3065" s="16"/>
      <c r="S3065" s="946"/>
      <c r="T3065" s="913"/>
      <c r="U3065" s="913"/>
      <c r="V3065" s="913"/>
      <c r="W3065" s="6"/>
      <c r="X3065" s="6"/>
      <c r="Y3065" s="6"/>
      <c r="Z3065" s="6"/>
      <c r="AA3065" s="5"/>
      <c r="AB3065" s="5"/>
      <c r="AC3065" s="5"/>
      <c r="AD3065" s="5"/>
      <c r="AE3065" s="5"/>
      <c r="AF3065" s="5"/>
      <c r="AG3065" s="5"/>
    </row>
    <row r="3066" spans="1:116" ht="15" customHeight="1" outlineLevel="4" x14ac:dyDescent="0.2">
      <c r="A3066" s="949"/>
      <c r="B3066" s="952"/>
      <c r="C3066" s="955"/>
      <c r="D3066" s="979"/>
      <c r="E3066" s="961"/>
      <c r="F3066" s="967"/>
      <c r="G3066" s="943"/>
      <c r="H3066" s="943"/>
      <c r="I3066" s="943"/>
      <c r="J3066" s="18" t="s">
        <v>159</v>
      </c>
      <c r="K3066" s="21"/>
      <c r="L3066" s="21"/>
      <c r="M3066" s="22"/>
      <c r="N3066" s="22"/>
      <c r="O3066" s="22"/>
      <c r="P3066" s="22"/>
      <c r="Q3066" s="18"/>
      <c r="R3066" s="18"/>
      <c r="S3066" s="946"/>
      <c r="T3066" s="913"/>
      <c r="U3066" s="913"/>
      <c r="V3066" s="913"/>
      <c r="W3066" s="6"/>
      <c r="X3066" s="6"/>
      <c r="Y3066" s="6"/>
      <c r="Z3066" s="6"/>
      <c r="AA3066" s="5"/>
      <c r="AB3066" s="5"/>
      <c r="AC3066" s="5"/>
      <c r="AD3066" s="5"/>
      <c r="AE3066" s="5"/>
      <c r="AF3066" s="5"/>
      <c r="AG3066" s="5"/>
    </row>
    <row r="3067" spans="1:116" ht="11.25" customHeight="1" outlineLevel="4" thickBot="1" x14ac:dyDescent="0.25">
      <c r="A3067" s="950"/>
      <c r="B3067" s="953"/>
      <c r="C3067" s="956"/>
      <c r="D3067" s="980"/>
      <c r="E3067" s="962"/>
      <c r="F3067" s="968"/>
      <c r="G3067" s="944"/>
      <c r="H3067" s="944"/>
      <c r="I3067" s="944"/>
      <c r="J3067" s="19" t="s">
        <v>385</v>
      </c>
      <c r="K3067" s="19">
        <f>SUM(K3063:K3066)</f>
        <v>0</v>
      </c>
      <c r="L3067" s="19">
        <f>SUM(L3063:L3066)</f>
        <v>0</v>
      </c>
      <c r="M3067" s="19">
        <f t="shared" ref="M3067:R3067" si="738">SUM(M3063:M3066)</f>
        <v>0</v>
      </c>
      <c r="N3067" s="19">
        <f t="shared" si="738"/>
        <v>0</v>
      </c>
      <c r="O3067" s="19">
        <f t="shared" si="738"/>
        <v>0</v>
      </c>
      <c r="P3067" s="19">
        <f t="shared" si="738"/>
        <v>0</v>
      </c>
      <c r="Q3067" s="19">
        <f t="shared" si="738"/>
        <v>0</v>
      </c>
      <c r="R3067" s="19">
        <f t="shared" si="738"/>
        <v>0</v>
      </c>
      <c r="S3067" s="947"/>
      <c r="T3067" s="914"/>
      <c r="U3067" s="914"/>
      <c r="V3067" s="914"/>
      <c r="W3067" s="6"/>
      <c r="X3067" s="6"/>
      <c r="Y3067" s="6"/>
      <c r="Z3067" s="6"/>
      <c r="AA3067" s="5"/>
      <c r="AB3067" s="5"/>
      <c r="AC3067" s="5"/>
      <c r="AD3067" s="5"/>
      <c r="AE3067" s="5"/>
      <c r="AF3067" s="5"/>
      <c r="AG3067" s="5"/>
    </row>
    <row r="3068" spans="1:116" ht="10.5" outlineLevel="4" x14ac:dyDescent="0.2">
      <c r="A3068" s="948" t="s">
        <v>36</v>
      </c>
      <c r="B3068" s="951" t="s">
        <v>10</v>
      </c>
      <c r="C3068" s="954" t="s">
        <v>10</v>
      </c>
      <c r="D3068" s="978">
        <f>D3063</f>
        <v>13</v>
      </c>
      <c r="E3068" s="960" t="s">
        <v>12</v>
      </c>
      <c r="F3068" s="963"/>
      <c r="G3068" s="942"/>
      <c r="H3068" s="942"/>
      <c r="I3068" s="942"/>
      <c r="J3068" s="14" t="s">
        <v>156</v>
      </c>
      <c r="K3068" s="20"/>
      <c r="L3068" s="20"/>
      <c r="M3068" s="17"/>
      <c r="N3068" s="17"/>
      <c r="O3068" s="17"/>
      <c r="P3068" s="47"/>
      <c r="Q3068" s="17"/>
      <c r="R3068" s="17"/>
      <c r="S3068" s="945"/>
      <c r="T3068" s="912"/>
      <c r="U3068" s="912"/>
      <c r="V3068" s="912"/>
      <c r="W3068" s="6"/>
      <c r="X3068" s="6"/>
      <c r="Y3068" s="6"/>
      <c r="Z3068" s="6"/>
      <c r="AA3068" s="5"/>
      <c r="AB3068" s="5"/>
      <c r="AC3068" s="5"/>
      <c r="AD3068" s="5"/>
      <c r="AE3068" s="5"/>
      <c r="AF3068" s="5"/>
      <c r="AG3068" s="5"/>
    </row>
    <row r="3069" spans="1:116" ht="10.5" outlineLevel="4" x14ac:dyDescent="0.2">
      <c r="A3069" s="949"/>
      <c r="B3069" s="952"/>
      <c r="C3069" s="955"/>
      <c r="D3069" s="979"/>
      <c r="E3069" s="961"/>
      <c r="F3069" s="964"/>
      <c r="G3069" s="943"/>
      <c r="H3069" s="943"/>
      <c r="I3069" s="943"/>
      <c r="J3069" s="16" t="s">
        <v>157</v>
      </c>
      <c r="K3069" s="20"/>
      <c r="L3069" s="20"/>
      <c r="M3069" s="17"/>
      <c r="N3069" s="17"/>
      <c r="O3069" s="17"/>
      <c r="P3069" s="47"/>
      <c r="Q3069" s="17"/>
      <c r="R3069" s="17"/>
      <c r="S3069" s="946"/>
      <c r="T3069" s="913"/>
      <c r="U3069" s="913"/>
      <c r="V3069" s="913"/>
      <c r="W3069" s="6"/>
      <c r="X3069" s="6"/>
      <c r="Y3069" s="6"/>
      <c r="Z3069" s="6"/>
      <c r="AA3069" s="5"/>
      <c r="AB3069" s="5"/>
      <c r="AC3069" s="5"/>
      <c r="AD3069" s="5"/>
      <c r="AE3069" s="5"/>
      <c r="AF3069" s="5"/>
      <c r="AG3069" s="5"/>
    </row>
    <row r="3070" spans="1:116" ht="10.5" outlineLevel="4" x14ac:dyDescent="0.2">
      <c r="A3070" s="949"/>
      <c r="B3070" s="952"/>
      <c r="C3070" s="955"/>
      <c r="D3070" s="979"/>
      <c r="E3070" s="961"/>
      <c r="F3070" s="964"/>
      <c r="G3070" s="943"/>
      <c r="H3070" s="943"/>
      <c r="I3070" s="943"/>
      <c r="J3070" s="16" t="s">
        <v>158</v>
      </c>
      <c r="K3070" s="20"/>
      <c r="L3070" s="20"/>
      <c r="M3070" s="17"/>
      <c r="N3070" s="17"/>
      <c r="O3070" s="17"/>
      <c r="P3070" s="47"/>
      <c r="Q3070" s="17"/>
      <c r="R3070" s="17"/>
      <c r="S3070" s="946"/>
      <c r="T3070" s="913"/>
      <c r="U3070" s="913"/>
      <c r="V3070" s="913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</row>
    <row r="3071" spans="1:116" ht="10.5" outlineLevel="4" x14ac:dyDescent="0.2">
      <c r="A3071" s="949"/>
      <c r="B3071" s="952"/>
      <c r="C3071" s="955"/>
      <c r="D3071" s="979"/>
      <c r="E3071" s="961"/>
      <c r="F3071" s="964"/>
      <c r="G3071" s="943"/>
      <c r="H3071" s="943"/>
      <c r="I3071" s="943"/>
      <c r="J3071" s="18" t="s">
        <v>159</v>
      </c>
      <c r="K3071" s="21"/>
      <c r="L3071" s="21"/>
      <c r="M3071" s="22"/>
      <c r="N3071" s="22"/>
      <c r="O3071" s="22"/>
      <c r="P3071" s="48"/>
      <c r="Q3071" s="22"/>
      <c r="R3071" s="22"/>
      <c r="S3071" s="946"/>
      <c r="T3071" s="913"/>
      <c r="U3071" s="913"/>
      <c r="V3071" s="913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</row>
    <row r="3072" spans="1:116" ht="11.25" outlineLevel="4" thickBot="1" x14ac:dyDescent="0.25">
      <c r="A3072" s="950"/>
      <c r="B3072" s="953"/>
      <c r="C3072" s="956"/>
      <c r="D3072" s="980"/>
      <c r="E3072" s="962"/>
      <c r="F3072" s="965"/>
      <c r="G3072" s="944"/>
      <c r="H3072" s="944"/>
      <c r="I3072" s="944"/>
      <c r="J3072" s="19" t="s">
        <v>385</v>
      </c>
      <c r="K3072" s="19">
        <f>SUM(K3068:K3071)</f>
        <v>0</v>
      </c>
      <c r="L3072" s="19">
        <f>SUM(L3068:L3071)</f>
        <v>0</v>
      </c>
      <c r="M3072" s="19">
        <f t="shared" ref="M3072:R3072" si="739">SUM(M3068:M3071)</f>
        <v>0</v>
      </c>
      <c r="N3072" s="19">
        <f t="shared" si="739"/>
        <v>0</v>
      </c>
      <c r="O3072" s="19">
        <f t="shared" si="739"/>
        <v>0</v>
      </c>
      <c r="P3072" s="19">
        <f t="shared" si="739"/>
        <v>0</v>
      </c>
      <c r="Q3072" s="19">
        <f t="shared" si="739"/>
        <v>0</v>
      </c>
      <c r="R3072" s="19">
        <f t="shared" si="739"/>
        <v>0</v>
      </c>
      <c r="S3072" s="947"/>
      <c r="T3072" s="914"/>
      <c r="U3072" s="914"/>
      <c r="V3072" s="914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</row>
    <row r="3073" spans="1:33" ht="11.25" outlineLevel="3" thickBot="1" x14ac:dyDescent="0.25">
      <c r="A3073" s="30" t="s">
        <v>36</v>
      </c>
      <c r="B3073" s="31" t="s">
        <v>10</v>
      </c>
      <c r="C3073" s="10" t="s">
        <v>10</v>
      </c>
      <c r="D3073" s="25">
        <f>D3068</f>
        <v>13</v>
      </c>
      <c r="E3073" s="915" t="s">
        <v>46</v>
      </c>
      <c r="F3073" s="916"/>
      <c r="G3073" s="916"/>
      <c r="H3073" s="916"/>
      <c r="I3073" s="916"/>
      <c r="J3073" s="917"/>
      <c r="K3073" s="26">
        <f>K3062+K3067+K3072</f>
        <v>0</v>
      </c>
      <c r="L3073" s="26">
        <f t="shared" ref="L3073:R3073" si="740">L3062+L3067+L3072</f>
        <v>0</v>
      </c>
      <c r="M3073" s="26">
        <f t="shared" si="740"/>
        <v>0</v>
      </c>
      <c r="N3073" s="26">
        <f t="shared" si="740"/>
        <v>0</v>
      </c>
      <c r="O3073" s="26">
        <f t="shared" si="740"/>
        <v>0</v>
      </c>
      <c r="P3073" s="26">
        <f t="shared" si="740"/>
        <v>0</v>
      </c>
      <c r="Q3073" s="26">
        <f t="shared" si="740"/>
        <v>0</v>
      </c>
      <c r="R3073" s="26">
        <f t="shared" si="740"/>
        <v>0</v>
      </c>
      <c r="S3073" s="42" t="s">
        <v>13</v>
      </c>
      <c r="T3073" s="43" t="s">
        <v>13</v>
      </c>
      <c r="U3073" s="44" t="s">
        <v>13</v>
      </c>
      <c r="V3073" s="45" t="s">
        <v>13</v>
      </c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</row>
    <row r="3074" spans="1:33" ht="11.25" customHeight="1" outlineLevel="4" thickBot="1" x14ac:dyDescent="0.25">
      <c r="A3074" s="46" t="s">
        <v>36</v>
      </c>
      <c r="B3074" s="24" t="s">
        <v>10</v>
      </c>
      <c r="C3074" s="118" t="s">
        <v>10</v>
      </c>
      <c r="D3074" s="57">
        <f>D3057+1</f>
        <v>14</v>
      </c>
      <c r="E3074" s="969" t="s">
        <v>55</v>
      </c>
      <c r="F3074" s="970"/>
      <c r="G3074" s="970"/>
      <c r="H3074" s="970"/>
      <c r="I3074" s="970"/>
      <c r="J3074" s="970"/>
      <c r="K3074" s="970"/>
      <c r="L3074" s="970"/>
      <c r="M3074" s="970"/>
      <c r="N3074" s="970"/>
      <c r="O3074" s="970"/>
      <c r="P3074" s="970"/>
      <c r="Q3074" s="970"/>
      <c r="R3074" s="970"/>
      <c r="S3074" s="970"/>
      <c r="T3074" s="970"/>
      <c r="U3074" s="970"/>
      <c r="V3074" s="971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</row>
    <row r="3075" spans="1:33" ht="10.5" outlineLevel="4" x14ac:dyDescent="0.2">
      <c r="A3075" s="948" t="s">
        <v>36</v>
      </c>
      <c r="B3075" s="951" t="s">
        <v>10</v>
      </c>
      <c r="C3075" s="954" t="s">
        <v>10</v>
      </c>
      <c r="D3075" s="978">
        <f>D3074</f>
        <v>14</v>
      </c>
      <c r="E3075" s="960" t="s">
        <v>10</v>
      </c>
      <c r="F3075" s="966"/>
      <c r="G3075" s="942"/>
      <c r="H3075" s="942"/>
      <c r="I3075" s="942"/>
      <c r="J3075" s="16" t="s">
        <v>156</v>
      </c>
      <c r="K3075" s="20"/>
      <c r="L3075" s="14"/>
      <c r="M3075" s="15"/>
      <c r="N3075" s="15"/>
      <c r="O3075" s="15"/>
      <c r="P3075" s="15"/>
      <c r="Q3075" s="14"/>
      <c r="R3075" s="14"/>
      <c r="S3075" s="945"/>
      <c r="T3075" s="912"/>
      <c r="U3075" s="912"/>
      <c r="V3075" s="912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</row>
    <row r="3076" spans="1:33" ht="10.5" outlineLevel="4" x14ac:dyDescent="0.2">
      <c r="A3076" s="949"/>
      <c r="B3076" s="952"/>
      <c r="C3076" s="955"/>
      <c r="D3076" s="979"/>
      <c r="E3076" s="961"/>
      <c r="F3076" s="967"/>
      <c r="G3076" s="943"/>
      <c r="H3076" s="943"/>
      <c r="I3076" s="943"/>
      <c r="J3076" s="16" t="s">
        <v>157</v>
      </c>
      <c r="K3076" s="20"/>
      <c r="L3076" s="16"/>
      <c r="M3076" s="17"/>
      <c r="N3076" s="17"/>
      <c r="O3076" s="17"/>
      <c r="P3076" s="17"/>
      <c r="Q3076" s="16"/>
      <c r="R3076" s="16"/>
      <c r="S3076" s="946"/>
      <c r="T3076" s="913"/>
      <c r="U3076" s="913"/>
      <c r="V3076" s="913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</row>
    <row r="3077" spans="1:33" ht="10.5" outlineLevel="4" x14ac:dyDescent="0.2">
      <c r="A3077" s="949"/>
      <c r="B3077" s="952"/>
      <c r="C3077" s="955"/>
      <c r="D3077" s="979"/>
      <c r="E3077" s="961"/>
      <c r="F3077" s="967"/>
      <c r="G3077" s="943"/>
      <c r="H3077" s="943"/>
      <c r="I3077" s="943"/>
      <c r="J3077" s="16" t="s">
        <v>158</v>
      </c>
      <c r="K3077" s="20"/>
      <c r="L3077" s="16"/>
      <c r="M3077" s="17"/>
      <c r="N3077" s="17"/>
      <c r="O3077" s="17"/>
      <c r="P3077" s="17"/>
      <c r="Q3077" s="16"/>
      <c r="R3077" s="16"/>
      <c r="S3077" s="946"/>
      <c r="T3077" s="913"/>
      <c r="U3077" s="913"/>
      <c r="V3077" s="913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</row>
    <row r="3078" spans="1:33" ht="10.5" outlineLevel="4" x14ac:dyDescent="0.2">
      <c r="A3078" s="949"/>
      <c r="B3078" s="952"/>
      <c r="C3078" s="955"/>
      <c r="D3078" s="979"/>
      <c r="E3078" s="961"/>
      <c r="F3078" s="967"/>
      <c r="G3078" s="943"/>
      <c r="H3078" s="943"/>
      <c r="I3078" s="943"/>
      <c r="J3078" s="18" t="s">
        <v>159</v>
      </c>
      <c r="K3078" s="21"/>
      <c r="L3078" s="18"/>
      <c r="M3078" s="18"/>
      <c r="N3078" s="18"/>
      <c r="O3078" s="18"/>
      <c r="P3078" s="18"/>
      <c r="Q3078" s="18"/>
      <c r="R3078" s="18"/>
      <c r="S3078" s="946"/>
      <c r="T3078" s="913"/>
      <c r="U3078" s="913"/>
      <c r="V3078" s="913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</row>
    <row r="3079" spans="1:33" ht="11.25" outlineLevel="4" thickBot="1" x14ac:dyDescent="0.25">
      <c r="A3079" s="950"/>
      <c r="B3079" s="953"/>
      <c r="C3079" s="956"/>
      <c r="D3079" s="980"/>
      <c r="E3079" s="962"/>
      <c r="F3079" s="968"/>
      <c r="G3079" s="944"/>
      <c r="H3079" s="944"/>
      <c r="I3079" s="944"/>
      <c r="J3079" s="19" t="s">
        <v>385</v>
      </c>
      <c r="K3079" s="19">
        <f>SUM(K3075:K3078)</f>
        <v>0</v>
      </c>
      <c r="L3079" s="19">
        <f>SUM(L3075:L3078)</f>
        <v>0</v>
      </c>
      <c r="M3079" s="19">
        <f t="shared" ref="M3079:R3079" si="741">SUM(M3075:M3078)</f>
        <v>0</v>
      </c>
      <c r="N3079" s="19">
        <f t="shared" si="741"/>
        <v>0</v>
      </c>
      <c r="O3079" s="19">
        <f t="shared" si="741"/>
        <v>0</v>
      </c>
      <c r="P3079" s="19">
        <f t="shared" si="741"/>
        <v>0</v>
      </c>
      <c r="Q3079" s="19">
        <f t="shared" si="741"/>
        <v>0</v>
      </c>
      <c r="R3079" s="19">
        <f t="shared" si="741"/>
        <v>0</v>
      </c>
      <c r="S3079" s="947"/>
      <c r="T3079" s="914"/>
      <c r="U3079" s="914"/>
      <c r="V3079" s="914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</row>
    <row r="3080" spans="1:33" ht="10.5" outlineLevel="4" x14ac:dyDescent="0.15">
      <c r="A3080" s="948" t="s">
        <v>36</v>
      </c>
      <c r="B3080" s="951" t="s">
        <v>10</v>
      </c>
      <c r="C3080" s="954" t="s">
        <v>10</v>
      </c>
      <c r="D3080" s="978">
        <f>D3075</f>
        <v>14</v>
      </c>
      <c r="E3080" s="960" t="s">
        <v>11</v>
      </c>
      <c r="F3080" s="966"/>
      <c r="G3080" s="942"/>
      <c r="H3080" s="942"/>
      <c r="I3080" s="942"/>
      <c r="J3080" s="14" t="s">
        <v>156</v>
      </c>
      <c r="K3080" s="20"/>
      <c r="L3080" s="20"/>
      <c r="M3080" s="17"/>
      <c r="N3080" s="17"/>
      <c r="O3080" s="17"/>
      <c r="P3080" s="17"/>
      <c r="Q3080" s="16"/>
      <c r="R3080" s="16"/>
      <c r="S3080" s="945"/>
      <c r="T3080" s="912"/>
      <c r="U3080" s="912"/>
      <c r="V3080" s="912"/>
    </row>
    <row r="3081" spans="1:33" ht="10.5" outlineLevel="4" x14ac:dyDescent="0.15">
      <c r="A3081" s="949"/>
      <c r="B3081" s="952"/>
      <c r="C3081" s="955"/>
      <c r="D3081" s="979"/>
      <c r="E3081" s="961"/>
      <c r="F3081" s="967"/>
      <c r="G3081" s="943"/>
      <c r="H3081" s="943"/>
      <c r="I3081" s="943"/>
      <c r="J3081" s="16" t="s">
        <v>157</v>
      </c>
      <c r="K3081" s="20"/>
      <c r="L3081" s="20"/>
      <c r="M3081" s="17"/>
      <c r="N3081" s="17"/>
      <c r="O3081" s="17"/>
      <c r="P3081" s="17"/>
      <c r="Q3081" s="16"/>
      <c r="R3081" s="16"/>
      <c r="S3081" s="946"/>
      <c r="T3081" s="913"/>
      <c r="U3081" s="913"/>
      <c r="V3081" s="913"/>
    </row>
    <row r="3082" spans="1:33" ht="10.5" outlineLevel="4" x14ac:dyDescent="0.15">
      <c r="A3082" s="949"/>
      <c r="B3082" s="952"/>
      <c r="C3082" s="955"/>
      <c r="D3082" s="979"/>
      <c r="E3082" s="961"/>
      <c r="F3082" s="967"/>
      <c r="G3082" s="943"/>
      <c r="H3082" s="943"/>
      <c r="I3082" s="943"/>
      <c r="J3082" s="16" t="s">
        <v>158</v>
      </c>
      <c r="K3082" s="20"/>
      <c r="L3082" s="20"/>
      <c r="M3082" s="17"/>
      <c r="N3082" s="17"/>
      <c r="O3082" s="17"/>
      <c r="P3082" s="17"/>
      <c r="Q3082" s="16"/>
      <c r="R3082" s="16"/>
      <c r="S3082" s="946"/>
      <c r="T3082" s="913"/>
      <c r="U3082" s="913"/>
      <c r="V3082" s="913"/>
    </row>
    <row r="3083" spans="1:33" ht="10.5" outlineLevel="4" x14ac:dyDescent="0.15">
      <c r="A3083" s="949"/>
      <c r="B3083" s="952"/>
      <c r="C3083" s="955"/>
      <c r="D3083" s="979"/>
      <c r="E3083" s="961"/>
      <c r="F3083" s="967"/>
      <c r="G3083" s="943"/>
      <c r="H3083" s="943"/>
      <c r="I3083" s="943"/>
      <c r="J3083" s="18" t="s">
        <v>159</v>
      </c>
      <c r="K3083" s="21"/>
      <c r="L3083" s="21"/>
      <c r="M3083" s="22"/>
      <c r="N3083" s="22"/>
      <c r="O3083" s="22"/>
      <c r="P3083" s="22"/>
      <c r="Q3083" s="18"/>
      <c r="R3083" s="18"/>
      <c r="S3083" s="946"/>
      <c r="T3083" s="913"/>
      <c r="U3083" s="913"/>
      <c r="V3083" s="913"/>
    </row>
    <row r="3084" spans="1:33" ht="11.25" outlineLevel="4" thickBot="1" x14ac:dyDescent="0.2">
      <c r="A3084" s="950"/>
      <c r="B3084" s="953"/>
      <c r="C3084" s="956"/>
      <c r="D3084" s="980"/>
      <c r="E3084" s="962"/>
      <c r="F3084" s="968"/>
      <c r="G3084" s="944"/>
      <c r="H3084" s="944"/>
      <c r="I3084" s="944"/>
      <c r="J3084" s="19" t="s">
        <v>385</v>
      </c>
      <c r="K3084" s="19">
        <f>SUM(K3080:K3083)</f>
        <v>0</v>
      </c>
      <c r="L3084" s="19">
        <f>SUM(L3080:L3083)</f>
        <v>0</v>
      </c>
      <c r="M3084" s="19">
        <f t="shared" ref="M3084:R3084" si="742">SUM(M3080:M3083)</f>
        <v>0</v>
      </c>
      <c r="N3084" s="19">
        <f t="shared" si="742"/>
        <v>0</v>
      </c>
      <c r="O3084" s="19">
        <f t="shared" si="742"/>
        <v>0</v>
      </c>
      <c r="P3084" s="19">
        <f t="shared" si="742"/>
        <v>0</v>
      </c>
      <c r="Q3084" s="19">
        <f t="shared" si="742"/>
        <v>0</v>
      </c>
      <c r="R3084" s="19">
        <f t="shared" si="742"/>
        <v>0</v>
      </c>
      <c r="S3084" s="947"/>
      <c r="T3084" s="914"/>
      <c r="U3084" s="914"/>
      <c r="V3084" s="914"/>
    </row>
    <row r="3085" spans="1:33" ht="10.5" outlineLevel="4" x14ac:dyDescent="0.15">
      <c r="A3085" s="948" t="s">
        <v>36</v>
      </c>
      <c r="B3085" s="951" t="s">
        <v>10</v>
      </c>
      <c r="C3085" s="954" t="s">
        <v>10</v>
      </c>
      <c r="D3085" s="978">
        <f>D3080</f>
        <v>14</v>
      </c>
      <c r="E3085" s="960" t="s">
        <v>12</v>
      </c>
      <c r="F3085" s="963"/>
      <c r="G3085" s="942"/>
      <c r="H3085" s="942"/>
      <c r="I3085" s="942"/>
      <c r="J3085" s="14" t="s">
        <v>156</v>
      </c>
      <c r="K3085" s="20"/>
      <c r="L3085" s="20"/>
      <c r="M3085" s="17"/>
      <c r="N3085" s="17"/>
      <c r="O3085" s="17"/>
      <c r="P3085" s="47"/>
      <c r="Q3085" s="17"/>
      <c r="R3085" s="17"/>
      <c r="S3085" s="945"/>
      <c r="T3085" s="912"/>
      <c r="U3085" s="912"/>
      <c r="V3085" s="912"/>
    </row>
    <row r="3086" spans="1:33" ht="10.5" outlineLevel="4" x14ac:dyDescent="0.15">
      <c r="A3086" s="949"/>
      <c r="B3086" s="952"/>
      <c r="C3086" s="955"/>
      <c r="D3086" s="979"/>
      <c r="E3086" s="961"/>
      <c r="F3086" s="964"/>
      <c r="G3086" s="943"/>
      <c r="H3086" s="943"/>
      <c r="I3086" s="943"/>
      <c r="J3086" s="16" t="s">
        <v>157</v>
      </c>
      <c r="K3086" s="20"/>
      <c r="L3086" s="20"/>
      <c r="M3086" s="17"/>
      <c r="N3086" s="17"/>
      <c r="O3086" s="17"/>
      <c r="P3086" s="47"/>
      <c r="Q3086" s="17"/>
      <c r="R3086" s="17"/>
      <c r="S3086" s="946"/>
      <c r="T3086" s="913"/>
      <c r="U3086" s="913"/>
      <c r="V3086" s="913"/>
    </row>
    <row r="3087" spans="1:33" ht="10.5" outlineLevel="4" x14ac:dyDescent="0.15">
      <c r="A3087" s="949"/>
      <c r="B3087" s="952"/>
      <c r="C3087" s="955"/>
      <c r="D3087" s="979"/>
      <c r="E3087" s="961"/>
      <c r="F3087" s="964"/>
      <c r="G3087" s="943"/>
      <c r="H3087" s="943"/>
      <c r="I3087" s="943"/>
      <c r="J3087" s="16" t="s">
        <v>158</v>
      </c>
      <c r="K3087" s="20"/>
      <c r="L3087" s="20"/>
      <c r="M3087" s="17"/>
      <c r="N3087" s="17"/>
      <c r="O3087" s="17"/>
      <c r="P3087" s="47"/>
      <c r="Q3087" s="17"/>
      <c r="R3087" s="17"/>
      <c r="S3087" s="946"/>
      <c r="T3087" s="913"/>
      <c r="U3087" s="913"/>
      <c r="V3087" s="913"/>
    </row>
    <row r="3088" spans="1:33" ht="10.5" outlineLevel="4" x14ac:dyDescent="0.15">
      <c r="A3088" s="949"/>
      <c r="B3088" s="952"/>
      <c r="C3088" s="955"/>
      <c r="D3088" s="979"/>
      <c r="E3088" s="961"/>
      <c r="F3088" s="964"/>
      <c r="G3088" s="943"/>
      <c r="H3088" s="943"/>
      <c r="I3088" s="943"/>
      <c r="J3088" s="18" t="s">
        <v>159</v>
      </c>
      <c r="K3088" s="21"/>
      <c r="L3088" s="21"/>
      <c r="M3088" s="22"/>
      <c r="N3088" s="22"/>
      <c r="O3088" s="22"/>
      <c r="P3088" s="48"/>
      <c r="Q3088" s="22"/>
      <c r="R3088" s="22"/>
      <c r="S3088" s="946"/>
      <c r="T3088" s="913"/>
      <c r="U3088" s="913"/>
      <c r="V3088" s="913"/>
    </row>
    <row r="3089" spans="1:22" ht="11.25" outlineLevel="4" thickBot="1" x14ac:dyDescent="0.2">
      <c r="A3089" s="950"/>
      <c r="B3089" s="953"/>
      <c r="C3089" s="956"/>
      <c r="D3089" s="980"/>
      <c r="E3089" s="962"/>
      <c r="F3089" s="965"/>
      <c r="G3089" s="944"/>
      <c r="H3089" s="944"/>
      <c r="I3089" s="944"/>
      <c r="J3089" s="19" t="s">
        <v>385</v>
      </c>
      <c r="K3089" s="19">
        <f>SUM(K3085:K3088)</f>
        <v>0</v>
      </c>
      <c r="L3089" s="19">
        <f>SUM(L3085:L3088)</f>
        <v>0</v>
      </c>
      <c r="M3089" s="19">
        <f t="shared" ref="M3089:R3089" si="743">SUM(M3085:M3088)</f>
        <v>0</v>
      </c>
      <c r="N3089" s="19">
        <f t="shared" si="743"/>
        <v>0</v>
      </c>
      <c r="O3089" s="19">
        <f t="shared" si="743"/>
        <v>0</v>
      </c>
      <c r="P3089" s="19">
        <f t="shared" si="743"/>
        <v>0</v>
      </c>
      <c r="Q3089" s="19">
        <f t="shared" si="743"/>
        <v>0</v>
      </c>
      <c r="R3089" s="19">
        <f t="shared" si="743"/>
        <v>0</v>
      </c>
      <c r="S3089" s="947"/>
      <c r="T3089" s="914"/>
      <c r="U3089" s="914"/>
      <c r="V3089" s="914"/>
    </row>
    <row r="3090" spans="1:22" ht="11.25" outlineLevel="3" thickBot="1" x14ac:dyDescent="0.2">
      <c r="A3090" s="30" t="s">
        <v>36</v>
      </c>
      <c r="B3090" s="31" t="s">
        <v>10</v>
      </c>
      <c r="C3090" s="10" t="s">
        <v>10</v>
      </c>
      <c r="D3090" s="25">
        <f>D3085</f>
        <v>14</v>
      </c>
      <c r="E3090" s="915" t="s">
        <v>46</v>
      </c>
      <c r="F3090" s="916"/>
      <c r="G3090" s="916"/>
      <c r="H3090" s="916"/>
      <c r="I3090" s="916"/>
      <c r="J3090" s="917"/>
      <c r="K3090" s="26">
        <f>K3079+K3084+K3089</f>
        <v>0</v>
      </c>
      <c r="L3090" s="26">
        <f t="shared" ref="L3090:R3090" si="744">L3079+L3084+L3089</f>
        <v>0</v>
      </c>
      <c r="M3090" s="26">
        <f t="shared" si="744"/>
        <v>0</v>
      </c>
      <c r="N3090" s="26">
        <f t="shared" si="744"/>
        <v>0</v>
      </c>
      <c r="O3090" s="26">
        <f t="shared" si="744"/>
        <v>0</v>
      </c>
      <c r="P3090" s="26">
        <f t="shared" si="744"/>
        <v>0</v>
      </c>
      <c r="Q3090" s="26">
        <f t="shared" si="744"/>
        <v>0</v>
      </c>
      <c r="R3090" s="26">
        <f t="shared" si="744"/>
        <v>0</v>
      </c>
      <c r="S3090" s="42" t="s">
        <v>13</v>
      </c>
      <c r="T3090" s="43" t="s">
        <v>13</v>
      </c>
      <c r="U3090" s="44" t="s">
        <v>13</v>
      </c>
      <c r="V3090" s="45" t="s">
        <v>13</v>
      </c>
    </row>
    <row r="3091" spans="1:22" ht="11.25" customHeight="1" outlineLevel="4" thickBot="1" x14ac:dyDescent="0.2">
      <c r="A3091" s="46" t="s">
        <v>36</v>
      </c>
      <c r="B3091" s="24" t="s">
        <v>10</v>
      </c>
      <c r="C3091" s="118" t="s">
        <v>10</v>
      </c>
      <c r="D3091" s="57">
        <f>D3074+1</f>
        <v>15</v>
      </c>
      <c r="E3091" s="969" t="s">
        <v>56</v>
      </c>
      <c r="F3091" s="970"/>
      <c r="G3091" s="970"/>
      <c r="H3091" s="970"/>
      <c r="I3091" s="970"/>
      <c r="J3091" s="970"/>
      <c r="K3091" s="970"/>
      <c r="L3091" s="970"/>
      <c r="M3091" s="970"/>
      <c r="N3091" s="970"/>
      <c r="O3091" s="970"/>
      <c r="P3091" s="970"/>
      <c r="Q3091" s="970"/>
      <c r="R3091" s="970"/>
      <c r="S3091" s="970"/>
      <c r="T3091" s="970"/>
      <c r="U3091" s="970"/>
      <c r="V3091" s="971"/>
    </row>
    <row r="3092" spans="1:22" ht="10.5" outlineLevel="4" x14ac:dyDescent="0.15">
      <c r="A3092" s="948" t="s">
        <v>36</v>
      </c>
      <c r="B3092" s="951" t="s">
        <v>10</v>
      </c>
      <c r="C3092" s="954" t="s">
        <v>10</v>
      </c>
      <c r="D3092" s="978">
        <f>D3091</f>
        <v>15</v>
      </c>
      <c r="E3092" s="960" t="s">
        <v>10</v>
      </c>
      <c r="F3092" s="966"/>
      <c r="G3092" s="942"/>
      <c r="H3092" s="942"/>
      <c r="I3092" s="942"/>
      <c r="J3092" s="16" t="s">
        <v>156</v>
      </c>
      <c r="K3092" s="20"/>
      <c r="L3092" s="14"/>
      <c r="M3092" s="15"/>
      <c r="N3092" s="15"/>
      <c r="O3092" s="15"/>
      <c r="P3092" s="15"/>
      <c r="Q3092" s="14"/>
      <c r="R3092" s="14"/>
      <c r="S3092" s="945"/>
      <c r="T3092" s="912"/>
      <c r="U3092" s="912"/>
      <c r="V3092" s="912"/>
    </row>
    <row r="3093" spans="1:22" ht="10.5" outlineLevel="4" x14ac:dyDescent="0.15">
      <c r="A3093" s="949"/>
      <c r="B3093" s="952"/>
      <c r="C3093" s="955"/>
      <c r="D3093" s="979"/>
      <c r="E3093" s="961"/>
      <c r="F3093" s="967"/>
      <c r="G3093" s="943"/>
      <c r="H3093" s="943"/>
      <c r="I3093" s="943"/>
      <c r="J3093" s="16" t="s">
        <v>157</v>
      </c>
      <c r="K3093" s="20"/>
      <c r="L3093" s="16"/>
      <c r="M3093" s="17"/>
      <c r="N3093" s="17"/>
      <c r="O3093" s="17"/>
      <c r="P3093" s="17"/>
      <c r="Q3093" s="16"/>
      <c r="R3093" s="16"/>
      <c r="S3093" s="946"/>
      <c r="T3093" s="913"/>
      <c r="U3093" s="913"/>
      <c r="V3093" s="913"/>
    </row>
    <row r="3094" spans="1:22" ht="10.5" outlineLevel="4" x14ac:dyDescent="0.15">
      <c r="A3094" s="949"/>
      <c r="B3094" s="952"/>
      <c r="C3094" s="955"/>
      <c r="D3094" s="979"/>
      <c r="E3094" s="961"/>
      <c r="F3094" s="967"/>
      <c r="G3094" s="943"/>
      <c r="H3094" s="943"/>
      <c r="I3094" s="943"/>
      <c r="J3094" s="16" t="s">
        <v>158</v>
      </c>
      <c r="K3094" s="20"/>
      <c r="L3094" s="16"/>
      <c r="M3094" s="17"/>
      <c r="N3094" s="17"/>
      <c r="O3094" s="17"/>
      <c r="P3094" s="17"/>
      <c r="Q3094" s="16"/>
      <c r="R3094" s="16"/>
      <c r="S3094" s="946"/>
      <c r="T3094" s="913"/>
      <c r="U3094" s="913"/>
      <c r="V3094" s="913"/>
    </row>
    <row r="3095" spans="1:22" ht="10.5" outlineLevel="4" x14ac:dyDescent="0.15">
      <c r="A3095" s="949"/>
      <c r="B3095" s="952"/>
      <c r="C3095" s="955"/>
      <c r="D3095" s="979"/>
      <c r="E3095" s="961"/>
      <c r="F3095" s="967"/>
      <c r="G3095" s="943"/>
      <c r="H3095" s="943"/>
      <c r="I3095" s="943"/>
      <c r="J3095" s="18" t="s">
        <v>159</v>
      </c>
      <c r="K3095" s="21"/>
      <c r="L3095" s="18"/>
      <c r="M3095" s="18"/>
      <c r="N3095" s="18"/>
      <c r="O3095" s="18"/>
      <c r="P3095" s="18"/>
      <c r="Q3095" s="18"/>
      <c r="R3095" s="18"/>
      <c r="S3095" s="946"/>
      <c r="T3095" s="913"/>
      <c r="U3095" s="913"/>
      <c r="V3095" s="913"/>
    </row>
    <row r="3096" spans="1:22" ht="11.25" outlineLevel="4" thickBot="1" x14ac:dyDescent="0.2">
      <c r="A3096" s="950"/>
      <c r="B3096" s="953"/>
      <c r="C3096" s="956"/>
      <c r="D3096" s="980"/>
      <c r="E3096" s="962"/>
      <c r="F3096" s="968"/>
      <c r="G3096" s="944"/>
      <c r="H3096" s="944"/>
      <c r="I3096" s="944"/>
      <c r="J3096" s="19" t="s">
        <v>385</v>
      </c>
      <c r="K3096" s="19">
        <f>SUM(K3092:K3095)</f>
        <v>0</v>
      </c>
      <c r="L3096" s="19">
        <f>SUM(L3092:L3095)</f>
        <v>0</v>
      </c>
      <c r="M3096" s="19">
        <f t="shared" ref="M3096:R3096" si="745">SUM(M3092:M3095)</f>
        <v>0</v>
      </c>
      <c r="N3096" s="19">
        <f t="shared" si="745"/>
        <v>0</v>
      </c>
      <c r="O3096" s="19">
        <f t="shared" si="745"/>
        <v>0</v>
      </c>
      <c r="P3096" s="19">
        <f t="shared" si="745"/>
        <v>0</v>
      </c>
      <c r="Q3096" s="19">
        <f t="shared" si="745"/>
        <v>0</v>
      </c>
      <c r="R3096" s="19">
        <f t="shared" si="745"/>
        <v>0</v>
      </c>
      <c r="S3096" s="947"/>
      <c r="T3096" s="914"/>
      <c r="U3096" s="914"/>
      <c r="V3096" s="914"/>
    </row>
    <row r="3097" spans="1:22" ht="10.5" outlineLevel="4" x14ac:dyDescent="0.15">
      <c r="A3097" s="948" t="s">
        <v>36</v>
      </c>
      <c r="B3097" s="951" t="s">
        <v>10</v>
      </c>
      <c r="C3097" s="954" t="s">
        <v>10</v>
      </c>
      <c r="D3097" s="978">
        <f>D3092</f>
        <v>15</v>
      </c>
      <c r="E3097" s="960" t="s">
        <v>11</v>
      </c>
      <c r="F3097" s="966"/>
      <c r="G3097" s="942"/>
      <c r="H3097" s="942"/>
      <c r="I3097" s="942"/>
      <c r="J3097" s="14" t="s">
        <v>156</v>
      </c>
      <c r="K3097" s="20"/>
      <c r="L3097" s="20"/>
      <c r="M3097" s="17"/>
      <c r="N3097" s="17"/>
      <c r="O3097" s="17"/>
      <c r="P3097" s="17"/>
      <c r="Q3097" s="16"/>
      <c r="R3097" s="16"/>
      <c r="S3097" s="945"/>
      <c r="T3097" s="912"/>
      <c r="U3097" s="912"/>
      <c r="V3097" s="912"/>
    </row>
    <row r="3098" spans="1:22" ht="10.5" outlineLevel="4" x14ac:dyDescent="0.15">
      <c r="A3098" s="949"/>
      <c r="B3098" s="952"/>
      <c r="C3098" s="955"/>
      <c r="D3098" s="979"/>
      <c r="E3098" s="961"/>
      <c r="F3098" s="967"/>
      <c r="G3098" s="943"/>
      <c r="H3098" s="943"/>
      <c r="I3098" s="943"/>
      <c r="J3098" s="16" t="s">
        <v>157</v>
      </c>
      <c r="K3098" s="20"/>
      <c r="L3098" s="20"/>
      <c r="M3098" s="17"/>
      <c r="N3098" s="17"/>
      <c r="O3098" s="17"/>
      <c r="P3098" s="17"/>
      <c r="Q3098" s="16"/>
      <c r="R3098" s="16"/>
      <c r="S3098" s="946"/>
      <c r="T3098" s="913"/>
      <c r="U3098" s="913"/>
      <c r="V3098" s="913"/>
    </row>
    <row r="3099" spans="1:22" ht="10.5" outlineLevel="4" x14ac:dyDescent="0.15">
      <c r="A3099" s="949"/>
      <c r="B3099" s="952"/>
      <c r="C3099" s="955"/>
      <c r="D3099" s="979"/>
      <c r="E3099" s="961"/>
      <c r="F3099" s="967"/>
      <c r="G3099" s="943"/>
      <c r="H3099" s="943"/>
      <c r="I3099" s="943"/>
      <c r="J3099" s="16" t="s">
        <v>158</v>
      </c>
      <c r="K3099" s="20"/>
      <c r="L3099" s="20"/>
      <c r="M3099" s="17"/>
      <c r="N3099" s="17"/>
      <c r="O3099" s="17"/>
      <c r="P3099" s="17"/>
      <c r="Q3099" s="16"/>
      <c r="R3099" s="16"/>
      <c r="S3099" s="946"/>
      <c r="T3099" s="913"/>
      <c r="U3099" s="913"/>
      <c r="V3099" s="913"/>
    </row>
    <row r="3100" spans="1:22" ht="10.5" outlineLevel="4" x14ac:dyDescent="0.15">
      <c r="A3100" s="949"/>
      <c r="B3100" s="952"/>
      <c r="C3100" s="955"/>
      <c r="D3100" s="979"/>
      <c r="E3100" s="961"/>
      <c r="F3100" s="967"/>
      <c r="G3100" s="943"/>
      <c r="H3100" s="943"/>
      <c r="I3100" s="943"/>
      <c r="J3100" s="18" t="s">
        <v>159</v>
      </c>
      <c r="K3100" s="21"/>
      <c r="L3100" s="21"/>
      <c r="M3100" s="22"/>
      <c r="N3100" s="22"/>
      <c r="O3100" s="22"/>
      <c r="P3100" s="22"/>
      <c r="Q3100" s="18"/>
      <c r="R3100" s="18"/>
      <c r="S3100" s="946"/>
      <c r="T3100" s="913"/>
      <c r="U3100" s="913"/>
      <c r="V3100" s="913"/>
    </row>
    <row r="3101" spans="1:22" ht="11.25" outlineLevel="4" thickBot="1" x14ac:dyDescent="0.2">
      <c r="A3101" s="950"/>
      <c r="B3101" s="953"/>
      <c r="C3101" s="956"/>
      <c r="D3101" s="980"/>
      <c r="E3101" s="962"/>
      <c r="F3101" s="968"/>
      <c r="G3101" s="944"/>
      <c r="H3101" s="944"/>
      <c r="I3101" s="944"/>
      <c r="J3101" s="19" t="s">
        <v>385</v>
      </c>
      <c r="K3101" s="19">
        <f>SUM(K3097:K3100)</f>
        <v>0</v>
      </c>
      <c r="L3101" s="19">
        <f>SUM(L3097:L3100)</f>
        <v>0</v>
      </c>
      <c r="M3101" s="19">
        <f t="shared" ref="M3101:R3101" si="746">SUM(M3097:M3100)</f>
        <v>0</v>
      </c>
      <c r="N3101" s="19">
        <f t="shared" si="746"/>
        <v>0</v>
      </c>
      <c r="O3101" s="19">
        <f t="shared" si="746"/>
        <v>0</v>
      </c>
      <c r="P3101" s="19">
        <f t="shared" si="746"/>
        <v>0</v>
      </c>
      <c r="Q3101" s="19">
        <f t="shared" si="746"/>
        <v>0</v>
      </c>
      <c r="R3101" s="19">
        <f t="shared" si="746"/>
        <v>0</v>
      </c>
      <c r="S3101" s="947"/>
      <c r="T3101" s="914"/>
      <c r="U3101" s="914"/>
      <c r="V3101" s="914"/>
    </row>
    <row r="3102" spans="1:22" ht="10.5" outlineLevel="4" x14ac:dyDescent="0.15">
      <c r="A3102" s="948" t="s">
        <v>36</v>
      </c>
      <c r="B3102" s="951" t="s">
        <v>10</v>
      </c>
      <c r="C3102" s="954" t="s">
        <v>10</v>
      </c>
      <c r="D3102" s="978">
        <f>D3097</f>
        <v>15</v>
      </c>
      <c r="E3102" s="960" t="s">
        <v>12</v>
      </c>
      <c r="F3102" s="963"/>
      <c r="G3102" s="942"/>
      <c r="H3102" s="942"/>
      <c r="I3102" s="942"/>
      <c r="J3102" s="14" t="s">
        <v>156</v>
      </c>
      <c r="K3102" s="20"/>
      <c r="L3102" s="20"/>
      <c r="M3102" s="17"/>
      <c r="N3102" s="17"/>
      <c r="O3102" s="17"/>
      <c r="P3102" s="47"/>
      <c r="Q3102" s="17"/>
      <c r="R3102" s="17"/>
      <c r="S3102" s="945"/>
      <c r="T3102" s="912"/>
      <c r="U3102" s="912"/>
      <c r="V3102" s="912"/>
    </row>
    <row r="3103" spans="1:22" ht="10.5" outlineLevel="4" x14ac:dyDescent="0.15">
      <c r="A3103" s="949"/>
      <c r="B3103" s="952"/>
      <c r="C3103" s="955"/>
      <c r="D3103" s="979"/>
      <c r="E3103" s="961"/>
      <c r="F3103" s="964"/>
      <c r="G3103" s="943"/>
      <c r="H3103" s="943"/>
      <c r="I3103" s="943"/>
      <c r="J3103" s="16" t="s">
        <v>157</v>
      </c>
      <c r="K3103" s="20"/>
      <c r="L3103" s="20"/>
      <c r="M3103" s="17"/>
      <c r="N3103" s="17"/>
      <c r="O3103" s="17"/>
      <c r="P3103" s="47"/>
      <c r="Q3103" s="17"/>
      <c r="R3103" s="17"/>
      <c r="S3103" s="946"/>
      <c r="T3103" s="913"/>
      <c r="U3103" s="913"/>
      <c r="V3103" s="913"/>
    </row>
    <row r="3104" spans="1:22" ht="10.5" outlineLevel="4" x14ac:dyDescent="0.15">
      <c r="A3104" s="949"/>
      <c r="B3104" s="952"/>
      <c r="C3104" s="955"/>
      <c r="D3104" s="979"/>
      <c r="E3104" s="961"/>
      <c r="F3104" s="964"/>
      <c r="G3104" s="943"/>
      <c r="H3104" s="943"/>
      <c r="I3104" s="943"/>
      <c r="J3104" s="16" t="s">
        <v>158</v>
      </c>
      <c r="K3104" s="20"/>
      <c r="L3104" s="20"/>
      <c r="M3104" s="17"/>
      <c r="N3104" s="17"/>
      <c r="O3104" s="17"/>
      <c r="P3104" s="47"/>
      <c r="Q3104" s="17"/>
      <c r="R3104" s="17"/>
      <c r="S3104" s="946"/>
      <c r="T3104" s="913"/>
      <c r="U3104" s="913"/>
      <c r="V3104" s="913"/>
    </row>
    <row r="3105" spans="1:22" ht="10.5" outlineLevel="4" x14ac:dyDescent="0.15">
      <c r="A3105" s="949"/>
      <c r="B3105" s="952"/>
      <c r="C3105" s="955"/>
      <c r="D3105" s="979"/>
      <c r="E3105" s="961"/>
      <c r="F3105" s="964"/>
      <c r="G3105" s="943"/>
      <c r="H3105" s="943"/>
      <c r="I3105" s="943"/>
      <c r="J3105" s="18" t="s">
        <v>159</v>
      </c>
      <c r="K3105" s="21"/>
      <c r="L3105" s="21"/>
      <c r="M3105" s="22"/>
      <c r="N3105" s="22"/>
      <c r="O3105" s="22"/>
      <c r="P3105" s="48"/>
      <c r="Q3105" s="22"/>
      <c r="R3105" s="22"/>
      <c r="S3105" s="946"/>
      <c r="T3105" s="913"/>
      <c r="U3105" s="913"/>
      <c r="V3105" s="913"/>
    </row>
    <row r="3106" spans="1:22" ht="11.25" outlineLevel="4" thickBot="1" x14ac:dyDescent="0.2">
      <c r="A3106" s="950"/>
      <c r="B3106" s="953"/>
      <c r="C3106" s="956"/>
      <c r="D3106" s="980"/>
      <c r="E3106" s="962"/>
      <c r="F3106" s="965"/>
      <c r="G3106" s="944"/>
      <c r="H3106" s="944"/>
      <c r="I3106" s="944"/>
      <c r="J3106" s="19" t="s">
        <v>385</v>
      </c>
      <c r="K3106" s="19">
        <f>SUM(K3102:K3105)</f>
        <v>0</v>
      </c>
      <c r="L3106" s="19">
        <f>SUM(L3102:L3105)</f>
        <v>0</v>
      </c>
      <c r="M3106" s="19">
        <f t="shared" ref="M3106:R3106" si="747">SUM(M3102:M3105)</f>
        <v>0</v>
      </c>
      <c r="N3106" s="19">
        <f t="shared" si="747"/>
        <v>0</v>
      </c>
      <c r="O3106" s="19">
        <f t="shared" si="747"/>
        <v>0</v>
      </c>
      <c r="P3106" s="19">
        <f t="shared" si="747"/>
        <v>0</v>
      </c>
      <c r="Q3106" s="19">
        <f t="shared" si="747"/>
        <v>0</v>
      </c>
      <c r="R3106" s="19">
        <f t="shared" si="747"/>
        <v>0</v>
      </c>
      <c r="S3106" s="947"/>
      <c r="T3106" s="914"/>
      <c r="U3106" s="914"/>
      <c r="V3106" s="914"/>
    </row>
    <row r="3107" spans="1:22" ht="11.25" outlineLevel="3" thickBot="1" x14ac:dyDescent="0.2">
      <c r="A3107" s="30" t="s">
        <v>36</v>
      </c>
      <c r="B3107" s="31" t="s">
        <v>10</v>
      </c>
      <c r="C3107" s="10" t="s">
        <v>10</v>
      </c>
      <c r="D3107" s="25">
        <f>D3102</f>
        <v>15</v>
      </c>
      <c r="E3107" s="915" t="s">
        <v>46</v>
      </c>
      <c r="F3107" s="916"/>
      <c r="G3107" s="916"/>
      <c r="H3107" s="916"/>
      <c r="I3107" s="916"/>
      <c r="J3107" s="917"/>
      <c r="K3107" s="26">
        <f>K3096+K3101+K3106</f>
        <v>0</v>
      </c>
      <c r="L3107" s="26">
        <f t="shared" ref="L3107:R3107" si="748">L3096+L3101+L3106</f>
        <v>0</v>
      </c>
      <c r="M3107" s="26">
        <f t="shared" si="748"/>
        <v>0</v>
      </c>
      <c r="N3107" s="26">
        <f t="shared" si="748"/>
        <v>0</v>
      </c>
      <c r="O3107" s="26">
        <f t="shared" si="748"/>
        <v>0</v>
      </c>
      <c r="P3107" s="26">
        <f t="shared" si="748"/>
        <v>0</v>
      </c>
      <c r="Q3107" s="26">
        <f t="shared" si="748"/>
        <v>0</v>
      </c>
      <c r="R3107" s="26">
        <f t="shared" si="748"/>
        <v>0</v>
      </c>
      <c r="S3107" s="42" t="s">
        <v>13</v>
      </c>
      <c r="T3107" s="43" t="s">
        <v>13</v>
      </c>
      <c r="U3107" s="44" t="s">
        <v>13</v>
      </c>
      <c r="V3107" s="45" t="s">
        <v>13</v>
      </c>
    </row>
    <row r="3108" spans="1:22" ht="11.25" customHeight="1" outlineLevel="4" thickBot="1" x14ac:dyDescent="0.2">
      <c r="A3108" s="46" t="s">
        <v>36</v>
      </c>
      <c r="B3108" s="24" t="s">
        <v>10</v>
      </c>
      <c r="C3108" s="118" t="s">
        <v>10</v>
      </c>
      <c r="D3108" s="57">
        <f>D3091+1</f>
        <v>16</v>
      </c>
      <c r="E3108" s="969" t="s">
        <v>57</v>
      </c>
      <c r="F3108" s="970"/>
      <c r="G3108" s="970"/>
      <c r="H3108" s="970"/>
      <c r="I3108" s="970"/>
      <c r="J3108" s="970"/>
      <c r="K3108" s="970"/>
      <c r="L3108" s="970"/>
      <c r="M3108" s="970"/>
      <c r="N3108" s="970"/>
      <c r="O3108" s="970"/>
      <c r="P3108" s="970"/>
      <c r="Q3108" s="970"/>
      <c r="R3108" s="970"/>
      <c r="S3108" s="970"/>
      <c r="T3108" s="970"/>
      <c r="U3108" s="970"/>
      <c r="V3108" s="971"/>
    </row>
    <row r="3109" spans="1:22" ht="10.5" outlineLevel="4" x14ac:dyDescent="0.15">
      <c r="A3109" s="948" t="s">
        <v>36</v>
      </c>
      <c r="B3109" s="951" t="s">
        <v>10</v>
      </c>
      <c r="C3109" s="954" t="s">
        <v>10</v>
      </c>
      <c r="D3109" s="978">
        <f>D3108</f>
        <v>16</v>
      </c>
      <c r="E3109" s="960" t="s">
        <v>10</v>
      </c>
      <c r="F3109" s="966" t="s">
        <v>486</v>
      </c>
      <c r="G3109" s="942" t="s">
        <v>444</v>
      </c>
      <c r="H3109" s="942" t="s">
        <v>488</v>
      </c>
      <c r="I3109" s="942" t="s">
        <v>487</v>
      </c>
      <c r="J3109" s="16" t="s">
        <v>156</v>
      </c>
      <c r="K3109" s="20">
        <v>56883.360000000001</v>
      </c>
      <c r="L3109" s="14">
        <v>56883.360000000001</v>
      </c>
      <c r="M3109" s="15"/>
      <c r="N3109" s="15">
        <v>56883.360000000001</v>
      </c>
      <c r="O3109" s="15"/>
      <c r="P3109" s="15"/>
      <c r="Q3109" s="14">
        <v>2424</v>
      </c>
      <c r="R3109" s="14"/>
      <c r="S3109" s="945" t="s">
        <v>489</v>
      </c>
      <c r="T3109" s="912">
        <v>1</v>
      </c>
      <c r="U3109" s="912">
        <v>1</v>
      </c>
      <c r="V3109" s="912"/>
    </row>
    <row r="3110" spans="1:22" ht="10.5" outlineLevel="4" x14ac:dyDescent="0.15">
      <c r="A3110" s="949"/>
      <c r="B3110" s="952"/>
      <c r="C3110" s="955"/>
      <c r="D3110" s="979"/>
      <c r="E3110" s="961"/>
      <c r="F3110" s="967"/>
      <c r="G3110" s="943"/>
      <c r="H3110" s="943"/>
      <c r="I3110" s="943"/>
      <c r="J3110" s="16" t="s">
        <v>157</v>
      </c>
      <c r="K3110" s="20"/>
      <c r="L3110" s="16"/>
      <c r="M3110" s="17"/>
      <c r="N3110" s="17"/>
      <c r="O3110" s="17"/>
      <c r="P3110" s="17"/>
      <c r="Q3110" s="16"/>
      <c r="R3110" s="16"/>
      <c r="S3110" s="946"/>
      <c r="T3110" s="913"/>
      <c r="U3110" s="913"/>
      <c r="V3110" s="913"/>
    </row>
    <row r="3111" spans="1:22" ht="10.5" outlineLevel="4" x14ac:dyDescent="0.15">
      <c r="A3111" s="949"/>
      <c r="B3111" s="952"/>
      <c r="C3111" s="955"/>
      <c r="D3111" s="979"/>
      <c r="E3111" s="961"/>
      <c r="F3111" s="967"/>
      <c r="G3111" s="943"/>
      <c r="H3111" s="943"/>
      <c r="I3111" s="943"/>
      <c r="J3111" s="16" t="s">
        <v>158</v>
      </c>
      <c r="K3111" s="20"/>
      <c r="L3111" s="16"/>
      <c r="M3111" s="17"/>
      <c r="N3111" s="17"/>
      <c r="O3111" s="17"/>
      <c r="P3111" s="17"/>
      <c r="Q3111" s="16"/>
      <c r="R3111" s="16"/>
      <c r="S3111" s="946"/>
      <c r="T3111" s="913"/>
      <c r="U3111" s="913"/>
      <c r="V3111" s="913"/>
    </row>
    <row r="3112" spans="1:22" ht="10.5" outlineLevel="4" x14ac:dyDescent="0.15">
      <c r="A3112" s="949"/>
      <c r="B3112" s="952"/>
      <c r="C3112" s="955"/>
      <c r="D3112" s="979"/>
      <c r="E3112" s="961"/>
      <c r="F3112" s="967"/>
      <c r="G3112" s="943"/>
      <c r="H3112" s="943"/>
      <c r="I3112" s="943"/>
      <c r="J3112" s="18" t="s">
        <v>159</v>
      </c>
      <c r="K3112" s="21"/>
      <c r="L3112" s="18"/>
      <c r="M3112" s="18"/>
      <c r="N3112" s="18"/>
      <c r="O3112" s="18"/>
      <c r="P3112" s="18"/>
      <c r="Q3112" s="18"/>
      <c r="R3112" s="18"/>
      <c r="S3112" s="946"/>
      <c r="T3112" s="913"/>
      <c r="U3112" s="913"/>
      <c r="V3112" s="913"/>
    </row>
    <row r="3113" spans="1:22" ht="11.25" outlineLevel="4" thickBot="1" x14ac:dyDescent="0.2">
      <c r="A3113" s="950"/>
      <c r="B3113" s="953"/>
      <c r="C3113" s="956"/>
      <c r="D3113" s="980"/>
      <c r="E3113" s="962"/>
      <c r="F3113" s="968"/>
      <c r="G3113" s="944"/>
      <c r="H3113" s="944"/>
      <c r="I3113" s="944"/>
      <c r="J3113" s="19" t="s">
        <v>385</v>
      </c>
      <c r="K3113" s="19">
        <f>SUM(K3109:K3112)</f>
        <v>56883.360000000001</v>
      </c>
      <c r="L3113" s="19">
        <f>SUM(L3109:L3112)</f>
        <v>56883.360000000001</v>
      </c>
      <c r="M3113" s="19">
        <f t="shared" ref="M3113:R3113" si="749">SUM(M3109:M3112)</f>
        <v>0</v>
      </c>
      <c r="N3113" s="19">
        <f t="shared" si="749"/>
        <v>56883.360000000001</v>
      </c>
      <c r="O3113" s="19">
        <f t="shared" si="749"/>
        <v>0</v>
      </c>
      <c r="P3113" s="19">
        <f t="shared" si="749"/>
        <v>0</v>
      </c>
      <c r="Q3113" s="19">
        <f t="shared" si="749"/>
        <v>2424</v>
      </c>
      <c r="R3113" s="19">
        <f t="shared" si="749"/>
        <v>0</v>
      </c>
      <c r="S3113" s="947"/>
      <c r="T3113" s="914"/>
      <c r="U3113" s="914"/>
      <c r="V3113" s="914"/>
    </row>
    <row r="3114" spans="1:22" ht="10.5" customHeight="1" outlineLevel="4" x14ac:dyDescent="0.15">
      <c r="A3114" s="948" t="s">
        <v>36</v>
      </c>
      <c r="B3114" s="951" t="s">
        <v>10</v>
      </c>
      <c r="C3114" s="954" t="s">
        <v>10</v>
      </c>
      <c r="D3114" s="978">
        <f>D3109</f>
        <v>16</v>
      </c>
      <c r="E3114" s="960" t="s">
        <v>11</v>
      </c>
      <c r="F3114" s="966" t="s">
        <v>544</v>
      </c>
      <c r="G3114" s="942" t="s">
        <v>444</v>
      </c>
      <c r="H3114" s="942" t="s">
        <v>62</v>
      </c>
      <c r="I3114" s="942" t="s">
        <v>480</v>
      </c>
      <c r="J3114" s="14" t="s">
        <v>156</v>
      </c>
      <c r="K3114" s="20">
        <f>27972.92-11000-10000</f>
        <v>6972.9199999999983</v>
      </c>
      <c r="L3114" s="20">
        <f>27972.92-11000-10000</f>
        <v>6972.9199999999983</v>
      </c>
      <c r="M3114" s="20">
        <f>27972.92-11000-10000</f>
        <v>6972.9199999999983</v>
      </c>
      <c r="N3114" s="20">
        <f>27972.92-11000-10000</f>
        <v>6972.9199999999983</v>
      </c>
      <c r="O3114" s="17">
        <v>0</v>
      </c>
      <c r="P3114" s="17">
        <v>0</v>
      </c>
      <c r="Q3114" s="20">
        <f>27972.92-11000-10000</f>
        <v>6972.9199999999983</v>
      </c>
      <c r="R3114" s="20">
        <f>27972.92-11000-10000</f>
        <v>6972.9199999999983</v>
      </c>
      <c r="S3114" s="945" t="s">
        <v>489</v>
      </c>
      <c r="T3114" s="912">
        <v>1</v>
      </c>
      <c r="U3114" s="912">
        <v>1</v>
      </c>
      <c r="V3114" s="912"/>
    </row>
    <row r="3115" spans="1:22" ht="10.5" outlineLevel="4" x14ac:dyDescent="0.15">
      <c r="A3115" s="949"/>
      <c r="B3115" s="952"/>
      <c r="C3115" s="955"/>
      <c r="D3115" s="979"/>
      <c r="E3115" s="961"/>
      <c r="F3115" s="967"/>
      <c r="G3115" s="943"/>
      <c r="H3115" s="943"/>
      <c r="I3115" s="943"/>
      <c r="J3115" s="16" t="s">
        <v>157</v>
      </c>
      <c r="K3115" s="20"/>
      <c r="L3115" s="20"/>
      <c r="M3115" s="17"/>
      <c r="N3115" s="17"/>
      <c r="O3115" s="17"/>
      <c r="P3115" s="17"/>
      <c r="Q3115" s="16"/>
      <c r="R3115" s="16"/>
      <c r="S3115" s="946"/>
      <c r="T3115" s="913"/>
      <c r="U3115" s="913"/>
      <c r="V3115" s="913"/>
    </row>
    <row r="3116" spans="1:22" ht="10.5" outlineLevel="4" x14ac:dyDescent="0.15">
      <c r="A3116" s="949"/>
      <c r="B3116" s="952"/>
      <c r="C3116" s="955"/>
      <c r="D3116" s="979"/>
      <c r="E3116" s="961"/>
      <c r="F3116" s="967"/>
      <c r="G3116" s="943"/>
      <c r="H3116" s="943"/>
      <c r="I3116" s="943"/>
      <c r="J3116" s="16" t="s">
        <v>158</v>
      </c>
      <c r="K3116" s="20"/>
      <c r="L3116" s="20"/>
      <c r="M3116" s="17"/>
      <c r="N3116" s="17"/>
      <c r="O3116" s="17"/>
      <c r="P3116" s="17"/>
      <c r="Q3116" s="16"/>
      <c r="R3116" s="16"/>
      <c r="S3116" s="946"/>
      <c r="T3116" s="913"/>
      <c r="U3116" s="913"/>
      <c r="V3116" s="913"/>
    </row>
    <row r="3117" spans="1:22" ht="10.5" outlineLevel="4" x14ac:dyDescent="0.15">
      <c r="A3117" s="949"/>
      <c r="B3117" s="952"/>
      <c r="C3117" s="955"/>
      <c r="D3117" s="979"/>
      <c r="E3117" s="961"/>
      <c r="F3117" s="967"/>
      <c r="G3117" s="943"/>
      <c r="H3117" s="943"/>
      <c r="I3117" s="943"/>
      <c r="J3117" s="18" t="s">
        <v>159</v>
      </c>
      <c r="K3117" s="21"/>
      <c r="L3117" s="21"/>
      <c r="M3117" s="22"/>
      <c r="N3117" s="22"/>
      <c r="O3117" s="22"/>
      <c r="P3117" s="22"/>
      <c r="Q3117" s="18"/>
      <c r="R3117" s="18"/>
      <c r="S3117" s="946"/>
      <c r="T3117" s="913"/>
      <c r="U3117" s="913"/>
      <c r="V3117" s="913"/>
    </row>
    <row r="3118" spans="1:22" ht="11.25" outlineLevel="4" thickBot="1" x14ac:dyDescent="0.2">
      <c r="A3118" s="950"/>
      <c r="B3118" s="953"/>
      <c r="C3118" s="956"/>
      <c r="D3118" s="980"/>
      <c r="E3118" s="962"/>
      <c r="F3118" s="968"/>
      <c r="G3118" s="944"/>
      <c r="H3118" s="944"/>
      <c r="I3118" s="944"/>
      <c r="J3118" s="19" t="s">
        <v>385</v>
      </c>
      <c r="K3118" s="19">
        <f>SUM(K3114:K3117)</f>
        <v>6972.9199999999983</v>
      </c>
      <c r="L3118" s="19">
        <f>SUM(L3114:L3117)</f>
        <v>6972.9199999999983</v>
      </c>
      <c r="M3118" s="19">
        <f t="shared" ref="M3118:O3118" si="750">SUM(M3114:M3117)</f>
        <v>6972.9199999999983</v>
      </c>
      <c r="N3118" s="19">
        <f t="shared" si="750"/>
        <v>6972.9199999999983</v>
      </c>
      <c r="O3118" s="19">
        <f t="shared" si="750"/>
        <v>0</v>
      </c>
      <c r="P3118" s="19">
        <f t="shared" ref="P3118:R3118" si="751">SUM(P3114:P3117)</f>
        <v>0</v>
      </c>
      <c r="Q3118" s="19">
        <f t="shared" si="751"/>
        <v>6972.9199999999983</v>
      </c>
      <c r="R3118" s="19">
        <f t="shared" si="751"/>
        <v>6972.9199999999983</v>
      </c>
      <c r="S3118" s="947"/>
      <c r="T3118" s="914"/>
      <c r="U3118" s="914"/>
      <c r="V3118" s="914"/>
    </row>
    <row r="3119" spans="1:22" ht="10.5" customHeight="1" outlineLevel="4" x14ac:dyDescent="0.15">
      <c r="A3119" s="948" t="s">
        <v>36</v>
      </c>
      <c r="B3119" s="951" t="s">
        <v>10</v>
      </c>
      <c r="C3119" s="954" t="s">
        <v>10</v>
      </c>
      <c r="D3119" s="978">
        <f>D3114</f>
        <v>16</v>
      </c>
      <c r="E3119" s="960" t="s">
        <v>12</v>
      </c>
      <c r="F3119" s="963" t="s">
        <v>543</v>
      </c>
      <c r="G3119" s="942" t="s">
        <v>444</v>
      </c>
      <c r="H3119" s="942" t="s">
        <v>62</v>
      </c>
      <c r="I3119" s="942" t="s">
        <v>542</v>
      </c>
      <c r="J3119" s="14" t="s">
        <v>156</v>
      </c>
      <c r="K3119" s="20">
        <f>11000+10000</f>
        <v>21000</v>
      </c>
      <c r="L3119" s="20">
        <f t="shared" ref="L3119:N3119" si="752">11000+10000</f>
        <v>21000</v>
      </c>
      <c r="M3119" s="20">
        <f t="shared" si="752"/>
        <v>21000</v>
      </c>
      <c r="N3119" s="20">
        <f t="shared" si="752"/>
        <v>21000</v>
      </c>
      <c r="O3119" s="17">
        <v>8398</v>
      </c>
      <c r="P3119" s="17"/>
      <c r="Q3119" s="20">
        <f>11000+10000</f>
        <v>21000</v>
      </c>
      <c r="R3119" s="20">
        <f t="shared" ref="R3119" si="753">11000+10000</f>
        <v>21000</v>
      </c>
      <c r="S3119" s="945"/>
      <c r="T3119" s="912"/>
      <c r="U3119" s="912"/>
      <c r="V3119" s="912"/>
    </row>
    <row r="3120" spans="1:22" ht="10.5" outlineLevel="4" x14ac:dyDescent="0.15">
      <c r="A3120" s="949"/>
      <c r="B3120" s="952"/>
      <c r="C3120" s="955"/>
      <c r="D3120" s="979"/>
      <c r="E3120" s="961"/>
      <c r="F3120" s="964"/>
      <c r="G3120" s="943"/>
      <c r="H3120" s="943"/>
      <c r="I3120" s="943"/>
      <c r="J3120" s="16" t="s">
        <v>157</v>
      </c>
      <c r="K3120" s="20"/>
      <c r="L3120" s="20"/>
      <c r="M3120" s="17"/>
      <c r="N3120" s="17"/>
      <c r="O3120" s="17"/>
      <c r="P3120" s="17"/>
      <c r="Q3120" s="16"/>
      <c r="R3120" s="16"/>
      <c r="S3120" s="946"/>
      <c r="T3120" s="913"/>
      <c r="U3120" s="913"/>
      <c r="V3120" s="913"/>
    </row>
    <row r="3121" spans="1:22" ht="10.5" outlineLevel="4" x14ac:dyDescent="0.15">
      <c r="A3121" s="949"/>
      <c r="B3121" s="952"/>
      <c r="C3121" s="955"/>
      <c r="D3121" s="979"/>
      <c r="E3121" s="961"/>
      <c r="F3121" s="964"/>
      <c r="G3121" s="943"/>
      <c r="H3121" s="943"/>
      <c r="I3121" s="943"/>
      <c r="J3121" s="16" t="s">
        <v>158</v>
      </c>
      <c r="K3121" s="20"/>
      <c r="L3121" s="20"/>
      <c r="M3121" s="17"/>
      <c r="N3121" s="17"/>
      <c r="O3121" s="17"/>
      <c r="P3121" s="17"/>
      <c r="Q3121" s="16"/>
      <c r="R3121" s="16"/>
      <c r="S3121" s="946"/>
      <c r="T3121" s="913"/>
      <c r="U3121" s="913"/>
      <c r="V3121" s="913"/>
    </row>
    <row r="3122" spans="1:22" ht="10.5" outlineLevel="4" x14ac:dyDescent="0.15">
      <c r="A3122" s="949"/>
      <c r="B3122" s="952"/>
      <c r="C3122" s="955"/>
      <c r="D3122" s="979"/>
      <c r="E3122" s="961"/>
      <c r="F3122" s="964"/>
      <c r="G3122" s="943"/>
      <c r="H3122" s="943"/>
      <c r="I3122" s="943"/>
      <c r="J3122" s="18" t="s">
        <v>159</v>
      </c>
      <c r="K3122" s="21"/>
      <c r="L3122" s="21"/>
      <c r="M3122" s="22"/>
      <c r="N3122" s="22"/>
      <c r="O3122" s="22"/>
      <c r="P3122" s="22"/>
      <c r="Q3122" s="18"/>
      <c r="R3122" s="18"/>
      <c r="S3122" s="946"/>
      <c r="T3122" s="913"/>
      <c r="U3122" s="913"/>
      <c r="V3122" s="913"/>
    </row>
    <row r="3123" spans="1:22" ht="11.25" outlineLevel="4" thickBot="1" x14ac:dyDescent="0.2">
      <c r="A3123" s="950"/>
      <c r="B3123" s="953"/>
      <c r="C3123" s="956"/>
      <c r="D3123" s="980"/>
      <c r="E3123" s="962"/>
      <c r="F3123" s="965"/>
      <c r="G3123" s="944"/>
      <c r="H3123" s="944"/>
      <c r="I3123" s="944"/>
      <c r="J3123" s="19" t="s">
        <v>385</v>
      </c>
      <c r="K3123" s="19">
        <f>SUM(K3119:K3122)</f>
        <v>21000</v>
      </c>
      <c r="L3123" s="19">
        <f>SUM(L3119:L3122)</f>
        <v>21000</v>
      </c>
      <c r="M3123" s="19">
        <f t="shared" ref="M3123:O3123" si="754">SUM(M3119:M3122)</f>
        <v>21000</v>
      </c>
      <c r="N3123" s="19">
        <f t="shared" si="754"/>
        <v>21000</v>
      </c>
      <c r="O3123" s="19">
        <f t="shared" si="754"/>
        <v>8398</v>
      </c>
      <c r="P3123" s="19">
        <f t="shared" ref="P3123:R3123" si="755">SUM(P3119:P3122)</f>
        <v>0</v>
      </c>
      <c r="Q3123" s="19">
        <f t="shared" si="755"/>
        <v>21000</v>
      </c>
      <c r="R3123" s="19">
        <f t="shared" si="755"/>
        <v>21000</v>
      </c>
      <c r="S3123" s="947"/>
      <c r="T3123" s="914"/>
      <c r="U3123" s="914"/>
      <c r="V3123" s="914"/>
    </row>
    <row r="3124" spans="1:22" ht="11.25" outlineLevel="3" thickBot="1" x14ac:dyDescent="0.2">
      <c r="A3124" s="56" t="s">
        <v>36</v>
      </c>
      <c r="B3124" s="58" t="s">
        <v>10</v>
      </c>
      <c r="C3124" s="10" t="s">
        <v>10</v>
      </c>
      <c r="D3124" s="59">
        <f>D3119</f>
        <v>16</v>
      </c>
      <c r="E3124" s="915" t="s">
        <v>46</v>
      </c>
      <c r="F3124" s="916"/>
      <c r="G3124" s="916"/>
      <c r="H3124" s="916"/>
      <c r="I3124" s="916"/>
      <c r="J3124" s="917"/>
      <c r="K3124" s="26">
        <f>K3113+K3118+K3123</f>
        <v>84856.28</v>
      </c>
      <c r="L3124" s="44">
        <f>+L3123+L3118+L3113</f>
        <v>84856.28</v>
      </c>
      <c r="M3124" s="44">
        <f t="shared" ref="M3124:R3124" si="756">+M3123+M3118+M3113</f>
        <v>27972.92</v>
      </c>
      <c r="N3124" s="44">
        <f t="shared" si="756"/>
        <v>84856.28</v>
      </c>
      <c r="O3124" s="44">
        <f t="shared" si="756"/>
        <v>8398</v>
      </c>
      <c r="P3124" s="44">
        <f t="shared" si="756"/>
        <v>0</v>
      </c>
      <c r="Q3124" s="44">
        <f t="shared" si="756"/>
        <v>30396.92</v>
      </c>
      <c r="R3124" s="44">
        <f t="shared" si="756"/>
        <v>27972.92</v>
      </c>
      <c r="S3124" s="44" t="s">
        <v>13</v>
      </c>
      <c r="T3124" s="44" t="s">
        <v>13</v>
      </c>
      <c r="U3124" s="44" t="s">
        <v>13</v>
      </c>
      <c r="V3124" s="45" t="s">
        <v>13</v>
      </c>
    </row>
    <row r="3125" spans="1:22" ht="11.25" customHeight="1" outlineLevel="4" thickBot="1" x14ac:dyDescent="0.2">
      <c r="A3125" s="46" t="s">
        <v>36</v>
      </c>
      <c r="B3125" s="24" t="s">
        <v>10</v>
      </c>
      <c r="C3125" s="118" t="s">
        <v>10</v>
      </c>
      <c r="D3125" s="25">
        <v>17</v>
      </c>
      <c r="E3125" s="969" t="s">
        <v>63</v>
      </c>
      <c r="F3125" s="970"/>
      <c r="G3125" s="970"/>
      <c r="H3125" s="970"/>
      <c r="I3125" s="970"/>
      <c r="J3125" s="970"/>
      <c r="K3125" s="970"/>
      <c r="L3125" s="970"/>
      <c r="M3125" s="970"/>
      <c r="N3125" s="970"/>
      <c r="O3125" s="970"/>
      <c r="P3125" s="970"/>
      <c r="Q3125" s="970"/>
      <c r="R3125" s="970"/>
      <c r="S3125" s="970"/>
      <c r="T3125" s="970"/>
      <c r="U3125" s="970"/>
      <c r="V3125" s="971"/>
    </row>
    <row r="3126" spans="1:22" ht="10.5" outlineLevel="4" x14ac:dyDescent="0.15">
      <c r="A3126" s="948" t="s">
        <v>36</v>
      </c>
      <c r="B3126" s="951" t="s">
        <v>10</v>
      </c>
      <c r="C3126" s="954" t="s">
        <v>10</v>
      </c>
      <c r="D3126" s="978">
        <f>D3125</f>
        <v>17</v>
      </c>
      <c r="E3126" s="960" t="s">
        <v>10</v>
      </c>
      <c r="F3126" s="966"/>
      <c r="G3126" s="942"/>
      <c r="H3126" s="942"/>
      <c r="I3126" s="942"/>
      <c r="J3126" s="16" t="s">
        <v>156</v>
      </c>
      <c r="K3126" s="20"/>
      <c r="L3126" s="14"/>
      <c r="M3126" s="15"/>
      <c r="N3126" s="15"/>
      <c r="O3126" s="15"/>
      <c r="P3126" s="15"/>
      <c r="Q3126" s="14"/>
      <c r="R3126" s="14"/>
      <c r="S3126" s="945"/>
      <c r="T3126" s="912"/>
      <c r="U3126" s="912"/>
      <c r="V3126" s="912"/>
    </row>
    <row r="3127" spans="1:22" ht="10.5" outlineLevel="4" x14ac:dyDescent="0.15">
      <c r="A3127" s="949"/>
      <c r="B3127" s="952"/>
      <c r="C3127" s="955"/>
      <c r="D3127" s="979"/>
      <c r="E3127" s="961"/>
      <c r="F3127" s="967"/>
      <c r="G3127" s="943"/>
      <c r="H3127" s="943"/>
      <c r="I3127" s="943"/>
      <c r="J3127" s="16" t="s">
        <v>157</v>
      </c>
      <c r="K3127" s="20"/>
      <c r="L3127" s="16"/>
      <c r="M3127" s="17"/>
      <c r="N3127" s="17"/>
      <c r="O3127" s="17"/>
      <c r="P3127" s="17"/>
      <c r="Q3127" s="16"/>
      <c r="R3127" s="16"/>
      <c r="S3127" s="946"/>
      <c r="T3127" s="913"/>
      <c r="U3127" s="913"/>
      <c r="V3127" s="913"/>
    </row>
    <row r="3128" spans="1:22" ht="10.5" outlineLevel="4" x14ac:dyDescent="0.15">
      <c r="A3128" s="949"/>
      <c r="B3128" s="952"/>
      <c r="C3128" s="955"/>
      <c r="D3128" s="979"/>
      <c r="E3128" s="961"/>
      <c r="F3128" s="967"/>
      <c r="G3128" s="943"/>
      <c r="H3128" s="943"/>
      <c r="I3128" s="943"/>
      <c r="J3128" s="16" t="s">
        <v>158</v>
      </c>
      <c r="K3128" s="20"/>
      <c r="L3128" s="16"/>
      <c r="M3128" s="17"/>
      <c r="N3128" s="17"/>
      <c r="O3128" s="17"/>
      <c r="P3128" s="17"/>
      <c r="Q3128" s="16"/>
      <c r="R3128" s="16"/>
      <c r="S3128" s="946"/>
      <c r="T3128" s="913"/>
      <c r="U3128" s="913"/>
      <c r="V3128" s="913"/>
    </row>
    <row r="3129" spans="1:22" ht="10.5" outlineLevel="4" x14ac:dyDescent="0.15">
      <c r="A3129" s="949"/>
      <c r="B3129" s="952"/>
      <c r="C3129" s="955"/>
      <c r="D3129" s="979"/>
      <c r="E3129" s="961"/>
      <c r="F3129" s="967"/>
      <c r="G3129" s="943"/>
      <c r="H3129" s="943"/>
      <c r="I3129" s="943"/>
      <c r="J3129" s="18" t="s">
        <v>159</v>
      </c>
      <c r="K3129" s="21"/>
      <c r="L3129" s="18"/>
      <c r="M3129" s="18"/>
      <c r="N3129" s="18"/>
      <c r="O3129" s="18"/>
      <c r="P3129" s="18"/>
      <c r="Q3129" s="18"/>
      <c r="R3129" s="18"/>
      <c r="S3129" s="946"/>
      <c r="T3129" s="913"/>
      <c r="U3129" s="913"/>
      <c r="V3129" s="913"/>
    </row>
    <row r="3130" spans="1:22" ht="11.25" outlineLevel="4" thickBot="1" x14ac:dyDescent="0.2">
      <c r="A3130" s="950"/>
      <c r="B3130" s="953"/>
      <c r="C3130" s="956"/>
      <c r="D3130" s="980"/>
      <c r="E3130" s="962"/>
      <c r="F3130" s="968"/>
      <c r="G3130" s="944"/>
      <c r="H3130" s="944"/>
      <c r="I3130" s="944"/>
      <c r="J3130" s="19" t="s">
        <v>385</v>
      </c>
      <c r="K3130" s="19">
        <f>SUM(K3126:K3129)</f>
        <v>0</v>
      </c>
      <c r="L3130" s="19">
        <f>SUM(L3126:L3129)</f>
        <v>0</v>
      </c>
      <c r="M3130" s="19">
        <f t="shared" ref="M3130:R3130" si="757">SUM(M3126:M3129)</f>
        <v>0</v>
      </c>
      <c r="N3130" s="19">
        <f t="shared" si="757"/>
        <v>0</v>
      </c>
      <c r="O3130" s="19">
        <f t="shared" si="757"/>
        <v>0</v>
      </c>
      <c r="P3130" s="19">
        <f t="shared" si="757"/>
        <v>0</v>
      </c>
      <c r="Q3130" s="19">
        <f t="shared" si="757"/>
        <v>0</v>
      </c>
      <c r="R3130" s="19">
        <f t="shared" si="757"/>
        <v>0</v>
      </c>
      <c r="S3130" s="947"/>
      <c r="T3130" s="914"/>
      <c r="U3130" s="914"/>
      <c r="V3130" s="914"/>
    </row>
    <row r="3131" spans="1:22" ht="10.5" outlineLevel="4" x14ac:dyDescent="0.15">
      <c r="A3131" s="948" t="s">
        <v>36</v>
      </c>
      <c r="B3131" s="951" t="s">
        <v>10</v>
      </c>
      <c r="C3131" s="954" t="s">
        <v>10</v>
      </c>
      <c r="D3131" s="978">
        <f>D3126</f>
        <v>17</v>
      </c>
      <c r="E3131" s="960" t="s">
        <v>11</v>
      </c>
      <c r="F3131" s="966"/>
      <c r="G3131" s="942"/>
      <c r="H3131" s="942"/>
      <c r="I3131" s="942"/>
      <c r="J3131" s="14" t="s">
        <v>156</v>
      </c>
      <c r="K3131" s="20"/>
      <c r="L3131" s="20"/>
      <c r="M3131" s="17"/>
      <c r="N3131" s="17"/>
      <c r="O3131" s="17"/>
      <c r="P3131" s="17"/>
      <c r="Q3131" s="16"/>
      <c r="R3131" s="16"/>
      <c r="S3131" s="945"/>
      <c r="T3131" s="912"/>
      <c r="U3131" s="912"/>
      <c r="V3131" s="912"/>
    </row>
    <row r="3132" spans="1:22" ht="10.5" outlineLevel="4" x14ac:dyDescent="0.15">
      <c r="A3132" s="949"/>
      <c r="B3132" s="952"/>
      <c r="C3132" s="955"/>
      <c r="D3132" s="979"/>
      <c r="E3132" s="961"/>
      <c r="F3132" s="967"/>
      <c r="G3132" s="943"/>
      <c r="H3132" s="943"/>
      <c r="I3132" s="943"/>
      <c r="J3132" s="16" t="s">
        <v>157</v>
      </c>
      <c r="K3132" s="20"/>
      <c r="L3132" s="20"/>
      <c r="M3132" s="17"/>
      <c r="N3132" s="17"/>
      <c r="O3132" s="17"/>
      <c r="P3132" s="17"/>
      <c r="Q3132" s="16"/>
      <c r="R3132" s="16"/>
      <c r="S3132" s="946"/>
      <c r="T3132" s="913"/>
      <c r="U3132" s="913"/>
      <c r="V3132" s="913"/>
    </row>
    <row r="3133" spans="1:22" ht="10.5" outlineLevel="4" x14ac:dyDescent="0.15">
      <c r="A3133" s="949"/>
      <c r="B3133" s="952"/>
      <c r="C3133" s="955"/>
      <c r="D3133" s="979"/>
      <c r="E3133" s="961"/>
      <c r="F3133" s="967"/>
      <c r="G3133" s="943"/>
      <c r="H3133" s="943"/>
      <c r="I3133" s="943"/>
      <c r="J3133" s="16" t="s">
        <v>158</v>
      </c>
      <c r="K3133" s="20"/>
      <c r="L3133" s="20"/>
      <c r="M3133" s="17"/>
      <c r="N3133" s="17"/>
      <c r="O3133" s="17"/>
      <c r="P3133" s="17"/>
      <c r="Q3133" s="16"/>
      <c r="R3133" s="16"/>
      <c r="S3133" s="946"/>
      <c r="T3133" s="913"/>
      <c r="U3133" s="913"/>
      <c r="V3133" s="913"/>
    </row>
    <row r="3134" spans="1:22" ht="10.5" outlineLevel="4" x14ac:dyDescent="0.15">
      <c r="A3134" s="949"/>
      <c r="B3134" s="952"/>
      <c r="C3134" s="955"/>
      <c r="D3134" s="979"/>
      <c r="E3134" s="961"/>
      <c r="F3134" s="967"/>
      <c r="G3134" s="943"/>
      <c r="H3134" s="943"/>
      <c r="I3134" s="943"/>
      <c r="J3134" s="18" t="s">
        <v>159</v>
      </c>
      <c r="K3134" s="21"/>
      <c r="L3134" s="21"/>
      <c r="M3134" s="22"/>
      <c r="N3134" s="22"/>
      <c r="O3134" s="22"/>
      <c r="P3134" s="22"/>
      <c r="Q3134" s="18"/>
      <c r="R3134" s="18"/>
      <c r="S3134" s="946"/>
      <c r="T3134" s="913"/>
      <c r="U3134" s="913"/>
      <c r="V3134" s="913"/>
    </row>
    <row r="3135" spans="1:22" ht="11.25" outlineLevel="4" thickBot="1" x14ac:dyDescent="0.2">
      <c r="A3135" s="950"/>
      <c r="B3135" s="953"/>
      <c r="C3135" s="956"/>
      <c r="D3135" s="980"/>
      <c r="E3135" s="962"/>
      <c r="F3135" s="968"/>
      <c r="G3135" s="944"/>
      <c r="H3135" s="944"/>
      <c r="I3135" s="944"/>
      <c r="J3135" s="19" t="s">
        <v>385</v>
      </c>
      <c r="K3135" s="19">
        <f>SUM(K3131:K3134)</f>
        <v>0</v>
      </c>
      <c r="L3135" s="19">
        <f>SUM(L3131:L3134)</f>
        <v>0</v>
      </c>
      <c r="M3135" s="19">
        <f t="shared" ref="M3135:R3135" si="758">SUM(M3131:M3134)</f>
        <v>0</v>
      </c>
      <c r="N3135" s="19">
        <f t="shared" si="758"/>
        <v>0</v>
      </c>
      <c r="O3135" s="19">
        <f t="shared" si="758"/>
        <v>0</v>
      </c>
      <c r="P3135" s="19">
        <f t="shared" si="758"/>
        <v>0</v>
      </c>
      <c r="Q3135" s="19">
        <f t="shared" si="758"/>
        <v>0</v>
      </c>
      <c r="R3135" s="19">
        <f t="shared" si="758"/>
        <v>0</v>
      </c>
      <c r="S3135" s="947"/>
      <c r="T3135" s="914"/>
      <c r="U3135" s="914"/>
      <c r="V3135" s="914"/>
    </row>
    <row r="3136" spans="1:22" ht="10.5" outlineLevel="4" x14ac:dyDescent="0.15">
      <c r="A3136" s="948" t="s">
        <v>36</v>
      </c>
      <c r="B3136" s="951" t="s">
        <v>10</v>
      </c>
      <c r="C3136" s="954" t="s">
        <v>10</v>
      </c>
      <c r="D3136" s="978">
        <f>D3131</f>
        <v>17</v>
      </c>
      <c r="E3136" s="960" t="s">
        <v>12</v>
      </c>
      <c r="F3136" s="963"/>
      <c r="G3136" s="942"/>
      <c r="H3136" s="942"/>
      <c r="I3136" s="942"/>
      <c r="J3136" s="14" t="s">
        <v>156</v>
      </c>
      <c r="K3136" s="20"/>
      <c r="L3136" s="20"/>
      <c r="M3136" s="17"/>
      <c r="N3136" s="17"/>
      <c r="O3136" s="17"/>
      <c r="P3136" s="47"/>
      <c r="Q3136" s="17"/>
      <c r="R3136" s="17"/>
      <c r="S3136" s="945"/>
      <c r="T3136" s="912"/>
      <c r="U3136" s="912"/>
      <c r="V3136" s="912"/>
    </row>
    <row r="3137" spans="1:22" ht="10.5" outlineLevel="4" x14ac:dyDescent="0.15">
      <c r="A3137" s="949"/>
      <c r="B3137" s="952"/>
      <c r="C3137" s="955"/>
      <c r="D3137" s="979"/>
      <c r="E3137" s="961"/>
      <c r="F3137" s="964"/>
      <c r="G3137" s="943"/>
      <c r="H3137" s="943"/>
      <c r="I3137" s="943"/>
      <c r="J3137" s="16" t="s">
        <v>157</v>
      </c>
      <c r="K3137" s="20"/>
      <c r="L3137" s="20"/>
      <c r="M3137" s="17"/>
      <c r="N3137" s="17"/>
      <c r="O3137" s="17"/>
      <c r="P3137" s="47"/>
      <c r="Q3137" s="17"/>
      <c r="R3137" s="17"/>
      <c r="S3137" s="946"/>
      <c r="T3137" s="913"/>
      <c r="U3137" s="913"/>
      <c r="V3137" s="913"/>
    </row>
    <row r="3138" spans="1:22" ht="10.5" outlineLevel="4" x14ac:dyDescent="0.15">
      <c r="A3138" s="949"/>
      <c r="B3138" s="952"/>
      <c r="C3138" s="955"/>
      <c r="D3138" s="979"/>
      <c r="E3138" s="961"/>
      <c r="F3138" s="964"/>
      <c r="G3138" s="943"/>
      <c r="H3138" s="943"/>
      <c r="I3138" s="943"/>
      <c r="J3138" s="16" t="s">
        <v>158</v>
      </c>
      <c r="K3138" s="20"/>
      <c r="L3138" s="20"/>
      <c r="M3138" s="17"/>
      <c r="N3138" s="17"/>
      <c r="O3138" s="17"/>
      <c r="P3138" s="47"/>
      <c r="Q3138" s="17"/>
      <c r="R3138" s="17"/>
      <c r="S3138" s="946"/>
      <c r="T3138" s="913"/>
      <c r="U3138" s="913"/>
      <c r="V3138" s="913"/>
    </row>
    <row r="3139" spans="1:22" ht="10.5" outlineLevel="4" x14ac:dyDescent="0.15">
      <c r="A3139" s="949"/>
      <c r="B3139" s="952"/>
      <c r="C3139" s="955"/>
      <c r="D3139" s="979"/>
      <c r="E3139" s="961"/>
      <c r="F3139" s="964"/>
      <c r="G3139" s="943"/>
      <c r="H3139" s="943"/>
      <c r="I3139" s="943"/>
      <c r="J3139" s="18" t="s">
        <v>159</v>
      </c>
      <c r="K3139" s="21"/>
      <c r="L3139" s="21"/>
      <c r="M3139" s="22"/>
      <c r="N3139" s="22"/>
      <c r="O3139" s="22"/>
      <c r="P3139" s="48"/>
      <c r="Q3139" s="22"/>
      <c r="R3139" s="22"/>
      <c r="S3139" s="946"/>
      <c r="T3139" s="913"/>
      <c r="U3139" s="913"/>
      <c r="V3139" s="913"/>
    </row>
    <row r="3140" spans="1:22" ht="11.25" outlineLevel="4" thickBot="1" x14ac:dyDescent="0.2">
      <c r="A3140" s="950"/>
      <c r="B3140" s="953"/>
      <c r="C3140" s="956"/>
      <c r="D3140" s="980"/>
      <c r="E3140" s="962"/>
      <c r="F3140" s="965"/>
      <c r="G3140" s="944"/>
      <c r="H3140" s="944"/>
      <c r="I3140" s="944"/>
      <c r="J3140" s="19" t="s">
        <v>385</v>
      </c>
      <c r="K3140" s="19">
        <f>SUM(K3136:K3139)</f>
        <v>0</v>
      </c>
      <c r="L3140" s="19">
        <f>SUM(L3136:L3139)</f>
        <v>0</v>
      </c>
      <c r="M3140" s="19">
        <f t="shared" ref="M3140:R3140" si="759">SUM(M3136:M3139)</f>
        <v>0</v>
      </c>
      <c r="N3140" s="19">
        <f t="shared" si="759"/>
        <v>0</v>
      </c>
      <c r="O3140" s="19">
        <f t="shared" si="759"/>
        <v>0</v>
      </c>
      <c r="P3140" s="19">
        <f t="shared" si="759"/>
        <v>0</v>
      </c>
      <c r="Q3140" s="19">
        <f t="shared" si="759"/>
        <v>0</v>
      </c>
      <c r="R3140" s="19">
        <f t="shared" si="759"/>
        <v>0</v>
      </c>
      <c r="S3140" s="947"/>
      <c r="T3140" s="914"/>
      <c r="U3140" s="914"/>
      <c r="V3140" s="914"/>
    </row>
    <row r="3141" spans="1:22" ht="11.25" outlineLevel="3" thickBot="1" x14ac:dyDescent="0.2">
      <c r="A3141" s="30" t="s">
        <v>36</v>
      </c>
      <c r="B3141" s="31" t="s">
        <v>10</v>
      </c>
      <c r="C3141" s="10" t="s">
        <v>10</v>
      </c>
      <c r="D3141" s="25">
        <f>D3136</f>
        <v>17</v>
      </c>
      <c r="E3141" s="915" t="s">
        <v>46</v>
      </c>
      <c r="F3141" s="916"/>
      <c r="G3141" s="916"/>
      <c r="H3141" s="916"/>
      <c r="I3141" s="916"/>
      <c r="J3141" s="917"/>
      <c r="K3141" s="26">
        <f>K3130+K3135+K3140</f>
        <v>0</v>
      </c>
      <c r="L3141" s="26">
        <f t="shared" ref="L3141:R3141" si="760">L3130+L3135+L3140</f>
        <v>0</v>
      </c>
      <c r="M3141" s="26">
        <f t="shared" si="760"/>
        <v>0</v>
      </c>
      <c r="N3141" s="26">
        <f t="shared" si="760"/>
        <v>0</v>
      </c>
      <c r="O3141" s="26">
        <f t="shared" si="760"/>
        <v>0</v>
      </c>
      <c r="P3141" s="26">
        <f t="shared" si="760"/>
        <v>0</v>
      </c>
      <c r="Q3141" s="26">
        <f t="shared" si="760"/>
        <v>0</v>
      </c>
      <c r="R3141" s="26">
        <f t="shared" si="760"/>
        <v>0</v>
      </c>
      <c r="S3141" s="42" t="s">
        <v>13</v>
      </c>
      <c r="T3141" s="43" t="s">
        <v>13</v>
      </c>
      <c r="U3141" s="44" t="s">
        <v>13</v>
      </c>
      <c r="V3141" s="45" t="s">
        <v>13</v>
      </c>
    </row>
    <row r="3142" spans="1:22" ht="15.75" customHeight="1" outlineLevel="2" thickBot="1" x14ac:dyDescent="0.2">
      <c r="A3142" s="30" t="s">
        <v>36</v>
      </c>
      <c r="B3142" s="31" t="s">
        <v>10</v>
      </c>
      <c r="C3142" s="10" t="s">
        <v>10</v>
      </c>
      <c r="D3142" s="918" t="s">
        <v>21</v>
      </c>
      <c r="E3142" s="919"/>
      <c r="F3142" s="919"/>
      <c r="G3142" s="919"/>
      <c r="H3142" s="919"/>
      <c r="I3142" s="919"/>
      <c r="J3142" s="919"/>
      <c r="K3142" s="32">
        <f>K2869+K2886+K2903+K2920+K2937+K2954+K2971+K2988+K3022+K3039+K3056+K3073+K3090+K3107+K3124+K3141+K3005</f>
        <v>470907.42000000004</v>
      </c>
      <c r="L3142" s="32">
        <f>L2869+L2886+L2903+L2920+L2937+L2954+L2971+L2988+L3022+L3039+L3056+L3073+L3090+L3107+L3124+L3141+L3005</f>
        <v>97918.03</v>
      </c>
      <c r="M3142" s="32">
        <f t="shared" ref="M3142:R3142" si="761">M2869+M2886+M2903+M2920+M2937+M2954+M2971+M2988+M3022+M3039+M3056+M3073+M3090+M3107+M3124+M3141+M3005</f>
        <v>41034.67</v>
      </c>
      <c r="N3142" s="32">
        <f t="shared" si="761"/>
        <v>97918.03</v>
      </c>
      <c r="O3142" s="32">
        <f t="shared" si="761"/>
        <v>8398</v>
      </c>
      <c r="P3142" s="32">
        <f t="shared" si="761"/>
        <v>0</v>
      </c>
      <c r="Q3142" s="32">
        <f t="shared" si="761"/>
        <v>268923.95999999996</v>
      </c>
      <c r="R3142" s="32">
        <f t="shared" si="761"/>
        <v>162435.27999999997</v>
      </c>
      <c r="S3142" s="33" t="s">
        <v>13</v>
      </c>
      <c r="T3142" s="34" t="s">
        <v>13</v>
      </c>
      <c r="U3142" s="35" t="s">
        <v>13</v>
      </c>
      <c r="V3142" s="36" t="s">
        <v>13</v>
      </c>
    </row>
    <row r="3143" spans="1:22" ht="11.25" customHeight="1" outlineLevel="3" thickBot="1" x14ac:dyDescent="0.2">
      <c r="A3143" s="7" t="s">
        <v>36</v>
      </c>
      <c r="B3143" s="9" t="s">
        <v>10</v>
      </c>
      <c r="C3143" s="10" t="s">
        <v>11</v>
      </c>
      <c r="D3143" s="972" t="s">
        <v>64</v>
      </c>
      <c r="E3143" s="973"/>
      <c r="F3143" s="973"/>
      <c r="G3143" s="973"/>
      <c r="H3143" s="973"/>
      <c r="I3143" s="973"/>
      <c r="J3143" s="973"/>
      <c r="K3143" s="973"/>
      <c r="L3143" s="973"/>
      <c r="M3143" s="973"/>
      <c r="N3143" s="973"/>
      <c r="O3143" s="973"/>
      <c r="P3143" s="973"/>
      <c r="Q3143" s="973"/>
      <c r="R3143" s="973"/>
      <c r="S3143" s="973"/>
      <c r="T3143" s="973"/>
      <c r="U3143" s="973"/>
      <c r="V3143" s="974"/>
    </row>
    <row r="3144" spans="1:22" ht="11.25" customHeight="1" outlineLevel="4" thickBot="1" x14ac:dyDescent="0.2">
      <c r="A3144" s="11" t="s">
        <v>36</v>
      </c>
      <c r="B3144" s="12" t="s">
        <v>10</v>
      </c>
      <c r="C3144" s="117" t="s">
        <v>11</v>
      </c>
      <c r="D3144" s="13">
        <v>1</v>
      </c>
      <c r="E3144" s="969" t="s">
        <v>65</v>
      </c>
      <c r="F3144" s="970"/>
      <c r="G3144" s="970"/>
      <c r="H3144" s="970"/>
      <c r="I3144" s="970"/>
      <c r="J3144" s="970"/>
      <c r="K3144" s="970"/>
      <c r="L3144" s="970"/>
      <c r="M3144" s="970"/>
      <c r="N3144" s="970"/>
      <c r="O3144" s="970"/>
      <c r="P3144" s="970"/>
      <c r="Q3144" s="970"/>
      <c r="R3144" s="970"/>
      <c r="S3144" s="970"/>
      <c r="T3144" s="970"/>
      <c r="U3144" s="970"/>
      <c r="V3144" s="971"/>
    </row>
    <row r="3145" spans="1:22" ht="10.5" outlineLevel="4" x14ac:dyDescent="0.15">
      <c r="A3145" s="948" t="s">
        <v>36</v>
      </c>
      <c r="B3145" s="951" t="s">
        <v>10</v>
      </c>
      <c r="C3145" s="954" t="s">
        <v>11</v>
      </c>
      <c r="D3145" s="978">
        <v>1</v>
      </c>
      <c r="E3145" s="960" t="s">
        <v>10</v>
      </c>
      <c r="F3145" s="966"/>
      <c r="G3145" s="942"/>
      <c r="H3145" s="942"/>
      <c r="I3145" s="942"/>
      <c r="J3145" s="16" t="s">
        <v>156</v>
      </c>
      <c r="K3145" s="20"/>
      <c r="L3145" s="14"/>
      <c r="M3145" s="15"/>
      <c r="N3145" s="15"/>
      <c r="O3145" s="15"/>
      <c r="P3145" s="15"/>
      <c r="Q3145" s="14"/>
      <c r="R3145" s="14"/>
      <c r="S3145" s="945"/>
      <c r="T3145" s="912"/>
      <c r="U3145" s="912"/>
      <c r="V3145" s="912"/>
    </row>
    <row r="3146" spans="1:22" ht="10.5" outlineLevel="4" x14ac:dyDescent="0.15">
      <c r="A3146" s="949"/>
      <c r="B3146" s="952"/>
      <c r="C3146" s="955"/>
      <c r="D3146" s="979"/>
      <c r="E3146" s="961"/>
      <c r="F3146" s="967"/>
      <c r="G3146" s="943"/>
      <c r="H3146" s="943"/>
      <c r="I3146" s="943"/>
      <c r="J3146" s="16" t="s">
        <v>157</v>
      </c>
      <c r="K3146" s="20"/>
      <c r="L3146" s="16"/>
      <c r="M3146" s="17"/>
      <c r="N3146" s="17"/>
      <c r="O3146" s="17"/>
      <c r="P3146" s="17"/>
      <c r="Q3146" s="16"/>
      <c r="R3146" s="16"/>
      <c r="S3146" s="946"/>
      <c r="T3146" s="913"/>
      <c r="U3146" s="913"/>
      <c r="V3146" s="913"/>
    </row>
    <row r="3147" spans="1:22" ht="10.5" outlineLevel="4" x14ac:dyDescent="0.15">
      <c r="A3147" s="949"/>
      <c r="B3147" s="952"/>
      <c r="C3147" s="955"/>
      <c r="D3147" s="979"/>
      <c r="E3147" s="961"/>
      <c r="F3147" s="967"/>
      <c r="G3147" s="943"/>
      <c r="H3147" s="943"/>
      <c r="I3147" s="943"/>
      <c r="J3147" s="16" t="s">
        <v>158</v>
      </c>
      <c r="K3147" s="20"/>
      <c r="L3147" s="16"/>
      <c r="M3147" s="17"/>
      <c r="N3147" s="17"/>
      <c r="O3147" s="17"/>
      <c r="P3147" s="17"/>
      <c r="Q3147" s="16"/>
      <c r="R3147" s="16"/>
      <c r="S3147" s="946"/>
      <c r="T3147" s="913"/>
      <c r="U3147" s="913"/>
      <c r="V3147" s="913"/>
    </row>
    <row r="3148" spans="1:22" ht="10.5" outlineLevel="4" x14ac:dyDescent="0.15">
      <c r="A3148" s="949"/>
      <c r="B3148" s="952"/>
      <c r="C3148" s="955"/>
      <c r="D3148" s="979"/>
      <c r="E3148" s="961"/>
      <c r="F3148" s="967"/>
      <c r="G3148" s="943"/>
      <c r="H3148" s="943"/>
      <c r="I3148" s="943"/>
      <c r="J3148" s="18" t="s">
        <v>159</v>
      </c>
      <c r="K3148" s="21"/>
      <c r="L3148" s="18"/>
      <c r="M3148" s="18"/>
      <c r="N3148" s="18"/>
      <c r="O3148" s="18"/>
      <c r="P3148" s="18"/>
      <c r="Q3148" s="18"/>
      <c r="R3148" s="18"/>
      <c r="S3148" s="946"/>
      <c r="T3148" s="913"/>
      <c r="U3148" s="913"/>
      <c r="V3148" s="913"/>
    </row>
    <row r="3149" spans="1:22" ht="11.25" outlineLevel="4" thickBot="1" x14ac:dyDescent="0.2">
      <c r="A3149" s="950"/>
      <c r="B3149" s="953"/>
      <c r="C3149" s="956"/>
      <c r="D3149" s="980"/>
      <c r="E3149" s="962"/>
      <c r="F3149" s="968"/>
      <c r="G3149" s="944"/>
      <c r="H3149" s="944"/>
      <c r="I3149" s="944"/>
      <c r="J3149" s="19" t="s">
        <v>385</v>
      </c>
      <c r="K3149" s="19">
        <f>SUM(K3145:K3148)</f>
        <v>0</v>
      </c>
      <c r="L3149" s="19">
        <f>SUM(L3145:L3148)</f>
        <v>0</v>
      </c>
      <c r="M3149" s="19">
        <f t="shared" ref="M3149:R3149" si="762">SUM(M3145:M3148)</f>
        <v>0</v>
      </c>
      <c r="N3149" s="19">
        <f t="shared" si="762"/>
        <v>0</v>
      </c>
      <c r="O3149" s="19">
        <f t="shared" si="762"/>
        <v>0</v>
      </c>
      <c r="P3149" s="19">
        <f t="shared" si="762"/>
        <v>0</v>
      </c>
      <c r="Q3149" s="19">
        <f t="shared" si="762"/>
        <v>0</v>
      </c>
      <c r="R3149" s="19">
        <f t="shared" si="762"/>
        <v>0</v>
      </c>
      <c r="S3149" s="947"/>
      <c r="T3149" s="914"/>
      <c r="U3149" s="914"/>
      <c r="V3149" s="914"/>
    </row>
    <row r="3150" spans="1:22" ht="10.5" outlineLevel="4" x14ac:dyDescent="0.15">
      <c r="A3150" s="948" t="s">
        <v>36</v>
      </c>
      <c r="B3150" s="951" t="s">
        <v>10</v>
      </c>
      <c r="C3150" s="954" t="s">
        <v>11</v>
      </c>
      <c r="D3150" s="978">
        <v>1</v>
      </c>
      <c r="E3150" s="960" t="s">
        <v>11</v>
      </c>
      <c r="F3150" s="966"/>
      <c r="G3150" s="942"/>
      <c r="H3150" s="942"/>
      <c r="I3150" s="942"/>
      <c r="J3150" s="14" t="s">
        <v>156</v>
      </c>
      <c r="K3150" s="20"/>
      <c r="L3150" s="20"/>
      <c r="M3150" s="17"/>
      <c r="N3150" s="17"/>
      <c r="O3150" s="17"/>
      <c r="P3150" s="17"/>
      <c r="Q3150" s="16"/>
      <c r="R3150" s="16"/>
      <c r="S3150" s="945"/>
      <c r="T3150" s="912"/>
      <c r="U3150" s="912"/>
      <c r="V3150" s="912"/>
    </row>
    <row r="3151" spans="1:22" ht="10.5" outlineLevel="4" x14ac:dyDescent="0.15">
      <c r="A3151" s="949"/>
      <c r="B3151" s="952"/>
      <c r="C3151" s="955"/>
      <c r="D3151" s="979"/>
      <c r="E3151" s="961"/>
      <c r="F3151" s="967"/>
      <c r="G3151" s="943"/>
      <c r="H3151" s="943"/>
      <c r="I3151" s="943"/>
      <c r="J3151" s="16" t="s">
        <v>157</v>
      </c>
      <c r="K3151" s="20"/>
      <c r="L3151" s="20"/>
      <c r="M3151" s="17"/>
      <c r="N3151" s="17"/>
      <c r="O3151" s="17"/>
      <c r="P3151" s="17"/>
      <c r="Q3151" s="16"/>
      <c r="R3151" s="16"/>
      <c r="S3151" s="946"/>
      <c r="T3151" s="913"/>
      <c r="U3151" s="913"/>
      <c r="V3151" s="913"/>
    </row>
    <row r="3152" spans="1:22" ht="10.5" outlineLevel="4" x14ac:dyDescent="0.15">
      <c r="A3152" s="949"/>
      <c r="B3152" s="952"/>
      <c r="C3152" s="955"/>
      <c r="D3152" s="979"/>
      <c r="E3152" s="961"/>
      <c r="F3152" s="967"/>
      <c r="G3152" s="943"/>
      <c r="H3152" s="943"/>
      <c r="I3152" s="943"/>
      <c r="J3152" s="16" t="s">
        <v>158</v>
      </c>
      <c r="K3152" s="20"/>
      <c r="L3152" s="20"/>
      <c r="M3152" s="17"/>
      <c r="N3152" s="17"/>
      <c r="O3152" s="17"/>
      <c r="P3152" s="17"/>
      <c r="Q3152" s="16"/>
      <c r="R3152" s="16"/>
      <c r="S3152" s="946"/>
      <c r="T3152" s="913"/>
      <c r="U3152" s="913"/>
      <c r="V3152" s="913"/>
    </row>
    <row r="3153" spans="1:22" ht="10.5" outlineLevel="4" x14ac:dyDescent="0.15">
      <c r="A3153" s="949"/>
      <c r="B3153" s="952"/>
      <c r="C3153" s="955"/>
      <c r="D3153" s="979"/>
      <c r="E3153" s="961"/>
      <c r="F3153" s="967"/>
      <c r="G3153" s="943"/>
      <c r="H3153" s="943"/>
      <c r="I3153" s="943"/>
      <c r="J3153" s="18" t="s">
        <v>159</v>
      </c>
      <c r="K3153" s="21"/>
      <c r="L3153" s="21"/>
      <c r="M3153" s="22"/>
      <c r="N3153" s="22"/>
      <c r="O3153" s="22"/>
      <c r="P3153" s="22"/>
      <c r="Q3153" s="18"/>
      <c r="R3153" s="18"/>
      <c r="S3153" s="946"/>
      <c r="T3153" s="913"/>
      <c r="U3153" s="913"/>
      <c r="V3153" s="913"/>
    </row>
    <row r="3154" spans="1:22" ht="11.25" outlineLevel="4" thickBot="1" x14ac:dyDescent="0.2">
      <c r="A3154" s="950"/>
      <c r="B3154" s="953"/>
      <c r="C3154" s="956"/>
      <c r="D3154" s="980"/>
      <c r="E3154" s="962"/>
      <c r="F3154" s="968"/>
      <c r="G3154" s="944"/>
      <c r="H3154" s="944"/>
      <c r="I3154" s="944"/>
      <c r="J3154" s="19" t="s">
        <v>385</v>
      </c>
      <c r="K3154" s="19">
        <f>SUM(K3150:K3153)</f>
        <v>0</v>
      </c>
      <c r="L3154" s="19">
        <f>SUM(L3150:L3153)</f>
        <v>0</v>
      </c>
      <c r="M3154" s="19">
        <f t="shared" ref="M3154:R3154" si="763">SUM(M3150:M3153)</f>
        <v>0</v>
      </c>
      <c r="N3154" s="19">
        <f t="shared" si="763"/>
        <v>0</v>
      </c>
      <c r="O3154" s="19">
        <f t="shared" si="763"/>
        <v>0</v>
      </c>
      <c r="P3154" s="19">
        <f t="shared" si="763"/>
        <v>0</v>
      </c>
      <c r="Q3154" s="19">
        <f t="shared" si="763"/>
        <v>0</v>
      </c>
      <c r="R3154" s="19">
        <f t="shared" si="763"/>
        <v>0</v>
      </c>
      <c r="S3154" s="947"/>
      <c r="T3154" s="914"/>
      <c r="U3154" s="914"/>
      <c r="V3154" s="914"/>
    </row>
    <row r="3155" spans="1:22" ht="10.5" outlineLevel="4" x14ac:dyDescent="0.15">
      <c r="A3155" s="948" t="s">
        <v>36</v>
      </c>
      <c r="B3155" s="951" t="s">
        <v>10</v>
      </c>
      <c r="C3155" s="954" t="s">
        <v>11</v>
      </c>
      <c r="D3155" s="978">
        <v>1</v>
      </c>
      <c r="E3155" s="960" t="s">
        <v>12</v>
      </c>
      <c r="F3155" s="963"/>
      <c r="G3155" s="942"/>
      <c r="H3155" s="942"/>
      <c r="I3155" s="942"/>
      <c r="J3155" s="14" t="s">
        <v>156</v>
      </c>
      <c r="K3155" s="20"/>
      <c r="L3155" s="20"/>
      <c r="M3155" s="17"/>
      <c r="N3155" s="17"/>
      <c r="O3155" s="17"/>
      <c r="P3155" s="17"/>
      <c r="Q3155" s="16"/>
      <c r="R3155" s="16"/>
      <c r="S3155" s="945"/>
      <c r="T3155" s="912"/>
      <c r="U3155" s="912"/>
      <c r="V3155" s="912"/>
    </row>
    <row r="3156" spans="1:22" ht="10.5" outlineLevel="4" x14ac:dyDescent="0.15">
      <c r="A3156" s="949"/>
      <c r="B3156" s="952"/>
      <c r="C3156" s="955"/>
      <c r="D3156" s="979"/>
      <c r="E3156" s="961"/>
      <c r="F3156" s="964"/>
      <c r="G3156" s="943"/>
      <c r="H3156" s="943"/>
      <c r="I3156" s="943"/>
      <c r="J3156" s="16" t="s">
        <v>157</v>
      </c>
      <c r="K3156" s="20"/>
      <c r="L3156" s="20"/>
      <c r="M3156" s="17"/>
      <c r="N3156" s="17"/>
      <c r="O3156" s="17"/>
      <c r="P3156" s="17"/>
      <c r="Q3156" s="16"/>
      <c r="R3156" s="16"/>
      <c r="S3156" s="946"/>
      <c r="T3156" s="913"/>
      <c r="U3156" s="913"/>
      <c r="V3156" s="913"/>
    </row>
    <row r="3157" spans="1:22" ht="10.5" outlineLevel="4" x14ac:dyDescent="0.15">
      <c r="A3157" s="949"/>
      <c r="B3157" s="952"/>
      <c r="C3157" s="955"/>
      <c r="D3157" s="979"/>
      <c r="E3157" s="961"/>
      <c r="F3157" s="964"/>
      <c r="G3157" s="943"/>
      <c r="H3157" s="943"/>
      <c r="I3157" s="943"/>
      <c r="J3157" s="16" t="s">
        <v>158</v>
      </c>
      <c r="K3157" s="20"/>
      <c r="L3157" s="20"/>
      <c r="M3157" s="17"/>
      <c r="N3157" s="17"/>
      <c r="O3157" s="17"/>
      <c r="P3157" s="17"/>
      <c r="Q3157" s="16"/>
      <c r="R3157" s="16"/>
      <c r="S3157" s="946"/>
      <c r="T3157" s="913"/>
      <c r="U3157" s="913"/>
      <c r="V3157" s="913"/>
    </row>
    <row r="3158" spans="1:22" ht="10.5" outlineLevel="4" x14ac:dyDescent="0.15">
      <c r="A3158" s="949"/>
      <c r="B3158" s="952"/>
      <c r="C3158" s="955"/>
      <c r="D3158" s="979"/>
      <c r="E3158" s="961"/>
      <c r="F3158" s="964"/>
      <c r="G3158" s="943"/>
      <c r="H3158" s="943"/>
      <c r="I3158" s="943"/>
      <c r="J3158" s="18" t="s">
        <v>159</v>
      </c>
      <c r="K3158" s="21"/>
      <c r="L3158" s="21"/>
      <c r="M3158" s="22"/>
      <c r="N3158" s="22"/>
      <c r="O3158" s="22"/>
      <c r="P3158" s="22"/>
      <c r="Q3158" s="18"/>
      <c r="R3158" s="18"/>
      <c r="S3158" s="946"/>
      <c r="T3158" s="913"/>
      <c r="U3158" s="913"/>
      <c r="V3158" s="913"/>
    </row>
    <row r="3159" spans="1:22" ht="11.25" outlineLevel="4" thickBot="1" x14ac:dyDescent="0.2">
      <c r="A3159" s="950"/>
      <c r="B3159" s="953"/>
      <c r="C3159" s="956"/>
      <c r="D3159" s="980"/>
      <c r="E3159" s="962"/>
      <c r="F3159" s="965"/>
      <c r="G3159" s="944"/>
      <c r="H3159" s="944"/>
      <c r="I3159" s="944"/>
      <c r="J3159" s="19" t="s">
        <v>385</v>
      </c>
      <c r="K3159" s="19">
        <f>SUM(K3155:K3158)</f>
        <v>0</v>
      </c>
      <c r="L3159" s="19">
        <f>SUM(L3155:L3158)</f>
        <v>0</v>
      </c>
      <c r="M3159" s="19">
        <f t="shared" ref="M3159:R3159" si="764">SUM(M3155:M3158)</f>
        <v>0</v>
      </c>
      <c r="N3159" s="19">
        <f t="shared" si="764"/>
        <v>0</v>
      </c>
      <c r="O3159" s="19">
        <f t="shared" si="764"/>
        <v>0</v>
      </c>
      <c r="P3159" s="19">
        <f t="shared" si="764"/>
        <v>0</v>
      </c>
      <c r="Q3159" s="19">
        <f t="shared" si="764"/>
        <v>0</v>
      </c>
      <c r="R3159" s="19">
        <f t="shared" si="764"/>
        <v>0</v>
      </c>
      <c r="S3159" s="947"/>
      <c r="T3159" s="914"/>
      <c r="U3159" s="914"/>
      <c r="V3159" s="914"/>
    </row>
    <row r="3160" spans="1:22" ht="11.25" outlineLevel="3" thickBot="1" x14ac:dyDescent="0.2">
      <c r="A3160" s="30" t="s">
        <v>36</v>
      </c>
      <c r="B3160" s="31" t="s">
        <v>10</v>
      </c>
      <c r="C3160" s="10" t="s">
        <v>11</v>
      </c>
      <c r="D3160" s="25">
        <f>D3155</f>
        <v>1</v>
      </c>
      <c r="E3160" s="915" t="s">
        <v>46</v>
      </c>
      <c r="F3160" s="916"/>
      <c r="G3160" s="916"/>
      <c r="H3160" s="916"/>
      <c r="I3160" s="916"/>
      <c r="J3160" s="917"/>
      <c r="K3160" s="26">
        <f>K3149+K3154+K3159</f>
        <v>0</v>
      </c>
      <c r="L3160" s="26">
        <f>L3149+L3154+L3159</f>
        <v>0</v>
      </c>
      <c r="M3160" s="26">
        <f t="shared" ref="M3160:R3160" si="765">M3149+M3154+M3159</f>
        <v>0</v>
      </c>
      <c r="N3160" s="26">
        <f t="shared" si="765"/>
        <v>0</v>
      </c>
      <c r="O3160" s="26">
        <f t="shared" si="765"/>
        <v>0</v>
      </c>
      <c r="P3160" s="26">
        <f t="shared" si="765"/>
        <v>0</v>
      </c>
      <c r="Q3160" s="26">
        <f t="shared" si="765"/>
        <v>0</v>
      </c>
      <c r="R3160" s="26">
        <f t="shared" si="765"/>
        <v>0</v>
      </c>
      <c r="S3160" s="42" t="s">
        <v>13</v>
      </c>
      <c r="T3160" s="43" t="s">
        <v>13</v>
      </c>
      <c r="U3160" s="44" t="s">
        <v>13</v>
      </c>
      <c r="V3160" s="45" t="s">
        <v>13</v>
      </c>
    </row>
    <row r="3161" spans="1:22" ht="11.25" customHeight="1" outlineLevel="4" thickBot="1" x14ac:dyDescent="0.2">
      <c r="A3161" s="46" t="s">
        <v>36</v>
      </c>
      <c r="B3161" s="24" t="s">
        <v>10</v>
      </c>
      <c r="C3161" s="118" t="s">
        <v>11</v>
      </c>
      <c r="D3161" s="25">
        <v>2</v>
      </c>
      <c r="E3161" s="969" t="s">
        <v>66</v>
      </c>
      <c r="F3161" s="970"/>
      <c r="G3161" s="970"/>
      <c r="H3161" s="970"/>
      <c r="I3161" s="970"/>
      <c r="J3161" s="970"/>
      <c r="K3161" s="970"/>
      <c r="L3161" s="970"/>
      <c r="M3161" s="970"/>
      <c r="N3161" s="970"/>
      <c r="O3161" s="970"/>
      <c r="P3161" s="970"/>
      <c r="Q3161" s="970"/>
      <c r="R3161" s="970"/>
      <c r="S3161" s="970"/>
      <c r="T3161" s="970"/>
      <c r="U3161" s="970"/>
      <c r="V3161" s="971"/>
    </row>
    <row r="3162" spans="1:22" ht="10.5" outlineLevel="4" x14ac:dyDescent="0.15">
      <c r="A3162" s="948" t="s">
        <v>36</v>
      </c>
      <c r="B3162" s="951" t="s">
        <v>10</v>
      </c>
      <c r="C3162" s="954" t="s">
        <v>11</v>
      </c>
      <c r="D3162" s="978">
        <v>2</v>
      </c>
      <c r="E3162" s="960" t="s">
        <v>10</v>
      </c>
      <c r="F3162" s="966"/>
      <c r="G3162" s="942"/>
      <c r="H3162" s="942"/>
      <c r="I3162" s="942"/>
      <c r="J3162" s="16" t="s">
        <v>156</v>
      </c>
      <c r="K3162" s="20"/>
      <c r="L3162" s="14"/>
      <c r="M3162" s="15"/>
      <c r="N3162" s="15"/>
      <c r="O3162" s="15"/>
      <c r="P3162" s="15"/>
      <c r="Q3162" s="14"/>
      <c r="R3162" s="14"/>
      <c r="S3162" s="945"/>
      <c r="T3162" s="912"/>
      <c r="U3162" s="912"/>
      <c r="V3162" s="912"/>
    </row>
    <row r="3163" spans="1:22" ht="10.5" outlineLevel="4" x14ac:dyDescent="0.15">
      <c r="A3163" s="949"/>
      <c r="B3163" s="952"/>
      <c r="C3163" s="955"/>
      <c r="D3163" s="979"/>
      <c r="E3163" s="961"/>
      <c r="F3163" s="967"/>
      <c r="G3163" s="943"/>
      <c r="H3163" s="943"/>
      <c r="I3163" s="943"/>
      <c r="J3163" s="16" t="s">
        <v>157</v>
      </c>
      <c r="K3163" s="20"/>
      <c r="L3163" s="16"/>
      <c r="M3163" s="17"/>
      <c r="N3163" s="17"/>
      <c r="O3163" s="17"/>
      <c r="P3163" s="17"/>
      <c r="Q3163" s="16"/>
      <c r="R3163" s="16"/>
      <c r="S3163" s="946"/>
      <c r="T3163" s="913"/>
      <c r="U3163" s="913"/>
      <c r="V3163" s="913"/>
    </row>
    <row r="3164" spans="1:22" ht="10.5" outlineLevel="4" x14ac:dyDescent="0.15">
      <c r="A3164" s="949"/>
      <c r="B3164" s="952"/>
      <c r="C3164" s="955"/>
      <c r="D3164" s="979"/>
      <c r="E3164" s="961"/>
      <c r="F3164" s="967"/>
      <c r="G3164" s="943"/>
      <c r="H3164" s="943"/>
      <c r="I3164" s="943"/>
      <c r="J3164" s="16" t="s">
        <v>158</v>
      </c>
      <c r="K3164" s="20"/>
      <c r="L3164" s="16"/>
      <c r="M3164" s="17"/>
      <c r="N3164" s="17"/>
      <c r="O3164" s="17"/>
      <c r="P3164" s="17"/>
      <c r="Q3164" s="16"/>
      <c r="R3164" s="16"/>
      <c r="S3164" s="946"/>
      <c r="T3164" s="913"/>
      <c r="U3164" s="913"/>
      <c r="V3164" s="913"/>
    </row>
    <row r="3165" spans="1:22" ht="10.5" outlineLevel="4" x14ac:dyDescent="0.15">
      <c r="A3165" s="949"/>
      <c r="B3165" s="952"/>
      <c r="C3165" s="955"/>
      <c r="D3165" s="979"/>
      <c r="E3165" s="961"/>
      <c r="F3165" s="967"/>
      <c r="G3165" s="943"/>
      <c r="H3165" s="943"/>
      <c r="I3165" s="943"/>
      <c r="J3165" s="18" t="s">
        <v>159</v>
      </c>
      <c r="K3165" s="21"/>
      <c r="L3165" s="18"/>
      <c r="M3165" s="18"/>
      <c r="N3165" s="18"/>
      <c r="O3165" s="18"/>
      <c r="P3165" s="18"/>
      <c r="Q3165" s="18"/>
      <c r="R3165" s="18"/>
      <c r="S3165" s="946"/>
      <c r="T3165" s="913"/>
      <c r="U3165" s="913"/>
      <c r="V3165" s="913"/>
    </row>
    <row r="3166" spans="1:22" ht="11.25" outlineLevel="4" thickBot="1" x14ac:dyDescent="0.2">
      <c r="A3166" s="950"/>
      <c r="B3166" s="953"/>
      <c r="C3166" s="956"/>
      <c r="D3166" s="980"/>
      <c r="E3166" s="962"/>
      <c r="F3166" s="968"/>
      <c r="G3166" s="944"/>
      <c r="H3166" s="944"/>
      <c r="I3166" s="944"/>
      <c r="J3166" s="19" t="s">
        <v>385</v>
      </c>
      <c r="K3166" s="19">
        <f>SUM(K3162:K3165)</f>
        <v>0</v>
      </c>
      <c r="L3166" s="19">
        <f>SUM(L3162:L3165)</f>
        <v>0</v>
      </c>
      <c r="M3166" s="19">
        <f t="shared" ref="M3166:R3166" si="766">SUM(M3162:M3165)</f>
        <v>0</v>
      </c>
      <c r="N3166" s="19">
        <f t="shared" si="766"/>
        <v>0</v>
      </c>
      <c r="O3166" s="19">
        <f t="shared" si="766"/>
        <v>0</v>
      </c>
      <c r="P3166" s="19">
        <f t="shared" si="766"/>
        <v>0</v>
      </c>
      <c r="Q3166" s="19">
        <f t="shared" si="766"/>
        <v>0</v>
      </c>
      <c r="R3166" s="19">
        <f t="shared" si="766"/>
        <v>0</v>
      </c>
      <c r="S3166" s="947"/>
      <c r="T3166" s="914"/>
      <c r="U3166" s="914"/>
      <c r="V3166" s="914"/>
    </row>
    <row r="3167" spans="1:22" ht="10.5" outlineLevel="4" x14ac:dyDescent="0.15">
      <c r="A3167" s="948" t="s">
        <v>36</v>
      </c>
      <c r="B3167" s="951" t="s">
        <v>10</v>
      </c>
      <c r="C3167" s="954" t="s">
        <v>11</v>
      </c>
      <c r="D3167" s="978">
        <v>2</v>
      </c>
      <c r="E3167" s="960" t="s">
        <v>11</v>
      </c>
      <c r="F3167" s="963"/>
      <c r="G3167" s="942"/>
      <c r="H3167" s="942"/>
      <c r="I3167" s="942"/>
      <c r="J3167" s="14" t="s">
        <v>156</v>
      </c>
      <c r="K3167" s="20"/>
      <c r="L3167" s="20"/>
      <c r="M3167" s="17"/>
      <c r="N3167" s="17"/>
      <c r="O3167" s="17"/>
      <c r="P3167" s="17"/>
      <c r="Q3167" s="16"/>
      <c r="R3167" s="16"/>
      <c r="S3167" s="945"/>
      <c r="T3167" s="912"/>
      <c r="U3167" s="912"/>
      <c r="V3167" s="912"/>
    </row>
    <row r="3168" spans="1:22" ht="10.5" outlineLevel="4" x14ac:dyDescent="0.15">
      <c r="A3168" s="949"/>
      <c r="B3168" s="952"/>
      <c r="C3168" s="955"/>
      <c r="D3168" s="979"/>
      <c r="E3168" s="961"/>
      <c r="F3168" s="964"/>
      <c r="G3168" s="943"/>
      <c r="H3168" s="943"/>
      <c r="I3168" s="943"/>
      <c r="J3168" s="16" t="s">
        <v>157</v>
      </c>
      <c r="K3168" s="20"/>
      <c r="L3168" s="20"/>
      <c r="M3168" s="17"/>
      <c r="N3168" s="17"/>
      <c r="O3168" s="17"/>
      <c r="P3168" s="17"/>
      <c r="Q3168" s="16"/>
      <c r="R3168" s="16"/>
      <c r="S3168" s="946"/>
      <c r="T3168" s="913"/>
      <c r="U3168" s="913"/>
      <c r="V3168" s="913"/>
    </row>
    <row r="3169" spans="1:22" ht="10.5" outlineLevel="4" x14ac:dyDescent="0.15">
      <c r="A3169" s="949"/>
      <c r="B3169" s="952"/>
      <c r="C3169" s="955"/>
      <c r="D3169" s="979"/>
      <c r="E3169" s="961"/>
      <c r="F3169" s="964"/>
      <c r="G3169" s="943"/>
      <c r="H3169" s="943"/>
      <c r="I3169" s="943"/>
      <c r="J3169" s="16" t="s">
        <v>158</v>
      </c>
      <c r="K3169" s="20"/>
      <c r="L3169" s="20"/>
      <c r="M3169" s="17"/>
      <c r="N3169" s="17"/>
      <c r="O3169" s="17"/>
      <c r="P3169" s="17"/>
      <c r="Q3169" s="16"/>
      <c r="R3169" s="16"/>
      <c r="S3169" s="946"/>
      <c r="T3169" s="913"/>
      <c r="U3169" s="913"/>
      <c r="V3169" s="913"/>
    </row>
    <row r="3170" spans="1:22" ht="10.5" outlineLevel="4" x14ac:dyDescent="0.15">
      <c r="A3170" s="949"/>
      <c r="B3170" s="952"/>
      <c r="C3170" s="955"/>
      <c r="D3170" s="979"/>
      <c r="E3170" s="961"/>
      <c r="F3170" s="964"/>
      <c r="G3170" s="943"/>
      <c r="H3170" s="943"/>
      <c r="I3170" s="943"/>
      <c r="J3170" s="18" t="s">
        <v>159</v>
      </c>
      <c r="K3170" s="21"/>
      <c r="L3170" s="21"/>
      <c r="M3170" s="22"/>
      <c r="N3170" s="22"/>
      <c r="O3170" s="22"/>
      <c r="P3170" s="22"/>
      <c r="Q3170" s="18"/>
      <c r="R3170" s="18"/>
      <c r="S3170" s="946"/>
      <c r="T3170" s="913"/>
      <c r="U3170" s="913"/>
      <c r="V3170" s="913"/>
    </row>
    <row r="3171" spans="1:22" ht="11.25" outlineLevel="4" thickBot="1" x14ac:dyDescent="0.2">
      <c r="A3171" s="950"/>
      <c r="B3171" s="953"/>
      <c r="C3171" s="956"/>
      <c r="D3171" s="980"/>
      <c r="E3171" s="962"/>
      <c r="F3171" s="965"/>
      <c r="G3171" s="944"/>
      <c r="H3171" s="944"/>
      <c r="I3171" s="944"/>
      <c r="J3171" s="19" t="s">
        <v>385</v>
      </c>
      <c r="K3171" s="19">
        <f>SUM(K3167:K3170)</f>
        <v>0</v>
      </c>
      <c r="L3171" s="19">
        <f>SUM(L3167:L3170)</f>
        <v>0</v>
      </c>
      <c r="M3171" s="19">
        <f t="shared" ref="M3171:R3171" si="767">SUM(M3167:M3170)</f>
        <v>0</v>
      </c>
      <c r="N3171" s="19">
        <f t="shared" si="767"/>
        <v>0</v>
      </c>
      <c r="O3171" s="19">
        <f t="shared" si="767"/>
        <v>0</v>
      </c>
      <c r="P3171" s="19">
        <f t="shared" si="767"/>
        <v>0</v>
      </c>
      <c r="Q3171" s="19">
        <f t="shared" si="767"/>
        <v>0</v>
      </c>
      <c r="R3171" s="19">
        <f t="shared" si="767"/>
        <v>0</v>
      </c>
      <c r="S3171" s="947"/>
      <c r="T3171" s="914"/>
      <c r="U3171" s="914"/>
      <c r="V3171" s="914"/>
    </row>
    <row r="3172" spans="1:22" ht="10.5" outlineLevel="4" x14ac:dyDescent="0.15">
      <c r="A3172" s="948" t="s">
        <v>36</v>
      </c>
      <c r="B3172" s="951" t="s">
        <v>10</v>
      </c>
      <c r="C3172" s="954" t="s">
        <v>11</v>
      </c>
      <c r="D3172" s="978">
        <v>2</v>
      </c>
      <c r="E3172" s="960" t="s">
        <v>12</v>
      </c>
      <c r="F3172" s="963"/>
      <c r="G3172" s="942"/>
      <c r="H3172" s="942"/>
      <c r="I3172" s="942"/>
      <c r="J3172" s="14" t="s">
        <v>156</v>
      </c>
      <c r="K3172" s="20"/>
      <c r="L3172" s="20"/>
      <c r="M3172" s="17"/>
      <c r="N3172" s="17"/>
      <c r="O3172" s="17"/>
      <c r="P3172" s="17"/>
      <c r="Q3172" s="16"/>
      <c r="R3172" s="16"/>
      <c r="S3172" s="945"/>
      <c r="T3172" s="912"/>
      <c r="U3172" s="912"/>
      <c r="V3172" s="912"/>
    </row>
    <row r="3173" spans="1:22" ht="10.5" outlineLevel="4" x14ac:dyDescent="0.15">
      <c r="A3173" s="949"/>
      <c r="B3173" s="952"/>
      <c r="C3173" s="955"/>
      <c r="D3173" s="979"/>
      <c r="E3173" s="961"/>
      <c r="F3173" s="964"/>
      <c r="G3173" s="943"/>
      <c r="H3173" s="943"/>
      <c r="I3173" s="943"/>
      <c r="J3173" s="16" t="s">
        <v>157</v>
      </c>
      <c r="K3173" s="20"/>
      <c r="L3173" s="20"/>
      <c r="M3173" s="17"/>
      <c r="N3173" s="17"/>
      <c r="O3173" s="17"/>
      <c r="P3173" s="17"/>
      <c r="Q3173" s="16"/>
      <c r="R3173" s="16"/>
      <c r="S3173" s="946"/>
      <c r="T3173" s="913"/>
      <c r="U3173" s="913"/>
      <c r="V3173" s="913"/>
    </row>
    <row r="3174" spans="1:22" ht="10.5" outlineLevel="4" x14ac:dyDescent="0.15">
      <c r="A3174" s="949"/>
      <c r="B3174" s="952"/>
      <c r="C3174" s="955"/>
      <c r="D3174" s="979"/>
      <c r="E3174" s="961"/>
      <c r="F3174" s="964"/>
      <c r="G3174" s="943"/>
      <c r="H3174" s="943"/>
      <c r="I3174" s="943"/>
      <c r="J3174" s="16" t="s">
        <v>158</v>
      </c>
      <c r="K3174" s="20"/>
      <c r="L3174" s="20"/>
      <c r="M3174" s="17"/>
      <c r="N3174" s="17"/>
      <c r="O3174" s="17"/>
      <c r="P3174" s="17"/>
      <c r="Q3174" s="16"/>
      <c r="R3174" s="16"/>
      <c r="S3174" s="946"/>
      <c r="T3174" s="913"/>
      <c r="U3174" s="913"/>
      <c r="V3174" s="913"/>
    </row>
    <row r="3175" spans="1:22" ht="10.5" outlineLevel="4" x14ac:dyDescent="0.15">
      <c r="A3175" s="949"/>
      <c r="B3175" s="952"/>
      <c r="C3175" s="955"/>
      <c r="D3175" s="979"/>
      <c r="E3175" s="961"/>
      <c r="F3175" s="964"/>
      <c r="G3175" s="943"/>
      <c r="H3175" s="943"/>
      <c r="I3175" s="943"/>
      <c r="J3175" s="18" t="s">
        <v>159</v>
      </c>
      <c r="K3175" s="21"/>
      <c r="L3175" s="21"/>
      <c r="M3175" s="22"/>
      <c r="N3175" s="22"/>
      <c r="O3175" s="22"/>
      <c r="P3175" s="22"/>
      <c r="Q3175" s="18"/>
      <c r="R3175" s="18"/>
      <c r="S3175" s="946"/>
      <c r="T3175" s="913"/>
      <c r="U3175" s="913"/>
      <c r="V3175" s="913"/>
    </row>
    <row r="3176" spans="1:22" ht="11.25" outlineLevel="4" thickBot="1" x14ac:dyDescent="0.2">
      <c r="A3176" s="950"/>
      <c r="B3176" s="953"/>
      <c r="C3176" s="956"/>
      <c r="D3176" s="980"/>
      <c r="E3176" s="962"/>
      <c r="F3176" s="965"/>
      <c r="G3176" s="944"/>
      <c r="H3176" s="944"/>
      <c r="I3176" s="944"/>
      <c r="J3176" s="19" t="s">
        <v>385</v>
      </c>
      <c r="K3176" s="19">
        <f>SUM(K3172:K3175)</f>
        <v>0</v>
      </c>
      <c r="L3176" s="19">
        <f>SUM(L3172:L3175)</f>
        <v>0</v>
      </c>
      <c r="M3176" s="19">
        <f t="shared" ref="M3176:R3176" si="768">SUM(M3172:M3175)</f>
        <v>0</v>
      </c>
      <c r="N3176" s="19">
        <f t="shared" si="768"/>
        <v>0</v>
      </c>
      <c r="O3176" s="19">
        <f t="shared" si="768"/>
        <v>0</v>
      </c>
      <c r="P3176" s="19">
        <f t="shared" si="768"/>
        <v>0</v>
      </c>
      <c r="Q3176" s="19">
        <f t="shared" si="768"/>
        <v>0</v>
      </c>
      <c r="R3176" s="19">
        <f t="shared" si="768"/>
        <v>0</v>
      </c>
      <c r="S3176" s="947"/>
      <c r="T3176" s="914"/>
      <c r="U3176" s="914"/>
      <c r="V3176" s="914"/>
    </row>
    <row r="3177" spans="1:22" ht="15.75" customHeight="1" outlineLevel="3" thickBot="1" x14ac:dyDescent="0.2">
      <c r="A3177" s="30" t="s">
        <v>36</v>
      </c>
      <c r="B3177" s="31" t="s">
        <v>10</v>
      </c>
      <c r="C3177" s="10" t="s">
        <v>11</v>
      </c>
      <c r="D3177" s="25">
        <f>D3172</f>
        <v>2</v>
      </c>
      <c r="E3177" s="915" t="s">
        <v>46</v>
      </c>
      <c r="F3177" s="916"/>
      <c r="G3177" s="916"/>
      <c r="H3177" s="916"/>
      <c r="I3177" s="916"/>
      <c r="J3177" s="917"/>
      <c r="K3177" s="26">
        <f>K3166+K3171+K3176</f>
        <v>0</v>
      </c>
      <c r="L3177" s="26">
        <f>L3166+L3171+L3176</f>
        <v>0</v>
      </c>
      <c r="M3177" s="26">
        <f t="shared" ref="M3177:R3177" si="769">M3166+M3171+M3176</f>
        <v>0</v>
      </c>
      <c r="N3177" s="26">
        <f t="shared" si="769"/>
        <v>0</v>
      </c>
      <c r="O3177" s="26">
        <f t="shared" si="769"/>
        <v>0</v>
      </c>
      <c r="P3177" s="26">
        <f t="shared" si="769"/>
        <v>0</v>
      </c>
      <c r="Q3177" s="26">
        <f t="shared" si="769"/>
        <v>0</v>
      </c>
      <c r="R3177" s="26">
        <f t="shared" si="769"/>
        <v>0</v>
      </c>
      <c r="S3177" s="42" t="s">
        <v>13</v>
      </c>
      <c r="T3177" s="43" t="s">
        <v>13</v>
      </c>
      <c r="U3177" s="44" t="s">
        <v>13</v>
      </c>
      <c r="V3177" s="45" t="s">
        <v>13</v>
      </c>
    </row>
    <row r="3178" spans="1:22" ht="11.25" customHeight="1" outlineLevel="4" thickBot="1" x14ac:dyDescent="0.2">
      <c r="A3178" s="46" t="s">
        <v>36</v>
      </c>
      <c r="B3178" s="24" t="s">
        <v>10</v>
      </c>
      <c r="C3178" s="118" t="s">
        <v>11</v>
      </c>
      <c r="D3178" s="25">
        <v>3</v>
      </c>
      <c r="E3178" s="969" t="s">
        <v>67</v>
      </c>
      <c r="F3178" s="970"/>
      <c r="G3178" s="970"/>
      <c r="H3178" s="970"/>
      <c r="I3178" s="970"/>
      <c r="J3178" s="970"/>
      <c r="K3178" s="970"/>
      <c r="L3178" s="970"/>
      <c r="M3178" s="970"/>
      <c r="N3178" s="970"/>
      <c r="O3178" s="970"/>
      <c r="P3178" s="970"/>
      <c r="Q3178" s="970"/>
      <c r="R3178" s="970"/>
      <c r="S3178" s="970"/>
      <c r="T3178" s="970"/>
      <c r="U3178" s="970"/>
      <c r="V3178" s="971"/>
    </row>
    <row r="3179" spans="1:22" ht="10.5" outlineLevel="4" x14ac:dyDescent="0.15">
      <c r="A3179" s="948" t="s">
        <v>36</v>
      </c>
      <c r="B3179" s="951" t="s">
        <v>10</v>
      </c>
      <c r="C3179" s="954" t="s">
        <v>11</v>
      </c>
      <c r="D3179" s="978">
        <v>3</v>
      </c>
      <c r="E3179" s="960" t="s">
        <v>10</v>
      </c>
      <c r="F3179" s="966"/>
      <c r="G3179" s="942"/>
      <c r="H3179" s="942"/>
      <c r="I3179" s="942"/>
      <c r="J3179" s="16" t="s">
        <v>156</v>
      </c>
      <c r="K3179" s="20"/>
      <c r="L3179" s="14"/>
      <c r="M3179" s="15"/>
      <c r="N3179" s="15"/>
      <c r="O3179" s="15"/>
      <c r="P3179" s="15"/>
      <c r="Q3179" s="14"/>
      <c r="R3179" s="14"/>
      <c r="S3179" s="945"/>
      <c r="T3179" s="912"/>
      <c r="U3179" s="912"/>
      <c r="V3179" s="912"/>
    </row>
    <row r="3180" spans="1:22" ht="10.5" outlineLevel="4" x14ac:dyDescent="0.15">
      <c r="A3180" s="949"/>
      <c r="B3180" s="952"/>
      <c r="C3180" s="955"/>
      <c r="D3180" s="979"/>
      <c r="E3180" s="961"/>
      <c r="F3180" s="967"/>
      <c r="G3180" s="943"/>
      <c r="H3180" s="943"/>
      <c r="I3180" s="943"/>
      <c r="J3180" s="16" t="s">
        <v>157</v>
      </c>
      <c r="K3180" s="20"/>
      <c r="L3180" s="16"/>
      <c r="M3180" s="17"/>
      <c r="N3180" s="17"/>
      <c r="O3180" s="17"/>
      <c r="P3180" s="17"/>
      <c r="Q3180" s="16"/>
      <c r="R3180" s="16"/>
      <c r="S3180" s="946"/>
      <c r="T3180" s="913"/>
      <c r="U3180" s="913"/>
      <c r="V3180" s="913"/>
    </row>
    <row r="3181" spans="1:22" ht="10.5" outlineLevel="4" x14ac:dyDescent="0.15">
      <c r="A3181" s="949"/>
      <c r="B3181" s="952"/>
      <c r="C3181" s="955"/>
      <c r="D3181" s="979"/>
      <c r="E3181" s="961"/>
      <c r="F3181" s="967"/>
      <c r="G3181" s="943"/>
      <c r="H3181" s="943"/>
      <c r="I3181" s="943"/>
      <c r="J3181" s="16" t="s">
        <v>158</v>
      </c>
      <c r="K3181" s="20"/>
      <c r="L3181" s="16"/>
      <c r="M3181" s="17"/>
      <c r="N3181" s="17"/>
      <c r="O3181" s="17"/>
      <c r="P3181" s="17"/>
      <c r="Q3181" s="16"/>
      <c r="R3181" s="16"/>
      <c r="S3181" s="946"/>
      <c r="T3181" s="913"/>
      <c r="U3181" s="913"/>
      <c r="V3181" s="913"/>
    </row>
    <row r="3182" spans="1:22" ht="10.5" outlineLevel="4" x14ac:dyDescent="0.15">
      <c r="A3182" s="949"/>
      <c r="B3182" s="952"/>
      <c r="C3182" s="955"/>
      <c r="D3182" s="979"/>
      <c r="E3182" s="961"/>
      <c r="F3182" s="967"/>
      <c r="G3182" s="943"/>
      <c r="H3182" s="943"/>
      <c r="I3182" s="943"/>
      <c r="J3182" s="18" t="s">
        <v>159</v>
      </c>
      <c r="K3182" s="21"/>
      <c r="L3182" s="18"/>
      <c r="M3182" s="18"/>
      <c r="N3182" s="18"/>
      <c r="O3182" s="18"/>
      <c r="P3182" s="18"/>
      <c r="Q3182" s="18"/>
      <c r="R3182" s="18"/>
      <c r="S3182" s="946"/>
      <c r="T3182" s="913"/>
      <c r="U3182" s="913"/>
      <c r="V3182" s="913"/>
    </row>
    <row r="3183" spans="1:22" ht="11.25" outlineLevel="4" thickBot="1" x14ac:dyDescent="0.2">
      <c r="A3183" s="950"/>
      <c r="B3183" s="953"/>
      <c r="C3183" s="956"/>
      <c r="D3183" s="980"/>
      <c r="E3183" s="962"/>
      <c r="F3183" s="968"/>
      <c r="G3183" s="944"/>
      <c r="H3183" s="944"/>
      <c r="I3183" s="944"/>
      <c r="J3183" s="19" t="s">
        <v>385</v>
      </c>
      <c r="K3183" s="19">
        <f>SUM(K3179:K3182)</f>
        <v>0</v>
      </c>
      <c r="L3183" s="19">
        <f>SUM(L3179:L3182)</f>
        <v>0</v>
      </c>
      <c r="M3183" s="19">
        <f t="shared" ref="M3183:R3183" si="770">SUM(M3179:M3182)</f>
        <v>0</v>
      </c>
      <c r="N3183" s="19">
        <f t="shared" si="770"/>
        <v>0</v>
      </c>
      <c r="O3183" s="19">
        <f t="shared" si="770"/>
        <v>0</v>
      </c>
      <c r="P3183" s="19">
        <f t="shared" si="770"/>
        <v>0</v>
      </c>
      <c r="Q3183" s="19">
        <f t="shared" si="770"/>
        <v>0</v>
      </c>
      <c r="R3183" s="19">
        <f t="shared" si="770"/>
        <v>0</v>
      </c>
      <c r="S3183" s="947"/>
      <c r="T3183" s="914"/>
      <c r="U3183" s="914"/>
      <c r="V3183" s="914"/>
    </row>
    <row r="3184" spans="1:22" ht="10.5" outlineLevel="4" x14ac:dyDescent="0.15">
      <c r="A3184" s="948" t="s">
        <v>36</v>
      </c>
      <c r="B3184" s="951" t="s">
        <v>10</v>
      </c>
      <c r="C3184" s="954" t="s">
        <v>11</v>
      </c>
      <c r="D3184" s="978">
        <v>3</v>
      </c>
      <c r="E3184" s="960" t="s">
        <v>11</v>
      </c>
      <c r="F3184" s="963"/>
      <c r="G3184" s="942"/>
      <c r="H3184" s="942"/>
      <c r="I3184" s="942"/>
      <c r="J3184" s="14" t="s">
        <v>156</v>
      </c>
      <c r="K3184" s="20"/>
      <c r="L3184" s="20"/>
      <c r="M3184" s="17"/>
      <c r="N3184" s="17"/>
      <c r="O3184" s="17"/>
      <c r="P3184" s="17"/>
      <c r="Q3184" s="16"/>
      <c r="R3184" s="16"/>
      <c r="S3184" s="945"/>
      <c r="T3184" s="912"/>
      <c r="U3184" s="912"/>
      <c r="V3184" s="912"/>
    </row>
    <row r="3185" spans="1:22" ht="10.5" outlineLevel="4" x14ac:dyDescent="0.15">
      <c r="A3185" s="949"/>
      <c r="B3185" s="952"/>
      <c r="C3185" s="955"/>
      <c r="D3185" s="979"/>
      <c r="E3185" s="961"/>
      <c r="F3185" s="964"/>
      <c r="G3185" s="943"/>
      <c r="H3185" s="943"/>
      <c r="I3185" s="943"/>
      <c r="J3185" s="16" t="s">
        <v>157</v>
      </c>
      <c r="K3185" s="20"/>
      <c r="L3185" s="20"/>
      <c r="M3185" s="17"/>
      <c r="N3185" s="17"/>
      <c r="O3185" s="17"/>
      <c r="P3185" s="17"/>
      <c r="Q3185" s="16"/>
      <c r="R3185" s="16"/>
      <c r="S3185" s="946"/>
      <c r="T3185" s="913"/>
      <c r="U3185" s="913"/>
      <c r="V3185" s="913"/>
    </row>
    <row r="3186" spans="1:22" ht="10.5" outlineLevel="4" x14ac:dyDescent="0.15">
      <c r="A3186" s="949"/>
      <c r="B3186" s="952"/>
      <c r="C3186" s="955"/>
      <c r="D3186" s="979"/>
      <c r="E3186" s="961"/>
      <c r="F3186" s="964"/>
      <c r="G3186" s="943"/>
      <c r="H3186" s="943"/>
      <c r="I3186" s="943"/>
      <c r="J3186" s="16" t="s">
        <v>158</v>
      </c>
      <c r="K3186" s="20"/>
      <c r="L3186" s="20"/>
      <c r="M3186" s="17"/>
      <c r="N3186" s="17"/>
      <c r="O3186" s="17"/>
      <c r="P3186" s="17"/>
      <c r="Q3186" s="16"/>
      <c r="R3186" s="16"/>
      <c r="S3186" s="946"/>
      <c r="T3186" s="913"/>
      <c r="U3186" s="913"/>
      <c r="V3186" s="913"/>
    </row>
    <row r="3187" spans="1:22" ht="10.5" outlineLevel="4" x14ac:dyDescent="0.15">
      <c r="A3187" s="949"/>
      <c r="B3187" s="952"/>
      <c r="C3187" s="955"/>
      <c r="D3187" s="979"/>
      <c r="E3187" s="961"/>
      <c r="F3187" s="964"/>
      <c r="G3187" s="943"/>
      <c r="H3187" s="943"/>
      <c r="I3187" s="943"/>
      <c r="J3187" s="18" t="s">
        <v>159</v>
      </c>
      <c r="K3187" s="21"/>
      <c r="L3187" s="21"/>
      <c r="M3187" s="22"/>
      <c r="N3187" s="22"/>
      <c r="O3187" s="22"/>
      <c r="P3187" s="22"/>
      <c r="Q3187" s="18"/>
      <c r="R3187" s="18"/>
      <c r="S3187" s="946"/>
      <c r="T3187" s="913"/>
      <c r="U3187" s="913"/>
      <c r="V3187" s="913"/>
    </row>
    <row r="3188" spans="1:22" ht="11.25" outlineLevel="4" thickBot="1" x14ac:dyDescent="0.2">
      <c r="A3188" s="950"/>
      <c r="B3188" s="953"/>
      <c r="C3188" s="956"/>
      <c r="D3188" s="980"/>
      <c r="E3188" s="962"/>
      <c r="F3188" s="965"/>
      <c r="G3188" s="944"/>
      <c r="H3188" s="944"/>
      <c r="I3188" s="944"/>
      <c r="J3188" s="19" t="s">
        <v>385</v>
      </c>
      <c r="K3188" s="19">
        <f>SUM(K3184:K3187)</f>
        <v>0</v>
      </c>
      <c r="L3188" s="19">
        <f>SUM(L3184:L3187)</f>
        <v>0</v>
      </c>
      <c r="M3188" s="19">
        <f t="shared" ref="M3188:R3188" si="771">SUM(M3184:M3187)</f>
        <v>0</v>
      </c>
      <c r="N3188" s="19">
        <f t="shared" si="771"/>
        <v>0</v>
      </c>
      <c r="O3188" s="19">
        <f t="shared" si="771"/>
        <v>0</v>
      </c>
      <c r="P3188" s="19">
        <f t="shared" si="771"/>
        <v>0</v>
      </c>
      <c r="Q3188" s="19">
        <f t="shared" si="771"/>
        <v>0</v>
      </c>
      <c r="R3188" s="19">
        <f t="shared" si="771"/>
        <v>0</v>
      </c>
      <c r="S3188" s="947"/>
      <c r="T3188" s="914"/>
      <c r="U3188" s="914"/>
      <c r="V3188" s="914"/>
    </row>
    <row r="3189" spans="1:22" ht="10.5" outlineLevel="4" x14ac:dyDescent="0.15">
      <c r="A3189" s="948" t="s">
        <v>36</v>
      </c>
      <c r="B3189" s="951" t="s">
        <v>10</v>
      </c>
      <c r="C3189" s="954" t="s">
        <v>11</v>
      </c>
      <c r="D3189" s="978">
        <v>3</v>
      </c>
      <c r="E3189" s="960" t="s">
        <v>12</v>
      </c>
      <c r="F3189" s="963"/>
      <c r="G3189" s="942"/>
      <c r="H3189" s="942"/>
      <c r="I3189" s="942"/>
      <c r="J3189" s="14" t="s">
        <v>156</v>
      </c>
      <c r="K3189" s="20"/>
      <c r="L3189" s="20"/>
      <c r="M3189" s="17"/>
      <c r="N3189" s="17"/>
      <c r="O3189" s="17"/>
      <c r="P3189" s="47"/>
      <c r="Q3189" s="17"/>
      <c r="R3189" s="17"/>
      <c r="S3189" s="945"/>
      <c r="T3189" s="912"/>
      <c r="U3189" s="912"/>
      <c r="V3189" s="912"/>
    </row>
    <row r="3190" spans="1:22" ht="10.5" outlineLevel="4" x14ac:dyDescent="0.15">
      <c r="A3190" s="949"/>
      <c r="B3190" s="952"/>
      <c r="C3190" s="955"/>
      <c r="D3190" s="979"/>
      <c r="E3190" s="961"/>
      <c r="F3190" s="964"/>
      <c r="G3190" s="943"/>
      <c r="H3190" s="943"/>
      <c r="I3190" s="943"/>
      <c r="J3190" s="16" t="s">
        <v>157</v>
      </c>
      <c r="K3190" s="20"/>
      <c r="L3190" s="20"/>
      <c r="M3190" s="17"/>
      <c r="N3190" s="17"/>
      <c r="O3190" s="17"/>
      <c r="P3190" s="47"/>
      <c r="Q3190" s="17"/>
      <c r="R3190" s="17"/>
      <c r="S3190" s="946"/>
      <c r="T3190" s="913"/>
      <c r="U3190" s="913"/>
      <c r="V3190" s="913"/>
    </row>
    <row r="3191" spans="1:22" ht="10.5" outlineLevel="4" x14ac:dyDescent="0.15">
      <c r="A3191" s="949"/>
      <c r="B3191" s="952"/>
      <c r="C3191" s="955"/>
      <c r="D3191" s="979"/>
      <c r="E3191" s="961"/>
      <c r="F3191" s="964"/>
      <c r="G3191" s="943"/>
      <c r="H3191" s="943"/>
      <c r="I3191" s="943"/>
      <c r="J3191" s="16" t="s">
        <v>158</v>
      </c>
      <c r="K3191" s="20"/>
      <c r="L3191" s="20"/>
      <c r="M3191" s="17"/>
      <c r="N3191" s="17"/>
      <c r="O3191" s="17"/>
      <c r="P3191" s="47"/>
      <c r="Q3191" s="17"/>
      <c r="R3191" s="17"/>
      <c r="S3191" s="946"/>
      <c r="T3191" s="913"/>
      <c r="U3191" s="913"/>
      <c r="V3191" s="913"/>
    </row>
    <row r="3192" spans="1:22" ht="10.5" outlineLevel="4" x14ac:dyDescent="0.15">
      <c r="A3192" s="949"/>
      <c r="B3192" s="952"/>
      <c r="C3192" s="955"/>
      <c r="D3192" s="979"/>
      <c r="E3192" s="961"/>
      <c r="F3192" s="964"/>
      <c r="G3192" s="943"/>
      <c r="H3192" s="943"/>
      <c r="I3192" s="943"/>
      <c r="J3192" s="18" t="s">
        <v>159</v>
      </c>
      <c r="K3192" s="21"/>
      <c r="L3192" s="21"/>
      <c r="M3192" s="22"/>
      <c r="N3192" s="22"/>
      <c r="O3192" s="22"/>
      <c r="P3192" s="48"/>
      <c r="Q3192" s="22"/>
      <c r="R3192" s="22"/>
      <c r="S3192" s="946"/>
      <c r="T3192" s="913"/>
      <c r="U3192" s="913"/>
      <c r="V3192" s="913"/>
    </row>
    <row r="3193" spans="1:22" ht="11.25" outlineLevel="4" thickBot="1" x14ac:dyDescent="0.2">
      <c r="A3193" s="950"/>
      <c r="B3193" s="953"/>
      <c r="C3193" s="956"/>
      <c r="D3193" s="980"/>
      <c r="E3193" s="962"/>
      <c r="F3193" s="965"/>
      <c r="G3193" s="944"/>
      <c r="H3193" s="944"/>
      <c r="I3193" s="944"/>
      <c r="J3193" s="19" t="s">
        <v>385</v>
      </c>
      <c r="K3193" s="19">
        <f>SUM(K3189:K3192)</f>
        <v>0</v>
      </c>
      <c r="L3193" s="19">
        <f>SUM(L3189:L3192)</f>
        <v>0</v>
      </c>
      <c r="M3193" s="19">
        <f t="shared" ref="M3193:R3193" si="772">SUM(M3189:M3192)</f>
        <v>0</v>
      </c>
      <c r="N3193" s="19">
        <f t="shared" si="772"/>
        <v>0</v>
      </c>
      <c r="O3193" s="19">
        <f t="shared" si="772"/>
        <v>0</v>
      </c>
      <c r="P3193" s="19">
        <f t="shared" si="772"/>
        <v>0</v>
      </c>
      <c r="Q3193" s="19">
        <f t="shared" si="772"/>
        <v>0</v>
      </c>
      <c r="R3193" s="19">
        <f t="shared" si="772"/>
        <v>0</v>
      </c>
      <c r="S3193" s="947"/>
      <c r="T3193" s="914"/>
      <c r="U3193" s="914"/>
      <c r="V3193" s="914"/>
    </row>
    <row r="3194" spans="1:22" ht="11.25" outlineLevel="3" thickBot="1" x14ac:dyDescent="0.2">
      <c r="A3194" s="30" t="s">
        <v>36</v>
      </c>
      <c r="B3194" s="31" t="s">
        <v>10</v>
      </c>
      <c r="C3194" s="10" t="s">
        <v>11</v>
      </c>
      <c r="D3194" s="25">
        <f>D3189</f>
        <v>3</v>
      </c>
      <c r="E3194" s="915" t="s">
        <v>46</v>
      </c>
      <c r="F3194" s="916"/>
      <c r="G3194" s="916"/>
      <c r="H3194" s="916"/>
      <c r="I3194" s="916"/>
      <c r="J3194" s="917"/>
      <c r="K3194" s="26">
        <f>K3183+K3188+K3193</f>
        <v>0</v>
      </c>
      <c r="L3194" s="26">
        <f t="shared" ref="L3194:R3194" si="773">L3183+L3188+L3193</f>
        <v>0</v>
      </c>
      <c r="M3194" s="26">
        <f t="shared" si="773"/>
        <v>0</v>
      </c>
      <c r="N3194" s="26">
        <f t="shared" si="773"/>
        <v>0</v>
      </c>
      <c r="O3194" s="26">
        <f t="shared" si="773"/>
        <v>0</v>
      </c>
      <c r="P3194" s="26">
        <f t="shared" si="773"/>
        <v>0</v>
      </c>
      <c r="Q3194" s="26">
        <f t="shared" si="773"/>
        <v>0</v>
      </c>
      <c r="R3194" s="26">
        <f t="shared" si="773"/>
        <v>0</v>
      </c>
      <c r="S3194" s="42" t="s">
        <v>13</v>
      </c>
      <c r="T3194" s="43" t="s">
        <v>13</v>
      </c>
      <c r="U3194" s="44" t="s">
        <v>13</v>
      </c>
      <c r="V3194" s="45" t="s">
        <v>13</v>
      </c>
    </row>
    <row r="3195" spans="1:22" ht="11.25" customHeight="1" outlineLevel="4" thickBot="1" x14ac:dyDescent="0.2">
      <c r="A3195" s="46" t="s">
        <v>36</v>
      </c>
      <c r="B3195" s="24" t="s">
        <v>10</v>
      </c>
      <c r="C3195" s="118" t="s">
        <v>11</v>
      </c>
      <c r="D3195" s="25">
        <v>4</v>
      </c>
      <c r="E3195" s="969" t="s">
        <v>68</v>
      </c>
      <c r="F3195" s="970"/>
      <c r="G3195" s="970"/>
      <c r="H3195" s="970"/>
      <c r="I3195" s="970"/>
      <c r="J3195" s="970"/>
      <c r="K3195" s="970"/>
      <c r="L3195" s="970"/>
      <c r="M3195" s="970"/>
      <c r="N3195" s="970"/>
      <c r="O3195" s="970"/>
      <c r="P3195" s="970"/>
      <c r="Q3195" s="970"/>
      <c r="R3195" s="970"/>
      <c r="S3195" s="970"/>
      <c r="T3195" s="970"/>
      <c r="U3195" s="970"/>
      <c r="V3195" s="971"/>
    </row>
    <row r="3196" spans="1:22" ht="10.5" outlineLevel="4" x14ac:dyDescent="0.15">
      <c r="A3196" s="948" t="s">
        <v>36</v>
      </c>
      <c r="B3196" s="951" t="s">
        <v>10</v>
      </c>
      <c r="C3196" s="954" t="s">
        <v>11</v>
      </c>
      <c r="D3196" s="978">
        <v>4</v>
      </c>
      <c r="E3196" s="960" t="s">
        <v>10</v>
      </c>
      <c r="F3196" s="966"/>
      <c r="G3196" s="942"/>
      <c r="H3196" s="942"/>
      <c r="I3196" s="942"/>
      <c r="J3196" s="16" t="s">
        <v>156</v>
      </c>
      <c r="K3196" s="20"/>
      <c r="L3196" s="14"/>
      <c r="M3196" s="15"/>
      <c r="N3196" s="15"/>
      <c r="O3196" s="15"/>
      <c r="P3196" s="15"/>
      <c r="Q3196" s="14"/>
      <c r="R3196" s="14"/>
      <c r="S3196" s="945"/>
      <c r="T3196" s="912"/>
      <c r="U3196" s="912"/>
      <c r="V3196" s="912"/>
    </row>
    <row r="3197" spans="1:22" ht="10.5" outlineLevel="4" x14ac:dyDescent="0.15">
      <c r="A3197" s="949"/>
      <c r="B3197" s="952"/>
      <c r="C3197" s="955"/>
      <c r="D3197" s="979"/>
      <c r="E3197" s="961"/>
      <c r="F3197" s="967"/>
      <c r="G3197" s="943"/>
      <c r="H3197" s="943"/>
      <c r="I3197" s="943"/>
      <c r="J3197" s="16" t="s">
        <v>157</v>
      </c>
      <c r="K3197" s="20"/>
      <c r="L3197" s="16"/>
      <c r="M3197" s="17"/>
      <c r="N3197" s="17"/>
      <c r="O3197" s="17"/>
      <c r="P3197" s="17"/>
      <c r="Q3197" s="16"/>
      <c r="R3197" s="16"/>
      <c r="S3197" s="946"/>
      <c r="T3197" s="913"/>
      <c r="U3197" s="913"/>
      <c r="V3197" s="913"/>
    </row>
    <row r="3198" spans="1:22" ht="10.5" outlineLevel="4" x14ac:dyDescent="0.15">
      <c r="A3198" s="949"/>
      <c r="B3198" s="952"/>
      <c r="C3198" s="955"/>
      <c r="D3198" s="979"/>
      <c r="E3198" s="961"/>
      <c r="F3198" s="967"/>
      <c r="G3198" s="943"/>
      <c r="H3198" s="943"/>
      <c r="I3198" s="943"/>
      <c r="J3198" s="16" t="s">
        <v>158</v>
      </c>
      <c r="K3198" s="20"/>
      <c r="L3198" s="16"/>
      <c r="M3198" s="17"/>
      <c r="N3198" s="17"/>
      <c r="O3198" s="17"/>
      <c r="P3198" s="17"/>
      <c r="Q3198" s="16"/>
      <c r="R3198" s="16"/>
      <c r="S3198" s="946"/>
      <c r="T3198" s="913"/>
      <c r="U3198" s="913"/>
      <c r="V3198" s="913"/>
    </row>
    <row r="3199" spans="1:22" ht="10.5" outlineLevel="4" x14ac:dyDescent="0.15">
      <c r="A3199" s="949"/>
      <c r="B3199" s="952"/>
      <c r="C3199" s="955"/>
      <c r="D3199" s="979"/>
      <c r="E3199" s="961"/>
      <c r="F3199" s="967"/>
      <c r="G3199" s="943"/>
      <c r="H3199" s="943"/>
      <c r="I3199" s="943"/>
      <c r="J3199" s="18" t="s">
        <v>159</v>
      </c>
      <c r="K3199" s="21"/>
      <c r="L3199" s="18"/>
      <c r="M3199" s="18"/>
      <c r="N3199" s="18"/>
      <c r="O3199" s="18"/>
      <c r="P3199" s="18"/>
      <c r="Q3199" s="18"/>
      <c r="R3199" s="18"/>
      <c r="S3199" s="946"/>
      <c r="T3199" s="913"/>
      <c r="U3199" s="913"/>
      <c r="V3199" s="913"/>
    </row>
    <row r="3200" spans="1:22" ht="11.25" outlineLevel="4" thickBot="1" x14ac:dyDescent="0.2">
      <c r="A3200" s="950"/>
      <c r="B3200" s="953"/>
      <c r="C3200" s="956"/>
      <c r="D3200" s="980"/>
      <c r="E3200" s="962"/>
      <c r="F3200" s="968"/>
      <c r="G3200" s="944"/>
      <c r="H3200" s="944"/>
      <c r="I3200" s="944"/>
      <c r="J3200" s="19" t="s">
        <v>385</v>
      </c>
      <c r="K3200" s="19">
        <f>SUM(K3196:K3199)</f>
        <v>0</v>
      </c>
      <c r="L3200" s="19">
        <f>SUM(L3196:L3199)</f>
        <v>0</v>
      </c>
      <c r="M3200" s="19">
        <f t="shared" ref="M3200:R3200" si="774">SUM(M3196:M3199)</f>
        <v>0</v>
      </c>
      <c r="N3200" s="19">
        <f t="shared" si="774"/>
        <v>0</v>
      </c>
      <c r="O3200" s="19">
        <f t="shared" si="774"/>
        <v>0</v>
      </c>
      <c r="P3200" s="19">
        <f t="shared" si="774"/>
        <v>0</v>
      </c>
      <c r="Q3200" s="19">
        <f t="shared" si="774"/>
        <v>0</v>
      </c>
      <c r="R3200" s="19">
        <f t="shared" si="774"/>
        <v>0</v>
      </c>
      <c r="S3200" s="947"/>
      <c r="T3200" s="914"/>
      <c r="U3200" s="914"/>
      <c r="V3200" s="914"/>
    </row>
    <row r="3201" spans="1:22" ht="10.5" outlineLevel="4" x14ac:dyDescent="0.15">
      <c r="A3201" s="948" t="s">
        <v>36</v>
      </c>
      <c r="B3201" s="951" t="s">
        <v>10</v>
      </c>
      <c r="C3201" s="954" t="s">
        <v>11</v>
      </c>
      <c r="D3201" s="978">
        <v>4</v>
      </c>
      <c r="E3201" s="960" t="s">
        <v>11</v>
      </c>
      <c r="F3201" s="963"/>
      <c r="G3201" s="942"/>
      <c r="H3201" s="942"/>
      <c r="I3201" s="942"/>
      <c r="J3201" s="14" t="s">
        <v>156</v>
      </c>
      <c r="K3201" s="20"/>
      <c r="L3201" s="20"/>
      <c r="M3201" s="17"/>
      <c r="N3201" s="17"/>
      <c r="O3201" s="17"/>
      <c r="P3201" s="17"/>
      <c r="Q3201" s="16"/>
      <c r="R3201" s="16"/>
      <c r="S3201" s="945"/>
      <c r="T3201" s="912"/>
      <c r="U3201" s="912"/>
      <c r="V3201" s="912"/>
    </row>
    <row r="3202" spans="1:22" ht="10.5" outlineLevel="4" x14ac:dyDescent="0.15">
      <c r="A3202" s="949"/>
      <c r="B3202" s="952"/>
      <c r="C3202" s="955"/>
      <c r="D3202" s="979"/>
      <c r="E3202" s="961"/>
      <c r="F3202" s="964"/>
      <c r="G3202" s="943"/>
      <c r="H3202" s="943"/>
      <c r="I3202" s="943"/>
      <c r="J3202" s="16" t="s">
        <v>157</v>
      </c>
      <c r="K3202" s="20"/>
      <c r="L3202" s="20"/>
      <c r="M3202" s="17"/>
      <c r="N3202" s="17"/>
      <c r="O3202" s="17"/>
      <c r="P3202" s="17"/>
      <c r="Q3202" s="16"/>
      <c r="R3202" s="16"/>
      <c r="S3202" s="946"/>
      <c r="T3202" s="913"/>
      <c r="U3202" s="913"/>
      <c r="V3202" s="913"/>
    </row>
    <row r="3203" spans="1:22" ht="10.5" outlineLevel="4" x14ac:dyDescent="0.15">
      <c r="A3203" s="949"/>
      <c r="B3203" s="952"/>
      <c r="C3203" s="955"/>
      <c r="D3203" s="979"/>
      <c r="E3203" s="961"/>
      <c r="F3203" s="964"/>
      <c r="G3203" s="943"/>
      <c r="H3203" s="943"/>
      <c r="I3203" s="943"/>
      <c r="J3203" s="16" t="s">
        <v>158</v>
      </c>
      <c r="K3203" s="20"/>
      <c r="L3203" s="20"/>
      <c r="M3203" s="17"/>
      <c r="N3203" s="17"/>
      <c r="O3203" s="17"/>
      <c r="P3203" s="17"/>
      <c r="Q3203" s="16"/>
      <c r="R3203" s="16"/>
      <c r="S3203" s="946"/>
      <c r="T3203" s="913"/>
      <c r="U3203" s="913"/>
      <c r="V3203" s="913"/>
    </row>
    <row r="3204" spans="1:22" ht="10.5" outlineLevel="4" x14ac:dyDescent="0.15">
      <c r="A3204" s="949"/>
      <c r="B3204" s="952"/>
      <c r="C3204" s="955"/>
      <c r="D3204" s="979"/>
      <c r="E3204" s="961"/>
      <c r="F3204" s="964"/>
      <c r="G3204" s="943"/>
      <c r="H3204" s="943"/>
      <c r="I3204" s="943"/>
      <c r="J3204" s="18" t="s">
        <v>159</v>
      </c>
      <c r="K3204" s="21"/>
      <c r="L3204" s="21"/>
      <c r="M3204" s="22"/>
      <c r="N3204" s="22"/>
      <c r="O3204" s="22"/>
      <c r="P3204" s="22"/>
      <c r="Q3204" s="18"/>
      <c r="R3204" s="18"/>
      <c r="S3204" s="946"/>
      <c r="T3204" s="913"/>
      <c r="U3204" s="913"/>
      <c r="V3204" s="913"/>
    </row>
    <row r="3205" spans="1:22" ht="11.25" outlineLevel="4" thickBot="1" x14ac:dyDescent="0.2">
      <c r="A3205" s="950"/>
      <c r="B3205" s="953"/>
      <c r="C3205" s="956"/>
      <c r="D3205" s="980"/>
      <c r="E3205" s="962"/>
      <c r="F3205" s="965"/>
      <c r="G3205" s="944"/>
      <c r="H3205" s="944"/>
      <c r="I3205" s="944"/>
      <c r="J3205" s="19" t="s">
        <v>385</v>
      </c>
      <c r="K3205" s="19">
        <f>SUM(K3201:K3204)</f>
        <v>0</v>
      </c>
      <c r="L3205" s="19">
        <f>SUM(L3201:L3204)</f>
        <v>0</v>
      </c>
      <c r="M3205" s="19">
        <f t="shared" ref="M3205:R3205" si="775">SUM(M3201:M3204)</f>
        <v>0</v>
      </c>
      <c r="N3205" s="19">
        <f t="shared" si="775"/>
        <v>0</v>
      </c>
      <c r="O3205" s="19">
        <f t="shared" si="775"/>
        <v>0</v>
      </c>
      <c r="P3205" s="19">
        <f t="shared" si="775"/>
        <v>0</v>
      </c>
      <c r="Q3205" s="19">
        <f t="shared" si="775"/>
        <v>0</v>
      </c>
      <c r="R3205" s="19">
        <f t="shared" si="775"/>
        <v>0</v>
      </c>
      <c r="S3205" s="947"/>
      <c r="T3205" s="914"/>
      <c r="U3205" s="914"/>
      <c r="V3205" s="914"/>
    </row>
    <row r="3206" spans="1:22" ht="10.5" outlineLevel="4" x14ac:dyDescent="0.15">
      <c r="A3206" s="948" t="s">
        <v>36</v>
      </c>
      <c r="B3206" s="951" t="s">
        <v>10</v>
      </c>
      <c r="C3206" s="954" t="s">
        <v>11</v>
      </c>
      <c r="D3206" s="978">
        <v>4</v>
      </c>
      <c r="E3206" s="960" t="s">
        <v>12</v>
      </c>
      <c r="F3206" s="963"/>
      <c r="G3206" s="942"/>
      <c r="H3206" s="942"/>
      <c r="I3206" s="942"/>
      <c r="J3206" s="14" t="s">
        <v>156</v>
      </c>
      <c r="K3206" s="20"/>
      <c r="L3206" s="20"/>
      <c r="M3206" s="17"/>
      <c r="N3206" s="17"/>
      <c r="O3206" s="17"/>
      <c r="P3206" s="47"/>
      <c r="Q3206" s="17"/>
      <c r="R3206" s="17"/>
      <c r="S3206" s="945"/>
      <c r="T3206" s="912"/>
      <c r="U3206" s="912"/>
      <c r="V3206" s="912"/>
    </row>
    <row r="3207" spans="1:22" ht="10.5" outlineLevel="4" x14ac:dyDescent="0.15">
      <c r="A3207" s="949"/>
      <c r="B3207" s="952"/>
      <c r="C3207" s="955"/>
      <c r="D3207" s="979"/>
      <c r="E3207" s="961"/>
      <c r="F3207" s="964"/>
      <c r="G3207" s="943"/>
      <c r="H3207" s="943"/>
      <c r="I3207" s="943"/>
      <c r="J3207" s="16" t="s">
        <v>157</v>
      </c>
      <c r="K3207" s="20"/>
      <c r="L3207" s="20"/>
      <c r="M3207" s="17"/>
      <c r="N3207" s="17"/>
      <c r="O3207" s="17"/>
      <c r="P3207" s="47"/>
      <c r="Q3207" s="17"/>
      <c r="R3207" s="17"/>
      <c r="S3207" s="946"/>
      <c r="T3207" s="913"/>
      <c r="U3207" s="913"/>
      <c r="V3207" s="913"/>
    </row>
    <row r="3208" spans="1:22" ht="10.5" outlineLevel="4" x14ac:dyDescent="0.15">
      <c r="A3208" s="949"/>
      <c r="B3208" s="952"/>
      <c r="C3208" s="955"/>
      <c r="D3208" s="979"/>
      <c r="E3208" s="961"/>
      <c r="F3208" s="964"/>
      <c r="G3208" s="943"/>
      <c r="H3208" s="943"/>
      <c r="I3208" s="943"/>
      <c r="J3208" s="16" t="s">
        <v>158</v>
      </c>
      <c r="K3208" s="20"/>
      <c r="L3208" s="20"/>
      <c r="M3208" s="17"/>
      <c r="N3208" s="17"/>
      <c r="O3208" s="17"/>
      <c r="P3208" s="47"/>
      <c r="Q3208" s="17"/>
      <c r="R3208" s="17"/>
      <c r="S3208" s="946"/>
      <c r="T3208" s="913"/>
      <c r="U3208" s="913"/>
      <c r="V3208" s="913"/>
    </row>
    <row r="3209" spans="1:22" ht="10.5" outlineLevel="4" x14ac:dyDescent="0.15">
      <c r="A3209" s="949"/>
      <c r="B3209" s="952"/>
      <c r="C3209" s="955"/>
      <c r="D3209" s="979"/>
      <c r="E3209" s="961"/>
      <c r="F3209" s="964"/>
      <c r="G3209" s="943"/>
      <c r="H3209" s="943"/>
      <c r="I3209" s="943"/>
      <c r="J3209" s="18" t="s">
        <v>159</v>
      </c>
      <c r="K3209" s="21"/>
      <c r="L3209" s="21"/>
      <c r="M3209" s="22"/>
      <c r="N3209" s="22"/>
      <c r="O3209" s="22"/>
      <c r="P3209" s="48"/>
      <c r="Q3209" s="22"/>
      <c r="R3209" s="22"/>
      <c r="S3209" s="946"/>
      <c r="T3209" s="913"/>
      <c r="U3209" s="913"/>
      <c r="V3209" s="913"/>
    </row>
    <row r="3210" spans="1:22" ht="11.25" outlineLevel="4" thickBot="1" x14ac:dyDescent="0.2">
      <c r="A3210" s="950"/>
      <c r="B3210" s="953"/>
      <c r="C3210" s="956"/>
      <c r="D3210" s="980"/>
      <c r="E3210" s="962"/>
      <c r="F3210" s="965"/>
      <c r="G3210" s="944"/>
      <c r="H3210" s="944"/>
      <c r="I3210" s="944"/>
      <c r="J3210" s="19" t="s">
        <v>385</v>
      </c>
      <c r="K3210" s="19">
        <f>SUM(K3206:K3209)</f>
        <v>0</v>
      </c>
      <c r="L3210" s="19">
        <f>SUM(L3206:L3209)</f>
        <v>0</v>
      </c>
      <c r="M3210" s="19">
        <f t="shared" ref="M3210:R3210" si="776">SUM(M3206:M3209)</f>
        <v>0</v>
      </c>
      <c r="N3210" s="19">
        <f t="shared" si="776"/>
        <v>0</v>
      </c>
      <c r="O3210" s="19">
        <f t="shared" si="776"/>
        <v>0</v>
      </c>
      <c r="P3210" s="19">
        <f t="shared" si="776"/>
        <v>0</v>
      </c>
      <c r="Q3210" s="19">
        <f t="shared" si="776"/>
        <v>0</v>
      </c>
      <c r="R3210" s="19">
        <f t="shared" si="776"/>
        <v>0</v>
      </c>
      <c r="S3210" s="947"/>
      <c r="T3210" s="914"/>
      <c r="U3210" s="914"/>
      <c r="V3210" s="914"/>
    </row>
    <row r="3211" spans="1:22" ht="11.25" outlineLevel="3" thickBot="1" x14ac:dyDescent="0.2">
      <c r="A3211" s="30" t="s">
        <v>36</v>
      </c>
      <c r="B3211" s="31" t="s">
        <v>10</v>
      </c>
      <c r="C3211" s="10" t="s">
        <v>11</v>
      </c>
      <c r="D3211" s="25">
        <v>4</v>
      </c>
      <c r="E3211" s="915" t="s">
        <v>46</v>
      </c>
      <c r="F3211" s="916"/>
      <c r="G3211" s="916"/>
      <c r="H3211" s="916"/>
      <c r="I3211" s="916"/>
      <c r="J3211" s="917"/>
      <c r="K3211" s="26">
        <f>K3200+K3205++K3210</f>
        <v>0</v>
      </c>
      <c r="L3211" s="26">
        <f>L3200+L3205++L3210</f>
        <v>0</v>
      </c>
      <c r="M3211" s="26">
        <f t="shared" ref="M3211:R3211" si="777">M3200+M3205++M3210</f>
        <v>0</v>
      </c>
      <c r="N3211" s="26">
        <f t="shared" si="777"/>
        <v>0</v>
      </c>
      <c r="O3211" s="26">
        <f t="shared" si="777"/>
        <v>0</v>
      </c>
      <c r="P3211" s="26">
        <f t="shared" si="777"/>
        <v>0</v>
      </c>
      <c r="Q3211" s="26">
        <f t="shared" si="777"/>
        <v>0</v>
      </c>
      <c r="R3211" s="26">
        <f t="shared" si="777"/>
        <v>0</v>
      </c>
      <c r="S3211" s="42" t="s">
        <v>13</v>
      </c>
      <c r="T3211" s="43" t="s">
        <v>13</v>
      </c>
      <c r="U3211" s="44" t="s">
        <v>13</v>
      </c>
      <c r="V3211" s="45" t="s">
        <v>13</v>
      </c>
    </row>
    <row r="3212" spans="1:22" ht="15.75" customHeight="1" outlineLevel="1" thickBot="1" x14ac:dyDescent="0.2">
      <c r="A3212" s="30" t="s">
        <v>36</v>
      </c>
      <c r="B3212" s="31" t="s">
        <v>10</v>
      </c>
      <c r="C3212" s="10" t="s">
        <v>11</v>
      </c>
      <c r="D3212" s="918" t="s">
        <v>21</v>
      </c>
      <c r="E3212" s="919"/>
      <c r="F3212" s="919"/>
      <c r="G3212" s="919"/>
      <c r="H3212" s="919"/>
      <c r="I3212" s="919"/>
      <c r="J3212" s="919"/>
      <c r="K3212" s="32">
        <f t="shared" ref="K3212:R3212" si="778">K3160+K3177+K3194+K3211</f>
        <v>0</v>
      </c>
      <c r="L3212" s="32">
        <f t="shared" si="778"/>
        <v>0</v>
      </c>
      <c r="M3212" s="32">
        <f t="shared" si="778"/>
        <v>0</v>
      </c>
      <c r="N3212" s="32">
        <f t="shared" si="778"/>
        <v>0</v>
      </c>
      <c r="O3212" s="32">
        <f t="shared" si="778"/>
        <v>0</v>
      </c>
      <c r="P3212" s="32">
        <f t="shared" si="778"/>
        <v>0</v>
      </c>
      <c r="Q3212" s="32">
        <f t="shared" si="778"/>
        <v>0</v>
      </c>
      <c r="R3212" s="32">
        <f t="shared" si="778"/>
        <v>0</v>
      </c>
      <c r="S3212" s="33" t="s">
        <v>13</v>
      </c>
      <c r="T3212" s="34" t="s">
        <v>13</v>
      </c>
      <c r="U3212" s="35" t="s">
        <v>13</v>
      </c>
      <c r="V3212" s="36" t="s">
        <v>13</v>
      </c>
    </row>
    <row r="3213" spans="1:22" ht="11.25" customHeight="1" outlineLevel="3" thickBot="1" x14ac:dyDescent="0.2">
      <c r="A3213" s="7" t="s">
        <v>36</v>
      </c>
      <c r="B3213" s="9" t="s">
        <v>10</v>
      </c>
      <c r="C3213" s="10" t="s">
        <v>12</v>
      </c>
      <c r="D3213" s="972" t="s">
        <v>69</v>
      </c>
      <c r="E3213" s="973"/>
      <c r="F3213" s="973"/>
      <c r="G3213" s="973"/>
      <c r="H3213" s="973"/>
      <c r="I3213" s="973"/>
      <c r="J3213" s="973"/>
      <c r="K3213" s="973"/>
      <c r="L3213" s="973"/>
      <c r="M3213" s="973"/>
      <c r="N3213" s="973"/>
      <c r="O3213" s="973"/>
      <c r="P3213" s="973"/>
      <c r="Q3213" s="973"/>
      <c r="R3213" s="973"/>
      <c r="S3213" s="973"/>
      <c r="T3213" s="973"/>
      <c r="U3213" s="973"/>
      <c r="V3213" s="974"/>
    </row>
    <row r="3214" spans="1:22" ht="11.25" hidden="1" customHeight="1" outlineLevel="4" thickBot="1" x14ac:dyDescent="0.2">
      <c r="A3214" s="46" t="s">
        <v>36</v>
      </c>
      <c r="B3214" s="24" t="s">
        <v>10</v>
      </c>
      <c r="C3214" s="118" t="s">
        <v>12</v>
      </c>
      <c r="D3214" s="25">
        <v>1</v>
      </c>
      <c r="E3214" s="969" t="s">
        <v>70</v>
      </c>
      <c r="F3214" s="970"/>
      <c r="G3214" s="970"/>
      <c r="H3214" s="970"/>
      <c r="I3214" s="970"/>
      <c r="J3214" s="970"/>
      <c r="K3214" s="970"/>
      <c r="L3214" s="970"/>
      <c r="M3214" s="970"/>
      <c r="N3214" s="970"/>
      <c r="O3214" s="970"/>
      <c r="P3214" s="970"/>
      <c r="Q3214" s="970"/>
      <c r="R3214" s="970"/>
      <c r="S3214" s="970"/>
      <c r="T3214" s="970"/>
      <c r="U3214" s="970"/>
      <c r="V3214" s="971"/>
    </row>
    <row r="3215" spans="1:22" ht="10.5" hidden="1" outlineLevel="4" x14ac:dyDescent="0.15">
      <c r="A3215" s="948" t="s">
        <v>36</v>
      </c>
      <c r="B3215" s="951" t="s">
        <v>10</v>
      </c>
      <c r="C3215" s="954" t="s">
        <v>12</v>
      </c>
      <c r="D3215" s="978">
        <v>1</v>
      </c>
      <c r="E3215" s="960" t="s">
        <v>10</v>
      </c>
      <c r="F3215" s="966"/>
      <c r="G3215" s="942"/>
      <c r="H3215" s="942"/>
      <c r="I3215" s="942"/>
      <c r="J3215" s="16" t="s">
        <v>156</v>
      </c>
      <c r="K3215" s="20"/>
      <c r="L3215" s="14"/>
      <c r="M3215" s="15"/>
      <c r="N3215" s="15"/>
      <c r="O3215" s="15"/>
      <c r="P3215" s="15"/>
      <c r="Q3215" s="14"/>
      <c r="R3215" s="14"/>
      <c r="S3215" s="945"/>
      <c r="T3215" s="912"/>
      <c r="U3215" s="912"/>
      <c r="V3215" s="912"/>
    </row>
    <row r="3216" spans="1:22" ht="10.5" hidden="1" outlineLevel="4" x14ac:dyDescent="0.15">
      <c r="A3216" s="949"/>
      <c r="B3216" s="952"/>
      <c r="C3216" s="955"/>
      <c r="D3216" s="979"/>
      <c r="E3216" s="961"/>
      <c r="F3216" s="967"/>
      <c r="G3216" s="943"/>
      <c r="H3216" s="943"/>
      <c r="I3216" s="943"/>
      <c r="J3216" s="16" t="s">
        <v>157</v>
      </c>
      <c r="K3216" s="20"/>
      <c r="L3216" s="16"/>
      <c r="M3216" s="17"/>
      <c r="N3216" s="17"/>
      <c r="O3216" s="17"/>
      <c r="P3216" s="17"/>
      <c r="Q3216" s="16"/>
      <c r="R3216" s="16"/>
      <c r="S3216" s="946"/>
      <c r="T3216" s="913"/>
      <c r="U3216" s="913"/>
      <c r="V3216" s="913"/>
    </row>
    <row r="3217" spans="1:22" ht="10.5" hidden="1" outlineLevel="4" x14ac:dyDescent="0.15">
      <c r="A3217" s="949"/>
      <c r="B3217" s="952"/>
      <c r="C3217" s="955"/>
      <c r="D3217" s="979"/>
      <c r="E3217" s="961"/>
      <c r="F3217" s="967"/>
      <c r="G3217" s="943"/>
      <c r="H3217" s="943"/>
      <c r="I3217" s="943"/>
      <c r="J3217" s="16" t="s">
        <v>158</v>
      </c>
      <c r="K3217" s="20"/>
      <c r="L3217" s="16"/>
      <c r="M3217" s="17"/>
      <c r="N3217" s="17"/>
      <c r="O3217" s="17"/>
      <c r="P3217" s="17"/>
      <c r="Q3217" s="16"/>
      <c r="R3217" s="16"/>
      <c r="S3217" s="946"/>
      <c r="T3217" s="913"/>
      <c r="U3217" s="913"/>
      <c r="V3217" s="913"/>
    </row>
    <row r="3218" spans="1:22" ht="10.5" hidden="1" outlineLevel="4" x14ac:dyDescent="0.15">
      <c r="A3218" s="949"/>
      <c r="B3218" s="952"/>
      <c r="C3218" s="955"/>
      <c r="D3218" s="979"/>
      <c r="E3218" s="961"/>
      <c r="F3218" s="967"/>
      <c r="G3218" s="943"/>
      <c r="H3218" s="943"/>
      <c r="I3218" s="943"/>
      <c r="J3218" s="18" t="s">
        <v>159</v>
      </c>
      <c r="K3218" s="21"/>
      <c r="L3218" s="18"/>
      <c r="M3218" s="18"/>
      <c r="N3218" s="18"/>
      <c r="O3218" s="18"/>
      <c r="P3218" s="18"/>
      <c r="Q3218" s="18"/>
      <c r="R3218" s="18"/>
      <c r="S3218" s="946"/>
      <c r="T3218" s="913"/>
      <c r="U3218" s="913"/>
      <c r="V3218" s="913"/>
    </row>
    <row r="3219" spans="1:22" ht="11.25" hidden="1" outlineLevel="4" thickBot="1" x14ac:dyDescent="0.2">
      <c r="A3219" s="950"/>
      <c r="B3219" s="953"/>
      <c r="C3219" s="956"/>
      <c r="D3219" s="980"/>
      <c r="E3219" s="962"/>
      <c r="F3219" s="968"/>
      <c r="G3219" s="944"/>
      <c r="H3219" s="944"/>
      <c r="I3219" s="944"/>
      <c r="J3219" s="19" t="s">
        <v>385</v>
      </c>
      <c r="K3219" s="19">
        <f>SUM(K3215:K3218)</f>
        <v>0</v>
      </c>
      <c r="L3219" s="19">
        <f>SUM(L3215:L3218)</f>
        <v>0</v>
      </c>
      <c r="M3219" s="19">
        <f t="shared" ref="M3219:R3219" si="779">SUM(M3215:M3218)</f>
        <v>0</v>
      </c>
      <c r="N3219" s="19">
        <f t="shared" si="779"/>
        <v>0</v>
      </c>
      <c r="O3219" s="19">
        <f t="shared" si="779"/>
        <v>0</v>
      </c>
      <c r="P3219" s="19">
        <f t="shared" si="779"/>
        <v>0</v>
      </c>
      <c r="Q3219" s="19">
        <f t="shared" si="779"/>
        <v>0</v>
      </c>
      <c r="R3219" s="19">
        <f t="shared" si="779"/>
        <v>0</v>
      </c>
      <c r="S3219" s="947"/>
      <c r="T3219" s="914"/>
      <c r="U3219" s="914"/>
      <c r="V3219" s="914"/>
    </row>
    <row r="3220" spans="1:22" ht="10.5" hidden="1" outlineLevel="4" x14ac:dyDescent="0.15">
      <c r="A3220" s="948" t="s">
        <v>36</v>
      </c>
      <c r="B3220" s="951" t="s">
        <v>10</v>
      </c>
      <c r="C3220" s="954" t="s">
        <v>12</v>
      </c>
      <c r="D3220" s="978">
        <v>1</v>
      </c>
      <c r="E3220" s="960" t="s">
        <v>11</v>
      </c>
      <c r="F3220" s="963"/>
      <c r="G3220" s="942"/>
      <c r="H3220" s="942"/>
      <c r="I3220" s="942"/>
      <c r="J3220" s="14" t="s">
        <v>156</v>
      </c>
      <c r="K3220" s="20"/>
      <c r="L3220" s="20"/>
      <c r="M3220" s="17"/>
      <c r="N3220" s="17"/>
      <c r="O3220" s="17"/>
      <c r="P3220" s="17"/>
      <c r="Q3220" s="16"/>
      <c r="R3220" s="16"/>
      <c r="S3220" s="945"/>
      <c r="T3220" s="912"/>
      <c r="U3220" s="912"/>
      <c r="V3220" s="912"/>
    </row>
    <row r="3221" spans="1:22" ht="10.5" hidden="1" outlineLevel="4" x14ac:dyDescent="0.15">
      <c r="A3221" s="949"/>
      <c r="B3221" s="952"/>
      <c r="C3221" s="955"/>
      <c r="D3221" s="979"/>
      <c r="E3221" s="961"/>
      <c r="F3221" s="964"/>
      <c r="G3221" s="943"/>
      <c r="H3221" s="943"/>
      <c r="I3221" s="943"/>
      <c r="J3221" s="16" t="s">
        <v>157</v>
      </c>
      <c r="K3221" s="20"/>
      <c r="L3221" s="20"/>
      <c r="M3221" s="17"/>
      <c r="N3221" s="17"/>
      <c r="O3221" s="17"/>
      <c r="P3221" s="17"/>
      <c r="Q3221" s="16"/>
      <c r="R3221" s="16"/>
      <c r="S3221" s="946"/>
      <c r="T3221" s="913"/>
      <c r="U3221" s="913"/>
      <c r="V3221" s="913"/>
    </row>
    <row r="3222" spans="1:22" ht="10.5" hidden="1" outlineLevel="4" x14ac:dyDescent="0.15">
      <c r="A3222" s="949"/>
      <c r="B3222" s="952"/>
      <c r="C3222" s="955"/>
      <c r="D3222" s="979"/>
      <c r="E3222" s="961"/>
      <c r="F3222" s="964"/>
      <c r="G3222" s="943"/>
      <c r="H3222" s="943"/>
      <c r="I3222" s="943"/>
      <c r="J3222" s="16" t="s">
        <v>158</v>
      </c>
      <c r="K3222" s="20"/>
      <c r="L3222" s="20"/>
      <c r="M3222" s="17"/>
      <c r="N3222" s="17"/>
      <c r="O3222" s="17"/>
      <c r="P3222" s="17"/>
      <c r="Q3222" s="16"/>
      <c r="R3222" s="16"/>
      <c r="S3222" s="946"/>
      <c r="T3222" s="913"/>
      <c r="U3222" s="913"/>
      <c r="V3222" s="913"/>
    </row>
    <row r="3223" spans="1:22" ht="10.5" hidden="1" outlineLevel="4" x14ac:dyDescent="0.15">
      <c r="A3223" s="949"/>
      <c r="B3223" s="952"/>
      <c r="C3223" s="955"/>
      <c r="D3223" s="979"/>
      <c r="E3223" s="961"/>
      <c r="F3223" s="964"/>
      <c r="G3223" s="943"/>
      <c r="H3223" s="943"/>
      <c r="I3223" s="943"/>
      <c r="J3223" s="18" t="s">
        <v>159</v>
      </c>
      <c r="K3223" s="21"/>
      <c r="L3223" s="21"/>
      <c r="M3223" s="22"/>
      <c r="N3223" s="22"/>
      <c r="O3223" s="22"/>
      <c r="P3223" s="22"/>
      <c r="Q3223" s="18"/>
      <c r="R3223" s="18"/>
      <c r="S3223" s="946"/>
      <c r="T3223" s="913"/>
      <c r="U3223" s="913"/>
      <c r="V3223" s="913"/>
    </row>
    <row r="3224" spans="1:22" ht="11.25" hidden="1" outlineLevel="4" thickBot="1" x14ac:dyDescent="0.2">
      <c r="A3224" s="950"/>
      <c r="B3224" s="953"/>
      <c r="C3224" s="956"/>
      <c r="D3224" s="980"/>
      <c r="E3224" s="962"/>
      <c r="F3224" s="965"/>
      <c r="G3224" s="944"/>
      <c r="H3224" s="944"/>
      <c r="I3224" s="944"/>
      <c r="J3224" s="19" t="s">
        <v>385</v>
      </c>
      <c r="K3224" s="19">
        <f>SUM(K3220:K3223)</f>
        <v>0</v>
      </c>
      <c r="L3224" s="19">
        <f>SUM(L3220:L3223)</f>
        <v>0</v>
      </c>
      <c r="M3224" s="19">
        <f t="shared" ref="M3224:R3224" si="780">SUM(M3220:M3223)</f>
        <v>0</v>
      </c>
      <c r="N3224" s="19">
        <f t="shared" si="780"/>
        <v>0</v>
      </c>
      <c r="O3224" s="19">
        <f t="shared" si="780"/>
        <v>0</v>
      </c>
      <c r="P3224" s="19">
        <f t="shared" si="780"/>
        <v>0</v>
      </c>
      <c r="Q3224" s="19">
        <f t="shared" si="780"/>
        <v>0</v>
      </c>
      <c r="R3224" s="19">
        <f t="shared" si="780"/>
        <v>0</v>
      </c>
      <c r="S3224" s="947"/>
      <c r="T3224" s="914"/>
      <c r="U3224" s="914"/>
      <c r="V3224" s="914"/>
    </row>
    <row r="3225" spans="1:22" ht="10.5" hidden="1" outlineLevel="4" x14ac:dyDescent="0.15">
      <c r="A3225" s="948" t="s">
        <v>36</v>
      </c>
      <c r="B3225" s="951" t="s">
        <v>10</v>
      </c>
      <c r="C3225" s="954" t="s">
        <v>12</v>
      </c>
      <c r="D3225" s="978">
        <v>1</v>
      </c>
      <c r="E3225" s="960" t="s">
        <v>12</v>
      </c>
      <c r="F3225" s="963"/>
      <c r="G3225" s="942"/>
      <c r="H3225" s="942"/>
      <c r="I3225" s="942"/>
      <c r="J3225" s="14" t="s">
        <v>156</v>
      </c>
      <c r="K3225" s="20"/>
      <c r="L3225" s="20"/>
      <c r="M3225" s="17"/>
      <c r="N3225" s="17"/>
      <c r="O3225" s="17"/>
      <c r="P3225" s="47"/>
      <c r="Q3225" s="17"/>
      <c r="R3225" s="17"/>
      <c r="S3225" s="945"/>
      <c r="T3225" s="912"/>
      <c r="U3225" s="912"/>
      <c r="V3225" s="912"/>
    </row>
    <row r="3226" spans="1:22" ht="10.5" hidden="1" outlineLevel="4" x14ac:dyDescent="0.15">
      <c r="A3226" s="949"/>
      <c r="B3226" s="952"/>
      <c r="C3226" s="955"/>
      <c r="D3226" s="979"/>
      <c r="E3226" s="961"/>
      <c r="F3226" s="964"/>
      <c r="G3226" s="943"/>
      <c r="H3226" s="943"/>
      <c r="I3226" s="943"/>
      <c r="J3226" s="16" t="s">
        <v>157</v>
      </c>
      <c r="K3226" s="20"/>
      <c r="L3226" s="20"/>
      <c r="M3226" s="17"/>
      <c r="N3226" s="17"/>
      <c r="O3226" s="17"/>
      <c r="P3226" s="47"/>
      <c r="Q3226" s="17"/>
      <c r="R3226" s="17"/>
      <c r="S3226" s="946"/>
      <c r="T3226" s="913"/>
      <c r="U3226" s="913"/>
      <c r="V3226" s="913"/>
    </row>
    <row r="3227" spans="1:22" ht="10.5" hidden="1" outlineLevel="4" x14ac:dyDescent="0.15">
      <c r="A3227" s="949"/>
      <c r="B3227" s="952"/>
      <c r="C3227" s="955"/>
      <c r="D3227" s="979"/>
      <c r="E3227" s="961"/>
      <c r="F3227" s="964"/>
      <c r="G3227" s="943"/>
      <c r="H3227" s="943"/>
      <c r="I3227" s="943"/>
      <c r="J3227" s="16" t="s">
        <v>158</v>
      </c>
      <c r="K3227" s="20"/>
      <c r="L3227" s="20"/>
      <c r="M3227" s="17"/>
      <c r="N3227" s="17"/>
      <c r="O3227" s="17"/>
      <c r="P3227" s="47"/>
      <c r="Q3227" s="17"/>
      <c r="R3227" s="17"/>
      <c r="S3227" s="946"/>
      <c r="T3227" s="913"/>
      <c r="U3227" s="913"/>
      <c r="V3227" s="913"/>
    </row>
    <row r="3228" spans="1:22" ht="10.5" hidden="1" outlineLevel="4" x14ac:dyDescent="0.15">
      <c r="A3228" s="949"/>
      <c r="B3228" s="952"/>
      <c r="C3228" s="955"/>
      <c r="D3228" s="979"/>
      <c r="E3228" s="961"/>
      <c r="F3228" s="964"/>
      <c r="G3228" s="943"/>
      <c r="H3228" s="943"/>
      <c r="I3228" s="943"/>
      <c r="J3228" s="18" t="s">
        <v>159</v>
      </c>
      <c r="K3228" s="21"/>
      <c r="L3228" s="21"/>
      <c r="M3228" s="22"/>
      <c r="N3228" s="22"/>
      <c r="O3228" s="22"/>
      <c r="P3228" s="48"/>
      <c r="Q3228" s="22"/>
      <c r="R3228" s="22"/>
      <c r="S3228" s="946"/>
      <c r="T3228" s="913"/>
      <c r="U3228" s="913"/>
      <c r="V3228" s="913"/>
    </row>
    <row r="3229" spans="1:22" ht="11.25" hidden="1" outlineLevel="4" thickBot="1" x14ac:dyDescent="0.2">
      <c r="A3229" s="950"/>
      <c r="B3229" s="953"/>
      <c r="C3229" s="956"/>
      <c r="D3229" s="980"/>
      <c r="E3229" s="962"/>
      <c r="F3229" s="965"/>
      <c r="G3229" s="944"/>
      <c r="H3229" s="944"/>
      <c r="I3229" s="944"/>
      <c r="J3229" s="19" t="s">
        <v>385</v>
      </c>
      <c r="K3229" s="19">
        <f>SUM(K3225:K3228)</f>
        <v>0</v>
      </c>
      <c r="L3229" s="19">
        <f>SUM(L3225:L3228)</f>
        <v>0</v>
      </c>
      <c r="M3229" s="19">
        <f t="shared" ref="M3229:R3229" si="781">SUM(M3225:M3228)</f>
        <v>0</v>
      </c>
      <c r="N3229" s="19">
        <f t="shared" si="781"/>
        <v>0</v>
      </c>
      <c r="O3229" s="19">
        <f t="shared" si="781"/>
        <v>0</v>
      </c>
      <c r="P3229" s="19">
        <f t="shared" si="781"/>
        <v>0</v>
      </c>
      <c r="Q3229" s="19">
        <f t="shared" si="781"/>
        <v>0</v>
      </c>
      <c r="R3229" s="19">
        <f t="shared" si="781"/>
        <v>0</v>
      </c>
      <c r="S3229" s="947"/>
      <c r="T3229" s="914"/>
      <c r="U3229" s="914"/>
      <c r="V3229" s="914"/>
    </row>
    <row r="3230" spans="1:22" ht="11.25" outlineLevel="3" collapsed="1" thickBot="1" x14ac:dyDescent="0.2">
      <c r="A3230" s="30" t="s">
        <v>36</v>
      </c>
      <c r="B3230" s="31" t="s">
        <v>10</v>
      </c>
      <c r="C3230" s="10" t="s">
        <v>12</v>
      </c>
      <c r="D3230" s="25">
        <v>1</v>
      </c>
      <c r="E3230" s="915" t="s">
        <v>46</v>
      </c>
      <c r="F3230" s="916"/>
      <c r="G3230" s="916"/>
      <c r="H3230" s="916"/>
      <c r="I3230" s="916"/>
      <c r="J3230" s="917"/>
      <c r="K3230" s="26">
        <f>K3219+K3224++K3229</f>
        <v>0</v>
      </c>
      <c r="L3230" s="26">
        <f t="shared" ref="L3230:R3230" si="782">L3219+L3224+L3229</f>
        <v>0</v>
      </c>
      <c r="M3230" s="26">
        <f t="shared" si="782"/>
        <v>0</v>
      </c>
      <c r="N3230" s="26">
        <f t="shared" si="782"/>
        <v>0</v>
      </c>
      <c r="O3230" s="26">
        <f t="shared" si="782"/>
        <v>0</v>
      </c>
      <c r="P3230" s="26">
        <f t="shared" si="782"/>
        <v>0</v>
      </c>
      <c r="Q3230" s="26">
        <f t="shared" si="782"/>
        <v>0</v>
      </c>
      <c r="R3230" s="26">
        <f t="shared" si="782"/>
        <v>0</v>
      </c>
      <c r="S3230" s="42" t="s">
        <v>13</v>
      </c>
      <c r="T3230" s="43" t="s">
        <v>13</v>
      </c>
      <c r="U3230" s="44" t="s">
        <v>13</v>
      </c>
      <c r="V3230" s="45" t="s">
        <v>13</v>
      </c>
    </row>
    <row r="3231" spans="1:22" ht="11.25" hidden="1" customHeight="1" outlineLevel="4" thickBot="1" x14ac:dyDescent="0.2">
      <c r="A3231" s="46" t="s">
        <v>36</v>
      </c>
      <c r="B3231" s="24" t="s">
        <v>10</v>
      </c>
      <c r="C3231" s="118" t="s">
        <v>12</v>
      </c>
      <c r="D3231" s="25">
        <v>2</v>
      </c>
      <c r="E3231" s="969" t="s">
        <v>90</v>
      </c>
      <c r="F3231" s="970"/>
      <c r="G3231" s="970"/>
      <c r="H3231" s="970"/>
      <c r="I3231" s="970"/>
      <c r="J3231" s="970"/>
      <c r="K3231" s="970"/>
      <c r="L3231" s="970"/>
      <c r="M3231" s="970"/>
      <c r="N3231" s="970"/>
      <c r="O3231" s="970"/>
      <c r="P3231" s="970"/>
      <c r="Q3231" s="970"/>
      <c r="R3231" s="970"/>
      <c r="S3231" s="970"/>
      <c r="T3231" s="970"/>
      <c r="U3231" s="970"/>
      <c r="V3231" s="971"/>
    </row>
    <row r="3232" spans="1:22" ht="10.5" hidden="1" outlineLevel="4" x14ac:dyDescent="0.15">
      <c r="A3232" s="948" t="s">
        <v>36</v>
      </c>
      <c r="B3232" s="951" t="s">
        <v>10</v>
      </c>
      <c r="C3232" s="954" t="s">
        <v>12</v>
      </c>
      <c r="D3232" s="978">
        <v>2</v>
      </c>
      <c r="E3232" s="960" t="s">
        <v>10</v>
      </c>
      <c r="F3232" s="966"/>
      <c r="G3232" s="942"/>
      <c r="H3232" s="942"/>
      <c r="I3232" s="942"/>
      <c r="J3232" s="16" t="s">
        <v>156</v>
      </c>
      <c r="K3232" s="20"/>
      <c r="L3232" s="14"/>
      <c r="M3232" s="15"/>
      <c r="N3232" s="15"/>
      <c r="O3232" s="15"/>
      <c r="P3232" s="15"/>
      <c r="Q3232" s="14"/>
      <c r="R3232" s="14"/>
      <c r="S3232" s="945"/>
      <c r="T3232" s="912"/>
      <c r="U3232" s="912"/>
      <c r="V3232" s="912"/>
    </row>
    <row r="3233" spans="1:22" ht="10.5" hidden="1" outlineLevel="4" x14ac:dyDescent="0.15">
      <c r="A3233" s="949"/>
      <c r="B3233" s="952"/>
      <c r="C3233" s="955"/>
      <c r="D3233" s="979"/>
      <c r="E3233" s="961"/>
      <c r="F3233" s="967"/>
      <c r="G3233" s="943"/>
      <c r="H3233" s="943"/>
      <c r="I3233" s="943"/>
      <c r="J3233" s="16" t="s">
        <v>157</v>
      </c>
      <c r="K3233" s="20"/>
      <c r="L3233" s="16"/>
      <c r="M3233" s="17"/>
      <c r="N3233" s="17"/>
      <c r="O3233" s="17"/>
      <c r="P3233" s="17"/>
      <c r="Q3233" s="16"/>
      <c r="R3233" s="16"/>
      <c r="S3233" s="946"/>
      <c r="T3233" s="913"/>
      <c r="U3233" s="913"/>
      <c r="V3233" s="913"/>
    </row>
    <row r="3234" spans="1:22" ht="10.5" hidden="1" outlineLevel="4" x14ac:dyDescent="0.15">
      <c r="A3234" s="949"/>
      <c r="B3234" s="952"/>
      <c r="C3234" s="955"/>
      <c r="D3234" s="979"/>
      <c r="E3234" s="961"/>
      <c r="F3234" s="967"/>
      <c r="G3234" s="943"/>
      <c r="H3234" s="943"/>
      <c r="I3234" s="943"/>
      <c r="J3234" s="16" t="s">
        <v>158</v>
      </c>
      <c r="K3234" s="20"/>
      <c r="L3234" s="16"/>
      <c r="M3234" s="17"/>
      <c r="N3234" s="17"/>
      <c r="O3234" s="17"/>
      <c r="P3234" s="17"/>
      <c r="Q3234" s="16"/>
      <c r="R3234" s="16"/>
      <c r="S3234" s="946"/>
      <c r="T3234" s="913"/>
      <c r="U3234" s="913"/>
      <c r="V3234" s="913"/>
    </row>
    <row r="3235" spans="1:22" ht="10.5" hidden="1" outlineLevel="4" x14ac:dyDescent="0.15">
      <c r="A3235" s="949"/>
      <c r="B3235" s="952"/>
      <c r="C3235" s="955"/>
      <c r="D3235" s="979"/>
      <c r="E3235" s="961"/>
      <c r="F3235" s="967"/>
      <c r="G3235" s="943"/>
      <c r="H3235" s="943"/>
      <c r="I3235" s="943"/>
      <c r="J3235" s="18" t="s">
        <v>159</v>
      </c>
      <c r="K3235" s="21"/>
      <c r="L3235" s="18"/>
      <c r="M3235" s="18"/>
      <c r="N3235" s="18"/>
      <c r="O3235" s="18"/>
      <c r="P3235" s="18"/>
      <c r="Q3235" s="18"/>
      <c r="R3235" s="18"/>
      <c r="S3235" s="946"/>
      <c r="T3235" s="913"/>
      <c r="U3235" s="913"/>
      <c r="V3235" s="913"/>
    </row>
    <row r="3236" spans="1:22" ht="11.25" hidden="1" outlineLevel="4" thickBot="1" x14ac:dyDescent="0.2">
      <c r="A3236" s="950"/>
      <c r="B3236" s="953"/>
      <c r="C3236" s="956"/>
      <c r="D3236" s="980"/>
      <c r="E3236" s="962"/>
      <c r="F3236" s="968"/>
      <c r="G3236" s="944"/>
      <c r="H3236" s="944"/>
      <c r="I3236" s="944"/>
      <c r="J3236" s="19" t="s">
        <v>385</v>
      </c>
      <c r="K3236" s="19">
        <f>SUM(K3232:K3235)</f>
        <v>0</v>
      </c>
      <c r="L3236" s="19">
        <f>SUM(L3232:L3235)</f>
        <v>0</v>
      </c>
      <c r="M3236" s="19">
        <f t="shared" ref="M3236:R3236" si="783">SUM(M3232:M3235)</f>
        <v>0</v>
      </c>
      <c r="N3236" s="19">
        <f t="shared" si="783"/>
        <v>0</v>
      </c>
      <c r="O3236" s="19">
        <f t="shared" si="783"/>
        <v>0</v>
      </c>
      <c r="P3236" s="19">
        <f t="shared" si="783"/>
        <v>0</v>
      </c>
      <c r="Q3236" s="19">
        <f t="shared" si="783"/>
        <v>0</v>
      </c>
      <c r="R3236" s="19">
        <f t="shared" si="783"/>
        <v>0</v>
      </c>
      <c r="S3236" s="947"/>
      <c r="T3236" s="914"/>
      <c r="U3236" s="914"/>
      <c r="V3236" s="914"/>
    </row>
    <row r="3237" spans="1:22" ht="10.5" hidden="1" outlineLevel="4" x14ac:dyDescent="0.15">
      <c r="A3237" s="948" t="s">
        <v>36</v>
      </c>
      <c r="B3237" s="951" t="s">
        <v>10</v>
      </c>
      <c r="C3237" s="954" t="s">
        <v>12</v>
      </c>
      <c r="D3237" s="978">
        <v>2</v>
      </c>
      <c r="E3237" s="960" t="s">
        <v>11</v>
      </c>
      <c r="F3237" s="963"/>
      <c r="G3237" s="942"/>
      <c r="H3237" s="942"/>
      <c r="I3237" s="942"/>
      <c r="J3237" s="14" t="s">
        <v>156</v>
      </c>
      <c r="K3237" s="20"/>
      <c r="L3237" s="20"/>
      <c r="M3237" s="17"/>
      <c r="N3237" s="17"/>
      <c r="O3237" s="17"/>
      <c r="P3237" s="17"/>
      <c r="Q3237" s="16"/>
      <c r="R3237" s="16"/>
      <c r="S3237" s="945"/>
      <c r="T3237" s="912"/>
      <c r="U3237" s="912"/>
      <c r="V3237" s="912"/>
    </row>
    <row r="3238" spans="1:22" ht="10.5" hidden="1" outlineLevel="4" x14ac:dyDescent="0.15">
      <c r="A3238" s="949"/>
      <c r="B3238" s="952"/>
      <c r="C3238" s="955"/>
      <c r="D3238" s="979"/>
      <c r="E3238" s="961"/>
      <c r="F3238" s="964"/>
      <c r="G3238" s="943"/>
      <c r="H3238" s="943"/>
      <c r="I3238" s="943"/>
      <c r="J3238" s="16" t="s">
        <v>157</v>
      </c>
      <c r="K3238" s="20"/>
      <c r="L3238" s="20"/>
      <c r="M3238" s="17"/>
      <c r="N3238" s="17"/>
      <c r="O3238" s="17"/>
      <c r="P3238" s="17"/>
      <c r="Q3238" s="16"/>
      <c r="R3238" s="16"/>
      <c r="S3238" s="946"/>
      <c r="T3238" s="913"/>
      <c r="U3238" s="913"/>
      <c r="V3238" s="913"/>
    </row>
    <row r="3239" spans="1:22" ht="10.5" hidden="1" outlineLevel="4" x14ac:dyDescent="0.15">
      <c r="A3239" s="949"/>
      <c r="B3239" s="952"/>
      <c r="C3239" s="955"/>
      <c r="D3239" s="979"/>
      <c r="E3239" s="961"/>
      <c r="F3239" s="964"/>
      <c r="G3239" s="943"/>
      <c r="H3239" s="943"/>
      <c r="I3239" s="943"/>
      <c r="J3239" s="16" t="s">
        <v>158</v>
      </c>
      <c r="K3239" s="20"/>
      <c r="L3239" s="20"/>
      <c r="M3239" s="17"/>
      <c r="N3239" s="17"/>
      <c r="O3239" s="17"/>
      <c r="P3239" s="17"/>
      <c r="Q3239" s="16"/>
      <c r="R3239" s="16"/>
      <c r="S3239" s="946"/>
      <c r="T3239" s="913"/>
      <c r="U3239" s="913"/>
      <c r="V3239" s="913"/>
    </row>
    <row r="3240" spans="1:22" ht="10.5" hidden="1" outlineLevel="4" x14ac:dyDescent="0.15">
      <c r="A3240" s="949"/>
      <c r="B3240" s="952"/>
      <c r="C3240" s="955"/>
      <c r="D3240" s="979"/>
      <c r="E3240" s="961"/>
      <c r="F3240" s="964"/>
      <c r="G3240" s="943"/>
      <c r="H3240" s="943"/>
      <c r="I3240" s="943"/>
      <c r="J3240" s="18" t="s">
        <v>159</v>
      </c>
      <c r="K3240" s="21"/>
      <c r="L3240" s="21"/>
      <c r="M3240" s="22"/>
      <c r="N3240" s="22"/>
      <c r="O3240" s="22"/>
      <c r="P3240" s="22"/>
      <c r="Q3240" s="18"/>
      <c r="R3240" s="18"/>
      <c r="S3240" s="946"/>
      <c r="T3240" s="913"/>
      <c r="U3240" s="913"/>
      <c r="V3240" s="913"/>
    </row>
    <row r="3241" spans="1:22" ht="11.25" hidden="1" outlineLevel="4" thickBot="1" x14ac:dyDescent="0.2">
      <c r="A3241" s="950"/>
      <c r="B3241" s="953"/>
      <c r="C3241" s="956"/>
      <c r="D3241" s="980"/>
      <c r="E3241" s="962"/>
      <c r="F3241" s="965"/>
      <c r="G3241" s="944"/>
      <c r="H3241" s="944"/>
      <c r="I3241" s="944"/>
      <c r="J3241" s="19" t="s">
        <v>385</v>
      </c>
      <c r="K3241" s="19">
        <f>SUM(K3237:K3240)</f>
        <v>0</v>
      </c>
      <c r="L3241" s="19">
        <f>SUM(L3237:L3240)</f>
        <v>0</v>
      </c>
      <c r="M3241" s="19">
        <f t="shared" ref="M3241:R3241" si="784">SUM(M3237:M3240)</f>
        <v>0</v>
      </c>
      <c r="N3241" s="19">
        <f t="shared" si="784"/>
        <v>0</v>
      </c>
      <c r="O3241" s="19">
        <f t="shared" si="784"/>
        <v>0</v>
      </c>
      <c r="P3241" s="19">
        <f t="shared" si="784"/>
        <v>0</v>
      </c>
      <c r="Q3241" s="19">
        <f t="shared" si="784"/>
        <v>0</v>
      </c>
      <c r="R3241" s="19">
        <f t="shared" si="784"/>
        <v>0</v>
      </c>
      <c r="S3241" s="947"/>
      <c r="T3241" s="914"/>
      <c r="U3241" s="914"/>
      <c r="V3241" s="914"/>
    </row>
    <row r="3242" spans="1:22" ht="10.5" hidden="1" outlineLevel="4" x14ac:dyDescent="0.15">
      <c r="A3242" s="948" t="s">
        <v>36</v>
      </c>
      <c r="B3242" s="951" t="s">
        <v>10</v>
      </c>
      <c r="C3242" s="954" t="s">
        <v>12</v>
      </c>
      <c r="D3242" s="978">
        <v>2</v>
      </c>
      <c r="E3242" s="960" t="s">
        <v>12</v>
      </c>
      <c r="F3242" s="963"/>
      <c r="G3242" s="942"/>
      <c r="H3242" s="942"/>
      <c r="I3242" s="942"/>
      <c r="J3242" s="14" t="s">
        <v>156</v>
      </c>
      <c r="K3242" s="20"/>
      <c r="L3242" s="20"/>
      <c r="M3242" s="17"/>
      <c r="N3242" s="17"/>
      <c r="O3242" s="17"/>
      <c r="P3242" s="47"/>
      <c r="Q3242" s="17"/>
      <c r="R3242" s="17"/>
      <c r="S3242" s="945"/>
      <c r="T3242" s="912"/>
      <c r="U3242" s="912"/>
      <c r="V3242" s="912"/>
    </row>
    <row r="3243" spans="1:22" ht="10.5" hidden="1" outlineLevel="4" x14ac:dyDescent="0.15">
      <c r="A3243" s="949"/>
      <c r="B3243" s="952"/>
      <c r="C3243" s="955"/>
      <c r="D3243" s="979"/>
      <c r="E3243" s="961"/>
      <c r="F3243" s="964"/>
      <c r="G3243" s="943"/>
      <c r="H3243" s="943"/>
      <c r="I3243" s="943"/>
      <c r="J3243" s="16" t="s">
        <v>157</v>
      </c>
      <c r="K3243" s="20"/>
      <c r="L3243" s="20"/>
      <c r="M3243" s="17"/>
      <c r="N3243" s="17"/>
      <c r="O3243" s="17"/>
      <c r="P3243" s="47"/>
      <c r="Q3243" s="17"/>
      <c r="R3243" s="17"/>
      <c r="S3243" s="946"/>
      <c r="T3243" s="913"/>
      <c r="U3243" s="913"/>
      <c r="V3243" s="913"/>
    </row>
    <row r="3244" spans="1:22" ht="10.5" hidden="1" outlineLevel="4" x14ac:dyDescent="0.15">
      <c r="A3244" s="949"/>
      <c r="B3244" s="952"/>
      <c r="C3244" s="955"/>
      <c r="D3244" s="979"/>
      <c r="E3244" s="961"/>
      <c r="F3244" s="964"/>
      <c r="G3244" s="943"/>
      <c r="H3244" s="943"/>
      <c r="I3244" s="943"/>
      <c r="J3244" s="16" t="s">
        <v>158</v>
      </c>
      <c r="K3244" s="20"/>
      <c r="L3244" s="20"/>
      <c r="M3244" s="17"/>
      <c r="N3244" s="17"/>
      <c r="O3244" s="17"/>
      <c r="P3244" s="47"/>
      <c r="Q3244" s="17"/>
      <c r="R3244" s="17"/>
      <c r="S3244" s="946"/>
      <c r="T3244" s="913"/>
      <c r="U3244" s="913"/>
      <c r="V3244" s="913"/>
    </row>
    <row r="3245" spans="1:22" ht="10.5" hidden="1" outlineLevel="4" x14ac:dyDescent="0.15">
      <c r="A3245" s="949"/>
      <c r="B3245" s="952"/>
      <c r="C3245" s="955"/>
      <c r="D3245" s="979"/>
      <c r="E3245" s="961"/>
      <c r="F3245" s="964"/>
      <c r="G3245" s="943"/>
      <c r="H3245" s="943"/>
      <c r="I3245" s="943"/>
      <c r="J3245" s="18" t="s">
        <v>159</v>
      </c>
      <c r="K3245" s="21"/>
      <c r="L3245" s="21"/>
      <c r="M3245" s="22"/>
      <c r="N3245" s="22"/>
      <c r="O3245" s="22"/>
      <c r="P3245" s="48"/>
      <c r="Q3245" s="22"/>
      <c r="R3245" s="22"/>
      <c r="S3245" s="946"/>
      <c r="T3245" s="913"/>
      <c r="U3245" s="913"/>
      <c r="V3245" s="913"/>
    </row>
    <row r="3246" spans="1:22" ht="11.25" hidden="1" outlineLevel="4" thickBot="1" x14ac:dyDescent="0.2">
      <c r="A3246" s="950"/>
      <c r="B3246" s="953"/>
      <c r="C3246" s="956"/>
      <c r="D3246" s="980"/>
      <c r="E3246" s="962"/>
      <c r="F3246" s="965"/>
      <c r="G3246" s="944"/>
      <c r="H3246" s="944"/>
      <c r="I3246" s="944"/>
      <c r="J3246" s="19" t="s">
        <v>385</v>
      </c>
      <c r="K3246" s="19">
        <f>SUM(K3242:K3245)</f>
        <v>0</v>
      </c>
      <c r="L3246" s="19">
        <f>SUM(L3242:L3245)</f>
        <v>0</v>
      </c>
      <c r="M3246" s="19">
        <f t="shared" ref="M3246:R3246" si="785">SUM(M3242:M3245)</f>
        <v>0</v>
      </c>
      <c r="N3246" s="19">
        <f t="shared" si="785"/>
        <v>0</v>
      </c>
      <c r="O3246" s="19">
        <f t="shared" si="785"/>
        <v>0</v>
      </c>
      <c r="P3246" s="19">
        <f t="shared" si="785"/>
        <v>0</v>
      </c>
      <c r="Q3246" s="19">
        <f t="shared" si="785"/>
        <v>0</v>
      </c>
      <c r="R3246" s="19">
        <f t="shared" si="785"/>
        <v>0</v>
      </c>
      <c r="S3246" s="947"/>
      <c r="T3246" s="914"/>
      <c r="U3246" s="914"/>
      <c r="V3246" s="914"/>
    </row>
    <row r="3247" spans="1:22" ht="11.25" outlineLevel="3" collapsed="1" thickBot="1" x14ac:dyDescent="0.2">
      <c r="A3247" s="30" t="s">
        <v>36</v>
      </c>
      <c r="B3247" s="31" t="s">
        <v>10</v>
      </c>
      <c r="C3247" s="10" t="s">
        <v>12</v>
      </c>
      <c r="D3247" s="25">
        <v>2</v>
      </c>
      <c r="E3247" s="915" t="s">
        <v>46</v>
      </c>
      <c r="F3247" s="916"/>
      <c r="G3247" s="916"/>
      <c r="H3247" s="916"/>
      <c r="I3247" s="916"/>
      <c r="J3247" s="917"/>
      <c r="K3247" s="26">
        <f>K3236+K3241++K3246</f>
        <v>0</v>
      </c>
      <c r="L3247" s="26">
        <f>L3236+L3241+L3246</f>
        <v>0</v>
      </c>
      <c r="M3247" s="26">
        <f t="shared" ref="M3247:R3247" si="786">M3236+M3241+M3246</f>
        <v>0</v>
      </c>
      <c r="N3247" s="26">
        <f t="shared" si="786"/>
        <v>0</v>
      </c>
      <c r="O3247" s="26">
        <f t="shared" si="786"/>
        <v>0</v>
      </c>
      <c r="P3247" s="26">
        <f t="shared" si="786"/>
        <v>0</v>
      </c>
      <c r="Q3247" s="26">
        <f t="shared" si="786"/>
        <v>0</v>
      </c>
      <c r="R3247" s="26">
        <f t="shared" si="786"/>
        <v>0</v>
      </c>
      <c r="S3247" s="42" t="s">
        <v>13</v>
      </c>
      <c r="T3247" s="43" t="s">
        <v>13</v>
      </c>
      <c r="U3247" s="44" t="s">
        <v>13</v>
      </c>
      <c r="V3247" s="45" t="s">
        <v>13</v>
      </c>
    </row>
    <row r="3248" spans="1:22" ht="11.25" hidden="1" customHeight="1" outlineLevel="4" thickBot="1" x14ac:dyDescent="0.2">
      <c r="A3248" s="46" t="s">
        <v>36</v>
      </c>
      <c r="B3248" s="24" t="s">
        <v>10</v>
      </c>
      <c r="C3248" s="118" t="s">
        <v>12</v>
      </c>
      <c r="D3248" s="25">
        <v>3</v>
      </c>
      <c r="E3248" s="969" t="s">
        <v>71</v>
      </c>
      <c r="F3248" s="970"/>
      <c r="G3248" s="970"/>
      <c r="H3248" s="970"/>
      <c r="I3248" s="970"/>
      <c r="J3248" s="970"/>
      <c r="K3248" s="970"/>
      <c r="L3248" s="970"/>
      <c r="M3248" s="970"/>
      <c r="N3248" s="970"/>
      <c r="O3248" s="970"/>
      <c r="P3248" s="970"/>
      <c r="Q3248" s="970"/>
      <c r="R3248" s="970"/>
      <c r="S3248" s="970"/>
      <c r="T3248" s="970"/>
      <c r="U3248" s="970"/>
      <c r="V3248" s="971"/>
    </row>
    <row r="3249" spans="1:22" ht="10.5" hidden="1" outlineLevel="4" x14ac:dyDescent="0.15">
      <c r="A3249" s="948" t="s">
        <v>36</v>
      </c>
      <c r="B3249" s="951" t="s">
        <v>10</v>
      </c>
      <c r="C3249" s="954" t="s">
        <v>12</v>
      </c>
      <c r="D3249" s="978">
        <v>3</v>
      </c>
      <c r="E3249" s="960" t="s">
        <v>10</v>
      </c>
      <c r="F3249" s="966"/>
      <c r="G3249" s="942"/>
      <c r="H3249" s="942"/>
      <c r="I3249" s="942"/>
      <c r="J3249" s="16" t="s">
        <v>156</v>
      </c>
      <c r="K3249" s="20"/>
      <c r="L3249" s="14"/>
      <c r="M3249" s="15"/>
      <c r="N3249" s="15"/>
      <c r="O3249" s="15"/>
      <c r="P3249" s="15"/>
      <c r="Q3249" s="14"/>
      <c r="R3249" s="14"/>
      <c r="S3249" s="945"/>
      <c r="T3249" s="912"/>
      <c r="U3249" s="912"/>
      <c r="V3249" s="912"/>
    </row>
    <row r="3250" spans="1:22" ht="10.5" hidden="1" outlineLevel="4" x14ac:dyDescent="0.15">
      <c r="A3250" s="949"/>
      <c r="B3250" s="952"/>
      <c r="C3250" s="955"/>
      <c r="D3250" s="979"/>
      <c r="E3250" s="961"/>
      <c r="F3250" s="967"/>
      <c r="G3250" s="943"/>
      <c r="H3250" s="943"/>
      <c r="I3250" s="943"/>
      <c r="J3250" s="16" t="s">
        <v>157</v>
      </c>
      <c r="K3250" s="20"/>
      <c r="L3250" s="16"/>
      <c r="M3250" s="17"/>
      <c r="N3250" s="17"/>
      <c r="O3250" s="17"/>
      <c r="P3250" s="17"/>
      <c r="Q3250" s="16"/>
      <c r="R3250" s="16"/>
      <c r="S3250" s="946"/>
      <c r="T3250" s="913"/>
      <c r="U3250" s="913"/>
      <c r="V3250" s="913"/>
    </row>
    <row r="3251" spans="1:22" ht="10.5" hidden="1" outlineLevel="4" x14ac:dyDescent="0.15">
      <c r="A3251" s="949"/>
      <c r="B3251" s="952"/>
      <c r="C3251" s="955"/>
      <c r="D3251" s="979"/>
      <c r="E3251" s="961"/>
      <c r="F3251" s="967"/>
      <c r="G3251" s="943"/>
      <c r="H3251" s="943"/>
      <c r="I3251" s="943"/>
      <c r="J3251" s="16" t="s">
        <v>158</v>
      </c>
      <c r="K3251" s="20"/>
      <c r="L3251" s="16"/>
      <c r="M3251" s="17"/>
      <c r="N3251" s="17"/>
      <c r="O3251" s="17"/>
      <c r="P3251" s="17"/>
      <c r="Q3251" s="16"/>
      <c r="R3251" s="16"/>
      <c r="S3251" s="946"/>
      <c r="T3251" s="913"/>
      <c r="U3251" s="913"/>
      <c r="V3251" s="913"/>
    </row>
    <row r="3252" spans="1:22" ht="10.5" hidden="1" outlineLevel="4" x14ac:dyDescent="0.15">
      <c r="A3252" s="949"/>
      <c r="B3252" s="952"/>
      <c r="C3252" s="955"/>
      <c r="D3252" s="979"/>
      <c r="E3252" s="961"/>
      <c r="F3252" s="967"/>
      <c r="G3252" s="943"/>
      <c r="H3252" s="943"/>
      <c r="I3252" s="943"/>
      <c r="J3252" s="18" t="s">
        <v>159</v>
      </c>
      <c r="K3252" s="21"/>
      <c r="L3252" s="18"/>
      <c r="M3252" s="18"/>
      <c r="N3252" s="18"/>
      <c r="O3252" s="18"/>
      <c r="P3252" s="18"/>
      <c r="Q3252" s="18"/>
      <c r="R3252" s="18"/>
      <c r="S3252" s="946"/>
      <c r="T3252" s="913"/>
      <c r="U3252" s="913"/>
      <c r="V3252" s="913"/>
    </row>
    <row r="3253" spans="1:22" ht="11.25" hidden="1" outlineLevel="4" thickBot="1" x14ac:dyDescent="0.2">
      <c r="A3253" s="950"/>
      <c r="B3253" s="953"/>
      <c r="C3253" s="956"/>
      <c r="D3253" s="980"/>
      <c r="E3253" s="962"/>
      <c r="F3253" s="968"/>
      <c r="G3253" s="944"/>
      <c r="H3253" s="944"/>
      <c r="I3253" s="944"/>
      <c r="J3253" s="19" t="s">
        <v>385</v>
      </c>
      <c r="K3253" s="19">
        <f>SUM(K3249:K3252)</f>
        <v>0</v>
      </c>
      <c r="L3253" s="19">
        <f>SUM(L3249:L3252)</f>
        <v>0</v>
      </c>
      <c r="M3253" s="19">
        <f t="shared" ref="M3253:R3253" si="787">SUM(M3249:M3252)</f>
        <v>0</v>
      </c>
      <c r="N3253" s="19">
        <f t="shared" si="787"/>
        <v>0</v>
      </c>
      <c r="O3253" s="19">
        <f t="shared" si="787"/>
        <v>0</v>
      </c>
      <c r="P3253" s="19">
        <f t="shared" si="787"/>
        <v>0</v>
      </c>
      <c r="Q3253" s="19">
        <f t="shared" si="787"/>
        <v>0</v>
      </c>
      <c r="R3253" s="19">
        <f t="shared" si="787"/>
        <v>0</v>
      </c>
      <c r="S3253" s="947"/>
      <c r="T3253" s="914"/>
      <c r="U3253" s="914"/>
      <c r="V3253" s="914"/>
    </row>
    <row r="3254" spans="1:22" ht="10.5" hidden="1" outlineLevel="4" x14ac:dyDescent="0.15">
      <c r="A3254" s="948" t="s">
        <v>36</v>
      </c>
      <c r="B3254" s="951" t="s">
        <v>10</v>
      </c>
      <c r="C3254" s="954" t="s">
        <v>12</v>
      </c>
      <c r="D3254" s="978">
        <v>3</v>
      </c>
      <c r="E3254" s="960" t="s">
        <v>11</v>
      </c>
      <c r="F3254" s="963"/>
      <c r="G3254" s="942"/>
      <c r="H3254" s="942"/>
      <c r="I3254" s="942"/>
      <c r="J3254" s="14" t="s">
        <v>156</v>
      </c>
      <c r="K3254" s="20"/>
      <c r="L3254" s="20"/>
      <c r="M3254" s="17"/>
      <c r="N3254" s="17"/>
      <c r="O3254" s="17"/>
      <c r="P3254" s="17"/>
      <c r="Q3254" s="16"/>
      <c r="R3254" s="16"/>
      <c r="S3254" s="945"/>
      <c r="T3254" s="912"/>
      <c r="U3254" s="912"/>
      <c r="V3254" s="912"/>
    </row>
    <row r="3255" spans="1:22" ht="10.5" hidden="1" outlineLevel="4" x14ac:dyDescent="0.15">
      <c r="A3255" s="949"/>
      <c r="B3255" s="952"/>
      <c r="C3255" s="955"/>
      <c r="D3255" s="979"/>
      <c r="E3255" s="961"/>
      <c r="F3255" s="964"/>
      <c r="G3255" s="943"/>
      <c r="H3255" s="943"/>
      <c r="I3255" s="943"/>
      <c r="J3255" s="16" t="s">
        <v>157</v>
      </c>
      <c r="K3255" s="20"/>
      <c r="L3255" s="20"/>
      <c r="M3255" s="17"/>
      <c r="N3255" s="17"/>
      <c r="O3255" s="17"/>
      <c r="P3255" s="17"/>
      <c r="Q3255" s="16"/>
      <c r="R3255" s="16"/>
      <c r="S3255" s="946"/>
      <c r="T3255" s="913"/>
      <c r="U3255" s="913"/>
      <c r="V3255" s="913"/>
    </row>
    <row r="3256" spans="1:22" ht="10.5" hidden="1" outlineLevel="4" x14ac:dyDescent="0.15">
      <c r="A3256" s="949"/>
      <c r="B3256" s="952"/>
      <c r="C3256" s="955"/>
      <c r="D3256" s="979"/>
      <c r="E3256" s="961"/>
      <c r="F3256" s="964"/>
      <c r="G3256" s="943"/>
      <c r="H3256" s="943"/>
      <c r="I3256" s="943"/>
      <c r="J3256" s="16" t="s">
        <v>158</v>
      </c>
      <c r="K3256" s="20"/>
      <c r="L3256" s="20"/>
      <c r="M3256" s="17"/>
      <c r="N3256" s="17"/>
      <c r="O3256" s="17"/>
      <c r="P3256" s="17"/>
      <c r="Q3256" s="16"/>
      <c r="R3256" s="16"/>
      <c r="S3256" s="946"/>
      <c r="T3256" s="913"/>
      <c r="U3256" s="913"/>
      <c r="V3256" s="913"/>
    </row>
    <row r="3257" spans="1:22" ht="10.5" hidden="1" outlineLevel="4" x14ac:dyDescent="0.15">
      <c r="A3257" s="949"/>
      <c r="B3257" s="952"/>
      <c r="C3257" s="955"/>
      <c r="D3257" s="979"/>
      <c r="E3257" s="961"/>
      <c r="F3257" s="964"/>
      <c r="G3257" s="943"/>
      <c r="H3257" s="943"/>
      <c r="I3257" s="943"/>
      <c r="J3257" s="18" t="s">
        <v>159</v>
      </c>
      <c r="K3257" s="21"/>
      <c r="L3257" s="21"/>
      <c r="M3257" s="22"/>
      <c r="N3257" s="22"/>
      <c r="O3257" s="22"/>
      <c r="P3257" s="22"/>
      <c r="Q3257" s="18"/>
      <c r="R3257" s="18"/>
      <c r="S3257" s="946"/>
      <c r="T3257" s="913"/>
      <c r="U3257" s="913"/>
      <c r="V3257" s="913"/>
    </row>
    <row r="3258" spans="1:22" ht="11.25" hidden="1" outlineLevel="4" thickBot="1" x14ac:dyDescent="0.2">
      <c r="A3258" s="950"/>
      <c r="B3258" s="953"/>
      <c r="C3258" s="956"/>
      <c r="D3258" s="980"/>
      <c r="E3258" s="962"/>
      <c r="F3258" s="965"/>
      <c r="G3258" s="944"/>
      <c r="H3258" s="944"/>
      <c r="I3258" s="944"/>
      <c r="J3258" s="19" t="s">
        <v>385</v>
      </c>
      <c r="K3258" s="19">
        <f>SUM(K3254:K3257)</f>
        <v>0</v>
      </c>
      <c r="L3258" s="19">
        <f>SUM(L3254:L3257)</f>
        <v>0</v>
      </c>
      <c r="M3258" s="19">
        <f t="shared" ref="M3258:R3258" si="788">SUM(M3254:M3257)</f>
        <v>0</v>
      </c>
      <c r="N3258" s="19">
        <f t="shared" si="788"/>
        <v>0</v>
      </c>
      <c r="O3258" s="19">
        <f t="shared" si="788"/>
        <v>0</v>
      </c>
      <c r="P3258" s="19">
        <f t="shared" si="788"/>
        <v>0</v>
      </c>
      <c r="Q3258" s="19">
        <f t="shared" si="788"/>
        <v>0</v>
      </c>
      <c r="R3258" s="19">
        <f t="shared" si="788"/>
        <v>0</v>
      </c>
      <c r="S3258" s="947"/>
      <c r="T3258" s="914"/>
      <c r="U3258" s="914"/>
      <c r="V3258" s="914"/>
    </row>
    <row r="3259" spans="1:22" ht="10.5" hidden="1" outlineLevel="4" x14ac:dyDescent="0.15">
      <c r="A3259" s="948" t="s">
        <v>36</v>
      </c>
      <c r="B3259" s="951" t="s">
        <v>10</v>
      </c>
      <c r="C3259" s="954" t="s">
        <v>12</v>
      </c>
      <c r="D3259" s="978">
        <v>3</v>
      </c>
      <c r="E3259" s="960" t="s">
        <v>12</v>
      </c>
      <c r="F3259" s="963"/>
      <c r="G3259" s="942"/>
      <c r="H3259" s="942"/>
      <c r="I3259" s="942"/>
      <c r="J3259" s="14" t="s">
        <v>156</v>
      </c>
      <c r="K3259" s="20"/>
      <c r="L3259" s="14"/>
      <c r="M3259" s="15"/>
      <c r="N3259" s="15"/>
      <c r="O3259" s="15"/>
      <c r="P3259" s="15"/>
      <c r="Q3259" s="14"/>
      <c r="R3259" s="14"/>
      <c r="S3259" s="945"/>
      <c r="T3259" s="912"/>
      <c r="U3259" s="912"/>
      <c r="V3259" s="912"/>
    </row>
    <row r="3260" spans="1:22" ht="10.5" hidden="1" outlineLevel="4" x14ac:dyDescent="0.15">
      <c r="A3260" s="949"/>
      <c r="B3260" s="952"/>
      <c r="C3260" s="955"/>
      <c r="D3260" s="979"/>
      <c r="E3260" s="961"/>
      <c r="F3260" s="964"/>
      <c r="G3260" s="943"/>
      <c r="H3260" s="943"/>
      <c r="I3260" s="943"/>
      <c r="J3260" s="16" t="s">
        <v>157</v>
      </c>
      <c r="K3260" s="20"/>
      <c r="L3260" s="16"/>
      <c r="M3260" s="17"/>
      <c r="N3260" s="17"/>
      <c r="O3260" s="17"/>
      <c r="P3260" s="17"/>
      <c r="Q3260" s="16"/>
      <c r="R3260" s="16"/>
      <c r="S3260" s="946"/>
      <c r="T3260" s="913"/>
      <c r="U3260" s="913"/>
      <c r="V3260" s="913"/>
    </row>
    <row r="3261" spans="1:22" ht="10.5" hidden="1" outlineLevel="4" x14ac:dyDescent="0.15">
      <c r="A3261" s="949"/>
      <c r="B3261" s="952"/>
      <c r="C3261" s="955"/>
      <c r="D3261" s="979"/>
      <c r="E3261" s="961"/>
      <c r="F3261" s="964"/>
      <c r="G3261" s="943"/>
      <c r="H3261" s="943"/>
      <c r="I3261" s="943"/>
      <c r="J3261" s="16" t="s">
        <v>158</v>
      </c>
      <c r="K3261" s="20"/>
      <c r="L3261" s="16"/>
      <c r="M3261" s="17"/>
      <c r="N3261" s="17"/>
      <c r="O3261" s="17"/>
      <c r="P3261" s="17"/>
      <c r="Q3261" s="16"/>
      <c r="R3261" s="16"/>
      <c r="S3261" s="946"/>
      <c r="T3261" s="913"/>
      <c r="U3261" s="913"/>
      <c r="V3261" s="913"/>
    </row>
    <row r="3262" spans="1:22" ht="10.5" hidden="1" outlineLevel="4" x14ac:dyDescent="0.15">
      <c r="A3262" s="949"/>
      <c r="B3262" s="952"/>
      <c r="C3262" s="955"/>
      <c r="D3262" s="979"/>
      <c r="E3262" s="961"/>
      <c r="F3262" s="964"/>
      <c r="G3262" s="943"/>
      <c r="H3262" s="943"/>
      <c r="I3262" s="943"/>
      <c r="J3262" s="18" t="s">
        <v>159</v>
      </c>
      <c r="K3262" s="21"/>
      <c r="L3262" s="18"/>
      <c r="M3262" s="18"/>
      <c r="N3262" s="18"/>
      <c r="O3262" s="18"/>
      <c r="P3262" s="18"/>
      <c r="Q3262" s="18"/>
      <c r="R3262" s="18"/>
      <c r="S3262" s="946"/>
      <c r="T3262" s="913"/>
      <c r="U3262" s="913"/>
      <c r="V3262" s="913"/>
    </row>
    <row r="3263" spans="1:22" ht="11.25" hidden="1" outlineLevel="4" thickBot="1" x14ac:dyDescent="0.2">
      <c r="A3263" s="950"/>
      <c r="B3263" s="953"/>
      <c r="C3263" s="956"/>
      <c r="D3263" s="980"/>
      <c r="E3263" s="962"/>
      <c r="F3263" s="965"/>
      <c r="G3263" s="944"/>
      <c r="H3263" s="944"/>
      <c r="I3263" s="944"/>
      <c r="J3263" s="19" t="s">
        <v>385</v>
      </c>
      <c r="K3263" s="19">
        <f>SUM(K3259:K3262)</f>
        <v>0</v>
      </c>
      <c r="L3263" s="19">
        <f>SUM(L3259:L3262)</f>
        <v>0</v>
      </c>
      <c r="M3263" s="19">
        <f t="shared" ref="M3263:R3263" si="789">SUM(M3259:M3262)</f>
        <v>0</v>
      </c>
      <c r="N3263" s="19">
        <f t="shared" si="789"/>
        <v>0</v>
      </c>
      <c r="O3263" s="19">
        <f t="shared" si="789"/>
        <v>0</v>
      </c>
      <c r="P3263" s="19">
        <f t="shared" si="789"/>
        <v>0</v>
      </c>
      <c r="Q3263" s="19">
        <f t="shared" si="789"/>
        <v>0</v>
      </c>
      <c r="R3263" s="19">
        <f t="shared" si="789"/>
        <v>0</v>
      </c>
      <c r="S3263" s="947"/>
      <c r="T3263" s="914"/>
      <c r="U3263" s="914"/>
      <c r="V3263" s="914"/>
    </row>
    <row r="3264" spans="1:22" ht="11.25" outlineLevel="3" collapsed="1" thickBot="1" x14ac:dyDescent="0.2">
      <c r="A3264" s="30" t="s">
        <v>36</v>
      </c>
      <c r="B3264" s="31" t="s">
        <v>10</v>
      </c>
      <c r="C3264" s="10" t="s">
        <v>12</v>
      </c>
      <c r="D3264" s="25">
        <v>3</v>
      </c>
      <c r="E3264" s="915" t="s">
        <v>46</v>
      </c>
      <c r="F3264" s="916"/>
      <c r="G3264" s="916"/>
      <c r="H3264" s="916"/>
      <c r="I3264" s="916"/>
      <c r="J3264" s="917"/>
      <c r="K3264" s="26">
        <f>K3253+K3258++K3263</f>
        <v>0</v>
      </c>
      <c r="L3264" s="26">
        <f>L3263+L3258+L3253</f>
        <v>0</v>
      </c>
      <c r="M3264" s="26">
        <f t="shared" ref="M3264:R3264" si="790">M3263+M3258+M3253</f>
        <v>0</v>
      </c>
      <c r="N3264" s="26">
        <f t="shared" si="790"/>
        <v>0</v>
      </c>
      <c r="O3264" s="26">
        <f t="shared" si="790"/>
        <v>0</v>
      </c>
      <c r="P3264" s="26">
        <f t="shared" si="790"/>
        <v>0</v>
      </c>
      <c r="Q3264" s="26">
        <f t="shared" si="790"/>
        <v>0</v>
      </c>
      <c r="R3264" s="26">
        <f t="shared" si="790"/>
        <v>0</v>
      </c>
      <c r="S3264" s="42" t="s">
        <v>13</v>
      </c>
      <c r="T3264" s="43" t="s">
        <v>13</v>
      </c>
      <c r="U3264" s="44" t="s">
        <v>13</v>
      </c>
      <c r="V3264" s="45" t="s">
        <v>13</v>
      </c>
    </row>
    <row r="3265" spans="1:22" ht="11.25" customHeight="1" outlineLevel="4" thickBot="1" x14ac:dyDescent="0.2">
      <c r="A3265" s="46" t="s">
        <v>36</v>
      </c>
      <c r="B3265" s="24" t="s">
        <v>10</v>
      </c>
      <c r="C3265" s="118" t="s">
        <v>12</v>
      </c>
      <c r="D3265" s="25">
        <v>4</v>
      </c>
      <c r="E3265" s="969" t="s">
        <v>72</v>
      </c>
      <c r="F3265" s="970"/>
      <c r="G3265" s="970"/>
      <c r="H3265" s="970"/>
      <c r="I3265" s="970"/>
      <c r="J3265" s="970"/>
      <c r="K3265" s="970"/>
      <c r="L3265" s="970"/>
      <c r="M3265" s="970"/>
      <c r="N3265" s="970"/>
      <c r="O3265" s="970"/>
      <c r="P3265" s="970"/>
      <c r="Q3265" s="970"/>
      <c r="R3265" s="970"/>
      <c r="S3265" s="970"/>
      <c r="T3265" s="970"/>
      <c r="U3265" s="970"/>
      <c r="V3265" s="971"/>
    </row>
    <row r="3266" spans="1:22" ht="10.5" outlineLevel="4" x14ac:dyDescent="0.15">
      <c r="A3266" s="948" t="s">
        <v>36</v>
      </c>
      <c r="B3266" s="951" t="s">
        <v>10</v>
      </c>
      <c r="C3266" s="954" t="s">
        <v>12</v>
      </c>
      <c r="D3266" s="978">
        <v>4</v>
      </c>
      <c r="E3266" s="960" t="s">
        <v>10</v>
      </c>
      <c r="F3266" s="966"/>
      <c r="G3266" s="942"/>
      <c r="H3266" s="942"/>
      <c r="I3266" s="942"/>
      <c r="J3266" s="16" t="s">
        <v>156</v>
      </c>
      <c r="K3266" s="20"/>
      <c r="L3266" s="14"/>
      <c r="M3266" s="15"/>
      <c r="N3266" s="15"/>
      <c r="O3266" s="15"/>
      <c r="P3266" s="15"/>
      <c r="Q3266" s="14"/>
      <c r="R3266" s="14"/>
      <c r="S3266" s="945"/>
      <c r="T3266" s="912"/>
      <c r="U3266" s="912"/>
      <c r="V3266" s="912"/>
    </row>
    <row r="3267" spans="1:22" ht="10.5" outlineLevel="4" x14ac:dyDescent="0.15">
      <c r="A3267" s="949"/>
      <c r="B3267" s="952"/>
      <c r="C3267" s="955"/>
      <c r="D3267" s="979"/>
      <c r="E3267" s="961"/>
      <c r="F3267" s="967"/>
      <c r="G3267" s="943"/>
      <c r="H3267" s="943"/>
      <c r="I3267" s="943"/>
      <c r="J3267" s="16" t="s">
        <v>157</v>
      </c>
      <c r="K3267" s="20"/>
      <c r="L3267" s="16"/>
      <c r="M3267" s="17"/>
      <c r="N3267" s="17"/>
      <c r="O3267" s="17"/>
      <c r="P3267" s="17"/>
      <c r="Q3267" s="16"/>
      <c r="R3267" s="16"/>
      <c r="S3267" s="946"/>
      <c r="T3267" s="913"/>
      <c r="U3267" s="913"/>
      <c r="V3267" s="913"/>
    </row>
    <row r="3268" spans="1:22" ht="10.5" outlineLevel="4" x14ac:dyDescent="0.15">
      <c r="A3268" s="949"/>
      <c r="B3268" s="952"/>
      <c r="C3268" s="955"/>
      <c r="D3268" s="979"/>
      <c r="E3268" s="961"/>
      <c r="F3268" s="967"/>
      <c r="G3268" s="943"/>
      <c r="H3268" s="943"/>
      <c r="I3268" s="943"/>
      <c r="J3268" s="16" t="s">
        <v>158</v>
      </c>
      <c r="K3268" s="20"/>
      <c r="L3268" s="16"/>
      <c r="M3268" s="17"/>
      <c r="N3268" s="17"/>
      <c r="O3268" s="17"/>
      <c r="P3268" s="17"/>
      <c r="Q3268" s="16"/>
      <c r="R3268" s="16"/>
      <c r="S3268" s="946"/>
      <c r="T3268" s="913"/>
      <c r="U3268" s="913"/>
      <c r="V3268" s="913"/>
    </row>
    <row r="3269" spans="1:22" ht="10.5" outlineLevel="4" x14ac:dyDescent="0.15">
      <c r="A3269" s="949"/>
      <c r="B3269" s="952"/>
      <c r="C3269" s="955"/>
      <c r="D3269" s="979"/>
      <c r="E3269" s="961"/>
      <c r="F3269" s="967"/>
      <c r="G3269" s="943"/>
      <c r="H3269" s="943"/>
      <c r="I3269" s="943"/>
      <c r="J3269" s="18" t="s">
        <v>159</v>
      </c>
      <c r="K3269" s="21"/>
      <c r="L3269" s="18"/>
      <c r="M3269" s="18"/>
      <c r="N3269" s="18"/>
      <c r="O3269" s="18"/>
      <c r="P3269" s="18"/>
      <c r="Q3269" s="18"/>
      <c r="R3269" s="18"/>
      <c r="S3269" s="946"/>
      <c r="T3269" s="913"/>
      <c r="U3269" s="913"/>
      <c r="V3269" s="913"/>
    </row>
    <row r="3270" spans="1:22" ht="11.25" outlineLevel="4" thickBot="1" x14ac:dyDescent="0.2">
      <c r="A3270" s="950"/>
      <c r="B3270" s="953"/>
      <c r="C3270" s="956"/>
      <c r="D3270" s="980"/>
      <c r="E3270" s="962"/>
      <c r="F3270" s="968"/>
      <c r="G3270" s="944"/>
      <c r="H3270" s="944"/>
      <c r="I3270" s="944"/>
      <c r="J3270" s="19" t="s">
        <v>385</v>
      </c>
      <c r="K3270" s="19">
        <f>SUM(K3266:K3269)</f>
        <v>0</v>
      </c>
      <c r="L3270" s="19">
        <f>SUM(L3266:L3269)</f>
        <v>0</v>
      </c>
      <c r="M3270" s="19">
        <f t="shared" ref="M3270:R3270" si="791">SUM(M3266:M3269)</f>
        <v>0</v>
      </c>
      <c r="N3270" s="19">
        <f t="shared" si="791"/>
        <v>0</v>
      </c>
      <c r="O3270" s="19">
        <f t="shared" si="791"/>
        <v>0</v>
      </c>
      <c r="P3270" s="19">
        <f t="shared" si="791"/>
        <v>0</v>
      </c>
      <c r="Q3270" s="19">
        <f t="shared" si="791"/>
        <v>0</v>
      </c>
      <c r="R3270" s="19">
        <f t="shared" si="791"/>
        <v>0</v>
      </c>
      <c r="S3270" s="947"/>
      <c r="T3270" s="914"/>
      <c r="U3270" s="914"/>
      <c r="V3270" s="914"/>
    </row>
    <row r="3271" spans="1:22" ht="10.5" outlineLevel="4" x14ac:dyDescent="0.15">
      <c r="A3271" s="948" t="s">
        <v>36</v>
      </c>
      <c r="B3271" s="951" t="s">
        <v>10</v>
      </c>
      <c r="C3271" s="954" t="s">
        <v>12</v>
      </c>
      <c r="D3271" s="978">
        <v>4</v>
      </c>
      <c r="E3271" s="960" t="s">
        <v>11</v>
      </c>
      <c r="F3271" s="963"/>
      <c r="G3271" s="942"/>
      <c r="H3271" s="942"/>
      <c r="I3271" s="942"/>
      <c r="J3271" s="14" t="s">
        <v>156</v>
      </c>
      <c r="K3271" s="20"/>
      <c r="L3271" s="20"/>
      <c r="M3271" s="17"/>
      <c r="N3271" s="17"/>
      <c r="O3271" s="17"/>
      <c r="P3271" s="17"/>
      <c r="Q3271" s="16"/>
      <c r="R3271" s="16"/>
      <c r="S3271" s="945"/>
      <c r="T3271" s="912"/>
      <c r="U3271" s="912"/>
      <c r="V3271" s="912"/>
    </row>
    <row r="3272" spans="1:22" ht="10.5" outlineLevel="4" x14ac:dyDescent="0.15">
      <c r="A3272" s="949"/>
      <c r="B3272" s="952"/>
      <c r="C3272" s="955"/>
      <c r="D3272" s="979"/>
      <c r="E3272" s="961"/>
      <c r="F3272" s="964"/>
      <c r="G3272" s="943"/>
      <c r="H3272" s="943"/>
      <c r="I3272" s="943"/>
      <c r="J3272" s="16" t="s">
        <v>157</v>
      </c>
      <c r="K3272" s="20"/>
      <c r="L3272" s="20"/>
      <c r="M3272" s="17"/>
      <c r="N3272" s="17"/>
      <c r="O3272" s="17"/>
      <c r="P3272" s="17"/>
      <c r="Q3272" s="16"/>
      <c r="R3272" s="16"/>
      <c r="S3272" s="946"/>
      <c r="T3272" s="913"/>
      <c r="U3272" s="913"/>
      <c r="V3272" s="913"/>
    </row>
    <row r="3273" spans="1:22" ht="10.5" outlineLevel="4" x14ac:dyDescent="0.15">
      <c r="A3273" s="949"/>
      <c r="B3273" s="952"/>
      <c r="C3273" s="955"/>
      <c r="D3273" s="979"/>
      <c r="E3273" s="961"/>
      <c r="F3273" s="964"/>
      <c r="G3273" s="943"/>
      <c r="H3273" s="943"/>
      <c r="I3273" s="943"/>
      <c r="J3273" s="16" t="s">
        <v>158</v>
      </c>
      <c r="K3273" s="20"/>
      <c r="L3273" s="20"/>
      <c r="M3273" s="17"/>
      <c r="N3273" s="17"/>
      <c r="O3273" s="17"/>
      <c r="P3273" s="17"/>
      <c r="Q3273" s="16"/>
      <c r="R3273" s="16"/>
      <c r="S3273" s="946"/>
      <c r="T3273" s="913"/>
      <c r="U3273" s="913"/>
      <c r="V3273" s="913"/>
    </row>
    <row r="3274" spans="1:22" ht="10.5" outlineLevel="4" x14ac:dyDescent="0.15">
      <c r="A3274" s="949"/>
      <c r="B3274" s="952"/>
      <c r="C3274" s="955"/>
      <c r="D3274" s="979"/>
      <c r="E3274" s="961"/>
      <c r="F3274" s="964"/>
      <c r="G3274" s="943"/>
      <c r="H3274" s="943"/>
      <c r="I3274" s="943"/>
      <c r="J3274" s="18" t="s">
        <v>159</v>
      </c>
      <c r="K3274" s="21"/>
      <c r="L3274" s="21"/>
      <c r="M3274" s="22"/>
      <c r="N3274" s="22"/>
      <c r="O3274" s="22"/>
      <c r="P3274" s="22"/>
      <c r="Q3274" s="18"/>
      <c r="R3274" s="18"/>
      <c r="S3274" s="946"/>
      <c r="T3274" s="913"/>
      <c r="U3274" s="913"/>
      <c r="V3274" s="913"/>
    </row>
    <row r="3275" spans="1:22" ht="11.25" outlineLevel="4" thickBot="1" x14ac:dyDescent="0.2">
      <c r="A3275" s="950"/>
      <c r="B3275" s="953"/>
      <c r="C3275" s="956"/>
      <c r="D3275" s="980"/>
      <c r="E3275" s="962"/>
      <c r="F3275" s="965"/>
      <c r="G3275" s="944"/>
      <c r="H3275" s="944"/>
      <c r="I3275" s="944"/>
      <c r="J3275" s="19" t="s">
        <v>385</v>
      </c>
      <c r="K3275" s="19">
        <f>SUM(K3271:K3274)</f>
        <v>0</v>
      </c>
      <c r="L3275" s="19">
        <f>SUM(L3271:L3274)</f>
        <v>0</v>
      </c>
      <c r="M3275" s="19">
        <f t="shared" ref="M3275:R3275" si="792">SUM(M3271:M3274)</f>
        <v>0</v>
      </c>
      <c r="N3275" s="19">
        <f t="shared" si="792"/>
        <v>0</v>
      </c>
      <c r="O3275" s="19">
        <f t="shared" si="792"/>
        <v>0</v>
      </c>
      <c r="P3275" s="19">
        <f t="shared" si="792"/>
        <v>0</v>
      </c>
      <c r="Q3275" s="19">
        <f t="shared" si="792"/>
        <v>0</v>
      </c>
      <c r="R3275" s="19">
        <f t="shared" si="792"/>
        <v>0</v>
      </c>
      <c r="S3275" s="947"/>
      <c r="T3275" s="914"/>
      <c r="U3275" s="914"/>
      <c r="V3275" s="914"/>
    </row>
    <row r="3276" spans="1:22" ht="10.5" outlineLevel="4" x14ac:dyDescent="0.15">
      <c r="A3276" s="948" t="s">
        <v>36</v>
      </c>
      <c r="B3276" s="951" t="s">
        <v>10</v>
      </c>
      <c r="C3276" s="954" t="s">
        <v>12</v>
      </c>
      <c r="D3276" s="978">
        <v>4</v>
      </c>
      <c r="E3276" s="960" t="s">
        <v>12</v>
      </c>
      <c r="F3276" s="963"/>
      <c r="G3276" s="942"/>
      <c r="H3276" s="942"/>
      <c r="I3276" s="942"/>
      <c r="J3276" s="14" t="s">
        <v>156</v>
      </c>
      <c r="K3276" s="20"/>
      <c r="L3276" s="20"/>
      <c r="M3276" s="17"/>
      <c r="N3276" s="17"/>
      <c r="O3276" s="17"/>
      <c r="P3276" s="47"/>
      <c r="Q3276" s="17"/>
      <c r="R3276" s="17"/>
      <c r="S3276" s="945"/>
      <c r="T3276" s="912"/>
      <c r="U3276" s="912"/>
      <c r="V3276" s="912"/>
    </row>
    <row r="3277" spans="1:22" ht="10.5" outlineLevel="4" x14ac:dyDescent="0.15">
      <c r="A3277" s="949"/>
      <c r="B3277" s="952"/>
      <c r="C3277" s="955"/>
      <c r="D3277" s="979"/>
      <c r="E3277" s="961"/>
      <c r="F3277" s="964"/>
      <c r="G3277" s="943"/>
      <c r="H3277" s="943"/>
      <c r="I3277" s="943"/>
      <c r="J3277" s="16" t="s">
        <v>157</v>
      </c>
      <c r="K3277" s="20"/>
      <c r="L3277" s="20"/>
      <c r="M3277" s="17"/>
      <c r="N3277" s="17"/>
      <c r="O3277" s="17"/>
      <c r="P3277" s="47"/>
      <c r="Q3277" s="17"/>
      <c r="R3277" s="17"/>
      <c r="S3277" s="946"/>
      <c r="T3277" s="913"/>
      <c r="U3277" s="913"/>
      <c r="V3277" s="913"/>
    </row>
    <row r="3278" spans="1:22" ht="10.5" outlineLevel="4" x14ac:dyDescent="0.15">
      <c r="A3278" s="949"/>
      <c r="B3278" s="952"/>
      <c r="C3278" s="955"/>
      <c r="D3278" s="979"/>
      <c r="E3278" s="961"/>
      <c r="F3278" s="964"/>
      <c r="G3278" s="943"/>
      <c r="H3278" s="943"/>
      <c r="I3278" s="943"/>
      <c r="J3278" s="16" t="s">
        <v>158</v>
      </c>
      <c r="K3278" s="20"/>
      <c r="L3278" s="20"/>
      <c r="M3278" s="17"/>
      <c r="N3278" s="17"/>
      <c r="O3278" s="17"/>
      <c r="P3278" s="47"/>
      <c r="Q3278" s="17"/>
      <c r="R3278" s="17"/>
      <c r="S3278" s="946"/>
      <c r="T3278" s="913"/>
      <c r="U3278" s="913"/>
      <c r="V3278" s="913"/>
    </row>
    <row r="3279" spans="1:22" ht="10.5" outlineLevel="4" x14ac:dyDescent="0.15">
      <c r="A3279" s="949"/>
      <c r="B3279" s="952"/>
      <c r="C3279" s="955"/>
      <c r="D3279" s="979"/>
      <c r="E3279" s="961"/>
      <c r="F3279" s="964"/>
      <c r="G3279" s="943"/>
      <c r="H3279" s="943"/>
      <c r="I3279" s="943"/>
      <c r="J3279" s="18" t="s">
        <v>159</v>
      </c>
      <c r="K3279" s="21"/>
      <c r="L3279" s="21"/>
      <c r="M3279" s="22"/>
      <c r="N3279" s="22"/>
      <c r="O3279" s="22"/>
      <c r="P3279" s="48"/>
      <c r="Q3279" s="22"/>
      <c r="R3279" s="22"/>
      <c r="S3279" s="946"/>
      <c r="T3279" s="913"/>
      <c r="U3279" s="913"/>
      <c r="V3279" s="913"/>
    </row>
    <row r="3280" spans="1:22" ht="11.25" outlineLevel="4" thickBot="1" x14ac:dyDescent="0.2">
      <c r="A3280" s="950"/>
      <c r="B3280" s="953"/>
      <c r="C3280" s="956"/>
      <c r="D3280" s="980"/>
      <c r="E3280" s="962"/>
      <c r="F3280" s="965"/>
      <c r="G3280" s="944"/>
      <c r="H3280" s="944"/>
      <c r="I3280" s="944"/>
      <c r="J3280" s="19" t="s">
        <v>385</v>
      </c>
      <c r="K3280" s="19">
        <f>SUM(K3276:K3279)</f>
        <v>0</v>
      </c>
      <c r="L3280" s="19">
        <f>SUM(L3276:L3279)</f>
        <v>0</v>
      </c>
      <c r="M3280" s="19">
        <f t="shared" ref="M3280:R3280" si="793">SUM(M3276:M3279)</f>
        <v>0</v>
      </c>
      <c r="N3280" s="19">
        <f t="shared" si="793"/>
        <v>0</v>
      </c>
      <c r="O3280" s="19">
        <f t="shared" si="793"/>
        <v>0</v>
      </c>
      <c r="P3280" s="19">
        <f t="shared" si="793"/>
        <v>0</v>
      </c>
      <c r="Q3280" s="19">
        <f t="shared" si="793"/>
        <v>0</v>
      </c>
      <c r="R3280" s="19">
        <f t="shared" si="793"/>
        <v>0</v>
      </c>
      <c r="S3280" s="947"/>
      <c r="T3280" s="914"/>
      <c r="U3280" s="914"/>
      <c r="V3280" s="914"/>
    </row>
    <row r="3281" spans="1:22" ht="11.25" outlineLevel="3" thickBot="1" x14ac:dyDescent="0.2">
      <c r="A3281" s="30" t="s">
        <v>36</v>
      </c>
      <c r="B3281" s="31" t="s">
        <v>10</v>
      </c>
      <c r="C3281" s="10" t="s">
        <v>12</v>
      </c>
      <c r="D3281" s="25">
        <v>4</v>
      </c>
      <c r="E3281" s="915" t="s">
        <v>46</v>
      </c>
      <c r="F3281" s="916"/>
      <c r="G3281" s="916"/>
      <c r="H3281" s="916"/>
      <c r="I3281" s="916"/>
      <c r="J3281" s="917"/>
      <c r="K3281" s="26">
        <f t="shared" ref="K3281:L3281" si="794">K3270+K3275+K3280</f>
        <v>0</v>
      </c>
      <c r="L3281" s="26">
        <f t="shared" si="794"/>
        <v>0</v>
      </c>
      <c r="M3281" s="26">
        <f t="shared" ref="M3281:R3281" si="795">M3270+M3275+M3280</f>
        <v>0</v>
      </c>
      <c r="N3281" s="26">
        <f t="shared" si="795"/>
        <v>0</v>
      </c>
      <c r="O3281" s="26">
        <f t="shared" si="795"/>
        <v>0</v>
      </c>
      <c r="P3281" s="26">
        <f t="shared" si="795"/>
        <v>0</v>
      </c>
      <c r="Q3281" s="26">
        <f t="shared" si="795"/>
        <v>0</v>
      </c>
      <c r="R3281" s="26">
        <f t="shared" si="795"/>
        <v>0</v>
      </c>
      <c r="S3281" s="42" t="s">
        <v>13</v>
      </c>
      <c r="T3281" s="43" t="s">
        <v>13</v>
      </c>
      <c r="U3281" s="44" t="s">
        <v>13</v>
      </c>
      <c r="V3281" s="45" t="s">
        <v>13</v>
      </c>
    </row>
    <row r="3282" spans="1:22" ht="15.75" customHeight="1" outlineLevel="2" thickBot="1" x14ac:dyDescent="0.2">
      <c r="A3282" s="30" t="s">
        <v>36</v>
      </c>
      <c r="B3282" s="31" t="s">
        <v>10</v>
      </c>
      <c r="C3282" s="10" t="s">
        <v>12</v>
      </c>
      <c r="D3282" s="918" t="s">
        <v>21</v>
      </c>
      <c r="E3282" s="919"/>
      <c r="F3282" s="919"/>
      <c r="G3282" s="919"/>
      <c r="H3282" s="919"/>
      <c r="I3282" s="919"/>
      <c r="J3282" s="919"/>
      <c r="K3282" s="32">
        <f t="shared" ref="K3282:L3282" si="796">K3281+K3264+K3247+K3230</f>
        <v>0</v>
      </c>
      <c r="L3282" s="32">
        <f t="shared" si="796"/>
        <v>0</v>
      </c>
      <c r="M3282" s="32">
        <f t="shared" ref="M3282:R3282" si="797">M3281+M3264+M3247+M3230</f>
        <v>0</v>
      </c>
      <c r="N3282" s="32">
        <f t="shared" si="797"/>
        <v>0</v>
      </c>
      <c r="O3282" s="32">
        <f t="shared" si="797"/>
        <v>0</v>
      </c>
      <c r="P3282" s="32">
        <f t="shared" si="797"/>
        <v>0</v>
      </c>
      <c r="Q3282" s="32">
        <f t="shared" si="797"/>
        <v>0</v>
      </c>
      <c r="R3282" s="32">
        <f t="shared" si="797"/>
        <v>0</v>
      </c>
      <c r="S3282" s="33" t="s">
        <v>13</v>
      </c>
      <c r="T3282" s="34" t="s">
        <v>13</v>
      </c>
      <c r="U3282" s="35" t="s">
        <v>13</v>
      </c>
      <c r="V3282" s="36" t="s">
        <v>13</v>
      </c>
    </row>
    <row r="3283" spans="1:22" ht="15.75" customHeight="1" outlineLevel="1" thickBot="1" x14ac:dyDescent="0.2">
      <c r="A3283" s="30" t="s">
        <v>36</v>
      </c>
      <c r="B3283" s="31" t="s">
        <v>10</v>
      </c>
      <c r="C3283" s="920" t="s">
        <v>15</v>
      </c>
      <c r="D3283" s="921"/>
      <c r="E3283" s="921"/>
      <c r="F3283" s="921"/>
      <c r="G3283" s="921"/>
      <c r="H3283" s="921"/>
      <c r="I3283" s="921"/>
      <c r="J3283" s="921"/>
      <c r="K3283" s="37">
        <f t="shared" ref="K3283:L3283" si="798">K3282+K3212+K3142</f>
        <v>470907.42000000004</v>
      </c>
      <c r="L3283" s="37">
        <f t="shared" si="798"/>
        <v>97918.03</v>
      </c>
      <c r="M3283" s="37">
        <f t="shared" ref="M3283:R3283" si="799">M3282+M3212+M3142</f>
        <v>41034.67</v>
      </c>
      <c r="N3283" s="37">
        <f t="shared" si="799"/>
        <v>97918.03</v>
      </c>
      <c r="O3283" s="37">
        <f t="shared" si="799"/>
        <v>8398</v>
      </c>
      <c r="P3283" s="37">
        <f t="shared" si="799"/>
        <v>0</v>
      </c>
      <c r="Q3283" s="37">
        <f t="shared" si="799"/>
        <v>268923.95999999996</v>
      </c>
      <c r="R3283" s="37">
        <f t="shared" si="799"/>
        <v>162435.27999999997</v>
      </c>
      <c r="S3283" s="123" t="s">
        <v>14</v>
      </c>
      <c r="T3283" s="39" t="s">
        <v>14</v>
      </c>
      <c r="U3283" s="40" t="s">
        <v>14</v>
      </c>
      <c r="V3283" s="41" t="s">
        <v>14</v>
      </c>
    </row>
    <row r="3284" spans="1:22" ht="11.25" customHeight="1" outlineLevel="2" thickBot="1" x14ac:dyDescent="0.2">
      <c r="A3284" s="7" t="s">
        <v>36</v>
      </c>
      <c r="B3284" s="8">
        <v>2</v>
      </c>
      <c r="C3284" s="975" t="s">
        <v>74</v>
      </c>
      <c r="D3284" s="976"/>
      <c r="E3284" s="976"/>
      <c r="F3284" s="976"/>
      <c r="G3284" s="976"/>
      <c r="H3284" s="976"/>
      <c r="I3284" s="976"/>
      <c r="J3284" s="976"/>
      <c r="K3284" s="976"/>
      <c r="L3284" s="976"/>
      <c r="M3284" s="976"/>
      <c r="N3284" s="976"/>
      <c r="O3284" s="976"/>
      <c r="P3284" s="976"/>
      <c r="Q3284" s="976"/>
      <c r="R3284" s="976"/>
      <c r="S3284" s="976"/>
      <c r="T3284" s="976"/>
      <c r="U3284" s="976"/>
      <c r="V3284" s="977"/>
    </row>
    <row r="3285" spans="1:22" ht="11.25" customHeight="1" outlineLevel="3" thickBot="1" x14ac:dyDescent="0.2">
      <c r="A3285" s="7" t="s">
        <v>36</v>
      </c>
      <c r="B3285" s="9" t="s">
        <v>11</v>
      </c>
      <c r="C3285" s="10" t="s">
        <v>10</v>
      </c>
      <c r="D3285" s="972" t="s">
        <v>75</v>
      </c>
      <c r="E3285" s="973"/>
      <c r="F3285" s="973"/>
      <c r="G3285" s="973"/>
      <c r="H3285" s="973"/>
      <c r="I3285" s="973"/>
      <c r="J3285" s="973"/>
      <c r="K3285" s="973"/>
      <c r="L3285" s="973"/>
      <c r="M3285" s="973"/>
      <c r="N3285" s="973"/>
      <c r="O3285" s="973"/>
      <c r="P3285" s="973"/>
      <c r="Q3285" s="973"/>
      <c r="R3285" s="973"/>
      <c r="S3285" s="973"/>
      <c r="T3285" s="973"/>
      <c r="U3285" s="973"/>
      <c r="V3285" s="974"/>
    </row>
    <row r="3286" spans="1:22" ht="11.25" customHeight="1" outlineLevel="4" thickBot="1" x14ac:dyDescent="0.2">
      <c r="A3286" s="11" t="s">
        <v>36</v>
      </c>
      <c r="B3286" s="12" t="s">
        <v>11</v>
      </c>
      <c r="C3286" s="117" t="s">
        <v>10</v>
      </c>
      <c r="D3286" s="13">
        <v>1</v>
      </c>
      <c r="E3286" s="969" t="s">
        <v>76</v>
      </c>
      <c r="F3286" s="970"/>
      <c r="G3286" s="970"/>
      <c r="H3286" s="970"/>
      <c r="I3286" s="970"/>
      <c r="J3286" s="970"/>
      <c r="K3286" s="970"/>
      <c r="L3286" s="970"/>
      <c r="M3286" s="970"/>
      <c r="N3286" s="970"/>
      <c r="O3286" s="970"/>
      <c r="P3286" s="970"/>
      <c r="Q3286" s="970"/>
      <c r="R3286" s="970"/>
      <c r="S3286" s="970"/>
      <c r="T3286" s="970"/>
      <c r="U3286" s="970"/>
      <c r="V3286" s="971"/>
    </row>
    <row r="3287" spans="1:22" ht="10.5" outlineLevel="4" x14ac:dyDescent="0.15">
      <c r="A3287" s="948" t="s">
        <v>36</v>
      </c>
      <c r="B3287" s="951" t="s">
        <v>11</v>
      </c>
      <c r="C3287" s="954" t="s">
        <v>10</v>
      </c>
      <c r="D3287" s="957" t="s">
        <v>10</v>
      </c>
      <c r="E3287" s="960" t="s">
        <v>10</v>
      </c>
      <c r="F3287" s="966"/>
      <c r="G3287" s="942"/>
      <c r="H3287" s="942"/>
      <c r="I3287" s="942"/>
      <c r="J3287" s="16" t="s">
        <v>156</v>
      </c>
      <c r="K3287" s="20"/>
      <c r="L3287" s="14"/>
      <c r="M3287" s="15"/>
      <c r="N3287" s="15"/>
      <c r="O3287" s="15"/>
      <c r="P3287" s="15"/>
      <c r="Q3287" s="14"/>
      <c r="R3287" s="14"/>
      <c r="S3287" s="945"/>
      <c r="T3287" s="912"/>
      <c r="U3287" s="912"/>
      <c r="V3287" s="912"/>
    </row>
    <row r="3288" spans="1:22" ht="10.5" outlineLevel="4" x14ac:dyDescent="0.15">
      <c r="A3288" s="949"/>
      <c r="B3288" s="952"/>
      <c r="C3288" s="955"/>
      <c r="D3288" s="958"/>
      <c r="E3288" s="961"/>
      <c r="F3288" s="967"/>
      <c r="G3288" s="943"/>
      <c r="H3288" s="943"/>
      <c r="I3288" s="943"/>
      <c r="J3288" s="16" t="s">
        <v>157</v>
      </c>
      <c r="K3288" s="20"/>
      <c r="L3288" s="16"/>
      <c r="M3288" s="17"/>
      <c r="N3288" s="17"/>
      <c r="O3288" s="17"/>
      <c r="P3288" s="17"/>
      <c r="Q3288" s="16"/>
      <c r="R3288" s="16"/>
      <c r="S3288" s="946"/>
      <c r="T3288" s="913"/>
      <c r="U3288" s="913"/>
      <c r="V3288" s="913"/>
    </row>
    <row r="3289" spans="1:22" ht="10.5" outlineLevel="4" x14ac:dyDescent="0.15">
      <c r="A3289" s="949"/>
      <c r="B3289" s="952"/>
      <c r="C3289" s="955"/>
      <c r="D3289" s="958"/>
      <c r="E3289" s="961"/>
      <c r="F3289" s="967"/>
      <c r="G3289" s="943"/>
      <c r="H3289" s="943"/>
      <c r="I3289" s="943"/>
      <c r="J3289" s="16" t="s">
        <v>158</v>
      </c>
      <c r="K3289" s="20"/>
      <c r="L3289" s="16"/>
      <c r="M3289" s="17"/>
      <c r="N3289" s="17"/>
      <c r="O3289" s="17"/>
      <c r="P3289" s="17"/>
      <c r="Q3289" s="16"/>
      <c r="R3289" s="16"/>
      <c r="S3289" s="946"/>
      <c r="T3289" s="913"/>
      <c r="U3289" s="913"/>
      <c r="V3289" s="913"/>
    </row>
    <row r="3290" spans="1:22" ht="10.5" outlineLevel="4" x14ac:dyDescent="0.15">
      <c r="A3290" s="949"/>
      <c r="B3290" s="952"/>
      <c r="C3290" s="955"/>
      <c r="D3290" s="958"/>
      <c r="E3290" s="961"/>
      <c r="F3290" s="967"/>
      <c r="G3290" s="943"/>
      <c r="H3290" s="943"/>
      <c r="I3290" s="943"/>
      <c r="J3290" s="18" t="s">
        <v>159</v>
      </c>
      <c r="K3290" s="21"/>
      <c r="L3290" s="18"/>
      <c r="M3290" s="18"/>
      <c r="N3290" s="18"/>
      <c r="O3290" s="18"/>
      <c r="P3290" s="18"/>
      <c r="Q3290" s="18"/>
      <c r="R3290" s="18"/>
      <c r="S3290" s="946"/>
      <c r="T3290" s="913"/>
      <c r="U3290" s="913"/>
      <c r="V3290" s="913"/>
    </row>
    <row r="3291" spans="1:22" ht="11.25" outlineLevel="4" thickBot="1" x14ac:dyDescent="0.2">
      <c r="A3291" s="950"/>
      <c r="B3291" s="953"/>
      <c r="C3291" s="956"/>
      <c r="D3291" s="959"/>
      <c r="E3291" s="962"/>
      <c r="F3291" s="968"/>
      <c r="G3291" s="944"/>
      <c r="H3291" s="944"/>
      <c r="I3291" s="944"/>
      <c r="J3291" s="19" t="s">
        <v>385</v>
      </c>
      <c r="K3291" s="19">
        <f>SUM(K3287:K3290)</f>
        <v>0</v>
      </c>
      <c r="L3291" s="19">
        <f>SUM(L3287:L3290)</f>
        <v>0</v>
      </c>
      <c r="M3291" s="19">
        <f t="shared" ref="M3291:R3291" si="800">SUM(M3287:M3290)</f>
        <v>0</v>
      </c>
      <c r="N3291" s="19">
        <f t="shared" si="800"/>
        <v>0</v>
      </c>
      <c r="O3291" s="19">
        <f t="shared" si="800"/>
        <v>0</v>
      </c>
      <c r="P3291" s="19">
        <f t="shared" si="800"/>
        <v>0</v>
      </c>
      <c r="Q3291" s="19">
        <f t="shared" si="800"/>
        <v>0</v>
      </c>
      <c r="R3291" s="19">
        <f t="shared" si="800"/>
        <v>0</v>
      </c>
      <c r="S3291" s="947"/>
      <c r="T3291" s="914"/>
      <c r="U3291" s="914"/>
      <c r="V3291" s="914"/>
    </row>
    <row r="3292" spans="1:22" ht="10.5" outlineLevel="4" x14ac:dyDescent="0.15">
      <c r="A3292" s="948" t="s">
        <v>36</v>
      </c>
      <c r="B3292" s="951" t="s">
        <v>11</v>
      </c>
      <c r="C3292" s="954" t="s">
        <v>10</v>
      </c>
      <c r="D3292" s="957" t="s">
        <v>10</v>
      </c>
      <c r="E3292" s="960" t="s">
        <v>11</v>
      </c>
      <c r="F3292" s="963"/>
      <c r="G3292" s="942"/>
      <c r="H3292" s="942"/>
      <c r="I3292" s="942"/>
      <c r="J3292" s="14" t="s">
        <v>156</v>
      </c>
      <c r="K3292" s="20"/>
      <c r="L3292" s="20"/>
      <c r="M3292" s="17"/>
      <c r="N3292" s="17"/>
      <c r="O3292" s="17"/>
      <c r="P3292" s="17"/>
      <c r="Q3292" s="16"/>
      <c r="R3292" s="16"/>
      <c r="S3292" s="945"/>
      <c r="T3292" s="912"/>
      <c r="U3292" s="912"/>
      <c r="V3292" s="912"/>
    </row>
    <row r="3293" spans="1:22" ht="10.5" outlineLevel="4" x14ac:dyDescent="0.15">
      <c r="A3293" s="949"/>
      <c r="B3293" s="952"/>
      <c r="C3293" s="955"/>
      <c r="D3293" s="958"/>
      <c r="E3293" s="961"/>
      <c r="F3293" s="964"/>
      <c r="G3293" s="943"/>
      <c r="H3293" s="943"/>
      <c r="I3293" s="943"/>
      <c r="J3293" s="16" t="s">
        <v>157</v>
      </c>
      <c r="K3293" s="20"/>
      <c r="L3293" s="20"/>
      <c r="M3293" s="17"/>
      <c r="N3293" s="17"/>
      <c r="O3293" s="17"/>
      <c r="P3293" s="17"/>
      <c r="Q3293" s="16"/>
      <c r="R3293" s="16"/>
      <c r="S3293" s="946"/>
      <c r="T3293" s="913"/>
      <c r="U3293" s="913"/>
      <c r="V3293" s="913"/>
    </row>
    <row r="3294" spans="1:22" ht="10.5" outlineLevel="4" x14ac:dyDescent="0.15">
      <c r="A3294" s="949"/>
      <c r="B3294" s="952"/>
      <c r="C3294" s="955"/>
      <c r="D3294" s="958"/>
      <c r="E3294" s="961"/>
      <c r="F3294" s="964"/>
      <c r="G3294" s="943"/>
      <c r="H3294" s="943"/>
      <c r="I3294" s="943"/>
      <c r="J3294" s="16" t="s">
        <v>158</v>
      </c>
      <c r="K3294" s="20"/>
      <c r="L3294" s="20"/>
      <c r="M3294" s="17"/>
      <c r="N3294" s="17"/>
      <c r="O3294" s="17"/>
      <c r="P3294" s="17"/>
      <c r="Q3294" s="16"/>
      <c r="R3294" s="16"/>
      <c r="S3294" s="946"/>
      <c r="T3294" s="913"/>
      <c r="U3294" s="913"/>
      <c r="V3294" s="913"/>
    </row>
    <row r="3295" spans="1:22" ht="10.5" outlineLevel="4" x14ac:dyDescent="0.15">
      <c r="A3295" s="949"/>
      <c r="B3295" s="952"/>
      <c r="C3295" s="955"/>
      <c r="D3295" s="958"/>
      <c r="E3295" s="961"/>
      <c r="F3295" s="964"/>
      <c r="G3295" s="943"/>
      <c r="H3295" s="943"/>
      <c r="I3295" s="943"/>
      <c r="J3295" s="18" t="s">
        <v>159</v>
      </c>
      <c r="K3295" s="21"/>
      <c r="L3295" s="21"/>
      <c r="M3295" s="22"/>
      <c r="N3295" s="22"/>
      <c r="O3295" s="22"/>
      <c r="P3295" s="22"/>
      <c r="Q3295" s="18"/>
      <c r="R3295" s="18"/>
      <c r="S3295" s="946"/>
      <c r="T3295" s="913"/>
      <c r="U3295" s="913"/>
      <c r="V3295" s="913"/>
    </row>
    <row r="3296" spans="1:22" ht="11.25" outlineLevel="4" thickBot="1" x14ac:dyDescent="0.2">
      <c r="A3296" s="950"/>
      <c r="B3296" s="953"/>
      <c r="C3296" s="956"/>
      <c r="D3296" s="959"/>
      <c r="E3296" s="962"/>
      <c r="F3296" s="965"/>
      <c r="G3296" s="944"/>
      <c r="H3296" s="944"/>
      <c r="I3296" s="944"/>
      <c r="J3296" s="19" t="s">
        <v>385</v>
      </c>
      <c r="K3296" s="19">
        <f>SUM(K3292:K3295)</f>
        <v>0</v>
      </c>
      <c r="L3296" s="19">
        <f>SUM(L3292:L3295)</f>
        <v>0</v>
      </c>
      <c r="M3296" s="19">
        <f t="shared" ref="M3296:R3296" si="801">SUM(M3292:M3295)</f>
        <v>0</v>
      </c>
      <c r="N3296" s="19">
        <f t="shared" si="801"/>
        <v>0</v>
      </c>
      <c r="O3296" s="19">
        <f t="shared" si="801"/>
        <v>0</v>
      </c>
      <c r="P3296" s="19">
        <f t="shared" si="801"/>
        <v>0</v>
      </c>
      <c r="Q3296" s="19">
        <f t="shared" si="801"/>
        <v>0</v>
      </c>
      <c r="R3296" s="19">
        <f t="shared" si="801"/>
        <v>0</v>
      </c>
      <c r="S3296" s="947"/>
      <c r="T3296" s="914"/>
      <c r="U3296" s="914"/>
      <c r="V3296" s="914"/>
    </row>
    <row r="3297" spans="1:22" ht="10.5" outlineLevel="4" x14ac:dyDescent="0.15">
      <c r="A3297" s="948" t="s">
        <v>36</v>
      </c>
      <c r="B3297" s="951" t="s">
        <v>11</v>
      </c>
      <c r="C3297" s="954" t="s">
        <v>10</v>
      </c>
      <c r="D3297" s="957" t="s">
        <v>10</v>
      </c>
      <c r="E3297" s="960" t="s">
        <v>12</v>
      </c>
      <c r="F3297" s="963"/>
      <c r="G3297" s="942"/>
      <c r="H3297" s="942"/>
      <c r="I3297" s="942"/>
      <c r="J3297" s="14" t="s">
        <v>156</v>
      </c>
      <c r="K3297" s="20"/>
      <c r="L3297" s="20"/>
      <c r="M3297" s="17"/>
      <c r="N3297" s="17"/>
      <c r="O3297" s="17"/>
      <c r="P3297" s="17"/>
      <c r="Q3297" s="16"/>
      <c r="R3297" s="16"/>
      <c r="S3297" s="945"/>
      <c r="T3297" s="912"/>
      <c r="U3297" s="912"/>
      <c r="V3297" s="912"/>
    </row>
    <row r="3298" spans="1:22" ht="10.5" outlineLevel="4" x14ac:dyDescent="0.15">
      <c r="A3298" s="949"/>
      <c r="B3298" s="952"/>
      <c r="C3298" s="955"/>
      <c r="D3298" s="958"/>
      <c r="E3298" s="961"/>
      <c r="F3298" s="964"/>
      <c r="G3298" s="943"/>
      <c r="H3298" s="943"/>
      <c r="I3298" s="943"/>
      <c r="J3298" s="16" t="s">
        <v>157</v>
      </c>
      <c r="K3298" s="20"/>
      <c r="L3298" s="20"/>
      <c r="M3298" s="17"/>
      <c r="N3298" s="17"/>
      <c r="O3298" s="17"/>
      <c r="P3298" s="17"/>
      <c r="Q3298" s="16"/>
      <c r="R3298" s="16"/>
      <c r="S3298" s="946"/>
      <c r="T3298" s="913"/>
      <c r="U3298" s="913"/>
      <c r="V3298" s="913"/>
    </row>
    <row r="3299" spans="1:22" ht="10.5" outlineLevel="4" x14ac:dyDescent="0.15">
      <c r="A3299" s="949"/>
      <c r="B3299" s="952"/>
      <c r="C3299" s="955"/>
      <c r="D3299" s="958"/>
      <c r="E3299" s="961"/>
      <c r="F3299" s="964"/>
      <c r="G3299" s="943"/>
      <c r="H3299" s="943"/>
      <c r="I3299" s="943"/>
      <c r="J3299" s="16" t="s">
        <v>158</v>
      </c>
      <c r="K3299" s="20"/>
      <c r="L3299" s="20"/>
      <c r="M3299" s="17"/>
      <c r="N3299" s="17"/>
      <c r="O3299" s="17"/>
      <c r="P3299" s="17"/>
      <c r="Q3299" s="16"/>
      <c r="R3299" s="16"/>
      <c r="S3299" s="946"/>
      <c r="T3299" s="913"/>
      <c r="U3299" s="913"/>
      <c r="V3299" s="913"/>
    </row>
    <row r="3300" spans="1:22" ht="10.5" outlineLevel="4" x14ac:dyDescent="0.15">
      <c r="A3300" s="949"/>
      <c r="B3300" s="952"/>
      <c r="C3300" s="955"/>
      <c r="D3300" s="958"/>
      <c r="E3300" s="961"/>
      <c r="F3300" s="964"/>
      <c r="G3300" s="943"/>
      <c r="H3300" s="943"/>
      <c r="I3300" s="943"/>
      <c r="J3300" s="18" t="s">
        <v>159</v>
      </c>
      <c r="K3300" s="21"/>
      <c r="L3300" s="21"/>
      <c r="M3300" s="22"/>
      <c r="N3300" s="22"/>
      <c r="O3300" s="22"/>
      <c r="P3300" s="22"/>
      <c r="Q3300" s="18"/>
      <c r="R3300" s="18"/>
      <c r="S3300" s="946"/>
      <c r="T3300" s="913"/>
      <c r="U3300" s="913"/>
      <c r="V3300" s="913"/>
    </row>
    <row r="3301" spans="1:22" ht="11.25" outlineLevel="4" thickBot="1" x14ac:dyDescent="0.2">
      <c r="A3301" s="950"/>
      <c r="B3301" s="953"/>
      <c r="C3301" s="956"/>
      <c r="D3301" s="959"/>
      <c r="E3301" s="962"/>
      <c r="F3301" s="965"/>
      <c r="G3301" s="944"/>
      <c r="H3301" s="944"/>
      <c r="I3301" s="944"/>
      <c r="J3301" s="19" t="s">
        <v>385</v>
      </c>
      <c r="K3301" s="19">
        <f>SUM(K3297:K3300)</f>
        <v>0</v>
      </c>
      <c r="L3301" s="19">
        <f>SUM(L3297:L3300)</f>
        <v>0</v>
      </c>
      <c r="M3301" s="19">
        <f t="shared" ref="M3301:R3301" si="802">SUM(M3297:M3300)</f>
        <v>0</v>
      </c>
      <c r="N3301" s="19">
        <f t="shared" si="802"/>
        <v>0</v>
      </c>
      <c r="O3301" s="19">
        <f t="shared" si="802"/>
        <v>0</v>
      </c>
      <c r="P3301" s="19">
        <f t="shared" si="802"/>
        <v>0</v>
      </c>
      <c r="Q3301" s="19">
        <f t="shared" si="802"/>
        <v>0</v>
      </c>
      <c r="R3301" s="19">
        <f t="shared" si="802"/>
        <v>0</v>
      </c>
      <c r="S3301" s="947"/>
      <c r="T3301" s="914"/>
      <c r="U3301" s="914"/>
      <c r="V3301" s="914"/>
    </row>
    <row r="3302" spans="1:22" ht="11.25" outlineLevel="3" thickBot="1" x14ac:dyDescent="0.2">
      <c r="A3302" s="30" t="s">
        <v>36</v>
      </c>
      <c r="B3302" s="31" t="s">
        <v>11</v>
      </c>
      <c r="C3302" s="10" t="s">
        <v>10</v>
      </c>
      <c r="D3302" s="25">
        <v>1</v>
      </c>
      <c r="E3302" s="915" t="s">
        <v>46</v>
      </c>
      <c r="F3302" s="916"/>
      <c r="G3302" s="916"/>
      <c r="H3302" s="916"/>
      <c r="I3302" s="916"/>
      <c r="J3302" s="917"/>
      <c r="K3302" s="26">
        <f t="shared" ref="K3302" si="803">K3291+K3296+K3301</f>
        <v>0</v>
      </c>
      <c r="L3302" s="26">
        <f>L3291+L3296+L3300</f>
        <v>0</v>
      </c>
      <c r="M3302" s="26">
        <f t="shared" ref="M3302:R3302" si="804">M3291+M3296+M3300</f>
        <v>0</v>
      </c>
      <c r="N3302" s="26">
        <f t="shared" si="804"/>
        <v>0</v>
      </c>
      <c r="O3302" s="26">
        <f t="shared" si="804"/>
        <v>0</v>
      </c>
      <c r="P3302" s="26">
        <f t="shared" si="804"/>
        <v>0</v>
      </c>
      <c r="Q3302" s="26">
        <f t="shared" si="804"/>
        <v>0</v>
      </c>
      <c r="R3302" s="26">
        <f t="shared" si="804"/>
        <v>0</v>
      </c>
      <c r="S3302" s="42" t="s">
        <v>13</v>
      </c>
      <c r="T3302" s="43" t="s">
        <v>13</v>
      </c>
      <c r="U3302" s="44" t="s">
        <v>13</v>
      </c>
      <c r="V3302" s="45" t="s">
        <v>13</v>
      </c>
    </row>
    <row r="3303" spans="1:22" ht="11.25" customHeight="1" outlineLevel="4" thickBot="1" x14ac:dyDescent="0.2">
      <c r="A3303" s="11" t="s">
        <v>36</v>
      </c>
      <c r="B3303" s="12" t="s">
        <v>11</v>
      </c>
      <c r="C3303" s="117" t="s">
        <v>10</v>
      </c>
      <c r="D3303" s="13">
        <v>2</v>
      </c>
      <c r="E3303" s="969" t="s">
        <v>91</v>
      </c>
      <c r="F3303" s="970"/>
      <c r="G3303" s="970"/>
      <c r="H3303" s="970"/>
      <c r="I3303" s="970"/>
      <c r="J3303" s="970"/>
      <c r="K3303" s="970"/>
      <c r="L3303" s="970"/>
      <c r="M3303" s="970"/>
      <c r="N3303" s="970"/>
      <c r="O3303" s="970"/>
      <c r="P3303" s="970"/>
      <c r="Q3303" s="970"/>
      <c r="R3303" s="970"/>
      <c r="S3303" s="970"/>
      <c r="T3303" s="970"/>
      <c r="U3303" s="970"/>
      <c r="V3303" s="971"/>
    </row>
    <row r="3304" spans="1:22" ht="10.5" outlineLevel="4" x14ac:dyDescent="0.15">
      <c r="A3304" s="948" t="s">
        <v>36</v>
      </c>
      <c r="B3304" s="951" t="s">
        <v>11</v>
      </c>
      <c r="C3304" s="954" t="s">
        <v>10</v>
      </c>
      <c r="D3304" s="957" t="s">
        <v>11</v>
      </c>
      <c r="E3304" s="960" t="s">
        <v>10</v>
      </c>
      <c r="F3304" s="966"/>
      <c r="G3304" s="942"/>
      <c r="H3304" s="942"/>
      <c r="I3304" s="942"/>
      <c r="J3304" s="16" t="s">
        <v>156</v>
      </c>
      <c r="K3304" s="20"/>
      <c r="L3304" s="14"/>
      <c r="M3304" s="15"/>
      <c r="N3304" s="15"/>
      <c r="O3304" s="15"/>
      <c r="P3304" s="15"/>
      <c r="Q3304" s="14"/>
      <c r="R3304" s="14"/>
      <c r="S3304" s="945"/>
      <c r="T3304" s="912"/>
      <c r="U3304" s="912"/>
      <c r="V3304" s="912"/>
    </row>
    <row r="3305" spans="1:22" ht="10.5" outlineLevel="4" x14ac:dyDescent="0.15">
      <c r="A3305" s="949"/>
      <c r="B3305" s="952"/>
      <c r="C3305" s="955"/>
      <c r="D3305" s="958"/>
      <c r="E3305" s="961"/>
      <c r="F3305" s="967"/>
      <c r="G3305" s="943"/>
      <c r="H3305" s="943"/>
      <c r="I3305" s="943"/>
      <c r="J3305" s="16" t="s">
        <v>157</v>
      </c>
      <c r="K3305" s="20"/>
      <c r="L3305" s="16"/>
      <c r="M3305" s="17"/>
      <c r="N3305" s="17"/>
      <c r="O3305" s="17"/>
      <c r="P3305" s="17"/>
      <c r="Q3305" s="16"/>
      <c r="R3305" s="16"/>
      <c r="S3305" s="946"/>
      <c r="T3305" s="913"/>
      <c r="U3305" s="913"/>
      <c r="V3305" s="913"/>
    </row>
    <row r="3306" spans="1:22" ht="10.5" outlineLevel="4" x14ac:dyDescent="0.15">
      <c r="A3306" s="949"/>
      <c r="B3306" s="952"/>
      <c r="C3306" s="955"/>
      <c r="D3306" s="958"/>
      <c r="E3306" s="961"/>
      <c r="F3306" s="967"/>
      <c r="G3306" s="943"/>
      <c r="H3306" s="943"/>
      <c r="I3306" s="943"/>
      <c r="J3306" s="16" t="s">
        <v>158</v>
      </c>
      <c r="K3306" s="20"/>
      <c r="L3306" s="16"/>
      <c r="M3306" s="17"/>
      <c r="N3306" s="17"/>
      <c r="O3306" s="17"/>
      <c r="P3306" s="17"/>
      <c r="Q3306" s="16"/>
      <c r="R3306" s="16"/>
      <c r="S3306" s="946"/>
      <c r="T3306" s="913"/>
      <c r="U3306" s="913"/>
      <c r="V3306" s="913"/>
    </row>
    <row r="3307" spans="1:22" ht="10.5" outlineLevel="4" x14ac:dyDescent="0.15">
      <c r="A3307" s="949"/>
      <c r="B3307" s="952"/>
      <c r="C3307" s="955"/>
      <c r="D3307" s="958"/>
      <c r="E3307" s="961"/>
      <c r="F3307" s="967"/>
      <c r="G3307" s="943"/>
      <c r="H3307" s="943"/>
      <c r="I3307" s="943"/>
      <c r="J3307" s="18" t="s">
        <v>159</v>
      </c>
      <c r="K3307" s="21"/>
      <c r="L3307" s="18"/>
      <c r="M3307" s="18"/>
      <c r="N3307" s="18"/>
      <c r="O3307" s="18"/>
      <c r="P3307" s="18"/>
      <c r="Q3307" s="18"/>
      <c r="R3307" s="18"/>
      <c r="S3307" s="946"/>
      <c r="T3307" s="913"/>
      <c r="U3307" s="913"/>
      <c r="V3307" s="913"/>
    </row>
    <row r="3308" spans="1:22" ht="11.25" outlineLevel="4" thickBot="1" x14ac:dyDescent="0.2">
      <c r="A3308" s="950"/>
      <c r="B3308" s="953"/>
      <c r="C3308" s="956"/>
      <c r="D3308" s="959"/>
      <c r="E3308" s="962"/>
      <c r="F3308" s="968"/>
      <c r="G3308" s="944"/>
      <c r="H3308" s="944"/>
      <c r="I3308" s="944"/>
      <c r="J3308" s="19" t="s">
        <v>385</v>
      </c>
      <c r="K3308" s="19">
        <f>SUM(K3304:K3307)</f>
        <v>0</v>
      </c>
      <c r="L3308" s="19">
        <f>SUM(L3304:L3307)</f>
        <v>0</v>
      </c>
      <c r="M3308" s="19">
        <f t="shared" ref="M3308:R3308" si="805">SUM(M3304:M3307)</f>
        <v>0</v>
      </c>
      <c r="N3308" s="19">
        <f t="shared" si="805"/>
        <v>0</v>
      </c>
      <c r="O3308" s="19">
        <f t="shared" si="805"/>
        <v>0</v>
      </c>
      <c r="P3308" s="19">
        <f t="shared" si="805"/>
        <v>0</v>
      </c>
      <c r="Q3308" s="19">
        <f t="shared" si="805"/>
        <v>0</v>
      </c>
      <c r="R3308" s="19">
        <f t="shared" si="805"/>
        <v>0</v>
      </c>
      <c r="S3308" s="947"/>
      <c r="T3308" s="914"/>
      <c r="U3308" s="914"/>
      <c r="V3308" s="914"/>
    </row>
    <row r="3309" spans="1:22" ht="10.5" outlineLevel="4" x14ac:dyDescent="0.15">
      <c r="A3309" s="948" t="s">
        <v>36</v>
      </c>
      <c r="B3309" s="951" t="s">
        <v>11</v>
      </c>
      <c r="C3309" s="954" t="s">
        <v>10</v>
      </c>
      <c r="D3309" s="957" t="s">
        <v>11</v>
      </c>
      <c r="E3309" s="960" t="s">
        <v>11</v>
      </c>
      <c r="F3309" s="963"/>
      <c r="G3309" s="942"/>
      <c r="H3309" s="942"/>
      <c r="I3309" s="942"/>
      <c r="J3309" s="14" t="s">
        <v>156</v>
      </c>
      <c r="K3309" s="20"/>
      <c r="L3309" s="20"/>
      <c r="M3309" s="17"/>
      <c r="N3309" s="17"/>
      <c r="O3309" s="17"/>
      <c r="P3309" s="17"/>
      <c r="Q3309" s="16"/>
      <c r="R3309" s="16"/>
      <c r="S3309" s="945"/>
      <c r="T3309" s="912"/>
      <c r="U3309" s="912"/>
      <c r="V3309" s="912"/>
    </row>
    <row r="3310" spans="1:22" ht="10.5" outlineLevel="4" x14ac:dyDescent="0.15">
      <c r="A3310" s="949"/>
      <c r="B3310" s="952"/>
      <c r="C3310" s="955"/>
      <c r="D3310" s="958"/>
      <c r="E3310" s="961"/>
      <c r="F3310" s="964"/>
      <c r="G3310" s="943"/>
      <c r="H3310" s="943"/>
      <c r="I3310" s="943"/>
      <c r="J3310" s="16" t="s">
        <v>157</v>
      </c>
      <c r="K3310" s="20"/>
      <c r="L3310" s="20"/>
      <c r="M3310" s="17"/>
      <c r="N3310" s="17"/>
      <c r="O3310" s="17"/>
      <c r="P3310" s="17"/>
      <c r="Q3310" s="16"/>
      <c r="R3310" s="16"/>
      <c r="S3310" s="946"/>
      <c r="T3310" s="913"/>
      <c r="U3310" s="913"/>
      <c r="V3310" s="913"/>
    </row>
    <row r="3311" spans="1:22" ht="10.5" outlineLevel="4" x14ac:dyDescent="0.15">
      <c r="A3311" s="949"/>
      <c r="B3311" s="952"/>
      <c r="C3311" s="955"/>
      <c r="D3311" s="958"/>
      <c r="E3311" s="961"/>
      <c r="F3311" s="964"/>
      <c r="G3311" s="943"/>
      <c r="H3311" s="943"/>
      <c r="I3311" s="943"/>
      <c r="J3311" s="16" t="s">
        <v>158</v>
      </c>
      <c r="K3311" s="20"/>
      <c r="L3311" s="20"/>
      <c r="M3311" s="17"/>
      <c r="N3311" s="17"/>
      <c r="O3311" s="17"/>
      <c r="P3311" s="17"/>
      <c r="Q3311" s="16"/>
      <c r="R3311" s="16"/>
      <c r="S3311" s="946"/>
      <c r="T3311" s="913"/>
      <c r="U3311" s="913"/>
      <c r="V3311" s="913"/>
    </row>
    <row r="3312" spans="1:22" ht="10.5" outlineLevel="4" x14ac:dyDescent="0.15">
      <c r="A3312" s="949"/>
      <c r="B3312" s="952"/>
      <c r="C3312" s="955"/>
      <c r="D3312" s="958"/>
      <c r="E3312" s="961"/>
      <c r="F3312" s="964"/>
      <c r="G3312" s="943"/>
      <c r="H3312" s="943"/>
      <c r="I3312" s="943"/>
      <c r="J3312" s="18" t="s">
        <v>159</v>
      </c>
      <c r="K3312" s="21"/>
      <c r="L3312" s="21"/>
      <c r="M3312" s="22"/>
      <c r="N3312" s="22"/>
      <c r="O3312" s="22"/>
      <c r="P3312" s="22"/>
      <c r="Q3312" s="18"/>
      <c r="R3312" s="18"/>
      <c r="S3312" s="946"/>
      <c r="T3312" s="913"/>
      <c r="U3312" s="913"/>
      <c r="V3312" s="913"/>
    </row>
    <row r="3313" spans="1:22" ht="11.25" outlineLevel="4" thickBot="1" x14ac:dyDescent="0.2">
      <c r="A3313" s="950"/>
      <c r="B3313" s="953"/>
      <c r="C3313" s="956"/>
      <c r="D3313" s="959"/>
      <c r="E3313" s="962"/>
      <c r="F3313" s="965"/>
      <c r="G3313" s="944"/>
      <c r="H3313" s="944"/>
      <c r="I3313" s="944"/>
      <c r="J3313" s="19" t="s">
        <v>385</v>
      </c>
      <c r="K3313" s="19">
        <f>SUM(K3309:K3312)</f>
        <v>0</v>
      </c>
      <c r="L3313" s="19">
        <f>SUM(L3309:L3312)</f>
        <v>0</v>
      </c>
      <c r="M3313" s="19">
        <f t="shared" ref="M3313:R3313" si="806">SUM(M3309:M3312)</f>
        <v>0</v>
      </c>
      <c r="N3313" s="19">
        <f t="shared" si="806"/>
        <v>0</v>
      </c>
      <c r="O3313" s="19">
        <f t="shared" si="806"/>
        <v>0</v>
      </c>
      <c r="P3313" s="19">
        <f t="shared" si="806"/>
        <v>0</v>
      </c>
      <c r="Q3313" s="19">
        <f t="shared" si="806"/>
        <v>0</v>
      </c>
      <c r="R3313" s="19">
        <f t="shared" si="806"/>
        <v>0</v>
      </c>
      <c r="S3313" s="947"/>
      <c r="T3313" s="914"/>
      <c r="U3313" s="914"/>
      <c r="V3313" s="914"/>
    </row>
    <row r="3314" spans="1:22" ht="10.5" outlineLevel="4" x14ac:dyDescent="0.15">
      <c r="A3314" s="948" t="s">
        <v>36</v>
      </c>
      <c r="B3314" s="951" t="s">
        <v>11</v>
      </c>
      <c r="C3314" s="954" t="s">
        <v>10</v>
      </c>
      <c r="D3314" s="957" t="s">
        <v>11</v>
      </c>
      <c r="E3314" s="960" t="s">
        <v>12</v>
      </c>
      <c r="F3314" s="963"/>
      <c r="G3314" s="942"/>
      <c r="H3314" s="942"/>
      <c r="I3314" s="942"/>
      <c r="J3314" s="14" t="s">
        <v>156</v>
      </c>
      <c r="K3314" s="20"/>
      <c r="L3314" s="20"/>
      <c r="M3314" s="17"/>
      <c r="N3314" s="17"/>
      <c r="O3314" s="17"/>
      <c r="P3314" s="17"/>
      <c r="Q3314" s="16"/>
      <c r="R3314" s="16"/>
      <c r="S3314" s="945"/>
      <c r="T3314" s="912"/>
      <c r="U3314" s="912"/>
      <c r="V3314" s="912"/>
    </row>
    <row r="3315" spans="1:22" ht="10.5" outlineLevel="4" x14ac:dyDescent="0.15">
      <c r="A3315" s="949"/>
      <c r="B3315" s="952"/>
      <c r="C3315" s="955"/>
      <c r="D3315" s="958"/>
      <c r="E3315" s="961"/>
      <c r="F3315" s="964"/>
      <c r="G3315" s="943"/>
      <c r="H3315" s="943"/>
      <c r="I3315" s="943"/>
      <c r="J3315" s="16" t="s">
        <v>157</v>
      </c>
      <c r="K3315" s="20"/>
      <c r="L3315" s="20"/>
      <c r="M3315" s="17"/>
      <c r="N3315" s="17"/>
      <c r="O3315" s="17"/>
      <c r="P3315" s="17"/>
      <c r="Q3315" s="16"/>
      <c r="R3315" s="16"/>
      <c r="S3315" s="946"/>
      <c r="T3315" s="913"/>
      <c r="U3315" s="913"/>
      <c r="V3315" s="913"/>
    </row>
    <row r="3316" spans="1:22" ht="10.5" outlineLevel="4" x14ac:dyDescent="0.15">
      <c r="A3316" s="949"/>
      <c r="B3316" s="952"/>
      <c r="C3316" s="955"/>
      <c r="D3316" s="958"/>
      <c r="E3316" s="961"/>
      <c r="F3316" s="964"/>
      <c r="G3316" s="943"/>
      <c r="H3316" s="943"/>
      <c r="I3316" s="943"/>
      <c r="J3316" s="16" t="s">
        <v>158</v>
      </c>
      <c r="K3316" s="20"/>
      <c r="L3316" s="20"/>
      <c r="M3316" s="17"/>
      <c r="N3316" s="17"/>
      <c r="O3316" s="17"/>
      <c r="P3316" s="17"/>
      <c r="Q3316" s="16"/>
      <c r="R3316" s="16"/>
      <c r="S3316" s="946"/>
      <c r="T3316" s="913"/>
      <c r="U3316" s="913"/>
      <c r="V3316" s="913"/>
    </row>
    <row r="3317" spans="1:22" ht="10.5" outlineLevel="4" x14ac:dyDescent="0.15">
      <c r="A3317" s="949"/>
      <c r="B3317" s="952"/>
      <c r="C3317" s="955"/>
      <c r="D3317" s="958"/>
      <c r="E3317" s="961"/>
      <c r="F3317" s="964"/>
      <c r="G3317" s="943"/>
      <c r="H3317" s="943"/>
      <c r="I3317" s="943"/>
      <c r="J3317" s="18" t="s">
        <v>159</v>
      </c>
      <c r="K3317" s="21"/>
      <c r="L3317" s="21"/>
      <c r="M3317" s="22"/>
      <c r="N3317" s="22"/>
      <c r="O3317" s="22"/>
      <c r="P3317" s="22"/>
      <c r="Q3317" s="18"/>
      <c r="R3317" s="18"/>
      <c r="S3317" s="946"/>
      <c r="T3317" s="913"/>
      <c r="U3317" s="913"/>
      <c r="V3317" s="913"/>
    </row>
    <row r="3318" spans="1:22" ht="11.25" outlineLevel="4" thickBot="1" x14ac:dyDescent="0.2">
      <c r="A3318" s="950"/>
      <c r="B3318" s="953"/>
      <c r="C3318" s="956"/>
      <c r="D3318" s="959"/>
      <c r="E3318" s="962"/>
      <c r="F3318" s="965"/>
      <c r="G3318" s="944"/>
      <c r="H3318" s="944"/>
      <c r="I3318" s="944"/>
      <c r="J3318" s="19" t="s">
        <v>385</v>
      </c>
      <c r="K3318" s="19">
        <f>SUM(K3314:K3317)</f>
        <v>0</v>
      </c>
      <c r="L3318" s="19">
        <f>SUM(L3314:L3317)</f>
        <v>0</v>
      </c>
      <c r="M3318" s="19">
        <f t="shared" ref="M3318:R3318" si="807">SUM(M3314:M3317)</f>
        <v>0</v>
      </c>
      <c r="N3318" s="19">
        <f t="shared" si="807"/>
        <v>0</v>
      </c>
      <c r="O3318" s="19">
        <f t="shared" si="807"/>
        <v>0</v>
      </c>
      <c r="P3318" s="19">
        <f t="shared" si="807"/>
        <v>0</v>
      </c>
      <c r="Q3318" s="19">
        <f t="shared" si="807"/>
        <v>0</v>
      </c>
      <c r="R3318" s="19">
        <f t="shared" si="807"/>
        <v>0</v>
      </c>
      <c r="S3318" s="947"/>
      <c r="T3318" s="914"/>
      <c r="U3318" s="914"/>
      <c r="V3318" s="914"/>
    </row>
    <row r="3319" spans="1:22" ht="11.25" outlineLevel="3" thickBot="1" x14ac:dyDescent="0.2">
      <c r="A3319" s="30" t="s">
        <v>36</v>
      </c>
      <c r="B3319" s="31" t="s">
        <v>11</v>
      </c>
      <c r="C3319" s="10" t="s">
        <v>10</v>
      </c>
      <c r="D3319" s="25">
        <v>1</v>
      </c>
      <c r="E3319" s="915" t="s">
        <v>46</v>
      </c>
      <c r="F3319" s="916"/>
      <c r="G3319" s="916"/>
      <c r="H3319" s="916"/>
      <c r="I3319" s="916"/>
      <c r="J3319" s="917"/>
      <c r="K3319" s="26">
        <f t="shared" ref="K3319" si="808">K3308+K3313+K3318</f>
        <v>0</v>
      </c>
      <c r="L3319" s="26">
        <f>L3308+L3313+L3317</f>
        <v>0</v>
      </c>
      <c r="M3319" s="26">
        <f t="shared" ref="M3319:R3319" si="809">M3308+M3313+M3317</f>
        <v>0</v>
      </c>
      <c r="N3319" s="26">
        <f t="shared" si="809"/>
        <v>0</v>
      </c>
      <c r="O3319" s="26">
        <f t="shared" si="809"/>
        <v>0</v>
      </c>
      <c r="P3319" s="26">
        <f t="shared" si="809"/>
        <v>0</v>
      </c>
      <c r="Q3319" s="26">
        <f t="shared" si="809"/>
        <v>0</v>
      </c>
      <c r="R3319" s="26">
        <f t="shared" si="809"/>
        <v>0</v>
      </c>
      <c r="S3319" s="42" t="s">
        <v>13</v>
      </c>
      <c r="T3319" s="43" t="s">
        <v>13</v>
      </c>
      <c r="U3319" s="44" t="s">
        <v>13</v>
      </c>
      <c r="V3319" s="45" t="s">
        <v>13</v>
      </c>
    </row>
    <row r="3320" spans="1:22" ht="11.25" customHeight="1" outlineLevel="4" thickBot="1" x14ac:dyDescent="0.2">
      <c r="A3320" s="11" t="s">
        <v>36</v>
      </c>
      <c r="B3320" s="12" t="s">
        <v>11</v>
      </c>
      <c r="C3320" s="117" t="s">
        <v>10</v>
      </c>
      <c r="D3320" s="13">
        <v>3</v>
      </c>
      <c r="E3320" s="969" t="s">
        <v>77</v>
      </c>
      <c r="F3320" s="970"/>
      <c r="G3320" s="970"/>
      <c r="H3320" s="970"/>
      <c r="I3320" s="970"/>
      <c r="J3320" s="970"/>
      <c r="K3320" s="970"/>
      <c r="L3320" s="970"/>
      <c r="M3320" s="970"/>
      <c r="N3320" s="970"/>
      <c r="O3320" s="970"/>
      <c r="P3320" s="970"/>
      <c r="Q3320" s="970"/>
      <c r="R3320" s="970"/>
      <c r="S3320" s="970"/>
      <c r="T3320" s="970"/>
      <c r="U3320" s="970"/>
      <c r="V3320" s="971"/>
    </row>
    <row r="3321" spans="1:22" ht="10.5" outlineLevel="4" x14ac:dyDescent="0.15">
      <c r="A3321" s="948" t="s">
        <v>36</v>
      </c>
      <c r="B3321" s="951" t="s">
        <v>11</v>
      </c>
      <c r="C3321" s="954" t="s">
        <v>10</v>
      </c>
      <c r="D3321" s="957" t="s">
        <v>12</v>
      </c>
      <c r="E3321" s="960" t="s">
        <v>10</v>
      </c>
      <c r="F3321" s="966"/>
      <c r="G3321" s="942"/>
      <c r="H3321" s="942"/>
      <c r="I3321" s="942"/>
      <c r="J3321" s="16" t="s">
        <v>156</v>
      </c>
      <c r="K3321" s="20"/>
      <c r="L3321" s="14"/>
      <c r="M3321" s="15"/>
      <c r="N3321" s="15"/>
      <c r="O3321" s="15"/>
      <c r="P3321" s="15"/>
      <c r="Q3321" s="14"/>
      <c r="R3321" s="14"/>
      <c r="S3321" s="945"/>
      <c r="T3321" s="912"/>
      <c r="U3321" s="912"/>
      <c r="V3321" s="912"/>
    </row>
    <row r="3322" spans="1:22" ht="10.5" outlineLevel="4" x14ac:dyDescent="0.15">
      <c r="A3322" s="949"/>
      <c r="B3322" s="952"/>
      <c r="C3322" s="955"/>
      <c r="D3322" s="958"/>
      <c r="E3322" s="961"/>
      <c r="F3322" s="967"/>
      <c r="G3322" s="943"/>
      <c r="H3322" s="943"/>
      <c r="I3322" s="943"/>
      <c r="J3322" s="16" t="s">
        <v>157</v>
      </c>
      <c r="K3322" s="20"/>
      <c r="L3322" s="16"/>
      <c r="M3322" s="17"/>
      <c r="N3322" s="17"/>
      <c r="O3322" s="17"/>
      <c r="P3322" s="17"/>
      <c r="Q3322" s="16"/>
      <c r="R3322" s="16"/>
      <c r="S3322" s="946"/>
      <c r="T3322" s="913"/>
      <c r="U3322" s="913"/>
      <c r="V3322" s="913"/>
    </row>
    <row r="3323" spans="1:22" ht="10.5" outlineLevel="4" x14ac:dyDescent="0.15">
      <c r="A3323" s="949"/>
      <c r="B3323" s="952"/>
      <c r="C3323" s="955"/>
      <c r="D3323" s="958"/>
      <c r="E3323" s="961"/>
      <c r="F3323" s="967"/>
      <c r="G3323" s="943"/>
      <c r="H3323" s="943"/>
      <c r="I3323" s="943"/>
      <c r="J3323" s="16" t="s">
        <v>158</v>
      </c>
      <c r="K3323" s="20"/>
      <c r="L3323" s="16"/>
      <c r="M3323" s="17"/>
      <c r="N3323" s="17"/>
      <c r="O3323" s="17"/>
      <c r="P3323" s="17"/>
      <c r="Q3323" s="16"/>
      <c r="R3323" s="16"/>
      <c r="S3323" s="946"/>
      <c r="T3323" s="913"/>
      <c r="U3323" s="913"/>
      <c r="V3323" s="913"/>
    </row>
    <row r="3324" spans="1:22" ht="10.5" outlineLevel="4" x14ac:dyDescent="0.15">
      <c r="A3324" s="949"/>
      <c r="B3324" s="952"/>
      <c r="C3324" s="955"/>
      <c r="D3324" s="958"/>
      <c r="E3324" s="961"/>
      <c r="F3324" s="967"/>
      <c r="G3324" s="943"/>
      <c r="H3324" s="943"/>
      <c r="I3324" s="943"/>
      <c r="J3324" s="18" t="s">
        <v>159</v>
      </c>
      <c r="K3324" s="21"/>
      <c r="L3324" s="18"/>
      <c r="M3324" s="18"/>
      <c r="N3324" s="18"/>
      <c r="O3324" s="18"/>
      <c r="P3324" s="18"/>
      <c r="Q3324" s="18"/>
      <c r="R3324" s="18"/>
      <c r="S3324" s="946"/>
      <c r="T3324" s="913"/>
      <c r="U3324" s="913"/>
      <c r="V3324" s="913"/>
    </row>
    <row r="3325" spans="1:22" ht="11.25" outlineLevel="4" thickBot="1" x14ac:dyDescent="0.2">
      <c r="A3325" s="950"/>
      <c r="B3325" s="953"/>
      <c r="C3325" s="956"/>
      <c r="D3325" s="959"/>
      <c r="E3325" s="962"/>
      <c r="F3325" s="968"/>
      <c r="G3325" s="944"/>
      <c r="H3325" s="944"/>
      <c r="I3325" s="944"/>
      <c r="J3325" s="19" t="s">
        <v>385</v>
      </c>
      <c r="K3325" s="19">
        <f>SUM(K3321:K3324)</f>
        <v>0</v>
      </c>
      <c r="L3325" s="19">
        <f>SUM(L3321:L3324)</f>
        <v>0</v>
      </c>
      <c r="M3325" s="19">
        <f t="shared" ref="M3325:R3325" si="810">SUM(M3321:M3324)</f>
        <v>0</v>
      </c>
      <c r="N3325" s="19">
        <f t="shared" si="810"/>
        <v>0</v>
      </c>
      <c r="O3325" s="19">
        <f t="shared" si="810"/>
        <v>0</v>
      </c>
      <c r="P3325" s="19">
        <f t="shared" si="810"/>
        <v>0</v>
      </c>
      <c r="Q3325" s="19">
        <f t="shared" si="810"/>
        <v>0</v>
      </c>
      <c r="R3325" s="19">
        <f t="shared" si="810"/>
        <v>0</v>
      </c>
      <c r="S3325" s="947"/>
      <c r="T3325" s="914"/>
      <c r="U3325" s="914"/>
      <c r="V3325" s="914"/>
    </row>
    <row r="3326" spans="1:22" ht="10.5" outlineLevel="4" x14ac:dyDescent="0.15">
      <c r="A3326" s="948" t="s">
        <v>36</v>
      </c>
      <c r="B3326" s="951" t="s">
        <v>11</v>
      </c>
      <c r="C3326" s="954" t="s">
        <v>10</v>
      </c>
      <c r="D3326" s="957" t="s">
        <v>12</v>
      </c>
      <c r="E3326" s="960" t="s">
        <v>11</v>
      </c>
      <c r="F3326" s="963"/>
      <c r="G3326" s="942"/>
      <c r="H3326" s="942"/>
      <c r="I3326" s="942"/>
      <c r="J3326" s="14" t="s">
        <v>156</v>
      </c>
      <c r="K3326" s="20"/>
      <c r="L3326" s="20"/>
      <c r="M3326" s="17"/>
      <c r="N3326" s="17"/>
      <c r="O3326" s="17"/>
      <c r="P3326" s="17"/>
      <c r="Q3326" s="16"/>
      <c r="R3326" s="16"/>
      <c r="S3326" s="945"/>
      <c r="T3326" s="912"/>
      <c r="U3326" s="912"/>
      <c r="V3326" s="912"/>
    </row>
    <row r="3327" spans="1:22" ht="10.5" outlineLevel="4" x14ac:dyDescent="0.15">
      <c r="A3327" s="949"/>
      <c r="B3327" s="952"/>
      <c r="C3327" s="955"/>
      <c r="D3327" s="958"/>
      <c r="E3327" s="961"/>
      <c r="F3327" s="964"/>
      <c r="G3327" s="943"/>
      <c r="H3327" s="943"/>
      <c r="I3327" s="943"/>
      <c r="J3327" s="16" t="s">
        <v>157</v>
      </c>
      <c r="K3327" s="20"/>
      <c r="L3327" s="20"/>
      <c r="M3327" s="17"/>
      <c r="N3327" s="17"/>
      <c r="O3327" s="17"/>
      <c r="P3327" s="17"/>
      <c r="Q3327" s="16"/>
      <c r="R3327" s="16"/>
      <c r="S3327" s="946"/>
      <c r="T3327" s="913"/>
      <c r="U3327" s="913"/>
      <c r="V3327" s="913"/>
    </row>
    <row r="3328" spans="1:22" ht="10.5" outlineLevel="4" x14ac:dyDescent="0.15">
      <c r="A3328" s="949"/>
      <c r="B3328" s="952"/>
      <c r="C3328" s="955"/>
      <c r="D3328" s="958"/>
      <c r="E3328" s="961"/>
      <c r="F3328" s="964"/>
      <c r="G3328" s="943"/>
      <c r="H3328" s="943"/>
      <c r="I3328" s="943"/>
      <c r="J3328" s="16" t="s">
        <v>158</v>
      </c>
      <c r="K3328" s="20"/>
      <c r="L3328" s="20"/>
      <c r="M3328" s="17"/>
      <c r="N3328" s="17"/>
      <c r="O3328" s="17"/>
      <c r="P3328" s="17"/>
      <c r="Q3328" s="16"/>
      <c r="R3328" s="16"/>
      <c r="S3328" s="946"/>
      <c r="T3328" s="913"/>
      <c r="U3328" s="913"/>
      <c r="V3328" s="913"/>
    </row>
    <row r="3329" spans="1:22" ht="10.5" outlineLevel="4" x14ac:dyDescent="0.15">
      <c r="A3329" s="949"/>
      <c r="B3329" s="952"/>
      <c r="C3329" s="955"/>
      <c r="D3329" s="958"/>
      <c r="E3329" s="961"/>
      <c r="F3329" s="964"/>
      <c r="G3329" s="943"/>
      <c r="H3329" s="943"/>
      <c r="I3329" s="943"/>
      <c r="J3329" s="18" t="s">
        <v>159</v>
      </c>
      <c r="K3329" s="21"/>
      <c r="L3329" s="21"/>
      <c r="M3329" s="22"/>
      <c r="N3329" s="22"/>
      <c r="O3329" s="22"/>
      <c r="P3329" s="22"/>
      <c r="Q3329" s="18"/>
      <c r="R3329" s="18"/>
      <c r="S3329" s="946"/>
      <c r="T3329" s="913"/>
      <c r="U3329" s="913"/>
      <c r="V3329" s="913"/>
    </row>
    <row r="3330" spans="1:22" ht="11.25" outlineLevel="4" thickBot="1" x14ac:dyDescent="0.2">
      <c r="A3330" s="950"/>
      <c r="B3330" s="953"/>
      <c r="C3330" s="956"/>
      <c r="D3330" s="959"/>
      <c r="E3330" s="962"/>
      <c r="F3330" s="965"/>
      <c r="G3330" s="944"/>
      <c r="H3330" s="944"/>
      <c r="I3330" s="944"/>
      <c r="J3330" s="19" t="s">
        <v>385</v>
      </c>
      <c r="K3330" s="19">
        <f>SUM(K3326:K3329)</f>
        <v>0</v>
      </c>
      <c r="L3330" s="19">
        <f>SUM(L3326:L3329)</f>
        <v>0</v>
      </c>
      <c r="M3330" s="19">
        <f t="shared" ref="M3330:R3330" si="811">SUM(M3326:M3329)</f>
        <v>0</v>
      </c>
      <c r="N3330" s="19">
        <f t="shared" si="811"/>
        <v>0</v>
      </c>
      <c r="O3330" s="19">
        <f t="shared" si="811"/>
        <v>0</v>
      </c>
      <c r="P3330" s="19">
        <f t="shared" si="811"/>
        <v>0</v>
      </c>
      <c r="Q3330" s="19">
        <f t="shared" si="811"/>
        <v>0</v>
      </c>
      <c r="R3330" s="19">
        <f t="shared" si="811"/>
        <v>0</v>
      </c>
      <c r="S3330" s="947"/>
      <c r="T3330" s="914"/>
      <c r="U3330" s="914"/>
      <c r="V3330" s="914"/>
    </row>
    <row r="3331" spans="1:22" ht="10.5" outlineLevel="4" x14ac:dyDescent="0.15">
      <c r="A3331" s="948" t="s">
        <v>36</v>
      </c>
      <c r="B3331" s="951" t="s">
        <v>11</v>
      </c>
      <c r="C3331" s="954" t="s">
        <v>10</v>
      </c>
      <c r="D3331" s="957" t="s">
        <v>12</v>
      </c>
      <c r="E3331" s="960" t="s">
        <v>12</v>
      </c>
      <c r="F3331" s="963"/>
      <c r="G3331" s="942"/>
      <c r="H3331" s="942"/>
      <c r="I3331" s="942"/>
      <c r="J3331" s="14" t="s">
        <v>156</v>
      </c>
      <c r="K3331" s="20"/>
      <c r="L3331" s="20"/>
      <c r="M3331" s="17"/>
      <c r="N3331" s="17"/>
      <c r="O3331" s="17"/>
      <c r="P3331" s="17"/>
      <c r="Q3331" s="16"/>
      <c r="R3331" s="16"/>
      <c r="S3331" s="945"/>
      <c r="T3331" s="912"/>
      <c r="U3331" s="912"/>
      <c r="V3331" s="912"/>
    </row>
    <row r="3332" spans="1:22" ht="10.5" outlineLevel="4" x14ac:dyDescent="0.15">
      <c r="A3332" s="949"/>
      <c r="B3332" s="952"/>
      <c r="C3332" s="955"/>
      <c r="D3332" s="958"/>
      <c r="E3332" s="961"/>
      <c r="F3332" s="964"/>
      <c r="G3332" s="943"/>
      <c r="H3332" s="943"/>
      <c r="I3332" s="943"/>
      <c r="J3332" s="16" t="s">
        <v>157</v>
      </c>
      <c r="K3332" s="20"/>
      <c r="L3332" s="20"/>
      <c r="M3332" s="17"/>
      <c r="N3332" s="17"/>
      <c r="O3332" s="17"/>
      <c r="P3332" s="17"/>
      <c r="Q3332" s="16"/>
      <c r="R3332" s="16"/>
      <c r="S3332" s="946"/>
      <c r="T3332" s="913"/>
      <c r="U3332" s="913"/>
      <c r="V3332" s="913"/>
    </row>
    <row r="3333" spans="1:22" ht="10.5" outlineLevel="4" x14ac:dyDescent="0.15">
      <c r="A3333" s="949"/>
      <c r="B3333" s="952"/>
      <c r="C3333" s="955"/>
      <c r="D3333" s="958"/>
      <c r="E3333" s="961"/>
      <c r="F3333" s="964"/>
      <c r="G3333" s="943"/>
      <c r="H3333" s="943"/>
      <c r="I3333" s="943"/>
      <c r="J3333" s="16" t="s">
        <v>158</v>
      </c>
      <c r="K3333" s="20"/>
      <c r="L3333" s="20"/>
      <c r="M3333" s="17"/>
      <c r="N3333" s="17"/>
      <c r="O3333" s="17"/>
      <c r="P3333" s="17"/>
      <c r="Q3333" s="16"/>
      <c r="R3333" s="16"/>
      <c r="S3333" s="946"/>
      <c r="T3333" s="913"/>
      <c r="U3333" s="913"/>
      <c r="V3333" s="913"/>
    </row>
    <row r="3334" spans="1:22" ht="10.5" outlineLevel="4" x14ac:dyDescent="0.15">
      <c r="A3334" s="949"/>
      <c r="B3334" s="952"/>
      <c r="C3334" s="955"/>
      <c r="D3334" s="958"/>
      <c r="E3334" s="961"/>
      <c r="F3334" s="964"/>
      <c r="G3334" s="943"/>
      <c r="H3334" s="943"/>
      <c r="I3334" s="943"/>
      <c r="J3334" s="18" t="s">
        <v>159</v>
      </c>
      <c r="K3334" s="21"/>
      <c r="L3334" s="21"/>
      <c r="M3334" s="22"/>
      <c r="N3334" s="22"/>
      <c r="O3334" s="22"/>
      <c r="P3334" s="22"/>
      <c r="Q3334" s="18"/>
      <c r="R3334" s="18"/>
      <c r="S3334" s="946"/>
      <c r="T3334" s="913"/>
      <c r="U3334" s="913"/>
      <c r="V3334" s="913"/>
    </row>
    <row r="3335" spans="1:22" ht="11.25" outlineLevel="4" thickBot="1" x14ac:dyDescent="0.2">
      <c r="A3335" s="950"/>
      <c r="B3335" s="953"/>
      <c r="C3335" s="956"/>
      <c r="D3335" s="959"/>
      <c r="E3335" s="962"/>
      <c r="F3335" s="965"/>
      <c r="G3335" s="944"/>
      <c r="H3335" s="944"/>
      <c r="I3335" s="944"/>
      <c r="J3335" s="19" t="s">
        <v>385</v>
      </c>
      <c r="K3335" s="19">
        <f>SUM(K3331:K3334)</f>
        <v>0</v>
      </c>
      <c r="L3335" s="19">
        <f>SUM(L3331:L3334)</f>
        <v>0</v>
      </c>
      <c r="M3335" s="19">
        <f t="shared" ref="M3335:R3335" si="812">SUM(M3331:M3334)</f>
        <v>0</v>
      </c>
      <c r="N3335" s="19">
        <f t="shared" si="812"/>
        <v>0</v>
      </c>
      <c r="O3335" s="19">
        <f t="shared" si="812"/>
        <v>0</v>
      </c>
      <c r="P3335" s="19">
        <f t="shared" si="812"/>
        <v>0</v>
      </c>
      <c r="Q3335" s="19">
        <f t="shared" si="812"/>
        <v>0</v>
      </c>
      <c r="R3335" s="19">
        <f t="shared" si="812"/>
        <v>0</v>
      </c>
      <c r="S3335" s="947"/>
      <c r="T3335" s="914"/>
      <c r="U3335" s="914"/>
      <c r="V3335" s="914"/>
    </row>
    <row r="3336" spans="1:22" ht="11.25" outlineLevel="3" thickBot="1" x14ac:dyDescent="0.2">
      <c r="A3336" s="30" t="s">
        <v>36</v>
      </c>
      <c r="B3336" s="31" t="s">
        <v>11</v>
      </c>
      <c r="C3336" s="10" t="s">
        <v>10</v>
      </c>
      <c r="D3336" s="25">
        <v>3</v>
      </c>
      <c r="E3336" s="915" t="s">
        <v>46</v>
      </c>
      <c r="F3336" s="916"/>
      <c r="G3336" s="916"/>
      <c r="H3336" s="916"/>
      <c r="I3336" s="916"/>
      <c r="J3336" s="917"/>
      <c r="K3336" s="26">
        <f t="shared" ref="K3336" si="813">K3325+K3330+K3335</f>
        <v>0</v>
      </c>
      <c r="L3336" s="26">
        <f>L3325+L3330+L3334</f>
        <v>0</v>
      </c>
      <c r="M3336" s="26">
        <f t="shared" ref="M3336:R3336" si="814">M3325+M3330+M3334</f>
        <v>0</v>
      </c>
      <c r="N3336" s="26">
        <f t="shared" si="814"/>
        <v>0</v>
      </c>
      <c r="O3336" s="26">
        <f t="shared" si="814"/>
        <v>0</v>
      </c>
      <c r="P3336" s="26">
        <f t="shared" si="814"/>
        <v>0</v>
      </c>
      <c r="Q3336" s="26">
        <f t="shared" si="814"/>
        <v>0</v>
      </c>
      <c r="R3336" s="26">
        <f t="shared" si="814"/>
        <v>0</v>
      </c>
      <c r="S3336" s="42" t="s">
        <v>13</v>
      </c>
      <c r="T3336" s="43" t="s">
        <v>13</v>
      </c>
      <c r="U3336" s="44" t="s">
        <v>13</v>
      </c>
      <c r="V3336" s="45" t="s">
        <v>13</v>
      </c>
    </row>
    <row r="3337" spans="1:22" ht="11.25" customHeight="1" outlineLevel="4" thickBot="1" x14ac:dyDescent="0.2">
      <c r="A3337" s="11" t="s">
        <v>36</v>
      </c>
      <c r="B3337" s="12" t="s">
        <v>11</v>
      </c>
      <c r="C3337" s="117" t="s">
        <v>10</v>
      </c>
      <c r="D3337" s="13">
        <v>4</v>
      </c>
      <c r="E3337" s="969" t="s">
        <v>78</v>
      </c>
      <c r="F3337" s="970"/>
      <c r="G3337" s="970"/>
      <c r="H3337" s="970"/>
      <c r="I3337" s="970"/>
      <c r="J3337" s="970"/>
      <c r="K3337" s="970"/>
      <c r="L3337" s="970"/>
      <c r="M3337" s="970"/>
      <c r="N3337" s="970"/>
      <c r="O3337" s="970"/>
      <c r="P3337" s="970"/>
      <c r="Q3337" s="970"/>
      <c r="R3337" s="970"/>
      <c r="S3337" s="970"/>
      <c r="T3337" s="970"/>
      <c r="U3337" s="970"/>
      <c r="V3337" s="971"/>
    </row>
    <row r="3338" spans="1:22" ht="10.5" outlineLevel="4" x14ac:dyDescent="0.15">
      <c r="A3338" s="948" t="s">
        <v>36</v>
      </c>
      <c r="B3338" s="951" t="s">
        <v>11</v>
      </c>
      <c r="C3338" s="954" t="s">
        <v>10</v>
      </c>
      <c r="D3338" s="957" t="s">
        <v>41</v>
      </c>
      <c r="E3338" s="960" t="s">
        <v>10</v>
      </c>
      <c r="F3338" s="966"/>
      <c r="G3338" s="942"/>
      <c r="H3338" s="942"/>
      <c r="I3338" s="942"/>
      <c r="J3338" s="16" t="s">
        <v>156</v>
      </c>
      <c r="K3338" s="20"/>
      <c r="L3338" s="14"/>
      <c r="M3338" s="15"/>
      <c r="N3338" s="15"/>
      <c r="O3338" s="15"/>
      <c r="P3338" s="15"/>
      <c r="Q3338" s="14"/>
      <c r="R3338" s="14"/>
      <c r="S3338" s="945"/>
      <c r="T3338" s="912"/>
      <c r="U3338" s="912"/>
      <c r="V3338" s="912"/>
    </row>
    <row r="3339" spans="1:22" ht="10.5" outlineLevel="4" x14ac:dyDescent="0.15">
      <c r="A3339" s="949"/>
      <c r="B3339" s="952"/>
      <c r="C3339" s="955"/>
      <c r="D3339" s="958"/>
      <c r="E3339" s="961"/>
      <c r="F3339" s="967"/>
      <c r="G3339" s="943"/>
      <c r="H3339" s="943"/>
      <c r="I3339" s="943"/>
      <c r="J3339" s="16" t="s">
        <v>157</v>
      </c>
      <c r="K3339" s="20"/>
      <c r="L3339" s="16"/>
      <c r="M3339" s="17"/>
      <c r="N3339" s="17"/>
      <c r="O3339" s="17"/>
      <c r="P3339" s="17"/>
      <c r="Q3339" s="16"/>
      <c r="R3339" s="16"/>
      <c r="S3339" s="946"/>
      <c r="T3339" s="913"/>
      <c r="U3339" s="913"/>
      <c r="V3339" s="913"/>
    </row>
    <row r="3340" spans="1:22" ht="10.5" outlineLevel="4" x14ac:dyDescent="0.15">
      <c r="A3340" s="949"/>
      <c r="B3340" s="952"/>
      <c r="C3340" s="955"/>
      <c r="D3340" s="958"/>
      <c r="E3340" s="961"/>
      <c r="F3340" s="967"/>
      <c r="G3340" s="943"/>
      <c r="H3340" s="943"/>
      <c r="I3340" s="943"/>
      <c r="J3340" s="16" t="s">
        <v>158</v>
      </c>
      <c r="K3340" s="20"/>
      <c r="L3340" s="16"/>
      <c r="M3340" s="17"/>
      <c r="N3340" s="17"/>
      <c r="O3340" s="17"/>
      <c r="P3340" s="17"/>
      <c r="Q3340" s="16"/>
      <c r="R3340" s="16"/>
      <c r="S3340" s="946"/>
      <c r="T3340" s="913"/>
      <c r="U3340" s="913"/>
      <c r="V3340" s="913"/>
    </row>
    <row r="3341" spans="1:22" ht="10.5" outlineLevel="4" x14ac:dyDescent="0.15">
      <c r="A3341" s="949"/>
      <c r="B3341" s="952"/>
      <c r="C3341" s="955"/>
      <c r="D3341" s="958"/>
      <c r="E3341" s="961"/>
      <c r="F3341" s="967"/>
      <c r="G3341" s="943"/>
      <c r="H3341" s="943"/>
      <c r="I3341" s="943"/>
      <c r="J3341" s="18" t="s">
        <v>159</v>
      </c>
      <c r="K3341" s="21"/>
      <c r="L3341" s="18"/>
      <c r="M3341" s="18"/>
      <c r="N3341" s="18"/>
      <c r="O3341" s="18"/>
      <c r="P3341" s="18"/>
      <c r="Q3341" s="18"/>
      <c r="R3341" s="18"/>
      <c r="S3341" s="946"/>
      <c r="T3341" s="913"/>
      <c r="U3341" s="913"/>
      <c r="V3341" s="913"/>
    </row>
    <row r="3342" spans="1:22" ht="11.25" outlineLevel="4" thickBot="1" x14ac:dyDescent="0.2">
      <c r="A3342" s="950"/>
      <c r="B3342" s="953"/>
      <c r="C3342" s="956"/>
      <c r="D3342" s="959"/>
      <c r="E3342" s="962"/>
      <c r="F3342" s="968"/>
      <c r="G3342" s="944"/>
      <c r="H3342" s="944"/>
      <c r="I3342" s="944"/>
      <c r="J3342" s="19" t="s">
        <v>385</v>
      </c>
      <c r="K3342" s="19">
        <f>SUM(K3338:K3341)</f>
        <v>0</v>
      </c>
      <c r="L3342" s="19">
        <f>SUM(L3338:L3341)</f>
        <v>0</v>
      </c>
      <c r="M3342" s="19">
        <f t="shared" ref="M3342:R3342" si="815">SUM(M3338:M3341)</f>
        <v>0</v>
      </c>
      <c r="N3342" s="19">
        <f t="shared" si="815"/>
        <v>0</v>
      </c>
      <c r="O3342" s="19">
        <f t="shared" si="815"/>
        <v>0</v>
      </c>
      <c r="P3342" s="19">
        <f t="shared" si="815"/>
        <v>0</v>
      </c>
      <c r="Q3342" s="19">
        <f t="shared" si="815"/>
        <v>0</v>
      </c>
      <c r="R3342" s="19">
        <f t="shared" si="815"/>
        <v>0</v>
      </c>
      <c r="S3342" s="947"/>
      <c r="T3342" s="914"/>
      <c r="U3342" s="914"/>
      <c r="V3342" s="914"/>
    </row>
    <row r="3343" spans="1:22" ht="10.5" outlineLevel="4" x14ac:dyDescent="0.15">
      <c r="A3343" s="948" t="s">
        <v>36</v>
      </c>
      <c r="B3343" s="951" t="s">
        <v>11</v>
      </c>
      <c r="C3343" s="954" t="s">
        <v>10</v>
      </c>
      <c r="D3343" s="957" t="s">
        <v>41</v>
      </c>
      <c r="E3343" s="960" t="s">
        <v>11</v>
      </c>
      <c r="F3343" s="963"/>
      <c r="G3343" s="942"/>
      <c r="H3343" s="942"/>
      <c r="I3343" s="942"/>
      <c r="J3343" s="14" t="s">
        <v>156</v>
      </c>
      <c r="K3343" s="20"/>
      <c r="L3343" s="20"/>
      <c r="M3343" s="17"/>
      <c r="N3343" s="17"/>
      <c r="O3343" s="17"/>
      <c r="P3343" s="17"/>
      <c r="Q3343" s="16"/>
      <c r="R3343" s="16"/>
      <c r="S3343" s="945"/>
      <c r="T3343" s="912"/>
      <c r="U3343" s="912"/>
      <c r="V3343" s="912"/>
    </row>
    <row r="3344" spans="1:22" ht="10.5" outlineLevel="4" x14ac:dyDescent="0.15">
      <c r="A3344" s="949"/>
      <c r="B3344" s="952"/>
      <c r="C3344" s="955"/>
      <c r="D3344" s="958"/>
      <c r="E3344" s="961"/>
      <c r="F3344" s="964"/>
      <c r="G3344" s="943"/>
      <c r="H3344" s="943"/>
      <c r="I3344" s="943"/>
      <c r="J3344" s="16" t="s">
        <v>157</v>
      </c>
      <c r="K3344" s="20"/>
      <c r="L3344" s="20"/>
      <c r="M3344" s="17"/>
      <c r="N3344" s="17"/>
      <c r="O3344" s="17"/>
      <c r="P3344" s="17"/>
      <c r="Q3344" s="16"/>
      <c r="R3344" s="16"/>
      <c r="S3344" s="946"/>
      <c r="T3344" s="913"/>
      <c r="U3344" s="913"/>
      <c r="V3344" s="913"/>
    </row>
    <row r="3345" spans="1:22" ht="10.5" outlineLevel="4" x14ac:dyDescent="0.15">
      <c r="A3345" s="949"/>
      <c r="B3345" s="952"/>
      <c r="C3345" s="955"/>
      <c r="D3345" s="958"/>
      <c r="E3345" s="961"/>
      <c r="F3345" s="964"/>
      <c r="G3345" s="943"/>
      <c r="H3345" s="943"/>
      <c r="I3345" s="943"/>
      <c r="J3345" s="16" t="s">
        <v>158</v>
      </c>
      <c r="K3345" s="20"/>
      <c r="L3345" s="20"/>
      <c r="M3345" s="17"/>
      <c r="N3345" s="17"/>
      <c r="O3345" s="17"/>
      <c r="P3345" s="17"/>
      <c r="Q3345" s="16"/>
      <c r="R3345" s="16"/>
      <c r="S3345" s="946"/>
      <c r="T3345" s="913"/>
      <c r="U3345" s="913"/>
      <c r="V3345" s="913"/>
    </row>
    <row r="3346" spans="1:22" ht="10.5" outlineLevel="4" x14ac:dyDescent="0.15">
      <c r="A3346" s="949"/>
      <c r="B3346" s="952"/>
      <c r="C3346" s="955"/>
      <c r="D3346" s="958"/>
      <c r="E3346" s="961"/>
      <c r="F3346" s="964"/>
      <c r="G3346" s="943"/>
      <c r="H3346" s="943"/>
      <c r="I3346" s="943"/>
      <c r="J3346" s="18" t="s">
        <v>159</v>
      </c>
      <c r="K3346" s="21"/>
      <c r="L3346" s="21"/>
      <c r="M3346" s="22"/>
      <c r="N3346" s="22"/>
      <c r="O3346" s="22"/>
      <c r="P3346" s="22"/>
      <c r="Q3346" s="18"/>
      <c r="R3346" s="18"/>
      <c r="S3346" s="946"/>
      <c r="T3346" s="913"/>
      <c r="U3346" s="913"/>
      <c r="V3346" s="913"/>
    </row>
    <row r="3347" spans="1:22" ht="11.25" outlineLevel="4" thickBot="1" x14ac:dyDescent="0.2">
      <c r="A3347" s="950"/>
      <c r="B3347" s="953"/>
      <c r="C3347" s="956"/>
      <c r="D3347" s="959"/>
      <c r="E3347" s="962"/>
      <c r="F3347" s="965"/>
      <c r="G3347" s="944"/>
      <c r="H3347" s="944"/>
      <c r="I3347" s="944"/>
      <c r="J3347" s="19" t="s">
        <v>385</v>
      </c>
      <c r="K3347" s="19">
        <f>SUM(K3343:K3346)</f>
        <v>0</v>
      </c>
      <c r="L3347" s="19">
        <f>SUM(L3343:L3346)</f>
        <v>0</v>
      </c>
      <c r="M3347" s="19">
        <f t="shared" ref="M3347:R3347" si="816">SUM(M3343:M3346)</f>
        <v>0</v>
      </c>
      <c r="N3347" s="19">
        <f t="shared" si="816"/>
        <v>0</v>
      </c>
      <c r="O3347" s="19">
        <f t="shared" si="816"/>
        <v>0</v>
      </c>
      <c r="P3347" s="19">
        <f t="shared" si="816"/>
        <v>0</v>
      </c>
      <c r="Q3347" s="19">
        <f t="shared" si="816"/>
        <v>0</v>
      </c>
      <c r="R3347" s="19">
        <f t="shared" si="816"/>
        <v>0</v>
      </c>
      <c r="S3347" s="947"/>
      <c r="T3347" s="914"/>
      <c r="U3347" s="914"/>
      <c r="V3347" s="914"/>
    </row>
    <row r="3348" spans="1:22" ht="10.5" outlineLevel="4" x14ac:dyDescent="0.15">
      <c r="A3348" s="948" t="s">
        <v>36</v>
      </c>
      <c r="B3348" s="951" t="s">
        <v>11</v>
      </c>
      <c r="C3348" s="954" t="s">
        <v>10</v>
      </c>
      <c r="D3348" s="957" t="s">
        <v>41</v>
      </c>
      <c r="E3348" s="960" t="s">
        <v>12</v>
      </c>
      <c r="F3348" s="963"/>
      <c r="G3348" s="942"/>
      <c r="H3348" s="942"/>
      <c r="I3348" s="942"/>
      <c r="J3348" s="14" t="s">
        <v>156</v>
      </c>
      <c r="K3348" s="20"/>
      <c r="L3348" s="20"/>
      <c r="M3348" s="17"/>
      <c r="N3348" s="17"/>
      <c r="O3348" s="17"/>
      <c r="P3348" s="17"/>
      <c r="Q3348" s="16"/>
      <c r="R3348" s="16"/>
      <c r="S3348" s="945"/>
      <c r="T3348" s="912"/>
      <c r="U3348" s="912"/>
      <c r="V3348" s="912"/>
    </row>
    <row r="3349" spans="1:22" ht="10.5" outlineLevel="4" x14ac:dyDescent="0.15">
      <c r="A3349" s="949"/>
      <c r="B3349" s="952"/>
      <c r="C3349" s="955"/>
      <c r="D3349" s="958"/>
      <c r="E3349" s="961"/>
      <c r="F3349" s="964"/>
      <c r="G3349" s="943"/>
      <c r="H3349" s="943"/>
      <c r="I3349" s="943"/>
      <c r="J3349" s="16" t="s">
        <v>157</v>
      </c>
      <c r="K3349" s="20"/>
      <c r="L3349" s="20"/>
      <c r="M3349" s="17"/>
      <c r="N3349" s="17"/>
      <c r="O3349" s="17"/>
      <c r="P3349" s="17"/>
      <c r="Q3349" s="16"/>
      <c r="R3349" s="16"/>
      <c r="S3349" s="946"/>
      <c r="T3349" s="913"/>
      <c r="U3349" s="913"/>
      <c r="V3349" s="913"/>
    </row>
    <row r="3350" spans="1:22" ht="10.5" outlineLevel="4" x14ac:dyDescent="0.15">
      <c r="A3350" s="949"/>
      <c r="B3350" s="952"/>
      <c r="C3350" s="955"/>
      <c r="D3350" s="958"/>
      <c r="E3350" s="961"/>
      <c r="F3350" s="964"/>
      <c r="G3350" s="943"/>
      <c r="H3350" s="943"/>
      <c r="I3350" s="943"/>
      <c r="J3350" s="16" t="s">
        <v>158</v>
      </c>
      <c r="K3350" s="20"/>
      <c r="L3350" s="20"/>
      <c r="M3350" s="17"/>
      <c r="N3350" s="17"/>
      <c r="O3350" s="17"/>
      <c r="P3350" s="17"/>
      <c r="Q3350" s="16"/>
      <c r="R3350" s="16"/>
      <c r="S3350" s="946"/>
      <c r="T3350" s="913"/>
      <c r="U3350" s="913"/>
      <c r="V3350" s="913"/>
    </row>
    <row r="3351" spans="1:22" ht="10.5" outlineLevel="4" x14ac:dyDescent="0.15">
      <c r="A3351" s="949"/>
      <c r="B3351" s="952"/>
      <c r="C3351" s="955"/>
      <c r="D3351" s="958"/>
      <c r="E3351" s="961"/>
      <c r="F3351" s="964"/>
      <c r="G3351" s="943"/>
      <c r="H3351" s="943"/>
      <c r="I3351" s="943"/>
      <c r="J3351" s="18" t="s">
        <v>159</v>
      </c>
      <c r="K3351" s="21"/>
      <c r="L3351" s="21"/>
      <c r="M3351" s="22"/>
      <c r="N3351" s="22"/>
      <c r="O3351" s="22"/>
      <c r="P3351" s="22"/>
      <c r="Q3351" s="18"/>
      <c r="R3351" s="18"/>
      <c r="S3351" s="946"/>
      <c r="T3351" s="913"/>
      <c r="U3351" s="913"/>
      <c r="V3351" s="913"/>
    </row>
    <row r="3352" spans="1:22" ht="11.25" outlineLevel="4" thickBot="1" x14ac:dyDescent="0.2">
      <c r="A3352" s="950"/>
      <c r="B3352" s="953"/>
      <c r="C3352" s="956"/>
      <c r="D3352" s="959"/>
      <c r="E3352" s="962"/>
      <c r="F3352" s="965"/>
      <c r="G3352" s="944"/>
      <c r="H3352" s="944"/>
      <c r="I3352" s="944"/>
      <c r="J3352" s="19" t="s">
        <v>385</v>
      </c>
      <c r="K3352" s="19">
        <f>SUM(K3348:K3351)</f>
        <v>0</v>
      </c>
      <c r="L3352" s="19">
        <f>SUM(L3348:L3351)</f>
        <v>0</v>
      </c>
      <c r="M3352" s="19">
        <f t="shared" ref="M3352:R3352" si="817">SUM(M3348:M3351)</f>
        <v>0</v>
      </c>
      <c r="N3352" s="19">
        <f t="shared" si="817"/>
        <v>0</v>
      </c>
      <c r="O3352" s="19">
        <f t="shared" si="817"/>
        <v>0</v>
      </c>
      <c r="P3352" s="19">
        <f t="shared" si="817"/>
        <v>0</v>
      </c>
      <c r="Q3352" s="19">
        <f t="shared" si="817"/>
        <v>0</v>
      </c>
      <c r="R3352" s="19">
        <f t="shared" si="817"/>
        <v>0</v>
      </c>
      <c r="S3352" s="947"/>
      <c r="T3352" s="914"/>
      <c r="U3352" s="914"/>
      <c r="V3352" s="914"/>
    </row>
    <row r="3353" spans="1:22" ht="11.25" outlineLevel="3" thickBot="1" x14ac:dyDescent="0.2">
      <c r="A3353" s="30" t="s">
        <v>36</v>
      </c>
      <c r="B3353" s="31" t="s">
        <v>11</v>
      </c>
      <c r="C3353" s="10" t="s">
        <v>10</v>
      </c>
      <c r="D3353" s="25">
        <v>4</v>
      </c>
      <c r="E3353" s="915" t="s">
        <v>46</v>
      </c>
      <c r="F3353" s="916"/>
      <c r="G3353" s="916"/>
      <c r="H3353" s="916"/>
      <c r="I3353" s="916"/>
      <c r="J3353" s="917"/>
      <c r="K3353" s="26">
        <f t="shared" ref="K3353" si="818">K3342+K3347+K3352</f>
        <v>0</v>
      </c>
      <c r="L3353" s="26">
        <f>L3342+L3347+L3352</f>
        <v>0</v>
      </c>
      <c r="M3353" s="26">
        <f t="shared" ref="M3353:R3353" si="819">M3342+M3347+M3352</f>
        <v>0</v>
      </c>
      <c r="N3353" s="26">
        <f t="shared" si="819"/>
        <v>0</v>
      </c>
      <c r="O3353" s="26">
        <f t="shared" si="819"/>
        <v>0</v>
      </c>
      <c r="P3353" s="26">
        <f t="shared" si="819"/>
        <v>0</v>
      </c>
      <c r="Q3353" s="26">
        <f t="shared" si="819"/>
        <v>0</v>
      </c>
      <c r="R3353" s="26">
        <f t="shared" si="819"/>
        <v>0</v>
      </c>
      <c r="S3353" s="42" t="s">
        <v>13</v>
      </c>
      <c r="T3353" s="43" t="s">
        <v>13</v>
      </c>
      <c r="U3353" s="44" t="s">
        <v>13</v>
      </c>
      <c r="V3353" s="45" t="s">
        <v>13</v>
      </c>
    </row>
    <row r="3354" spans="1:22" ht="11.25" customHeight="1" outlineLevel="4" thickBot="1" x14ac:dyDescent="0.2">
      <c r="A3354" s="11" t="s">
        <v>36</v>
      </c>
      <c r="B3354" s="12" t="s">
        <v>11</v>
      </c>
      <c r="C3354" s="117" t="s">
        <v>10</v>
      </c>
      <c r="D3354" s="13">
        <v>5</v>
      </c>
      <c r="E3354" s="969" t="s">
        <v>79</v>
      </c>
      <c r="F3354" s="970"/>
      <c r="G3354" s="970"/>
      <c r="H3354" s="970"/>
      <c r="I3354" s="970"/>
      <c r="J3354" s="970"/>
      <c r="K3354" s="970"/>
      <c r="L3354" s="970"/>
      <c r="M3354" s="970"/>
      <c r="N3354" s="970"/>
      <c r="O3354" s="970"/>
      <c r="P3354" s="970"/>
      <c r="Q3354" s="970"/>
      <c r="R3354" s="970"/>
      <c r="S3354" s="970"/>
      <c r="T3354" s="970"/>
      <c r="U3354" s="970"/>
      <c r="V3354" s="971"/>
    </row>
    <row r="3355" spans="1:22" ht="10.5" outlineLevel="4" x14ac:dyDescent="0.15">
      <c r="A3355" s="948" t="s">
        <v>36</v>
      </c>
      <c r="B3355" s="951" t="s">
        <v>11</v>
      </c>
      <c r="C3355" s="954" t="s">
        <v>10</v>
      </c>
      <c r="D3355" s="957" t="s">
        <v>45</v>
      </c>
      <c r="E3355" s="960" t="s">
        <v>10</v>
      </c>
      <c r="F3355" s="966"/>
      <c r="G3355" s="942"/>
      <c r="H3355" s="942"/>
      <c r="I3355" s="942"/>
      <c r="J3355" s="16" t="s">
        <v>156</v>
      </c>
      <c r="K3355" s="20"/>
      <c r="L3355" s="14"/>
      <c r="M3355" s="15"/>
      <c r="N3355" s="15"/>
      <c r="O3355" s="15"/>
      <c r="P3355" s="15"/>
      <c r="Q3355" s="14"/>
      <c r="R3355" s="14"/>
      <c r="S3355" s="945"/>
      <c r="T3355" s="912"/>
      <c r="U3355" s="912"/>
      <c r="V3355" s="912"/>
    </row>
    <row r="3356" spans="1:22" ht="10.5" outlineLevel="4" x14ac:dyDescent="0.15">
      <c r="A3356" s="949"/>
      <c r="B3356" s="952"/>
      <c r="C3356" s="955"/>
      <c r="D3356" s="958"/>
      <c r="E3356" s="961"/>
      <c r="F3356" s="967"/>
      <c r="G3356" s="943"/>
      <c r="H3356" s="943"/>
      <c r="I3356" s="943"/>
      <c r="J3356" s="16" t="s">
        <v>157</v>
      </c>
      <c r="K3356" s="20"/>
      <c r="L3356" s="16"/>
      <c r="M3356" s="17"/>
      <c r="N3356" s="17"/>
      <c r="O3356" s="17"/>
      <c r="P3356" s="17"/>
      <c r="Q3356" s="16"/>
      <c r="R3356" s="16"/>
      <c r="S3356" s="946"/>
      <c r="T3356" s="913"/>
      <c r="U3356" s="913"/>
      <c r="V3356" s="913"/>
    </row>
    <row r="3357" spans="1:22" ht="10.5" outlineLevel="4" x14ac:dyDescent="0.15">
      <c r="A3357" s="949"/>
      <c r="B3357" s="952"/>
      <c r="C3357" s="955"/>
      <c r="D3357" s="958"/>
      <c r="E3357" s="961"/>
      <c r="F3357" s="967"/>
      <c r="G3357" s="943"/>
      <c r="H3357" s="943"/>
      <c r="I3357" s="943"/>
      <c r="J3357" s="16" t="s">
        <v>158</v>
      </c>
      <c r="K3357" s="20"/>
      <c r="L3357" s="16"/>
      <c r="M3357" s="17"/>
      <c r="N3357" s="17"/>
      <c r="O3357" s="17"/>
      <c r="P3357" s="17"/>
      <c r="Q3357" s="16"/>
      <c r="R3357" s="16"/>
      <c r="S3357" s="946"/>
      <c r="T3357" s="913"/>
      <c r="U3357" s="913"/>
      <c r="V3357" s="913"/>
    </row>
    <row r="3358" spans="1:22" ht="10.5" outlineLevel="4" x14ac:dyDescent="0.15">
      <c r="A3358" s="949"/>
      <c r="B3358" s="952"/>
      <c r="C3358" s="955"/>
      <c r="D3358" s="958"/>
      <c r="E3358" s="961"/>
      <c r="F3358" s="967"/>
      <c r="G3358" s="943"/>
      <c r="H3358" s="943"/>
      <c r="I3358" s="943"/>
      <c r="J3358" s="18" t="s">
        <v>159</v>
      </c>
      <c r="K3358" s="21"/>
      <c r="L3358" s="18"/>
      <c r="M3358" s="18"/>
      <c r="N3358" s="18"/>
      <c r="O3358" s="18"/>
      <c r="P3358" s="18"/>
      <c r="Q3358" s="18"/>
      <c r="R3358" s="18"/>
      <c r="S3358" s="946"/>
      <c r="T3358" s="913"/>
      <c r="U3358" s="913"/>
      <c r="V3358" s="913"/>
    </row>
    <row r="3359" spans="1:22" ht="11.25" outlineLevel="4" thickBot="1" x14ac:dyDescent="0.2">
      <c r="A3359" s="950"/>
      <c r="B3359" s="953"/>
      <c r="C3359" s="956"/>
      <c r="D3359" s="959"/>
      <c r="E3359" s="962"/>
      <c r="F3359" s="968"/>
      <c r="G3359" s="944"/>
      <c r="H3359" s="944"/>
      <c r="I3359" s="944"/>
      <c r="J3359" s="19" t="s">
        <v>385</v>
      </c>
      <c r="K3359" s="19">
        <f>SUM(K3355:K3358)</f>
        <v>0</v>
      </c>
      <c r="L3359" s="19">
        <f>SUM(L3355:L3358)</f>
        <v>0</v>
      </c>
      <c r="M3359" s="19">
        <f t="shared" ref="M3359:R3359" si="820">SUM(M3355:M3358)</f>
        <v>0</v>
      </c>
      <c r="N3359" s="19">
        <f t="shared" si="820"/>
        <v>0</v>
      </c>
      <c r="O3359" s="19">
        <f t="shared" si="820"/>
        <v>0</v>
      </c>
      <c r="P3359" s="19">
        <f t="shared" si="820"/>
        <v>0</v>
      </c>
      <c r="Q3359" s="19">
        <f t="shared" si="820"/>
        <v>0</v>
      </c>
      <c r="R3359" s="19">
        <f t="shared" si="820"/>
        <v>0</v>
      </c>
      <c r="S3359" s="947"/>
      <c r="T3359" s="914"/>
      <c r="U3359" s="914"/>
      <c r="V3359" s="914"/>
    </row>
    <row r="3360" spans="1:22" ht="10.5" outlineLevel="4" x14ac:dyDescent="0.15">
      <c r="A3360" s="948" t="s">
        <v>36</v>
      </c>
      <c r="B3360" s="951" t="s">
        <v>11</v>
      </c>
      <c r="C3360" s="954" t="s">
        <v>10</v>
      </c>
      <c r="D3360" s="957" t="s">
        <v>45</v>
      </c>
      <c r="E3360" s="960" t="s">
        <v>11</v>
      </c>
      <c r="F3360" s="963"/>
      <c r="G3360" s="942"/>
      <c r="H3360" s="942"/>
      <c r="I3360" s="942"/>
      <c r="J3360" s="14" t="s">
        <v>156</v>
      </c>
      <c r="K3360" s="20"/>
      <c r="L3360" s="20"/>
      <c r="M3360" s="17"/>
      <c r="N3360" s="17"/>
      <c r="O3360" s="17"/>
      <c r="P3360" s="17"/>
      <c r="Q3360" s="16"/>
      <c r="R3360" s="16"/>
      <c r="S3360" s="945"/>
      <c r="T3360" s="912"/>
      <c r="U3360" s="912"/>
      <c r="V3360" s="912"/>
    </row>
    <row r="3361" spans="1:22" ht="10.5" outlineLevel="4" x14ac:dyDescent="0.15">
      <c r="A3361" s="949"/>
      <c r="B3361" s="952"/>
      <c r="C3361" s="955"/>
      <c r="D3361" s="958"/>
      <c r="E3361" s="961"/>
      <c r="F3361" s="964"/>
      <c r="G3361" s="943"/>
      <c r="H3361" s="943"/>
      <c r="I3361" s="943"/>
      <c r="J3361" s="16" t="s">
        <v>157</v>
      </c>
      <c r="K3361" s="20"/>
      <c r="L3361" s="20"/>
      <c r="M3361" s="17"/>
      <c r="N3361" s="17"/>
      <c r="O3361" s="17"/>
      <c r="P3361" s="17"/>
      <c r="Q3361" s="16"/>
      <c r="R3361" s="16"/>
      <c r="S3361" s="946"/>
      <c r="T3361" s="913"/>
      <c r="U3361" s="913"/>
      <c r="V3361" s="913"/>
    </row>
    <row r="3362" spans="1:22" ht="10.5" outlineLevel="4" x14ac:dyDescent="0.15">
      <c r="A3362" s="949"/>
      <c r="B3362" s="952"/>
      <c r="C3362" s="955"/>
      <c r="D3362" s="958"/>
      <c r="E3362" s="961"/>
      <c r="F3362" s="964"/>
      <c r="G3362" s="943"/>
      <c r="H3362" s="943"/>
      <c r="I3362" s="943"/>
      <c r="J3362" s="16" t="s">
        <v>158</v>
      </c>
      <c r="K3362" s="20"/>
      <c r="L3362" s="20"/>
      <c r="M3362" s="17"/>
      <c r="N3362" s="17"/>
      <c r="O3362" s="17"/>
      <c r="P3362" s="17"/>
      <c r="Q3362" s="16"/>
      <c r="R3362" s="16"/>
      <c r="S3362" s="946"/>
      <c r="T3362" s="913"/>
      <c r="U3362" s="913"/>
      <c r="V3362" s="913"/>
    </row>
    <row r="3363" spans="1:22" ht="10.5" outlineLevel="4" x14ac:dyDescent="0.15">
      <c r="A3363" s="949"/>
      <c r="B3363" s="952"/>
      <c r="C3363" s="955"/>
      <c r="D3363" s="958"/>
      <c r="E3363" s="961"/>
      <c r="F3363" s="964"/>
      <c r="G3363" s="943"/>
      <c r="H3363" s="943"/>
      <c r="I3363" s="943"/>
      <c r="J3363" s="18" t="s">
        <v>159</v>
      </c>
      <c r="K3363" s="21"/>
      <c r="L3363" s="21"/>
      <c r="M3363" s="22"/>
      <c r="N3363" s="22"/>
      <c r="O3363" s="22"/>
      <c r="P3363" s="22"/>
      <c r="Q3363" s="18"/>
      <c r="R3363" s="18"/>
      <c r="S3363" s="946"/>
      <c r="T3363" s="913"/>
      <c r="U3363" s="913"/>
      <c r="V3363" s="913"/>
    </row>
    <row r="3364" spans="1:22" ht="11.25" outlineLevel="4" thickBot="1" x14ac:dyDescent="0.2">
      <c r="A3364" s="950"/>
      <c r="B3364" s="953"/>
      <c r="C3364" s="956"/>
      <c r="D3364" s="959"/>
      <c r="E3364" s="962"/>
      <c r="F3364" s="965"/>
      <c r="G3364" s="944"/>
      <c r="H3364" s="944"/>
      <c r="I3364" s="944"/>
      <c r="J3364" s="19" t="s">
        <v>385</v>
      </c>
      <c r="K3364" s="19">
        <f>SUM(K3360:K3363)</f>
        <v>0</v>
      </c>
      <c r="L3364" s="19">
        <f>SUM(L3360:L3363)</f>
        <v>0</v>
      </c>
      <c r="M3364" s="19">
        <f t="shared" ref="M3364:R3364" si="821">SUM(M3360:M3363)</f>
        <v>0</v>
      </c>
      <c r="N3364" s="19">
        <f t="shared" si="821"/>
        <v>0</v>
      </c>
      <c r="O3364" s="19">
        <f t="shared" si="821"/>
        <v>0</v>
      </c>
      <c r="P3364" s="19">
        <f t="shared" si="821"/>
        <v>0</v>
      </c>
      <c r="Q3364" s="19">
        <f t="shared" si="821"/>
        <v>0</v>
      </c>
      <c r="R3364" s="19">
        <f t="shared" si="821"/>
        <v>0</v>
      </c>
      <c r="S3364" s="947"/>
      <c r="T3364" s="914"/>
      <c r="U3364" s="914"/>
      <c r="V3364" s="914"/>
    </row>
    <row r="3365" spans="1:22" ht="10.5" outlineLevel="4" x14ac:dyDescent="0.15">
      <c r="A3365" s="948" t="s">
        <v>36</v>
      </c>
      <c r="B3365" s="951" t="s">
        <v>11</v>
      </c>
      <c r="C3365" s="954" t="s">
        <v>10</v>
      </c>
      <c r="D3365" s="957" t="s">
        <v>45</v>
      </c>
      <c r="E3365" s="960" t="s">
        <v>12</v>
      </c>
      <c r="F3365" s="963"/>
      <c r="G3365" s="942"/>
      <c r="H3365" s="942"/>
      <c r="I3365" s="942"/>
      <c r="J3365" s="14" t="s">
        <v>156</v>
      </c>
      <c r="K3365" s="20"/>
      <c r="L3365" s="20"/>
      <c r="M3365" s="17"/>
      <c r="N3365" s="17"/>
      <c r="O3365" s="17"/>
      <c r="P3365" s="17"/>
      <c r="Q3365" s="16"/>
      <c r="R3365" s="16"/>
      <c r="S3365" s="945"/>
      <c r="T3365" s="912"/>
      <c r="U3365" s="912"/>
      <c r="V3365" s="912"/>
    </row>
    <row r="3366" spans="1:22" ht="10.5" outlineLevel="4" x14ac:dyDescent="0.15">
      <c r="A3366" s="949"/>
      <c r="B3366" s="952"/>
      <c r="C3366" s="955"/>
      <c r="D3366" s="958"/>
      <c r="E3366" s="961"/>
      <c r="F3366" s="964"/>
      <c r="G3366" s="943"/>
      <c r="H3366" s="943"/>
      <c r="I3366" s="943"/>
      <c r="J3366" s="16" t="s">
        <v>157</v>
      </c>
      <c r="K3366" s="20"/>
      <c r="L3366" s="20"/>
      <c r="M3366" s="17"/>
      <c r="N3366" s="17"/>
      <c r="O3366" s="17"/>
      <c r="P3366" s="17"/>
      <c r="Q3366" s="16"/>
      <c r="R3366" s="16"/>
      <c r="S3366" s="946"/>
      <c r="T3366" s="913"/>
      <c r="U3366" s="913"/>
      <c r="V3366" s="913"/>
    </row>
    <row r="3367" spans="1:22" ht="10.5" outlineLevel="4" x14ac:dyDescent="0.15">
      <c r="A3367" s="949"/>
      <c r="B3367" s="952"/>
      <c r="C3367" s="955"/>
      <c r="D3367" s="958"/>
      <c r="E3367" s="961"/>
      <c r="F3367" s="964"/>
      <c r="G3367" s="943"/>
      <c r="H3367" s="943"/>
      <c r="I3367" s="943"/>
      <c r="J3367" s="16" t="s">
        <v>158</v>
      </c>
      <c r="K3367" s="20"/>
      <c r="L3367" s="20"/>
      <c r="M3367" s="17"/>
      <c r="N3367" s="17"/>
      <c r="O3367" s="17"/>
      <c r="P3367" s="17"/>
      <c r="Q3367" s="16"/>
      <c r="R3367" s="16"/>
      <c r="S3367" s="946"/>
      <c r="T3367" s="913"/>
      <c r="U3367" s="913"/>
      <c r="V3367" s="913"/>
    </row>
    <row r="3368" spans="1:22" ht="10.5" outlineLevel="4" x14ac:dyDescent="0.15">
      <c r="A3368" s="949"/>
      <c r="B3368" s="952"/>
      <c r="C3368" s="955"/>
      <c r="D3368" s="958"/>
      <c r="E3368" s="961"/>
      <c r="F3368" s="964"/>
      <c r="G3368" s="943"/>
      <c r="H3368" s="943"/>
      <c r="I3368" s="943"/>
      <c r="J3368" s="18" t="s">
        <v>159</v>
      </c>
      <c r="K3368" s="21"/>
      <c r="L3368" s="21"/>
      <c r="M3368" s="22"/>
      <c r="N3368" s="22"/>
      <c r="O3368" s="22"/>
      <c r="P3368" s="22"/>
      <c r="Q3368" s="18"/>
      <c r="R3368" s="18"/>
      <c r="S3368" s="946"/>
      <c r="T3368" s="913"/>
      <c r="U3368" s="913"/>
      <c r="V3368" s="913"/>
    </row>
    <row r="3369" spans="1:22" ht="11.25" outlineLevel="4" thickBot="1" x14ac:dyDescent="0.2">
      <c r="A3369" s="950"/>
      <c r="B3369" s="953"/>
      <c r="C3369" s="956"/>
      <c r="D3369" s="959"/>
      <c r="E3369" s="962"/>
      <c r="F3369" s="965"/>
      <c r="G3369" s="944"/>
      <c r="H3369" s="944"/>
      <c r="I3369" s="944"/>
      <c r="J3369" s="19" t="s">
        <v>385</v>
      </c>
      <c r="K3369" s="19">
        <f>SUM(K3365:K3368)</f>
        <v>0</v>
      </c>
      <c r="L3369" s="19">
        <f>SUM(L3365:L3368)</f>
        <v>0</v>
      </c>
      <c r="M3369" s="19">
        <f t="shared" ref="M3369:R3369" si="822">SUM(M3365:M3368)</f>
        <v>0</v>
      </c>
      <c r="N3369" s="19">
        <f t="shared" si="822"/>
        <v>0</v>
      </c>
      <c r="O3369" s="19">
        <f t="shared" si="822"/>
        <v>0</v>
      </c>
      <c r="P3369" s="19">
        <f t="shared" si="822"/>
        <v>0</v>
      </c>
      <c r="Q3369" s="19">
        <f t="shared" si="822"/>
        <v>0</v>
      </c>
      <c r="R3369" s="19">
        <f t="shared" si="822"/>
        <v>0</v>
      </c>
      <c r="S3369" s="947"/>
      <c r="T3369" s="914"/>
      <c r="U3369" s="914"/>
      <c r="V3369" s="914"/>
    </row>
    <row r="3370" spans="1:22" ht="11.25" outlineLevel="3" thickBot="1" x14ac:dyDescent="0.2">
      <c r="A3370" s="30" t="s">
        <v>36</v>
      </c>
      <c r="B3370" s="31" t="s">
        <v>11</v>
      </c>
      <c r="C3370" s="10" t="s">
        <v>10</v>
      </c>
      <c r="D3370" s="25">
        <v>5</v>
      </c>
      <c r="E3370" s="915" t="s">
        <v>46</v>
      </c>
      <c r="F3370" s="916"/>
      <c r="G3370" s="916"/>
      <c r="H3370" s="916"/>
      <c r="I3370" s="916"/>
      <c r="J3370" s="917"/>
      <c r="K3370" s="26">
        <f t="shared" ref="K3370" si="823">K3359+K3364+K3369</f>
        <v>0</v>
      </c>
      <c r="L3370" s="26">
        <f>L3359+L3364+L3368</f>
        <v>0</v>
      </c>
      <c r="M3370" s="26">
        <f t="shared" ref="M3370:R3370" si="824">M3359+M3364+M3368</f>
        <v>0</v>
      </c>
      <c r="N3370" s="26">
        <f t="shared" si="824"/>
        <v>0</v>
      </c>
      <c r="O3370" s="26">
        <f t="shared" si="824"/>
        <v>0</v>
      </c>
      <c r="P3370" s="26">
        <f t="shared" si="824"/>
        <v>0</v>
      </c>
      <c r="Q3370" s="26">
        <f t="shared" si="824"/>
        <v>0</v>
      </c>
      <c r="R3370" s="26">
        <f t="shared" si="824"/>
        <v>0</v>
      </c>
      <c r="S3370" s="42" t="s">
        <v>13</v>
      </c>
      <c r="T3370" s="43" t="s">
        <v>13</v>
      </c>
      <c r="U3370" s="44" t="s">
        <v>13</v>
      </c>
      <c r="V3370" s="45" t="s">
        <v>13</v>
      </c>
    </row>
    <row r="3371" spans="1:22" ht="11.25" customHeight="1" outlineLevel="4" thickBot="1" x14ac:dyDescent="0.2">
      <c r="A3371" s="11" t="s">
        <v>36</v>
      </c>
      <c r="B3371" s="12" t="s">
        <v>11</v>
      </c>
      <c r="C3371" s="117" t="s">
        <v>10</v>
      </c>
      <c r="D3371" s="13">
        <v>6</v>
      </c>
      <c r="E3371" s="969" t="s">
        <v>290</v>
      </c>
      <c r="F3371" s="970"/>
      <c r="G3371" s="970"/>
      <c r="H3371" s="970"/>
      <c r="I3371" s="970"/>
      <c r="J3371" s="970"/>
      <c r="K3371" s="970"/>
      <c r="L3371" s="970"/>
      <c r="M3371" s="970"/>
      <c r="N3371" s="970"/>
      <c r="O3371" s="970"/>
      <c r="P3371" s="970"/>
      <c r="Q3371" s="970"/>
      <c r="R3371" s="970"/>
      <c r="S3371" s="970"/>
      <c r="T3371" s="970"/>
      <c r="U3371" s="970"/>
      <c r="V3371" s="971"/>
    </row>
    <row r="3372" spans="1:22" ht="10.5" outlineLevel="4" x14ac:dyDescent="0.15">
      <c r="A3372" s="948" t="s">
        <v>36</v>
      </c>
      <c r="B3372" s="951" t="s">
        <v>11</v>
      </c>
      <c r="C3372" s="954" t="s">
        <v>10</v>
      </c>
      <c r="D3372" s="957" t="s">
        <v>48</v>
      </c>
      <c r="E3372" s="960" t="s">
        <v>10</v>
      </c>
      <c r="F3372" s="966"/>
      <c r="G3372" s="942"/>
      <c r="H3372" s="942"/>
      <c r="I3372" s="942"/>
      <c r="J3372" s="16" t="s">
        <v>156</v>
      </c>
      <c r="K3372" s="20"/>
      <c r="L3372" s="14"/>
      <c r="M3372" s="15"/>
      <c r="N3372" s="15"/>
      <c r="O3372" s="15"/>
      <c r="P3372" s="15"/>
      <c r="Q3372" s="14"/>
      <c r="R3372" s="14"/>
      <c r="S3372" s="945"/>
      <c r="T3372" s="912"/>
      <c r="U3372" s="912"/>
      <c r="V3372" s="912"/>
    </row>
    <row r="3373" spans="1:22" ht="10.5" outlineLevel="4" x14ac:dyDescent="0.15">
      <c r="A3373" s="949"/>
      <c r="B3373" s="952"/>
      <c r="C3373" s="955"/>
      <c r="D3373" s="958"/>
      <c r="E3373" s="961"/>
      <c r="F3373" s="967"/>
      <c r="G3373" s="943"/>
      <c r="H3373" s="943"/>
      <c r="I3373" s="943"/>
      <c r="J3373" s="16" t="s">
        <v>157</v>
      </c>
      <c r="K3373" s="20"/>
      <c r="L3373" s="16"/>
      <c r="M3373" s="17"/>
      <c r="N3373" s="17"/>
      <c r="O3373" s="17"/>
      <c r="P3373" s="17"/>
      <c r="Q3373" s="16"/>
      <c r="R3373" s="16"/>
      <c r="S3373" s="946"/>
      <c r="T3373" s="913"/>
      <c r="U3373" s="913"/>
      <c r="V3373" s="913"/>
    </row>
    <row r="3374" spans="1:22" ht="10.5" outlineLevel="4" x14ac:dyDescent="0.15">
      <c r="A3374" s="949"/>
      <c r="B3374" s="952"/>
      <c r="C3374" s="955"/>
      <c r="D3374" s="958"/>
      <c r="E3374" s="961"/>
      <c r="F3374" s="967"/>
      <c r="G3374" s="943"/>
      <c r="H3374" s="943"/>
      <c r="I3374" s="943"/>
      <c r="J3374" s="16" t="s">
        <v>158</v>
      </c>
      <c r="K3374" s="20"/>
      <c r="L3374" s="16"/>
      <c r="M3374" s="17"/>
      <c r="N3374" s="17"/>
      <c r="O3374" s="17"/>
      <c r="P3374" s="17"/>
      <c r="Q3374" s="16"/>
      <c r="R3374" s="16"/>
      <c r="S3374" s="946"/>
      <c r="T3374" s="913"/>
      <c r="U3374" s="913"/>
      <c r="V3374" s="913"/>
    </row>
    <row r="3375" spans="1:22" ht="10.5" outlineLevel="4" x14ac:dyDescent="0.15">
      <c r="A3375" s="949"/>
      <c r="B3375" s="952"/>
      <c r="C3375" s="955"/>
      <c r="D3375" s="958"/>
      <c r="E3375" s="961"/>
      <c r="F3375" s="967"/>
      <c r="G3375" s="943"/>
      <c r="H3375" s="943"/>
      <c r="I3375" s="943"/>
      <c r="J3375" s="18" t="s">
        <v>159</v>
      </c>
      <c r="K3375" s="21"/>
      <c r="L3375" s="18"/>
      <c r="M3375" s="18"/>
      <c r="N3375" s="18"/>
      <c r="O3375" s="18"/>
      <c r="P3375" s="18"/>
      <c r="Q3375" s="18"/>
      <c r="R3375" s="18"/>
      <c r="S3375" s="946"/>
      <c r="T3375" s="913"/>
      <c r="U3375" s="913"/>
      <c r="V3375" s="913"/>
    </row>
    <row r="3376" spans="1:22" ht="11.25" outlineLevel="4" thickBot="1" x14ac:dyDescent="0.2">
      <c r="A3376" s="950"/>
      <c r="B3376" s="953"/>
      <c r="C3376" s="956"/>
      <c r="D3376" s="959"/>
      <c r="E3376" s="962"/>
      <c r="F3376" s="968"/>
      <c r="G3376" s="944"/>
      <c r="H3376" s="944"/>
      <c r="I3376" s="944"/>
      <c r="J3376" s="19" t="s">
        <v>385</v>
      </c>
      <c r="K3376" s="19">
        <f>SUM(K3372:K3375)</f>
        <v>0</v>
      </c>
      <c r="L3376" s="19">
        <f>SUM(L3372:L3375)</f>
        <v>0</v>
      </c>
      <c r="M3376" s="19">
        <f t="shared" ref="M3376:R3376" si="825">SUM(M3372:M3375)</f>
        <v>0</v>
      </c>
      <c r="N3376" s="19">
        <f t="shared" si="825"/>
        <v>0</v>
      </c>
      <c r="O3376" s="19">
        <f t="shared" si="825"/>
        <v>0</v>
      </c>
      <c r="P3376" s="19">
        <f t="shared" si="825"/>
        <v>0</v>
      </c>
      <c r="Q3376" s="19">
        <f t="shared" si="825"/>
        <v>0</v>
      </c>
      <c r="R3376" s="19">
        <f t="shared" si="825"/>
        <v>0</v>
      </c>
      <c r="S3376" s="947"/>
      <c r="T3376" s="914"/>
      <c r="U3376" s="914"/>
      <c r="V3376" s="914"/>
    </row>
    <row r="3377" spans="1:22" ht="10.5" outlineLevel="4" x14ac:dyDescent="0.15">
      <c r="A3377" s="948" t="s">
        <v>36</v>
      </c>
      <c r="B3377" s="951" t="s">
        <v>11</v>
      </c>
      <c r="C3377" s="954" t="s">
        <v>10</v>
      </c>
      <c r="D3377" s="957" t="s">
        <v>48</v>
      </c>
      <c r="E3377" s="960" t="s">
        <v>11</v>
      </c>
      <c r="F3377" s="963"/>
      <c r="G3377" s="942"/>
      <c r="H3377" s="942"/>
      <c r="I3377" s="942"/>
      <c r="J3377" s="14" t="s">
        <v>156</v>
      </c>
      <c r="K3377" s="20"/>
      <c r="L3377" s="20"/>
      <c r="M3377" s="17"/>
      <c r="N3377" s="17"/>
      <c r="O3377" s="17"/>
      <c r="P3377" s="17"/>
      <c r="Q3377" s="16"/>
      <c r="R3377" s="16"/>
      <c r="S3377" s="945"/>
      <c r="T3377" s="912"/>
      <c r="U3377" s="912"/>
      <c r="V3377" s="912"/>
    </row>
    <row r="3378" spans="1:22" ht="10.5" outlineLevel="4" x14ac:dyDescent="0.15">
      <c r="A3378" s="949"/>
      <c r="B3378" s="952"/>
      <c r="C3378" s="955"/>
      <c r="D3378" s="958"/>
      <c r="E3378" s="961"/>
      <c r="F3378" s="964"/>
      <c r="G3378" s="943"/>
      <c r="H3378" s="943"/>
      <c r="I3378" s="943"/>
      <c r="J3378" s="16" t="s">
        <v>157</v>
      </c>
      <c r="K3378" s="20"/>
      <c r="L3378" s="20"/>
      <c r="M3378" s="17"/>
      <c r="N3378" s="17"/>
      <c r="O3378" s="17"/>
      <c r="P3378" s="17"/>
      <c r="Q3378" s="16"/>
      <c r="R3378" s="16"/>
      <c r="S3378" s="946"/>
      <c r="T3378" s="913"/>
      <c r="U3378" s="913"/>
      <c r="V3378" s="913"/>
    </row>
    <row r="3379" spans="1:22" ht="10.5" outlineLevel="4" x14ac:dyDescent="0.15">
      <c r="A3379" s="949"/>
      <c r="B3379" s="952"/>
      <c r="C3379" s="955"/>
      <c r="D3379" s="958"/>
      <c r="E3379" s="961"/>
      <c r="F3379" s="964"/>
      <c r="G3379" s="943"/>
      <c r="H3379" s="943"/>
      <c r="I3379" s="943"/>
      <c r="J3379" s="16" t="s">
        <v>158</v>
      </c>
      <c r="K3379" s="20"/>
      <c r="L3379" s="20"/>
      <c r="M3379" s="17"/>
      <c r="N3379" s="17"/>
      <c r="O3379" s="17"/>
      <c r="P3379" s="17"/>
      <c r="Q3379" s="16"/>
      <c r="R3379" s="16"/>
      <c r="S3379" s="946"/>
      <c r="T3379" s="913"/>
      <c r="U3379" s="913"/>
      <c r="V3379" s="913"/>
    </row>
    <row r="3380" spans="1:22" ht="10.5" outlineLevel="4" x14ac:dyDescent="0.15">
      <c r="A3380" s="949"/>
      <c r="B3380" s="952"/>
      <c r="C3380" s="955"/>
      <c r="D3380" s="958"/>
      <c r="E3380" s="961"/>
      <c r="F3380" s="964"/>
      <c r="G3380" s="943"/>
      <c r="H3380" s="943"/>
      <c r="I3380" s="943"/>
      <c r="J3380" s="18" t="s">
        <v>159</v>
      </c>
      <c r="K3380" s="21"/>
      <c r="L3380" s="21"/>
      <c r="M3380" s="22"/>
      <c r="N3380" s="22"/>
      <c r="O3380" s="22"/>
      <c r="P3380" s="22"/>
      <c r="Q3380" s="18"/>
      <c r="R3380" s="18"/>
      <c r="S3380" s="946"/>
      <c r="T3380" s="913"/>
      <c r="U3380" s="913"/>
      <c r="V3380" s="913"/>
    </row>
    <row r="3381" spans="1:22" ht="11.25" outlineLevel="4" thickBot="1" x14ac:dyDescent="0.2">
      <c r="A3381" s="950"/>
      <c r="B3381" s="953"/>
      <c r="C3381" s="956"/>
      <c r="D3381" s="959"/>
      <c r="E3381" s="962"/>
      <c r="F3381" s="965"/>
      <c r="G3381" s="944"/>
      <c r="H3381" s="944"/>
      <c r="I3381" s="944"/>
      <c r="J3381" s="19" t="s">
        <v>385</v>
      </c>
      <c r="K3381" s="19">
        <f>SUM(K3377:K3380)</f>
        <v>0</v>
      </c>
      <c r="L3381" s="19">
        <f>SUM(L3377:L3380)</f>
        <v>0</v>
      </c>
      <c r="M3381" s="19">
        <f t="shared" ref="M3381:R3381" si="826">SUM(M3377:M3380)</f>
        <v>0</v>
      </c>
      <c r="N3381" s="19">
        <f t="shared" si="826"/>
        <v>0</v>
      </c>
      <c r="O3381" s="19">
        <f t="shared" si="826"/>
        <v>0</v>
      </c>
      <c r="P3381" s="19">
        <f t="shared" si="826"/>
        <v>0</v>
      </c>
      <c r="Q3381" s="19">
        <f t="shared" si="826"/>
        <v>0</v>
      </c>
      <c r="R3381" s="19">
        <f t="shared" si="826"/>
        <v>0</v>
      </c>
      <c r="S3381" s="947"/>
      <c r="T3381" s="914"/>
      <c r="U3381" s="914"/>
      <c r="V3381" s="914"/>
    </row>
    <row r="3382" spans="1:22" ht="10.5" outlineLevel="4" x14ac:dyDescent="0.15">
      <c r="A3382" s="948" t="s">
        <v>36</v>
      </c>
      <c r="B3382" s="951" t="s">
        <v>11</v>
      </c>
      <c r="C3382" s="954" t="s">
        <v>10</v>
      </c>
      <c r="D3382" s="957" t="s">
        <v>48</v>
      </c>
      <c r="E3382" s="960" t="s">
        <v>12</v>
      </c>
      <c r="F3382" s="963"/>
      <c r="G3382" s="942"/>
      <c r="H3382" s="942"/>
      <c r="I3382" s="942"/>
      <c r="J3382" s="14" t="s">
        <v>156</v>
      </c>
      <c r="K3382" s="20"/>
      <c r="L3382" s="20"/>
      <c r="M3382" s="17"/>
      <c r="N3382" s="17"/>
      <c r="O3382" s="17"/>
      <c r="P3382" s="17"/>
      <c r="Q3382" s="16"/>
      <c r="R3382" s="16"/>
      <c r="S3382" s="945"/>
      <c r="T3382" s="912"/>
      <c r="U3382" s="912"/>
      <c r="V3382" s="912"/>
    </row>
    <row r="3383" spans="1:22" ht="10.5" outlineLevel="4" x14ac:dyDescent="0.15">
      <c r="A3383" s="949"/>
      <c r="B3383" s="952"/>
      <c r="C3383" s="955"/>
      <c r="D3383" s="958"/>
      <c r="E3383" s="961"/>
      <c r="F3383" s="964"/>
      <c r="G3383" s="943"/>
      <c r="H3383" s="943"/>
      <c r="I3383" s="943"/>
      <c r="J3383" s="16" t="s">
        <v>157</v>
      </c>
      <c r="K3383" s="20"/>
      <c r="L3383" s="20"/>
      <c r="M3383" s="17"/>
      <c r="N3383" s="17"/>
      <c r="O3383" s="17"/>
      <c r="P3383" s="17"/>
      <c r="Q3383" s="16"/>
      <c r="R3383" s="16"/>
      <c r="S3383" s="946"/>
      <c r="T3383" s="913"/>
      <c r="U3383" s="913"/>
      <c r="V3383" s="913"/>
    </row>
    <row r="3384" spans="1:22" ht="10.5" outlineLevel="4" x14ac:dyDescent="0.15">
      <c r="A3384" s="949"/>
      <c r="B3384" s="952"/>
      <c r="C3384" s="955"/>
      <c r="D3384" s="958"/>
      <c r="E3384" s="961"/>
      <c r="F3384" s="964"/>
      <c r="G3384" s="943"/>
      <c r="H3384" s="943"/>
      <c r="I3384" s="943"/>
      <c r="J3384" s="16" t="s">
        <v>158</v>
      </c>
      <c r="K3384" s="20"/>
      <c r="L3384" s="20"/>
      <c r="M3384" s="17"/>
      <c r="N3384" s="17"/>
      <c r="O3384" s="17"/>
      <c r="P3384" s="17"/>
      <c r="Q3384" s="16"/>
      <c r="R3384" s="16"/>
      <c r="S3384" s="946"/>
      <c r="T3384" s="913"/>
      <c r="U3384" s="913"/>
      <c r="V3384" s="913"/>
    </row>
    <row r="3385" spans="1:22" ht="10.5" outlineLevel="4" x14ac:dyDescent="0.15">
      <c r="A3385" s="949"/>
      <c r="B3385" s="952"/>
      <c r="C3385" s="955"/>
      <c r="D3385" s="958"/>
      <c r="E3385" s="961"/>
      <c r="F3385" s="964"/>
      <c r="G3385" s="943"/>
      <c r="H3385" s="943"/>
      <c r="I3385" s="943"/>
      <c r="J3385" s="18" t="s">
        <v>159</v>
      </c>
      <c r="K3385" s="21"/>
      <c r="L3385" s="21"/>
      <c r="M3385" s="22"/>
      <c r="N3385" s="22"/>
      <c r="O3385" s="22"/>
      <c r="P3385" s="22"/>
      <c r="Q3385" s="18"/>
      <c r="R3385" s="18"/>
      <c r="S3385" s="946"/>
      <c r="T3385" s="913"/>
      <c r="U3385" s="913"/>
      <c r="V3385" s="913"/>
    </row>
    <row r="3386" spans="1:22" ht="11.25" outlineLevel="4" thickBot="1" x14ac:dyDescent="0.2">
      <c r="A3386" s="950"/>
      <c r="B3386" s="953"/>
      <c r="C3386" s="956"/>
      <c r="D3386" s="959"/>
      <c r="E3386" s="962"/>
      <c r="F3386" s="965"/>
      <c r="G3386" s="944"/>
      <c r="H3386" s="944"/>
      <c r="I3386" s="944"/>
      <c r="J3386" s="19" t="s">
        <v>385</v>
      </c>
      <c r="K3386" s="19">
        <f>SUM(K3382:K3385)</f>
        <v>0</v>
      </c>
      <c r="L3386" s="19">
        <f>SUM(L3382:L3385)</f>
        <v>0</v>
      </c>
      <c r="M3386" s="19">
        <f t="shared" ref="M3386:R3386" si="827">SUM(M3382:M3385)</f>
        <v>0</v>
      </c>
      <c r="N3386" s="19">
        <f t="shared" si="827"/>
        <v>0</v>
      </c>
      <c r="O3386" s="19">
        <f t="shared" si="827"/>
        <v>0</v>
      </c>
      <c r="P3386" s="19">
        <f t="shared" si="827"/>
        <v>0</v>
      </c>
      <c r="Q3386" s="19">
        <f t="shared" si="827"/>
        <v>0</v>
      </c>
      <c r="R3386" s="19">
        <f t="shared" si="827"/>
        <v>0</v>
      </c>
      <c r="S3386" s="947"/>
      <c r="T3386" s="914"/>
      <c r="U3386" s="914"/>
      <c r="V3386" s="914"/>
    </row>
    <row r="3387" spans="1:22" ht="11.25" outlineLevel="3" thickBot="1" x14ac:dyDescent="0.2">
      <c r="A3387" s="30" t="s">
        <v>36</v>
      </c>
      <c r="B3387" s="31" t="s">
        <v>11</v>
      </c>
      <c r="C3387" s="10" t="s">
        <v>10</v>
      </c>
      <c r="D3387" s="25">
        <v>6</v>
      </c>
      <c r="E3387" s="915" t="s">
        <v>46</v>
      </c>
      <c r="F3387" s="916"/>
      <c r="G3387" s="916"/>
      <c r="H3387" s="916"/>
      <c r="I3387" s="916"/>
      <c r="J3387" s="917"/>
      <c r="K3387" s="26">
        <f t="shared" ref="K3387" si="828">K3376+K3381+K3386</f>
        <v>0</v>
      </c>
      <c r="L3387" s="26">
        <f>L3376+L3381+L3386</f>
        <v>0</v>
      </c>
      <c r="M3387" s="26">
        <f t="shared" ref="M3387:R3387" si="829">M3376+M3381+M3386</f>
        <v>0</v>
      </c>
      <c r="N3387" s="26">
        <f t="shared" si="829"/>
        <v>0</v>
      </c>
      <c r="O3387" s="26">
        <f t="shared" si="829"/>
        <v>0</v>
      </c>
      <c r="P3387" s="26">
        <f t="shared" si="829"/>
        <v>0</v>
      </c>
      <c r="Q3387" s="26">
        <f t="shared" si="829"/>
        <v>0</v>
      </c>
      <c r="R3387" s="26">
        <f t="shared" si="829"/>
        <v>0</v>
      </c>
      <c r="S3387" s="42" t="s">
        <v>13</v>
      </c>
      <c r="T3387" s="43" t="s">
        <v>13</v>
      </c>
      <c r="U3387" s="44" t="s">
        <v>13</v>
      </c>
      <c r="V3387" s="45" t="s">
        <v>13</v>
      </c>
    </row>
    <row r="3388" spans="1:22" ht="11.25" customHeight="1" outlineLevel="4" thickBot="1" x14ac:dyDescent="0.2">
      <c r="A3388" s="11" t="s">
        <v>36</v>
      </c>
      <c r="B3388" s="12" t="s">
        <v>11</v>
      </c>
      <c r="C3388" s="117" t="s">
        <v>10</v>
      </c>
      <c r="D3388" s="13">
        <v>7</v>
      </c>
      <c r="E3388" s="969" t="s">
        <v>151</v>
      </c>
      <c r="F3388" s="970"/>
      <c r="G3388" s="970"/>
      <c r="H3388" s="970"/>
      <c r="I3388" s="970"/>
      <c r="J3388" s="970"/>
      <c r="K3388" s="970"/>
      <c r="L3388" s="970"/>
      <c r="M3388" s="970"/>
      <c r="N3388" s="970"/>
      <c r="O3388" s="970"/>
      <c r="P3388" s="970"/>
      <c r="Q3388" s="970"/>
      <c r="R3388" s="970"/>
      <c r="S3388" s="970"/>
      <c r="T3388" s="970"/>
      <c r="U3388" s="970"/>
      <c r="V3388" s="971"/>
    </row>
    <row r="3389" spans="1:22" ht="10.5" outlineLevel="4" x14ac:dyDescent="0.15">
      <c r="A3389" s="948" t="s">
        <v>36</v>
      </c>
      <c r="B3389" s="951" t="s">
        <v>11</v>
      </c>
      <c r="C3389" s="954" t="s">
        <v>10</v>
      </c>
      <c r="D3389" s="957" t="s">
        <v>49</v>
      </c>
      <c r="E3389" s="960" t="s">
        <v>10</v>
      </c>
      <c r="F3389" s="966"/>
      <c r="G3389" s="942"/>
      <c r="H3389" s="942"/>
      <c r="I3389" s="942"/>
      <c r="J3389" s="16" t="s">
        <v>156</v>
      </c>
      <c r="K3389" s="20"/>
      <c r="L3389" s="14"/>
      <c r="M3389" s="15"/>
      <c r="N3389" s="15"/>
      <c r="O3389" s="15"/>
      <c r="P3389" s="15"/>
      <c r="Q3389" s="14"/>
      <c r="R3389" s="14"/>
      <c r="S3389" s="945"/>
      <c r="T3389" s="912"/>
      <c r="U3389" s="912"/>
      <c r="V3389" s="912"/>
    </row>
    <row r="3390" spans="1:22" ht="10.5" outlineLevel="4" x14ac:dyDescent="0.15">
      <c r="A3390" s="949"/>
      <c r="B3390" s="952"/>
      <c r="C3390" s="955"/>
      <c r="D3390" s="958"/>
      <c r="E3390" s="961"/>
      <c r="F3390" s="967"/>
      <c r="G3390" s="943"/>
      <c r="H3390" s="943"/>
      <c r="I3390" s="943"/>
      <c r="J3390" s="16" t="s">
        <v>157</v>
      </c>
      <c r="K3390" s="20"/>
      <c r="L3390" s="16"/>
      <c r="M3390" s="17"/>
      <c r="N3390" s="17"/>
      <c r="O3390" s="17"/>
      <c r="P3390" s="17"/>
      <c r="Q3390" s="16"/>
      <c r="R3390" s="16"/>
      <c r="S3390" s="946"/>
      <c r="T3390" s="913"/>
      <c r="U3390" s="913"/>
      <c r="V3390" s="913"/>
    </row>
    <row r="3391" spans="1:22" ht="10.5" outlineLevel="4" x14ac:dyDescent="0.15">
      <c r="A3391" s="949"/>
      <c r="B3391" s="952"/>
      <c r="C3391" s="955"/>
      <c r="D3391" s="958"/>
      <c r="E3391" s="961"/>
      <c r="F3391" s="967"/>
      <c r="G3391" s="943"/>
      <c r="H3391" s="943"/>
      <c r="I3391" s="943"/>
      <c r="J3391" s="16" t="s">
        <v>158</v>
      </c>
      <c r="K3391" s="20"/>
      <c r="L3391" s="16"/>
      <c r="M3391" s="17"/>
      <c r="N3391" s="17"/>
      <c r="O3391" s="17"/>
      <c r="P3391" s="17"/>
      <c r="Q3391" s="16"/>
      <c r="R3391" s="16"/>
      <c r="S3391" s="946"/>
      <c r="T3391" s="913"/>
      <c r="U3391" s="913"/>
      <c r="V3391" s="913"/>
    </row>
    <row r="3392" spans="1:22" ht="10.5" outlineLevel="4" x14ac:dyDescent="0.15">
      <c r="A3392" s="949"/>
      <c r="B3392" s="952"/>
      <c r="C3392" s="955"/>
      <c r="D3392" s="958"/>
      <c r="E3392" s="961"/>
      <c r="F3392" s="967"/>
      <c r="G3392" s="943"/>
      <c r="H3392" s="943"/>
      <c r="I3392" s="943"/>
      <c r="J3392" s="18" t="s">
        <v>159</v>
      </c>
      <c r="K3392" s="21"/>
      <c r="L3392" s="18"/>
      <c r="M3392" s="18"/>
      <c r="N3392" s="18"/>
      <c r="O3392" s="18"/>
      <c r="P3392" s="18"/>
      <c r="Q3392" s="18"/>
      <c r="R3392" s="18"/>
      <c r="S3392" s="946"/>
      <c r="T3392" s="913"/>
      <c r="U3392" s="913"/>
      <c r="V3392" s="913"/>
    </row>
    <row r="3393" spans="1:22" ht="11.25" outlineLevel="4" thickBot="1" x14ac:dyDescent="0.2">
      <c r="A3393" s="950"/>
      <c r="B3393" s="953"/>
      <c r="C3393" s="956"/>
      <c r="D3393" s="959"/>
      <c r="E3393" s="962"/>
      <c r="F3393" s="968"/>
      <c r="G3393" s="944"/>
      <c r="H3393" s="944"/>
      <c r="I3393" s="944"/>
      <c r="J3393" s="19" t="s">
        <v>385</v>
      </c>
      <c r="K3393" s="19">
        <f>SUM(K3389:K3392)</f>
        <v>0</v>
      </c>
      <c r="L3393" s="19">
        <f>SUM(L3389:L3392)</f>
        <v>0</v>
      </c>
      <c r="M3393" s="19">
        <f t="shared" ref="M3393:R3393" si="830">SUM(M3389:M3392)</f>
        <v>0</v>
      </c>
      <c r="N3393" s="19">
        <f t="shared" si="830"/>
        <v>0</v>
      </c>
      <c r="O3393" s="19">
        <f t="shared" si="830"/>
        <v>0</v>
      </c>
      <c r="P3393" s="19">
        <f t="shared" si="830"/>
        <v>0</v>
      </c>
      <c r="Q3393" s="19">
        <f t="shared" si="830"/>
        <v>0</v>
      </c>
      <c r="R3393" s="19">
        <f t="shared" si="830"/>
        <v>0</v>
      </c>
      <c r="S3393" s="947"/>
      <c r="T3393" s="914"/>
      <c r="U3393" s="914"/>
      <c r="V3393" s="914"/>
    </row>
    <row r="3394" spans="1:22" ht="10.5" outlineLevel="4" x14ac:dyDescent="0.15">
      <c r="A3394" s="948" t="s">
        <v>36</v>
      </c>
      <c r="B3394" s="951" t="s">
        <v>11</v>
      </c>
      <c r="C3394" s="954" t="s">
        <v>10</v>
      </c>
      <c r="D3394" s="957" t="s">
        <v>49</v>
      </c>
      <c r="E3394" s="960" t="s">
        <v>11</v>
      </c>
      <c r="F3394" s="963"/>
      <c r="G3394" s="942"/>
      <c r="H3394" s="942"/>
      <c r="I3394" s="942"/>
      <c r="J3394" s="14" t="s">
        <v>156</v>
      </c>
      <c r="K3394" s="20"/>
      <c r="L3394" s="20"/>
      <c r="M3394" s="17"/>
      <c r="N3394" s="17"/>
      <c r="O3394" s="17"/>
      <c r="P3394" s="17"/>
      <c r="Q3394" s="16"/>
      <c r="R3394" s="16"/>
      <c r="S3394" s="945"/>
      <c r="T3394" s="912"/>
      <c r="U3394" s="912"/>
      <c r="V3394" s="912"/>
    </row>
    <row r="3395" spans="1:22" ht="10.5" outlineLevel="4" x14ac:dyDescent="0.15">
      <c r="A3395" s="949"/>
      <c r="B3395" s="952"/>
      <c r="C3395" s="955"/>
      <c r="D3395" s="958"/>
      <c r="E3395" s="961"/>
      <c r="F3395" s="964"/>
      <c r="G3395" s="943"/>
      <c r="H3395" s="943"/>
      <c r="I3395" s="943"/>
      <c r="J3395" s="16" t="s">
        <v>157</v>
      </c>
      <c r="K3395" s="20"/>
      <c r="L3395" s="20"/>
      <c r="M3395" s="17"/>
      <c r="N3395" s="17"/>
      <c r="O3395" s="17"/>
      <c r="P3395" s="17"/>
      <c r="Q3395" s="16"/>
      <c r="R3395" s="16"/>
      <c r="S3395" s="946"/>
      <c r="T3395" s="913"/>
      <c r="U3395" s="913"/>
      <c r="V3395" s="913"/>
    </row>
    <row r="3396" spans="1:22" ht="10.5" outlineLevel="4" x14ac:dyDescent="0.15">
      <c r="A3396" s="949"/>
      <c r="B3396" s="952"/>
      <c r="C3396" s="955"/>
      <c r="D3396" s="958"/>
      <c r="E3396" s="961"/>
      <c r="F3396" s="964"/>
      <c r="G3396" s="943"/>
      <c r="H3396" s="943"/>
      <c r="I3396" s="943"/>
      <c r="J3396" s="16" t="s">
        <v>158</v>
      </c>
      <c r="K3396" s="20"/>
      <c r="L3396" s="20"/>
      <c r="M3396" s="17"/>
      <c r="N3396" s="17"/>
      <c r="O3396" s="17"/>
      <c r="P3396" s="17"/>
      <c r="Q3396" s="16"/>
      <c r="R3396" s="16"/>
      <c r="S3396" s="946"/>
      <c r="T3396" s="913"/>
      <c r="U3396" s="913"/>
      <c r="V3396" s="913"/>
    </row>
    <row r="3397" spans="1:22" ht="10.5" outlineLevel="4" x14ac:dyDescent="0.15">
      <c r="A3397" s="949"/>
      <c r="B3397" s="952"/>
      <c r="C3397" s="955"/>
      <c r="D3397" s="958"/>
      <c r="E3397" s="961"/>
      <c r="F3397" s="964"/>
      <c r="G3397" s="943"/>
      <c r="H3397" s="943"/>
      <c r="I3397" s="943"/>
      <c r="J3397" s="18" t="s">
        <v>159</v>
      </c>
      <c r="K3397" s="21"/>
      <c r="L3397" s="21"/>
      <c r="M3397" s="22"/>
      <c r="N3397" s="22"/>
      <c r="O3397" s="22"/>
      <c r="P3397" s="22"/>
      <c r="Q3397" s="18"/>
      <c r="R3397" s="18"/>
      <c r="S3397" s="946"/>
      <c r="T3397" s="913"/>
      <c r="U3397" s="913"/>
      <c r="V3397" s="913"/>
    </row>
    <row r="3398" spans="1:22" ht="11.25" outlineLevel="4" thickBot="1" x14ac:dyDescent="0.2">
      <c r="A3398" s="950"/>
      <c r="B3398" s="953"/>
      <c r="C3398" s="956"/>
      <c r="D3398" s="959"/>
      <c r="E3398" s="962"/>
      <c r="F3398" s="965"/>
      <c r="G3398" s="944"/>
      <c r="H3398" s="944"/>
      <c r="I3398" s="944"/>
      <c r="J3398" s="19" t="s">
        <v>385</v>
      </c>
      <c r="K3398" s="19">
        <f>SUM(K3394:K3397)</f>
        <v>0</v>
      </c>
      <c r="L3398" s="19">
        <f>SUM(L3394:L3397)</f>
        <v>0</v>
      </c>
      <c r="M3398" s="19">
        <f t="shared" ref="M3398:R3398" si="831">SUM(M3394:M3397)</f>
        <v>0</v>
      </c>
      <c r="N3398" s="19">
        <f t="shared" si="831"/>
        <v>0</v>
      </c>
      <c r="O3398" s="19">
        <f t="shared" si="831"/>
        <v>0</v>
      </c>
      <c r="P3398" s="19">
        <f t="shared" si="831"/>
        <v>0</v>
      </c>
      <c r="Q3398" s="19">
        <f t="shared" si="831"/>
        <v>0</v>
      </c>
      <c r="R3398" s="19">
        <f t="shared" si="831"/>
        <v>0</v>
      </c>
      <c r="S3398" s="947"/>
      <c r="T3398" s="914"/>
      <c r="U3398" s="914"/>
      <c r="V3398" s="914"/>
    </row>
    <row r="3399" spans="1:22" ht="10.5" outlineLevel="4" x14ac:dyDescent="0.15">
      <c r="A3399" s="948" t="s">
        <v>36</v>
      </c>
      <c r="B3399" s="951" t="s">
        <v>11</v>
      </c>
      <c r="C3399" s="954" t="s">
        <v>10</v>
      </c>
      <c r="D3399" s="957" t="s">
        <v>49</v>
      </c>
      <c r="E3399" s="960" t="s">
        <v>12</v>
      </c>
      <c r="F3399" s="963"/>
      <c r="G3399" s="942"/>
      <c r="H3399" s="942"/>
      <c r="I3399" s="942"/>
      <c r="J3399" s="14" t="s">
        <v>156</v>
      </c>
      <c r="K3399" s="20"/>
      <c r="L3399" s="20"/>
      <c r="M3399" s="17"/>
      <c r="N3399" s="17"/>
      <c r="O3399" s="17"/>
      <c r="P3399" s="17"/>
      <c r="Q3399" s="16"/>
      <c r="R3399" s="16"/>
      <c r="S3399" s="945"/>
      <c r="T3399" s="912"/>
      <c r="U3399" s="912"/>
      <c r="V3399" s="912"/>
    </row>
    <row r="3400" spans="1:22" ht="10.5" outlineLevel="4" x14ac:dyDescent="0.15">
      <c r="A3400" s="949"/>
      <c r="B3400" s="952"/>
      <c r="C3400" s="955"/>
      <c r="D3400" s="958"/>
      <c r="E3400" s="961"/>
      <c r="F3400" s="964"/>
      <c r="G3400" s="943"/>
      <c r="H3400" s="943"/>
      <c r="I3400" s="943"/>
      <c r="J3400" s="16" t="s">
        <v>157</v>
      </c>
      <c r="K3400" s="20"/>
      <c r="L3400" s="20"/>
      <c r="M3400" s="17"/>
      <c r="N3400" s="17"/>
      <c r="O3400" s="17"/>
      <c r="P3400" s="17"/>
      <c r="Q3400" s="16"/>
      <c r="R3400" s="16"/>
      <c r="S3400" s="946"/>
      <c r="T3400" s="913"/>
      <c r="U3400" s="913"/>
      <c r="V3400" s="913"/>
    </row>
    <row r="3401" spans="1:22" ht="10.5" outlineLevel="4" x14ac:dyDescent="0.15">
      <c r="A3401" s="949"/>
      <c r="B3401" s="952"/>
      <c r="C3401" s="955"/>
      <c r="D3401" s="958"/>
      <c r="E3401" s="961"/>
      <c r="F3401" s="964"/>
      <c r="G3401" s="943"/>
      <c r="H3401" s="943"/>
      <c r="I3401" s="943"/>
      <c r="J3401" s="16" t="s">
        <v>158</v>
      </c>
      <c r="K3401" s="20"/>
      <c r="L3401" s="20"/>
      <c r="M3401" s="17"/>
      <c r="N3401" s="17"/>
      <c r="O3401" s="17"/>
      <c r="P3401" s="17"/>
      <c r="Q3401" s="16"/>
      <c r="R3401" s="16"/>
      <c r="S3401" s="946"/>
      <c r="T3401" s="913"/>
      <c r="U3401" s="913"/>
      <c r="V3401" s="913"/>
    </row>
    <row r="3402" spans="1:22" ht="10.5" outlineLevel="4" x14ac:dyDescent="0.15">
      <c r="A3402" s="949"/>
      <c r="B3402" s="952"/>
      <c r="C3402" s="955"/>
      <c r="D3402" s="958"/>
      <c r="E3402" s="961"/>
      <c r="F3402" s="964"/>
      <c r="G3402" s="943"/>
      <c r="H3402" s="943"/>
      <c r="I3402" s="943"/>
      <c r="J3402" s="18" t="s">
        <v>159</v>
      </c>
      <c r="K3402" s="21"/>
      <c r="L3402" s="21"/>
      <c r="M3402" s="22"/>
      <c r="N3402" s="22"/>
      <c r="O3402" s="22"/>
      <c r="P3402" s="22"/>
      <c r="Q3402" s="18"/>
      <c r="R3402" s="18"/>
      <c r="S3402" s="946"/>
      <c r="T3402" s="913"/>
      <c r="U3402" s="913"/>
      <c r="V3402" s="913"/>
    </row>
    <row r="3403" spans="1:22" ht="11.25" outlineLevel="4" thickBot="1" x14ac:dyDescent="0.2">
      <c r="A3403" s="950"/>
      <c r="B3403" s="953"/>
      <c r="C3403" s="956"/>
      <c r="D3403" s="959"/>
      <c r="E3403" s="962"/>
      <c r="F3403" s="965"/>
      <c r="G3403" s="944"/>
      <c r="H3403" s="944"/>
      <c r="I3403" s="944"/>
      <c r="J3403" s="19" t="s">
        <v>385</v>
      </c>
      <c r="K3403" s="19">
        <f>SUM(K3399:K3402)</f>
        <v>0</v>
      </c>
      <c r="L3403" s="19">
        <f>SUM(L3399:L3402)</f>
        <v>0</v>
      </c>
      <c r="M3403" s="19">
        <f t="shared" ref="M3403:R3403" si="832">SUM(M3399:M3402)</f>
        <v>0</v>
      </c>
      <c r="N3403" s="19">
        <f t="shared" si="832"/>
        <v>0</v>
      </c>
      <c r="O3403" s="19">
        <f t="shared" si="832"/>
        <v>0</v>
      </c>
      <c r="P3403" s="19">
        <f t="shared" si="832"/>
        <v>0</v>
      </c>
      <c r="Q3403" s="19">
        <f t="shared" si="832"/>
        <v>0</v>
      </c>
      <c r="R3403" s="19">
        <f t="shared" si="832"/>
        <v>0</v>
      </c>
      <c r="S3403" s="947"/>
      <c r="T3403" s="914"/>
      <c r="U3403" s="914"/>
      <c r="V3403" s="914"/>
    </row>
    <row r="3404" spans="1:22" ht="11.25" outlineLevel="3" thickBot="1" x14ac:dyDescent="0.2">
      <c r="A3404" s="30" t="s">
        <v>36</v>
      </c>
      <c r="B3404" s="31" t="s">
        <v>11</v>
      </c>
      <c r="C3404" s="10" t="s">
        <v>10</v>
      </c>
      <c r="D3404" s="25">
        <v>7</v>
      </c>
      <c r="E3404" s="915" t="s">
        <v>46</v>
      </c>
      <c r="F3404" s="916"/>
      <c r="G3404" s="916"/>
      <c r="H3404" s="916"/>
      <c r="I3404" s="916"/>
      <c r="J3404" s="917"/>
      <c r="K3404" s="26">
        <f>K3393+K3398+K3402</f>
        <v>0</v>
      </c>
      <c r="L3404" s="26">
        <f>L3393+L3398+L3402</f>
        <v>0</v>
      </c>
      <c r="M3404" s="26">
        <f t="shared" ref="M3404:R3404" si="833">M3393+M3398+M3402</f>
        <v>0</v>
      </c>
      <c r="N3404" s="26">
        <f t="shared" si="833"/>
        <v>0</v>
      </c>
      <c r="O3404" s="26">
        <f t="shared" si="833"/>
        <v>0</v>
      </c>
      <c r="P3404" s="26">
        <f t="shared" si="833"/>
        <v>0</v>
      </c>
      <c r="Q3404" s="26">
        <f t="shared" si="833"/>
        <v>0</v>
      </c>
      <c r="R3404" s="26">
        <f t="shared" si="833"/>
        <v>0</v>
      </c>
      <c r="S3404" s="42" t="s">
        <v>13</v>
      </c>
      <c r="T3404" s="43" t="s">
        <v>13</v>
      </c>
      <c r="U3404" s="44" t="s">
        <v>13</v>
      </c>
      <c r="V3404" s="45" t="s">
        <v>13</v>
      </c>
    </row>
    <row r="3405" spans="1:22" ht="15.75" customHeight="1" outlineLevel="2" thickBot="1" x14ac:dyDescent="0.2">
      <c r="A3405" s="30" t="s">
        <v>36</v>
      </c>
      <c r="B3405" s="31" t="s">
        <v>11</v>
      </c>
      <c r="C3405" s="10" t="s">
        <v>10</v>
      </c>
      <c r="D3405" s="918" t="s">
        <v>21</v>
      </c>
      <c r="E3405" s="919"/>
      <c r="F3405" s="919"/>
      <c r="G3405" s="919"/>
      <c r="H3405" s="919"/>
      <c r="I3405" s="919"/>
      <c r="J3405" s="919"/>
      <c r="K3405" s="32">
        <f>K3370+K3353+K3336+K3302+K3319</f>
        <v>0</v>
      </c>
      <c r="L3405" s="32">
        <f>L3370+L3353+L3336+L3302+L3319</f>
        <v>0</v>
      </c>
      <c r="M3405" s="32">
        <f t="shared" ref="M3405:R3405" si="834">M3370+M3353+M3336+M3302+M3319</f>
        <v>0</v>
      </c>
      <c r="N3405" s="32">
        <f t="shared" si="834"/>
        <v>0</v>
      </c>
      <c r="O3405" s="32">
        <f t="shared" si="834"/>
        <v>0</v>
      </c>
      <c r="P3405" s="32">
        <f t="shared" si="834"/>
        <v>0</v>
      </c>
      <c r="Q3405" s="32">
        <f t="shared" si="834"/>
        <v>0</v>
      </c>
      <c r="R3405" s="32">
        <f t="shared" si="834"/>
        <v>0</v>
      </c>
      <c r="S3405" s="33" t="s">
        <v>13</v>
      </c>
      <c r="T3405" s="34" t="s">
        <v>13</v>
      </c>
      <c r="U3405" s="35" t="s">
        <v>13</v>
      </c>
      <c r="V3405" s="36" t="s">
        <v>13</v>
      </c>
    </row>
    <row r="3406" spans="1:22" ht="11.25" customHeight="1" outlineLevel="3" thickBot="1" x14ac:dyDescent="0.2">
      <c r="A3406" s="7" t="s">
        <v>36</v>
      </c>
      <c r="B3406" s="9" t="s">
        <v>11</v>
      </c>
      <c r="C3406" s="10" t="s">
        <v>11</v>
      </c>
      <c r="D3406" s="972" t="s">
        <v>81</v>
      </c>
      <c r="E3406" s="973"/>
      <c r="F3406" s="973"/>
      <c r="G3406" s="973"/>
      <c r="H3406" s="973"/>
      <c r="I3406" s="973"/>
      <c r="J3406" s="973"/>
      <c r="K3406" s="973"/>
      <c r="L3406" s="973"/>
      <c r="M3406" s="973"/>
      <c r="N3406" s="973"/>
      <c r="O3406" s="973"/>
      <c r="P3406" s="973"/>
      <c r="Q3406" s="973"/>
      <c r="R3406" s="973"/>
      <c r="S3406" s="973"/>
      <c r="T3406" s="973"/>
      <c r="U3406" s="973"/>
      <c r="V3406" s="974"/>
    </row>
    <row r="3407" spans="1:22" ht="11.25" customHeight="1" outlineLevel="4" thickBot="1" x14ac:dyDescent="0.2">
      <c r="A3407" s="11" t="s">
        <v>36</v>
      </c>
      <c r="B3407" s="12" t="s">
        <v>11</v>
      </c>
      <c r="C3407" s="117" t="s">
        <v>11</v>
      </c>
      <c r="D3407" s="13">
        <v>1</v>
      </c>
      <c r="E3407" s="969" t="s">
        <v>82</v>
      </c>
      <c r="F3407" s="970"/>
      <c r="G3407" s="970"/>
      <c r="H3407" s="970"/>
      <c r="I3407" s="970"/>
      <c r="J3407" s="970"/>
      <c r="K3407" s="970"/>
      <c r="L3407" s="970"/>
      <c r="M3407" s="970"/>
      <c r="N3407" s="970"/>
      <c r="O3407" s="970"/>
      <c r="P3407" s="970"/>
      <c r="Q3407" s="970"/>
      <c r="R3407" s="970"/>
      <c r="S3407" s="970"/>
      <c r="T3407" s="970"/>
      <c r="U3407" s="970"/>
      <c r="V3407" s="971"/>
    </row>
    <row r="3408" spans="1:22" ht="10.5" outlineLevel="4" x14ac:dyDescent="0.15">
      <c r="A3408" s="948" t="s">
        <v>36</v>
      </c>
      <c r="B3408" s="951" t="s">
        <v>11</v>
      </c>
      <c r="C3408" s="954" t="s">
        <v>11</v>
      </c>
      <c r="D3408" s="957" t="s">
        <v>10</v>
      </c>
      <c r="E3408" s="960" t="s">
        <v>10</v>
      </c>
      <c r="F3408" s="966"/>
      <c r="G3408" s="942"/>
      <c r="H3408" s="942"/>
      <c r="I3408" s="942"/>
      <c r="J3408" s="16" t="s">
        <v>156</v>
      </c>
      <c r="K3408" s="20"/>
      <c r="L3408" s="14"/>
      <c r="M3408" s="15"/>
      <c r="N3408" s="15"/>
      <c r="O3408" s="15"/>
      <c r="P3408" s="15"/>
      <c r="Q3408" s="14"/>
      <c r="R3408" s="14"/>
      <c r="S3408" s="945"/>
      <c r="T3408" s="912"/>
      <c r="U3408" s="912"/>
      <c r="V3408" s="912"/>
    </row>
    <row r="3409" spans="1:22" ht="10.5" outlineLevel="4" x14ac:dyDescent="0.15">
      <c r="A3409" s="949"/>
      <c r="B3409" s="952"/>
      <c r="C3409" s="955"/>
      <c r="D3409" s="958"/>
      <c r="E3409" s="961"/>
      <c r="F3409" s="967"/>
      <c r="G3409" s="943"/>
      <c r="H3409" s="943"/>
      <c r="I3409" s="943"/>
      <c r="J3409" s="16" t="s">
        <v>157</v>
      </c>
      <c r="K3409" s="20"/>
      <c r="L3409" s="16"/>
      <c r="M3409" s="17"/>
      <c r="N3409" s="17"/>
      <c r="O3409" s="17"/>
      <c r="P3409" s="17"/>
      <c r="Q3409" s="16"/>
      <c r="R3409" s="16"/>
      <c r="S3409" s="946"/>
      <c r="T3409" s="913"/>
      <c r="U3409" s="913"/>
      <c r="V3409" s="913"/>
    </row>
    <row r="3410" spans="1:22" ht="10.5" outlineLevel="4" x14ac:dyDescent="0.15">
      <c r="A3410" s="949"/>
      <c r="B3410" s="952"/>
      <c r="C3410" s="955"/>
      <c r="D3410" s="958"/>
      <c r="E3410" s="961"/>
      <c r="F3410" s="967"/>
      <c r="G3410" s="943"/>
      <c r="H3410" s="943"/>
      <c r="I3410" s="943"/>
      <c r="J3410" s="16" t="s">
        <v>158</v>
      </c>
      <c r="K3410" s="20"/>
      <c r="L3410" s="16"/>
      <c r="M3410" s="17"/>
      <c r="N3410" s="17"/>
      <c r="O3410" s="17"/>
      <c r="P3410" s="17"/>
      <c r="Q3410" s="16"/>
      <c r="R3410" s="16"/>
      <c r="S3410" s="946"/>
      <c r="T3410" s="913"/>
      <c r="U3410" s="913"/>
      <c r="V3410" s="913"/>
    </row>
    <row r="3411" spans="1:22" ht="10.5" outlineLevel="4" x14ac:dyDescent="0.15">
      <c r="A3411" s="949"/>
      <c r="B3411" s="952"/>
      <c r="C3411" s="955"/>
      <c r="D3411" s="958"/>
      <c r="E3411" s="961"/>
      <c r="F3411" s="967"/>
      <c r="G3411" s="943"/>
      <c r="H3411" s="943"/>
      <c r="I3411" s="943"/>
      <c r="J3411" s="18" t="s">
        <v>159</v>
      </c>
      <c r="K3411" s="21"/>
      <c r="L3411" s="18"/>
      <c r="M3411" s="18"/>
      <c r="N3411" s="18"/>
      <c r="O3411" s="18"/>
      <c r="P3411" s="18"/>
      <c r="Q3411" s="18"/>
      <c r="R3411" s="18"/>
      <c r="S3411" s="946"/>
      <c r="T3411" s="913"/>
      <c r="U3411" s="913"/>
      <c r="V3411" s="913"/>
    </row>
    <row r="3412" spans="1:22" ht="11.25" outlineLevel="4" thickBot="1" x14ac:dyDescent="0.2">
      <c r="A3412" s="950"/>
      <c r="B3412" s="953"/>
      <c r="C3412" s="956"/>
      <c r="D3412" s="959"/>
      <c r="E3412" s="962"/>
      <c r="F3412" s="968"/>
      <c r="G3412" s="944"/>
      <c r="H3412" s="944"/>
      <c r="I3412" s="944"/>
      <c r="J3412" s="19" t="s">
        <v>385</v>
      </c>
      <c r="K3412" s="19">
        <f>SUM(K3408:K3411)</f>
        <v>0</v>
      </c>
      <c r="L3412" s="19">
        <f>SUM(L3408:L3411)</f>
        <v>0</v>
      </c>
      <c r="M3412" s="19">
        <f t="shared" ref="M3412:R3412" si="835">SUM(M3408:M3411)</f>
        <v>0</v>
      </c>
      <c r="N3412" s="19">
        <f t="shared" si="835"/>
        <v>0</v>
      </c>
      <c r="O3412" s="19">
        <f t="shared" si="835"/>
        <v>0</v>
      </c>
      <c r="P3412" s="19">
        <f t="shared" si="835"/>
        <v>0</v>
      </c>
      <c r="Q3412" s="19">
        <f t="shared" si="835"/>
        <v>0</v>
      </c>
      <c r="R3412" s="19">
        <f t="shared" si="835"/>
        <v>0</v>
      </c>
      <c r="S3412" s="947"/>
      <c r="T3412" s="914"/>
      <c r="U3412" s="914"/>
      <c r="V3412" s="914"/>
    </row>
    <row r="3413" spans="1:22" ht="10.5" outlineLevel="4" x14ac:dyDescent="0.15">
      <c r="A3413" s="948" t="s">
        <v>36</v>
      </c>
      <c r="B3413" s="951" t="s">
        <v>11</v>
      </c>
      <c r="C3413" s="954" t="s">
        <v>11</v>
      </c>
      <c r="D3413" s="957" t="s">
        <v>10</v>
      </c>
      <c r="E3413" s="960" t="s">
        <v>11</v>
      </c>
      <c r="F3413" s="963"/>
      <c r="G3413" s="942"/>
      <c r="H3413" s="942"/>
      <c r="I3413" s="942"/>
      <c r="J3413" s="14" t="s">
        <v>156</v>
      </c>
      <c r="K3413" s="20"/>
      <c r="L3413" s="20"/>
      <c r="M3413" s="17"/>
      <c r="N3413" s="17"/>
      <c r="O3413" s="17"/>
      <c r="P3413" s="17"/>
      <c r="Q3413" s="16"/>
      <c r="R3413" s="16"/>
      <c r="S3413" s="945"/>
      <c r="T3413" s="912"/>
      <c r="U3413" s="912"/>
      <c r="V3413" s="912"/>
    </row>
    <row r="3414" spans="1:22" ht="10.5" outlineLevel="4" x14ac:dyDescent="0.15">
      <c r="A3414" s="949"/>
      <c r="B3414" s="952"/>
      <c r="C3414" s="955"/>
      <c r="D3414" s="958"/>
      <c r="E3414" s="961"/>
      <c r="F3414" s="964"/>
      <c r="G3414" s="943"/>
      <c r="H3414" s="943"/>
      <c r="I3414" s="943"/>
      <c r="J3414" s="16" t="s">
        <v>157</v>
      </c>
      <c r="K3414" s="20"/>
      <c r="L3414" s="20"/>
      <c r="M3414" s="17"/>
      <c r="N3414" s="17"/>
      <c r="O3414" s="17"/>
      <c r="P3414" s="17"/>
      <c r="Q3414" s="16"/>
      <c r="R3414" s="16"/>
      <c r="S3414" s="946"/>
      <c r="T3414" s="913"/>
      <c r="U3414" s="913"/>
      <c r="V3414" s="913"/>
    </row>
    <row r="3415" spans="1:22" ht="10.5" outlineLevel="4" x14ac:dyDescent="0.15">
      <c r="A3415" s="949"/>
      <c r="B3415" s="952"/>
      <c r="C3415" s="955"/>
      <c r="D3415" s="958"/>
      <c r="E3415" s="961"/>
      <c r="F3415" s="964"/>
      <c r="G3415" s="943"/>
      <c r="H3415" s="943"/>
      <c r="I3415" s="943"/>
      <c r="J3415" s="16" t="s">
        <v>158</v>
      </c>
      <c r="K3415" s="20"/>
      <c r="L3415" s="20"/>
      <c r="M3415" s="17"/>
      <c r="N3415" s="17"/>
      <c r="O3415" s="17"/>
      <c r="P3415" s="17"/>
      <c r="Q3415" s="16"/>
      <c r="R3415" s="16"/>
      <c r="S3415" s="946"/>
      <c r="T3415" s="913"/>
      <c r="U3415" s="913"/>
      <c r="V3415" s="913"/>
    </row>
    <row r="3416" spans="1:22" ht="10.5" outlineLevel="4" x14ac:dyDescent="0.15">
      <c r="A3416" s="949"/>
      <c r="B3416" s="952"/>
      <c r="C3416" s="955"/>
      <c r="D3416" s="958"/>
      <c r="E3416" s="961"/>
      <c r="F3416" s="964"/>
      <c r="G3416" s="943"/>
      <c r="H3416" s="943"/>
      <c r="I3416" s="943"/>
      <c r="J3416" s="18" t="s">
        <v>159</v>
      </c>
      <c r="K3416" s="21"/>
      <c r="L3416" s="21"/>
      <c r="M3416" s="22"/>
      <c r="N3416" s="22"/>
      <c r="O3416" s="22"/>
      <c r="P3416" s="22"/>
      <c r="Q3416" s="18"/>
      <c r="R3416" s="18"/>
      <c r="S3416" s="946"/>
      <c r="T3416" s="913"/>
      <c r="U3416" s="913"/>
      <c r="V3416" s="913"/>
    </row>
    <row r="3417" spans="1:22" ht="11.25" outlineLevel="4" thickBot="1" x14ac:dyDescent="0.2">
      <c r="A3417" s="950"/>
      <c r="B3417" s="953"/>
      <c r="C3417" s="956"/>
      <c r="D3417" s="959"/>
      <c r="E3417" s="962"/>
      <c r="F3417" s="965"/>
      <c r="G3417" s="944"/>
      <c r="H3417" s="944"/>
      <c r="I3417" s="944"/>
      <c r="J3417" s="19" t="s">
        <v>385</v>
      </c>
      <c r="K3417" s="19">
        <f>SUM(K3413:K3416)</f>
        <v>0</v>
      </c>
      <c r="L3417" s="19">
        <f>SUM(L3413:L3416)</f>
        <v>0</v>
      </c>
      <c r="M3417" s="19">
        <f t="shared" ref="M3417:R3417" si="836">SUM(M3413:M3416)</f>
        <v>0</v>
      </c>
      <c r="N3417" s="19">
        <f t="shared" si="836"/>
        <v>0</v>
      </c>
      <c r="O3417" s="19">
        <f t="shared" si="836"/>
        <v>0</v>
      </c>
      <c r="P3417" s="19">
        <f t="shared" si="836"/>
        <v>0</v>
      </c>
      <c r="Q3417" s="19">
        <f t="shared" si="836"/>
        <v>0</v>
      </c>
      <c r="R3417" s="19">
        <f t="shared" si="836"/>
        <v>0</v>
      </c>
      <c r="S3417" s="947"/>
      <c r="T3417" s="914"/>
      <c r="U3417" s="914"/>
      <c r="V3417" s="914"/>
    </row>
    <row r="3418" spans="1:22" ht="10.5" outlineLevel="4" x14ac:dyDescent="0.15">
      <c r="A3418" s="948" t="s">
        <v>36</v>
      </c>
      <c r="B3418" s="951" t="s">
        <v>11</v>
      </c>
      <c r="C3418" s="954" t="s">
        <v>11</v>
      </c>
      <c r="D3418" s="957" t="s">
        <v>10</v>
      </c>
      <c r="E3418" s="960" t="s">
        <v>12</v>
      </c>
      <c r="F3418" s="963"/>
      <c r="G3418" s="942"/>
      <c r="H3418" s="942"/>
      <c r="I3418" s="942"/>
      <c r="J3418" s="14" t="s">
        <v>156</v>
      </c>
      <c r="K3418" s="20"/>
      <c r="L3418" s="20"/>
      <c r="M3418" s="17"/>
      <c r="N3418" s="17"/>
      <c r="O3418" s="17"/>
      <c r="P3418" s="17"/>
      <c r="Q3418" s="16"/>
      <c r="R3418" s="16"/>
      <c r="S3418" s="945"/>
      <c r="T3418" s="912"/>
      <c r="U3418" s="912"/>
      <c r="V3418" s="912"/>
    </row>
    <row r="3419" spans="1:22" ht="10.5" outlineLevel="4" x14ac:dyDescent="0.15">
      <c r="A3419" s="949"/>
      <c r="B3419" s="952"/>
      <c r="C3419" s="955"/>
      <c r="D3419" s="958"/>
      <c r="E3419" s="961"/>
      <c r="F3419" s="964"/>
      <c r="G3419" s="943"/>
      <c r="H3419" s="943"/>
      <c r="I3419" s="943"/>
      <c r="J3419" s="16" t="s">
        <v>157</v>
      </c>
      <c r="K3419" s="20"/>
      <c r="L3419" s="20"/>
      <c r="M3419" s="17"/>
      <c r="N3419" s="17"/>
      <c r="O3419" s="17"/>
      <c r="P3419" s="17"/>
      <c r="Q3419" s="16"/>
      <c r="R3419" s="16"/>
      <c r="S3419" s="946"/>
      <c r="T3419" s="913"/>
      <c r="U3419" s="913"/>
      <c r="V3419" s="913"/>
    </row>
    <row r="3420" spans="1:22" ht="10.5" outlineLevel="4" x14ac:dyDescent="0.15">
      <c r="A3420" s="949"/>
      <c r="B3420" s="952"/>
      <c r="C3420" s="955"/>
      <c r="D3420" s="958"/>
      <c r="E3420" s="961"/>
      <c r="F3420" s="964"/>
      <c r="G3420" s="943"/>
      <c r="H3420" s="943"/>
      <c r="I3420" s="943"/>
      <c r="J3420" s="16" t="s">
        <v>158</v>
      </c>
      <c r="K3420" s="20"/>
      <c r="L3420" s="20"/>
      <c r="M3420" s="17"/>
      <c r="N3420" s="17"/>
      <c r="O3420" s="17"/>
      <c r="P3420" s="17"/>
      <c r="Q3420" s="16"/>
      <c r="R3420" s="16"/>
      <c r="S3420" s="946"/>
      <c r="T3420" s="913"/>
      <c r="U3420" s="913"/>
      <c r="V3420" s="913"/>
    </row>
    <row r="3421" spans="1:22" ht="10.5" outlineLevel="4" x14ac:dyDescent="0.15">
      <c r="A3421" s="949"/>
      <c r="B3421" s="952"/>
      <c r="C3421" s="955"/>
      <c r="D3421" s="958"/>
      <c r="E3421" s="961"/>
      <c r="F3421" s="964"/>
      <c r="G3421" s="943"/>
      <c r="H3421" s="943"/>
      <c r="I3421" s="943"/>
      <c r="J3421" s="18" t="s">
        <v>159</v>
      </c>
      <c r="K3421" s="21"/>
      <c r="L3421" s="21"/>
      <c r="M3421" s="22"/>
      <c r="N3421" s="22"/>
      <c r="O3421" s="22"/>
      <c r="P3421" s="22"/>
      <c r="Q3421" s="18"/>
      <c r="R3421" s="18"/>
      <c r="S3421" s="946"/>
      <c r="T3421" s="913"/>
      <c r="U3421" s="913"/>
      <c r="V3421" s="913"/>
    </row>
    <row r="3422" spans="1:22" ht="11.25" outlineLevel="4" thickBot="1" x14ac:dyDescent="0.2">
      <c r="A3422" s="950"/>
      <c r="B3422" s="953"/>
      <c r="C3422" s="956"/>
      <c r="D3422" s="959"/>
      <c r="E3422" s="962"/>
      <c r="F3422" s="965"/>
      <c r="G3422" s="944"/>
      <c r="H3422" s="944"/>
      <c r="I3422" s="944"/>
      <c r="J3422" s="19" t="s">
        <v>385</v>
      </c>
      <c r="K3422" s="19">
        <f>SUM(K3418:K3421)</f>
        <v>0</v>
      </c>
      <c r="L3422" s="19">
        <f>SUM(L3418:L3421)</f>
        <v>0</v>
      </c>
      <c r="M3422" s="19">
        <f t="shared" ref="M3422:R3422" si="837">SUM(M3418:M3421)</f>
        <v>0</v>
      </c>
      <c r="N3422" s="19">
        <f t="shared" si="837"/>
        <v>0</v>
      </c>
      <c r="O3422" s="19">
        <f t="shared" si="837"/>
        <v>0</v>
      </c>
      <c r="P3422" s="19">
        <f t="shared" si="837"/>
        <v>0</v>
      </c>
      <c r="Q3422" s="19">
        <f t="shared" si="837"/>
        <v>0</v>
      </c>
      <c r="R3422" s="19">
        <f t="shared" si="837"/>
        <v>0</v>
      </c>
      <c r="S3422" s="947"/>
      <c r="T3422" s="914"/>
      <c r="U3422" s="914"/>
      <c r="V3422" s="914"/>
    </row>
    <row r="3423" spans="1:22" ht="11.25" outlineLevel="3" thickBot="1" x14ac:dyDescent="0.2">
      <c r="A3423" s="30" t="s">
        <v>36</v>
      </c>
      <c r="B3423" s="31" t="s">
        <v>11</v>
      </c>
      <c r="C3423" s="10" t="s">
        <v>11</v>
      </c>
      <c r="D3423" s="25">
        <v>1</v>
      </c>
      <c r="E3423" s="915" t="s">
        <v>46</v>
      </c>
      <c r="F3423" s="916"/>
      <c r="G3423" s="916"/>
      <c r="H3423" s="916"/>
      <c r="I3423" s="916"/>
      <c r="J3423" s="917"/>
      <c r="K3423" s="26">
        <f>K3412+K3417+K3421</f>
        <v>0</v>
      </c>
      <c r="L3423" s="26">
        <f>L3412+L3417+L3421</f>
        <v>0</v>
      </c>
      <c r="M3423" s="26">
        <f t="shared" ref="M3423:R3423" si="838">M3412+M3417+M3421</f>
        <v>0</v>
      </c>
      <c r="N3423" s="26">
        <f t="shared" si="838"/>
        <v>0</v>
      </c>
      <c r="O3423" s="26">
        <f t="shared" si="838"/>
        <v>0</v>
      </c>
      <c r="P3423" s="26">
        <f t="shared" si="838"/>
        <v>0</v>
      </c>
      <c r="Q3423" s="26">
        <f t="shared" si="838"/>
        <v>0</v>
      </c>
      <c r="R3423" s="26">
        <f t="shared" si="838"/>
        <v>0</v>
      </c>
      <c r="S3423" s="42" t="s">
        <v>13</v>
      </c>
      <c r="T3423" s="43" t="s">
        <v>13</v>
      </c>
      <c r="U3423" s="44" t="s">
        <v>13</v>
      </c>
      <c r="V3423" s="45" t="s">
        <v>13</v>
      </c>
    </row>
    <row r="3424" spans="1:22" ht="11.25" customHeight="1" outlineLevel="4" thickBot="1" x14ac:dyDescent="0.2">
      <c r="A3424" s="11" t="s">
        <v>36</v>
      </c>
      <c r="B3424" s="12" t="s">
        <v>11</v>
      </c>
      <c r="C3424" s="117" t="s">
        <v>11</v>
      </c>
      <c r="D3424" s="13">
        <v>2</v>
      </c>
      <c r="E3424" s="969" t="s">
        <v>83</v>
      </c>
      <c r="F3424" s="970"/>
      <c r="G3424" s="970"/>
      <c r="H3424" s="970"/>
      <c r="I3424" s="970"/>
      <c r="J3424" s="970"/>
      <c r="K3424" s="970"/>
      <c r="L3424" s="970"/>
      <c r="M3424" s="970"/>
      <c r="N3424" s="970"/>
      <c r="O3424" s="970"/>
      <c r="P3424" s="970"/>
      <c r="Q3424" s="970"/>
      <c r="R3424" s="970"/>
      <c r="S3424" s="970"/>
      <c r="T3424" s="970"/>
      <c r="U3424" s="970"/>
      <c r="V3424" s="971"/>
    </row>
    <row r="3425" spans="1:22" ht="10.5" outlineLevel="4" x14ac:dyDescent="0.15">
      <c r="A3425" s="948" t="s">
        <v>36</v>
      </c>
      <c r="B3425" s="951" t="s">
        <v>11</v>
      </c>
      <c r="C3425" s="954" t="s">
        <v>11</v>
      </c>
      <c r="D3425" s="957" t="s">
        <v>11</v>
      </c>
      <c r="E3425" s="960" t="s">
        <v>10</v>
      </c>
      <c r="F3425" s="966"/>
      <c r="G3425" s="942"/>
      <c r="H3425" s="942"/>
      <c r="I3425" s="942"/>
      <c r="J3425" s="16" t="s">
        <v>156</v>
      </c>
      <c r="K3425" s="20"/>
      <c r="L3425" s="14"/>
      <c r="M3425" s="15"/>
      <c r="N3425" s="15"/>
      <c r="O3425" s="15"/>
      <c r="P3425" s="15"/>
      <c r="Q3425" s="14"/>
      <c r="R3425" s="14"/>
      <c r="S3425" s="945"/>
      <c r="T3425" s="912"/>
      <c r="U3425" s="912"/>
      <c r="V3425" s="912"/>
    </row>
    <row r="3426" spans="1:22" ht="10.5" outlineLevel="4" x14ac:dyDescent="0.15">
      <c r="A3426" s="949"/>
      <c r="B3426" s="952"/>
      <c r="C3426" s="955"/>
      <c r="D3426" s="958"/>
      <c r="E3426" s="961"/>
      <c r="F3426" s="967"/>
      <c r="G3426" s="943"/>
      <c r="H3426" s="943"/>
      <c r="I3426" s="943"/>
      <c r="J3426" s="16" t="s">
        <v>157</v>
      </c>
      <c r="K3426" s="20"/>
      <c r="L3426" s="16"/>
      <c r="M3426" s="17"/>
      <c r="N3426" s="17"/>
      <c r="O3426" s="17"/>
      <c r="P3426" s="17"/>
      <c r="Q3426" s="16"/>
      <c r="R3426" s="16"/>
      <c r="S3426" s="946"/>
      <c r="T3426" s="913"/>
      <c r="U3426" s="913"/>
      <c r="V3426" s="913"/>
    </row>
    <row r="3427" spans="1:22" ht="10.5" outlineLevel="4" x14ac:dyDescent="0.15">
      <c r="A3427" s="949"/>
      <c r="B3427" s="952"/>
      <c r="C3427" s="955"/>
      <c r="D3427" s="958"/>
      <c r="E3427" s="961"/>
      <c r="F3427" s="967"/>
      <c r="G3427" s="943"/>
      <c r="H3427" s="943"/>
      <c r="I3427" s="943"/>
      <c r="J3427" s="16" t="s">
        <v>158</v>
      </c>
      <c r="K3427" s="20"/>
      <c r="L3427" s="16"/>
      <c r="M3427" s="17"/>
      <c r="N3427" s="17"/>
      <c r="O3427" s="17"/>
      <c r="P3427" s="17"/>
      <c r="Q3427" s="16"/>
      <c r="R3427" s="16"/>
      <c r="S3427" s="946"/>
      <c r="T3427" s="913"/>
      <c r="U3427" s="913"/>
      <c r="V3427" s="913"/>
    </row>
    <row r="3428" spans="1:22" ht="10.5" outlineLevel="4" x14ac:dyDescent="0.15">
      <c r="A3428" s="949"/>
      <c r="B3428" s="952"/>
      <c r="C3428" s="955"/>
      <c r="D3428" s="958"/>
      <c r="E3428" s="961"/>
      <c r="F3428" s="967"/>
      <c r="G3428" s="943"/>
      <c r="H3428" s="943"/>
      <c r="I3428" s="943"/>
      <c r="J3428" s="18" t="s">
        <v>159</v>
      </c>
      <c r="K3428" s="21"/>
      <c r="L3428" s="18"/>
      <c r="M3428" s="18"/>
      <c r="N3428" s="18"/>
      <c r="O3428" s="18"/>
      <c r="P3428" s="18"/>
      <c r="Q3428" s="18"/>
      <c r="R3428" s="18"/>
      <c r="S3428" s="946"/>
      <c r="T3428" s="913"/>
      <c r="U3428" s="913"/>
      <c r="V3428" s="913"/>
    </row>
    <row r="3429" spans="1:22" ht="11.25" outlineLevel="4" thickBot="1" x14ac:dyDescent="0.2">
      <c r="A3429" s="950"/>
      <c r="B3429" s="953"/>
      <c r="C3429" s="956"/>
      <c r="D3429" s="959"/>
      <c r="E3429" s="962"/>
      <c r="F3429" s="968"/>
      <c r="G3429" s="944"/>
      <c r="H3429" s="944"/>
      <c r="I3429" s="944"/>
      <c r="J3429" s="19" t="s">
        <v>385</v>
      </c>
      <c r="K3429" s="19">
        <f>SUM(K3425:K3428)</f>
        <v>0</v>
      </c>
      <c r="L3429" s="19">
        <f>SUM(L3425:L3428)</f>
        <v>0</v>
      </c>
      <c r="M3429" s="19">
        <f t="shared" ref="M3429:R3429" si="839">SUM(M3425:M3428)</f>
        <v>0</v>
      </c>
      <c r="N3429" s="19">
        <f t="shared" si="839"/>
        <v>0</v>
      </c>
      <c r="O3429" s="19">
        <f t="shared" si="839"/>
        <v>0</v>
      </c>
      <c r="P3429" s="19">
        <f t="shared" si="839"/>
        <v>0</v>
      </c>
      <c r="Q3429" s="19">
        <f t="shared" si="839"/>
        <v>0</v>
      </c>
      <c r="R3429" s="19">
        <f t="shared" si="839"/>
        <v>0</v>
      </c>
      <c r="S3429" s="947"/>
      <c r="T3429" s="914"/>
      <c r="U3429" s="914"/>
      <c r="V3429" s="914"/>
    </row>
    <row r="3430" spans="1:22" ht="10.5" outlineLevel="4" x14ac:dyDescent="0.15">
      <c r="A3430" s="948" t="s">
        <v>36</v>
      </c>
      <c r="B3430" s="951" t="s">
        <v>11</v>
      </c>
      <c r="C3430" s="954" t="s">
        <v>11</v>
      </c>
      <c r="D3430" s="957" t="s">
        <v>11</v>
      </c>
      <c r="E3430" s="960" t="s">
        <v>11</v>
      </c>
      <c r="F3430" s="963"/>
      <c r="G3430" s="942"/>
      <c r="H3430" s="942"/>
      <c r="I3430" s="942"/>
      <c r="J3430" s="14" t="s">
        <v>156</v>
      </c>
      <c r="K3430" s="20"/>
      <c r="L3430" s="20"/>
      <c r="M3430" s="17"/>
      <c r="N3430" s="17"/>
      <c r="O3430" s="17"/>
      <c r="P3430" s="17"/>
      <c r="Q3430" s="16"/>
      <c r="R3430" s="16"/>
      <c r="S3430" s="945"/>
      <c r="T3430" s="912"/>
      <c r="U3430" s="912"/>
      <c r="V3430" s="912"/>
    </row>
    <row r="3431" spans="1:22" ht="10.5" outlineLevel="4" x14ac:dyDescent="0.15">
      <c r="A3431" s="949"/>
      <c r="B3431" s="952"/>
      <c r="C3431" s="955"/>
      <c r="D3431" s="958"/>
      <c r="E3431" s="961"/>
      <c r="F3431" s="964"/>
      <c r="G3431" s="943"/>
      <c r="H3431" s="943"/>
      <c r="I3431" s="943"/>
      <c r="J3431" s="16" t="s">
        <v>157</v>
      </c>
      <c r="K3431" s="20"/>
      <c r="L3431" s="20"/>
      <c r="M3431" s="17"/>
      <c r="N3431" s="17"/>
      <c r="O3431" s="17"/>
      <c r="P3431" s="17"/>
      <c r="Q3431" s="16"/>
      <c r="R3431" s="16"/>
      <c r="S3431" s="946"/>
      <c r="T3431" s="913"/>
      <c r="U3431" s="913"/>
      <c r="V3431" s="913"/>
    </row>
    <row r="3432" spans="1:22" ht="10.5" outlineLevel="4" x14ac:dyDescent="0.15">
      <c r="A3432" s="949"/>
      <c r="B3432" s="952"/>
      <c r="C3432" s="955"/>
      <c r="D3432" s="958"/>
      <c r="E3432" s="961"/>
      <c r="F3432" s="964"/>
      <c r="G3432" s="943"/>
      <c r="H3432" s="943"/>
      <c r="I3432" s="943"/>
      <c r="J3432" s="16" t="s">
        <v>158</v>
      </c>
      <c r="K3432" s="20"/>
      <c r="L3432" s="20"/>
      <c r="M3432" s="17"/>
      <c r="N3432" s="17"/>
      <c r="O3432" s="17"/>
      <c r="P3432" s="17"/>
      <c r="Q3432" s="16"/>
      <c r="R3432" s="16"/>
      <c r="S3432" s="946"/>
      <c r="T3432" s="913"/>
      <c r="U3432" s="913"/>
      <c r="V3432" s="913"/>
    </row>
    <row r="3433" spans="1:22" ht="10.5" outlineLevel="4" x14ac:dyDescent="0.15">
      <c r="A3433" s="949"/>
      <c r="B3433" s="952"/>
      <c r="C3433" s="955"/>
      <c r="D3433" s="958"/>
      <c r="E3433" s="961"/>
      <c r="F3433" s="964"/>
      <c r="G3433" s="943"/>
      <c r="H3433" s="943"/>
      <c r="I3433" s="943"/>
      <c r="J3433" s="18" t="s">
        <v>159</v>
      </c>
      <c r="K3433" s="21"/>
      <c r="L3433" s="21"/>
      <c r="M3433" s="22"/>
      <c r="N3433" s="22"/>
      <c r="O3433" s="22"/>
      <c r="P3433" s="22"/>
      <c r="Q3433" s="18"/>
      <c r="R3433" s="18"/>
      <c r="S3433" s="946"/>
      <c r="T3433" s="913"/>
      <c r="U3433" s="913"/>
      <c r="V3433" s="913"/>
    </row>
    <row r="3434" spans="1:22" ht="11.25" outlineLevel="4" thickBot="1" x14ac:dyDescent="0.2">
      <c r="A3434" s="950"/>
      <c r="B3434" s="953"/>
      <c r="C3434" s="956"/>
      <c r="D3434" s="959"/>
      <c r="E3434" s="962"/>
      <c r="F3434" s="965"/>
      <c r="G3434" s="944"/>
      <c r="H3434" s="944"/>
      <c r="I3434" s="944"/>
      <c r="J3434" s="19" t="s">
        <v>385</v>
      </c>
      <c r="K3434" s="19">
        <f>SUM(K3430:K3433)</f>
        <v>0</v>
      </c>
      <c r="L3434" s="19">
        <f>SUM(L3430:L3433)</f>
        <v>0</v>
      </c>
      <c r="M3434" s="19">
        <f t="shared" ref="M3434:R3434" si="840">SUM(M3430:M3433)</f>
        <v>0</v>
      </c>
      <c r="N3434" s="19">
        <f t="shared" si="840"/>
        <v>0</v>
      </c>
      <c r="O3434" s="19">
        <f t="shared" si="840"/>
        <v>0</v>
      </c>
      <c r="P3434" s="19">
        <f t="shared" si="840"/>
        <v>0</v>
      </c>
      <c r="Q3434" s="19">
        <f t="shared" si="840"/>
        <v>0</v>
      </c>
      <c r="R3434" s="19">
        <f t="shared" si="840"/>
        <v>0</v>
      </c>
      <c r="S3434" s="947"/>
      <c r="T3434" s="914"/>
      <c r="U3434" s="914"/>
      <c r="V3434" s="914"/>
    </row>
    <row r="3435" spans="1:22" ht="10.5" outlineLevel="4" x14ac:dyDescent="0.15">
      <c r="A3435" s="948" t="s">
        <v>36</v>
      </c>
      <c r="B3435" s="951" t="s">
        <v>11</v>
      </c>
      <c r="C3435" s="954" t="s">
        <v>11</v>
      </c>
      <c r="D3435" s="957" t="s">
        <v>11</v>
      </c>
      <c r="E3435" s="960" t="s">
        <v>12</v>
      </c>
      <c r="F3435" s="963"/>
      <c r="G3435" s="942"/>
      <c r="H3435" s="942"/>
      <c r="I3435" s="942"/>
      <c r="J3435" s="14" t="s">
        <v>156</v>
      </c>
      <c r="K3435" s="20"/>
      <c r="L3435" s="20"/>
      <c r="M3435" s="17"/>
      <c r="N3435" s="17"/>
      <c r="O3435" s="17"/>
      <c r="P3435" s="17"/>
      <c r="Q3435" s="16"/>
      <c r="R3435" s="16"/>
      <c r="S3435" s="945"/>
      <c r="T3435" s="912"/>
      <c r="U3435" s="912"/>
      <c r="V3435" s="912"/>
    </row>
    <row r="3436" spans="1:22" ht="10.5" outlineLevel="4" x14ac:dyDescent="0.15">
      <c r="A3436" s="949"/>
      <c r="B3436" s="952"/>
      <c r="C3436" s="955"/>
      <c r="D3436" s="958"/>
      <c r="E3436" s="961"/>
      <c r="F3436" s="964"/>
      <c r="G3436" s="943"/>
      <c r="H3436" s="943"/>
      <c r="I3436" s="943"/>
      <c r="J3436" s="16" t="s">
        <v>157</v>
      </c>
      <c r="K3436" s="20"/>
      <c r="L3436" s="20"/>
      <c r="M3436" s="17"/>
      <c r="N3436" s="17"/>
      <c r="O3436" s="17"/>
      <c r="P3436" s="17"/>
      <c r="Q3436" s="16"/>
      <c r="R3436" s="16"/>
      <c r="S3436" s="946"/>
      <c r="T3436" s="913"/>
      <c r="U3436" s="913"/>
      <c r="V3436" s="913"/>
    </row>
    <row r="3437" spans="1:22" ht="10.5" outlineLevel="4" x14ac:dyDescent="0.15">
      <c r="A3437" s="949"/>
      <c r="B3437" s="952"/>
      <c r="C3437" s="955"/>
      <c r="D3437" s="958"/>
      <c r="E3437" s="961"/>
      <c r="F3437" s="964"/>
      <c r="G3437" s="943"/>
      <c r="H3437" s="943"/>
      <c r="I3437" s="943"/>
      <c r="J3437" s="16" t="s">
        <v>158</v>
      </c>
      <c r="K3437" s="20"/>
      <c r="L3437" s="20"/>
      <c r="M3437" s="17"/>
      <c r="N3437" s="17"/>
      <c r="O3437" s="17"/>
      <c r="P3437" s="17"/>
      <c r="Q3437" s="16"/>
      <c r="R3437" s="16"/>
      <c r="S3437" s="946"/>
      <c r="T3437" s="913"/>
      <c r="U3437" s="913"/>
      <c r="V3437" s="913"/>
    </row>
    <row r="3438" spans="1:22" ht="10.5" outlineLevel="4" x14ac:dyDescent="0.15">
      <c r="A3438" s="949"/>
      <c r="B3438" s="952"/>
      <c r="C3438" s="955"/>
      <c r="D3438" s="958"/>
      <c r="E3438" s="961"/>
      <c r="F3438" s="964"/>
      <c r="G3438" s="943"/>
      <c r="H3438" s="943"/>
      <c r="I3438" s="943"/>
      <c r="J3438" s="18" t="s">
        <v>159</v>
      </c>
      <c r="K3438" s="21"/>
      <c r="L3438" s="21"/>
      <c r="M3438" s="22"/>
      <c r="N3438" s="22"/>
      <c r="O3438" s="22"/>
      <c r="P3438" s="22"/>
      <c r="Q3438" s="18"/>
      <c r="R3438" s="18"/>
      <c r="S3438" s="946"/>
      <c r="T3438" s="913"/>
      <c r="U3438" s="913"/>
      <c r="V3438" s="913"/>
    </row>
    <row r="3439" spans="1:22" ht="11.25" outlineLevel="4" thickBot="1" x14ac:dyDescent="0.2">
      <c r="A3439" s="950"/>
      <c r="B3439" s="953"/>
      <c r="C3439" s="956"/>
      <c r="D3439" s="959"/>
      <c r="E3439" s="962"/>
      <c r="F3439" s="965"/>
      <c r="G3439" s="944"/>
      <c r="H3439" s="944"/>
      <c r="I3439" s="944"/>
      <c r="J3439" s="19" t="s">
        <v>385</v>
      </c>
      <c r="K3439" s="19">
        <f>SUM(K3435:K3438)</f>
        <v>0</v>
      </c>
      <c r="L3439" s="19">
        <f>SUM(L3435:L3438)</f>
        <v>0</v>
      </c>
      <c r="M3439" s="19">
        <f t="shared" ref="M3439:R3439" si="841">SUM(M3435:M3438)</f>
        <v>0</v>
      </c>
      <c r="N3439" s="19">
        <f t="shared" si="841"/>
        <v>0</v>
      </c>
      <c r="O3439" s="19">
        <f t="shared" si="841"/>
        <v>0</v>
      </c>
      <c r="P3439" s="19">
        <f t="shared" si="841"/>
        <v>0</v>
      </c>
      <c r="Q3439" s="19">
        <f t="shared" si="841"/>
        <v>0</v>
      </c>
      <c r="R3439" s="19">
        <f t="shared" si="841"/>
        <v>0</v>
      </c>
      <c r="S3439" s="947"/>
      <c r="T3439" s="914"/>
      <c r="U3439" s="914"/>
      <c r="V3439" s="914"/>
    </row>
    <row r="3440" spans="1:22" ht="11.25" outlineLevel="3" thickBot="1" x14ac:dyDescent="0.2">
      <c r="A3440" s="30" t="s">
        <v>36</v>
      </c>
      <c r="B3440" s="31" t="s">
        <v>11</v>
      </c>
      <c r="C3440" s="10" t="s">
        <v>11</v>
      </c>
      <c r="D3440" s="25">
        <v>2</v>
      </c>
      <c r="E3440" s="915" t="s">
        <v>46</v>
      </c>
      <c r="F3440" s="916"/>
      <c r="G3440" s="916"/>
      <c r="H3440" s="916"/>
      <c r="I3440" s="916"/>
      <c r="J3440" s="917"/>
      <c r="K3440" s="26">
        <f>K3429+K3434+K3438</f>
        <v>0</v>
      </c>
      <c r="L3440" s="26">
        <f>L3429+L3434+L3439</f>
        <v>0</v>
      </c>
      <c r="M3440" s="26">
        <f t="shared" ref="M3440:R3440" si="842">M3429+M3434+M3439</f>
        <v>0</v>
      </c>
      <c r="N3440" s="26">
        <f t="shared" si="842"/>
        <v>0</v>
      </c>
      <c r="O3440" s="26">
        <f t="shared" si="842"/>
        <v>0</v>
      </c>
      <c r="P3440" s="26">
        <f t="shared" si="842"/>
        <v>0</v>
      </c>
      <c r="Q3440" s="26">
        <f t="shared" si="842"/>
        <v>0</v>
      </c>
      <c r="R3440" s="26">
        <f t="shared" si="842"/>
        <v>0</v>
      </c>
      <c r="S3440" s="42" t="s">
        <v>13</v>
      </c>
      <c r="T3440" s="43" t="s">
        <v>13</v>
      </c>
      <c r="U3440" s="44" t="s">
        <v>13</v>
      </c>
      <c r="V3440" s="45" t="s">
        <v>13</v>
      </c>
    </row>
    <row r="3441" spans="1:22" ht="11.25" customHeight="1" outlineLevel="4" thickBot="1" x14ac:dyDescent="0.2">
      <c r="A3441" s="11" t="s">
        <v>36</v>
      </c>
      <c r="B3441" s="12" t="s">
        <v>11</v>
      </c>
      <c r="C3441" s="117" t="s">
        <v>11</v>
      </c>
      <c r="D3441" s="13">
        <v>3</v>
      </c>
      <c r="E3441" s="969" t="s">
        <v>92</v>
      </c>
      <c r="F3441" s="970"/>
      <c r="G3441" s="970"/>
      <c r="H3441" s="970"/>
      <c r="I3441" s="970"/>
      <c r="J3441" s="970"/>
      <c r="K3441" s="970"/>
      <c r="L3441" s="970"/>
      <c r="M3441" s="970"/>
      <c r="N3441" s="970"/>
      <c r="O3441" s="970"/>
      <c r="P3441" s="970"/>
      <c r="Q3441" s="970"/>
      <c r="R3441" s="970"/>
      <c r="S3441" s="970"/>
      <c r="T3441" s="970"/>
      <c r="U3441" s="970"/>
      <c r="V3441" s="971"/>
    </row>
    <row r="3442" spans="1:22" ht="10.5" outlineLevel="4" x14ac:dyDescent="0.15">
      <c r="A3442" s="948" t="s">
        <v>36</v>
      </c>
      <c r="B3442" s="951" t="s">
        <v>11</v>
      </c>
      <c r="C3442" s="954" t="s">
        <v>11</v>
      </c>
      <c r="D3442" s="957" t="s">
        <v>12</v>
      </c>
      <c r="E3442" s="960" t="s">
        <v>10</v>
      </c>
      <c r="F3442" s="966"/>
      <c r="G3442" s="942"/>
      <c r="H3442" s="942"/>
      <c r="I3442" s="942"/>
      <c r="J3442" s="16" t="s">
        <v>156</v>
      </c>
      <c r="K3442" s="20"/>
      <c r="L3442" s="14"/>
      <c r="M3442" s="15"/>
      <c r="N3442" s="15"/>
      <c r="O3442" s="15"/>
      <c r="P3442" s="15"/>
      <c r="Q3442" s="14"/>
      <c r="R3442" s="14"/>
      <c r="S3442" s="945"/>
      <c r="T3442" s="912"/>
      <c r="U3442" s="912"/>
      <c r="V3442" s="912"/>
    </row>
    <row r="3443" spans="1:22" ht="10.5" outlineLevel="4" x14ac:dyDescent="0.15">
      <c r="A3443" s="949"/>
      <c r="B3443" s="952"/>
      <c r="C3443" s="955"/>
      <c r="D3443" s="958"/>
      <c r="E3443" s="961"/>
      <c r="F3443" s="967"/>
      <c r="G3443" s="943"/>
      <c r="H3443" s="943"/>
      <c r="I3443" s="943"/>
      <c r="J3443" s="16" t="s">
        <v>157</v>
      </c>
      <c r="K3443" s="20"/>
      <c r="L3443" s="16"/>
      <c r="M3443" s="17"/>
      <c r="N3443" s="17"/>
      <c r="O3443" s="17"/>
      <c r="P3443" s="17"/>
      <c r="Q3443" s="16"/>
      <c r="R3443" s="16"/>
      <c r="S3443" s="946"/>
      <c r="T3443" s="913"/>
      <c r="U3443" s="913"/>
      <c r="V3443" s="913"/>
    </row>
    <row r="3444" spans="1:22" ht="10.5" outlineLevel="4" x14ac:dyDescent="0.15">
      <c r="A3444" s="949"/>
      <c r="B3444" s="952"/>
      <c r="C3444" s="955"/>
      <c r="D3444" s="958"/>
      <c r="E3444" s="961"/>
      <c r="F3444" s="967"/>
      <c r="G3444" s="943"/>
      <c r="H3444" s="943"/>
      <c r="I3444" s="943"/>
      <c r="J3444" s="16" t="s">
        <v>158</v>
      </c>
      <c r="K3444" s="20"/>
      <c r="L3444" s="16"/>
      <c r="M3444" s="17"/>
      <c r="N3444" s="17"/>
      <c r="O3444" s="17"/>
      <c r="P3444" s="17"/>
      <c r="Q3444" s="16"/>
      <c r="R3444" s="16"/>
      <c r="S3444" s="946"/>
      <c r="T3444" s="913"/>
      <c r="U3444" s="913"/>
      <c r="V3444" s="913"/>
    </row>
    <row r="3445" spans="1:22" ht="10.5" outlineLevel="4" x14ac:dyDescent="0.15">
      <c r="A3445" s="949"/>
      <c r="B3445" s="952"/>
      <c r="C3445" s="955"/>
      <c r="D3445" s="958"/>
      <c r="E3445" s="961"/>
      <c r="F3445" s="967"/>
      <c r="G3445" s="943"/>
      <c r="H3445" s="943"/>
      <c r="I3445" s="943"/>
      <c r="J3445" s="18" t="s">
        <v>159</v>
      </c>
      <c r="K3445" s="21"/>
      <c r="L3445" s="18"/>
      <c r="M3445" s="18"/>
      <c r="N3445" s="18"/>
      <c r="O3445" s="18"/>
      <c r="P3445" s="18"/>
      <c r="Q3445" s="18"/>
      <c r="R3445" s="18"/>
      <c r="S3445" s="946"/>
      <c r="T3445" s="913"/>
      <c r="U3445" s="913"/>
      <c r="V3445" s="913"/>
    </row>
    <row r="3446" spans="1:22" ht="11.25" outlineLevel="4" thickBot="1" x14ac:dyDescent="0.2">
      <c r="A3446" s="950"/>
      <c r="B3446" s="953"/>
      <c r="C3446" s="956"/>
      <c r="D3446" s="959"/>
      <c r="E3446" s="962"/>
      <c r="F3446" s="968"/>
      <c r="G3446" s="944"/>
      <c r="H3446" s="944"/>
      <c r="I3446" s="944"/>
      <c r="J3446" s="19" t="s">
        <v>385</v>
      </c>
      <c r="K3446" s="19">
        <f>SUM(K3442:K3445)</f>
        <v>0</v>
      </c>
      <c r="L3446" s="19">
        <f>SUM(L3442:L3445)</f>
        <v>0</v>
      </c>
      <c r="M3446" s="19">
        <f t="shared" ref="M3446:R3446" si="843">SUM(M3442:M3445)</f>
        <v>0</v>
      </c>
      <c r="N3446" s="19">
        <f t="shared" si="843"/>
        <v>0</v>
      </c>
      <c r="O3446" s="19">
        <f t="shared" si="843"/>
        <v>0</v>
      </c>
      <c r="P3446" s="19">
        <f t="shared" si="843"/>
        <v>0</v>
      </c>
      <c r="Q3446" s="19">
        <f t="shared" si="843"/>
        <v>0</v>
      </c>
      <c r="R3446" s="19">
        <f t="shared" si="843"/>
        <v>0</v>
      </c>
      <c r="S3446" s="947"/>
      <c r="T3446" s="914"/>
      <c r="U3446" s="914"/>
      <c r="V3446" s="914"/>
    </row>
    <row r="3447" spans="1:22" ht="10.5" outlineLevel="4" x14ac:dyDescent="0.15">
      <c r="A3447" s="948" t="s">
        <v>36</v>
      </c>
      <c r="B3447" s="951" t="s">
        <v>11</v>
      </c>
      <c r="C3447" s="954" t="s">
        <v>11</v>
      </c>
      <c r="D3447" s="957" t="s">
        <v>12</v>
      </c>
      <c r="E3447" s="960" t="s">
        <v>11</v>
      </c>
      <c r="F3447" s="963"/>
      <c r="G3447" s="942"/>
      <c r="H3447" s="942"/>
      <c r="I3447" s="942"/>
      <c r="J3447" s="14" t="s">
        <v>156</v>
      </c>
      <c r="K3447" s="20"/>
      <c r="L3447" s="20"/>
      <c r="M3447" s="17"/>
      <c r="N3447" s="17"/>
      <c r="O3447" s="17"/>
      <c r="P3447" s="17"/>
      <c r="Q3447" s="16"/>
      <c r="R3447" s="16"/>
      <c r="S3447" s="945"/>
      <c r="T3447" s="912"/>
      <c r="U3447" s="912"/>
      <c r="V3447" s="912"/>
    </row>
    <row r="3448" spans="1:22" ht="10.5" outlineLevel="4" x14ac:dyDescent="0.15">
      <c r="A3448" s="949"/>
      <c r="B3448" s="952"/>
      <c r="C3448" s="955"/>
      <c r="D3448" s="958"/>
      <c r="E3448" s="961"/>
      <c r="F3448" s="964"/>
      <c r="G3448" s="943"/>
      <c r="H3448" s="943"/>
      <c r="I3448" s="943"/>
      <c r="J3448" s="16" t="s">
        <v>157</v>
      </c>
      <c r="K3448" s="20"/>
      <c r="L3448" s="20"/>
      <c r="M3448" s="17"/>
      <c r="N3448" s="17"/>
      <c r="O3448" s="17"/>
      <c r="P3448" s="17"/>
      <c r="Q3448" s="16"/>
      <c r="R3448" s="16"/>
      <c r="S3448" s="946"/>
      <c r="T3448" s="913"/>
      <c r="U3448" s="913"/>
      <c r="V3448" s="913"/>
    </row>
    <row r="3449" spans="1:22" ht="10.5" outlineLevel="4" x14ac:dyDescent="0.15">
      <c r="A3449" s="949"/>
      <c r="B3449" s="952"/>
      <c r="C3449" s="955"/>
      <c r="D3449" s="958"/>
      <c r="E3449" s="961"/>
      <c r="F3449" s="964"/>
      <c r="G3449" s="943"/>
      <c r="H3449" s="943"/>
      <c r="I3449" s="943"/>
      <c r="J3449" s="16" t="s">
        <v>158</v>
      </c>
      <c r="K3449" s="20"/>
      <c r="L3449" s="20"/>
      <c r="M3449" s="17"/>
      <c r="N3449" s="17"/>
      <c r="O3449" s="17"/>
      <c r="P3449" s="17"/>
      <c r="Q3449" s="16"/>
      <c r="R3449" s="16"/>
      <c r="S3449" s="946"/>
      <c r="T3449" s="913"/>
      <c r="U3449" s="913"/>
      <c r="V3449" s="913"/>
    </row>
    <row r="3450" spans="1:22" ht="10.5" outlineLevel="4" x14ac:dyDescent="0.15">
      <c r="A3450" s="949"/>
      <c r="B3450" s="952"/>
      <c r="C3450" s="955"/>
      <c r="D3450" s="958"/>
      <c r="E3450" s="961"/>
      <c r="F3450" s="964"/>
      <c r="G3450" s="943"/>
      <c r="H3450" s="943"/>
      <c r="I3450" s="943"/>
      <c r="J3450" s="18" t="s">
        <v>159</v>
      </c>
      <c r="K3450" s="21"/>
      <c r="L3450" s="21"/>
      <c r="M3450" s="22"/>
      <c r="N3450" s="22"/>
      <c r="O3450" s="22"/>
      <c r="P3450" s="22"/>
      <c r="Q3450" s="18"/>
      <c r="R3450" s="18"/>
      <c r="S3450" s="946"/>
      <c r="T3450" s="913"/>
      <c r="U3450" s="913"/>
      <c r="V3450" s="913"/>
    </row>
    <row r="3451" spans="1:22" ht="11.25" outlineLevel="4" thickBot="1" x14ac:dyDescent="0.2">
      <c r="A3451" s="950"/>
      <c r="B3451" s="953"/>
      <c r="C3451" s="956"/>
      <c r="D3451" s="959"/>
      <c r="E3451" s="962"/>
      <c r="F3451" s="965"/>
      <c r="G3451" s="944"/>
      <c r="H3451" s="944"/>
      <c r="I3451" s="944"/>
      <c r="J3451" s="19" t="s">
        <v>385</v>
      </c>
      <c r="K3451" s="19">
        <f>SUM(K3447:K3450)</f>
        <v>0</v>
      </c>
      <c r="L3451" s="19">
        <f>SUM(L3447:L3450)</f>
        <v>0</v>
      </c>
      <c r="M3451" s="19">
        <f t="shared" ref="M3451:R3451" si="844">SUM(M3447:M3450)</f>
        <v>0</v>
      </c>
      <c r="N3451" s="19">
        <f t="shared" si="844"/>
        <v>0</v>
      </c>
      <c r="O3451" s="19">
        <f t="shared" si="844"/>
        <v>0</v>
      </c>
      <c r="P3451" s="19">
        <f t="shared" si="844"/>
        <v>0</v>
      </c>
      <c r="Q3451" s="19">
        <f t="shared" si="844"/>
        <v>0</v>
      </c>
      <c r="R3451" s="19">
        <f t="shared" si="844"/>
        <v>0</v>
      </c>
      <c r="S3451" s="947"/>
      <c r="T3451" s="914"/>
      <c r="U3451" s="914"/>
      <c r="V3451" s="914"/>
    </row>
    <row r="3452" spans="1:22" ht="10.5" outlineLevel="4" x14ac:dyDescent="0.15">
      <c r="A3452" s="948" t="s">
        <v>36</v>
      </c>
      <c r="B3452" s="951" t="s">
        <v>11</v>
      </c>
      <c r="C3452" s="954" t="s">
        <v>11</v>
      </c>
      <c r="D3452" s="957" t="s">
        <v>12</v>
      </c>
      <c r="E3452" s="960" t="s">
        <v>12</v>
      </c>
      <c r="F3452" s="963"/>
      <c r="G3452" s="942"/>
      <c r="H3452" s="942"/>
      <c r="I3452" s="942"/>
      <c r="J3452" s="14" t="s">
        <v>156</v>
      </c>
      <c r="K3452" s="20"/>
      <c r="L3452" s="20"/>
      <c r="M3452" s="17"/>
      <c r="N3452" s="17"/>
      <c r="O3452" s="17"/>
      <c r="P3452" s="17"/>
      <c r="Q3452" s="16"/>
      <c r="R3452" s="16"/>
      <c r="S3452" s="945"/>
      <c r="T3452" s="912"/>
      <c r="U3452" s="912"/>
      <c r="V3452" s="912"/>
    </row>
    <row r="3453" spans="1:22" ht="10.5" outlineLevel="4" x14ac:dyDescent="0.15">
      <c r="A3453" s="949"/>
      <c r="B3453" s="952"/>
      <c r="C3453" s="955"/>
      <c r="D3453" s="958"/>
      <c r="E3453" s="961"/>
      <c r="F3453" s="964"/>
      <c r="G3453" s="943"/>
      <c r="H3453" s="943"/>
      <c r="I3453" s="943"/>
      <c r="J3453" s="16" t="s">
        <v>157</v>
      </c>
      <c r="K3453" s="20"/>
      <c r="L3453" s="20"/>
      <c r="M3453" s="17"/>
      <c r="N3453" s="17"/>
      <c r="O3453" s="17"/>
      <c r="P3453" s="17"/>
      <c r="Q3453" s="16"/>
      <c r="R3453" s="16"/>
      <c r="S3453" s="946"/>
      <c r="T3453" s="913"/>
      <c r="U3453" s="913"/>
      <c r="V3453" s="913"/>
    </row>
    <row r="3454" spans="1:22" ht="10.5" outlineLevel="4" x14ac:dyDescent="0.15">
      <c r="A3454" s="949"/>
      <c r="B3454" s="952"/>
      <c r="C3454" s="955"/>
      <c r="D3454" s="958"/>
      <c r="E3454" s="961"/>
      <c r="F3454" s="964"/>
      <c r="G3454" s="943"/>
      <c r="H3454" s="943"/>
      <c r="I3454" s="943"/>
      <c r="J3454" s="16" t="s">
        <v>158</v>
      </c>
      <c r="K3454" s="20"/>
      <c r="L3454" s="20"/>
      <c r="M3454" s="17"/>
      <c r="N3454" s="17"/>
      <c r="O3454" s="17"/>
      <c r="P3454" s="17"/>
      <c r="Q3454" s="16"/>
      <c r="R3454" s="16"/>
      <c r="S3454" s="946"/>
      <c r="T3454" s="913"/>
      <c r="U3454" s="913"/>
      <c r="V3454" s="913"/>
    </row>
    <row r="3455" spans="1:22" ht="10.5" outlineLevel="4" x14ac:dyDescent="0.15">
      <c r="A3455" s="949"/>
      <c r="B3455" s="952"/>
      <c r="C3455" s="955"/>
      <c r="D3455" s="958"/>
      <c r="E3455" s="961"/>
      <c r="F3455" s="964"/>
      <c r="G3455" s="943"/>
      <c r="H3455" s="943"/>
      <c r="I3455" s="943"/>
      <c r="J3455" s="18" t="s">
        <v>159</v>
      </c>
      <c r="K3455" s="21"/>
      <c r="L3455" s="21"/>
      <c r="M3455" s="22"/>
      <c r="N3455" s="22"/>
      <c r="O3455" s="22"/>
      <c r="P3455" s="22"/>
      <c r="Q3455" s="18"/>
      <c r="R3455" s="18"/>
      <c r="S3455" s="946"/>
      <c r="T3455" s="913"/>
      <c r="U3455" s="913"/>
      <c r="V3455" s="913"/>
    </row>
    <row r="3456" spans="1:22" ht="11.25" outlineLevel="4" thickBot="1" x14ac:dyDescent="0.2">
      <c r="A3456" s="950"/>
      <c r="B3456" s="953"/>
      <c r="C3456" s="956"/>
      <c r="D3456" s="959"/>
      <c r="E3456" s="962"/>
      <c r="F3456" s="965"/>
      <c r="G3456" s="944"/>
      <c r="H3456" s="944"/>
      <c r="I3456" s="944"/>
      <c r="J3456" s="19" t="s">
        <v>385</v>
      </c>
      <c r="K3456" s="19">
        <f>SUM(K3452:K3455)</f>
        <v>0</v>
      </c>
      <c r="L3456" s="19">
        <f>SUM(L3452:L3455)</f>
        <v>0</v>
      </c>
      <c r="M3456" s="19">
        <f t="shared" ref="M3456:R3456" si="845">SUM(M3452:M3455)</f>
        <v>0</v>
      </c>
      <c r="N3456" s="19">
        <f t="shared" si="845"/>
        <v>0</v>
      </c>
      <c r="O3456" s="19">
        <f t="shared" si="845"/>
        <v>0</v>
      </c>
      <c r="P3456" s="19">
        <f t="shared" si="845"/>
        <v>0</v>
      </c>
      <c r="Q3456" s="19">
        <f t="shared" si="845"/>
        <v>0</v>
      </c>
      <c r="R3456" s="19">
        <f t="shared" si="845"/>
        <v>0</v>
      </c>
      <c r="S3456" s="947"/>
      <c r="T3456" s="914"/>
      <c r="U3456" s="914"/>
      <c r="V3456" s="914"/>
    </row>
    <row r="3457" spans="1:22" ht="11.25" outlineLevel="3" thickBot="1" x14ac:dyDescent="0.2">
      <c r="A3457" s="30" t="s">
        <v>36</v>
      </c>
      <c r="B3457" s="31" t="s">
        <v>11</v>
      </c>
      <c r="C3457" s="10" t="s">
        <v>11</v>
      </c>
      <c r="D3457" s="25">
        <v>3</v>
      </c>
      <c r="E3457" s="915" t="s">
        <v>46</v>
      </c>
      <c r="F3457" s="916"/>
      <c r="G3457" s="916"/>
      <c r="H3457" s="916"/>
      <c r="I3457" s="916"/>
      <c r="J3457" s="917"/>
      <c r="K3457" s="26">
        <f>K3446+K3451+K3455</f>
        <v>0</v>
      </c>
      <c r="L3457" s="26">
        <f>L3446+L3451+L3455</f>
        <v>0</v>
      </c>
      <c r="M3457" s="26">
        <f t="shared" ref="M3457:R3457" si="846">M3446+M3451+M3455</f>
        <v>0</v>
      </c>
      <c r="N3457" s="26">
        <f t="shared" si="846"/>
        <v>0</v>
      </c>
      <c r="O3457" s="26">
        <f t="shared" si="846"/>
        <v>0</v>
      </c>
      <c r="P3457" s="26">
        <f t="shared" si="846"/>
        <v>0</v>
      </c>
      <c r="Q3457" s="26">
        <f t="shared" si="846"/>
        <v>0</v>
      </c>
      <c r="R3457" s="26">
        <f t="shared" si="846"/>
        <v>0</v>
      </c>
      <c r="S3457" s="42" t="s">
        <v>13</v>
      </c>
      <c r="T3457" s="43" t="s">
        <v>13</v>
      </c>
      <c r="U3457" s="44" t="s">
        <v>13</v>
      </c>
      <c r="V3457" s="45" t="s">
        <v>13</v>
      </c>
    </row>
    <row r="3458" spans="1:22" ht="11.25" customHeight="1" outlineLevel="4" thickBot="1" x14ac:dyDescent="0.2">
      <c r="A3458" s="11" t="s">
        <v>36</v>
      </c>
      <c r="B3458" s="12" t="s">
        <v>11</v>
      </c>
      <c r="C3458" s="117" t="s">
        <v>11</v>
      </c>
      <c r="D3458" s="13">
        <v>4</v>
      </c>
      <c r="E3458" s="969" t="s">
        <v>84</v>
      </c>
      <c r="F3458" s="970"/>
      <c r="G3458" s="970"/>
      <c r="H3458" s="970"/>
      <c r="I3458" s="970"/>
      <c r="J3458" s="970"/>
      <c r="K3458" s="970"/>
      <c r="L3458" s="970"/>
      <c r="M3458" s="970"/>
      <c r="N3458" s="970"/>
      <c r="O3458" s="970"/>
      <c r="P3458" s="970"/>
      <c r="Q3458" s="970"/>
      <c r="R3458" s="970"/>
      <c r="S3458" s="970"/>
      <c r="T3458" s="970"/>
      <c r="U3458" s="970"/>
      <c r="V3458" s="971"/>
    </row>
    <row r="3459" spans="1:22" ht="10.5" outlineLevel="4" x14ac:dyDescent="0.15">
      <c r="A3459" s="948" t="s">
        <v>36</v>
      </c>
      <c r="B3459" s="951" t="s">
        <v>11</v>
      </c>
      <c r="C3459" s="954" t="s">
        <v>11</v>
      </c>
      <c r="D3459" s="957" t="s">
        <v>41</v>
      </c>
      <c r="E3459" s="960" t="s">
        <v>10</v>
      </c>
      <c r="F3459" s="966"/>
      <c r="G3459" s="942"/>
      <c r="H3459" s="942"/>
      <c r="I3459" s="942"/>
      <c r="J3459" s="16" t="s">
        <v>156</v>
      </c>
      <c r="K3459" s="20"/>
      <c r="L3459" s="14"/>
      <c r="M3459" s="15"/>
      <c r="N3459" s="15"/>
      <c r="O3459" s="15"/>
      <c r="P3459" s="15"/>
      <c r="Q3459" s="14"/>
      <c r="R3459" s="14"/>
      <c r="S3459" s="945"/>
      <c r="T3459" s="912"/>
      <c r="U3459" s="912"/>
      <c r="V3459" s="912"/>
    </row>
    <row r="3460" spans="1:22" ht="10.5" outlineLevel="4" x14ac:dyDescent="0.15">
      <c r="A3460" s="949"/>
      <c r="B3460" s="952"/>
      <c r="C3460" s="955"/>
      <c r="D3460" s="958"/>
      <c r="E3460" s="961"/>
      <c r="F3460" s="967"/>
      <c r="G3460" s="943"/>
      <c r="H3460" s="943"/>
      <c r="I3460" s="943"/>
      <c r="J3460" s="16" t="s">
        <v>157</v>
      </c>
      <c r="K3460" s="20"/>
      <c r="L3460" s="16"/>
      <c r="M3460" s="17"/>
      <c r="N3460" s="17"/>
      <c r="O3460" s="17"/>
      <c r="P3460" s="17"/>
      <c r="Q3460" s="16"/>
      <c r="R3460" s="16"/>
      <c r="S3460" s="946"/>
      <c r="T3460" s="913"/>
      <c r="U3460" s="913"/>
      <c r="V3460" s="913"/>
    </row>
    <row r="3461" spans="1:22" ht="10.5" outlineLevel="4" x14ac:dyDescent="0.15">
      <c r="A3461" s="949"/>
      <c r="B3461" s="952"/>
      <c r="C3461" s="955"/>
      <c r="D3461" s="958"/>
      <c r="E3461" s="961"/>
      <c r="F3461" s="967"/>
      <c r="G3461" s="943"/>
      <c r="H3461" s="943"/>
      <c r="I3461" s="943"/>
      <c r="J3461" s="16" t="s">
        <v>158</v>
      </c>
      <c r="K3461" s="20"/>
      <c r="L3461" s="16"/>
      <c r="M3461" s="17"/>
      <c r="N3461" s="17"/>
      <c r="O3461" s="17"/>
      <c r="P3461" s="17"/>
      <c r="Q3461" s="16"/>
      <c r="R3461" s="16"/>
      <c r="S3461" s="946"/>
      <c r="T3461" s="913"/>
      <c r="U3461" s="913"/>
      <c r="V3461" s="913"/>
    </row>
    <row r="3462" spans="1:22" ht="10.5" outlineLevel="4" x14ac:dyDescent="0.15">
      <c r="A3462" s="949"/>
      <c r="B3462" s="952"/>
      <c r="C3462" s="955"/>
      <c r="D3462" s="958"/>
      <c r="E3462" s="961"/>
      <c r="F3462" s="967"/>
      <c r="G3462" s="943"/>
      <c r="H3462" s="943"/>
      <c r="I3462" s="943"/>
      <c r="J3462" s="18" t="s">
        <v>159</v>
      </c>
      <c r="K3462" s="21"/>
      <c r="L3462" s="18"/>
      <c r="M3462" s="18"/>
      <c r="N3462" s="18"/>
      <c r="O3462" s="18"/>
      <c r="P3462" s="18"/>
      <c r="Q3462" s="18"/>
      <c r="R3462" s="18"/>
      <c r="S3462" s="946"/>
      <c r="T3462" s="913"/>
      <c r="U3462" s="913"/>
      <c r="V3462" s="913"/>
    </row>
    <row r="3463" spans="1:22" ht="11.25" outlineLevel="4" thickBot="1" x14ac:dyDescent="0.2">
      <c r="A3463" s="950"/>
      <c r="B3463" s="953"/>
      <c r="C3463" s="956"/>
      <c r="D3463" s="959"/>
      <c r="E3463" s="962"/>
      <c r="F3463" s="968"/>
      <c r="G3463" s="944"/>
      <c r="H3463" s="944"/>
      <c r="I3463" s="944"/>
      <c r="J3463" s="19" t="s">
        <v>385</v>
      </c>
      <c r="K3463" s="19">
        <f>SUM(K3459:K3462)</f>
        <v>0</v>
      </c>
      <c r="L3463" s="19">
        <f>SUM(L3459:L3462)</f>
        <v>0</v>
      </c>
      <c r="M3463" s="19">
        <f t="shared" ref="M3463:R3463" si="847">SUM(M3459:M3462)</f>
        <v>0</v>
      </c>
      <c r="N3463" s="19">
        <f t="shared" si="847"/>
        <v>0</v>
      </c>
      <c r="O3463" s="19">
        <f t="shared" si="847"/>
        <v>0</v>
      </c>
      <c r="P3463" s="19">
        <f t="shared" si="847"/>
        <v>0</v>
      </c>
      <c r="Q3463" s="19">
        <f t="shared" si="847"/>
        <v>0</v>
      </c>
      <c r="R3463" s="19">
        <f t="shared" si="847"/>
        <v>0</v>
      </c>
      <c r="S3463" s="947"/>
      <c r="T3463" s="914"/>
      <c r="U3463" s="914"/>
      <c r="V3463" s="914"/>
    </row>
    <row r="3464" spans="1:22" ht="10.5" outlineLevel="4" x14ac:dyDescent="0.15">
      <c r="A3464" s="948" t="s">
        <v>36</v>
      </c>
      <c r="B3464" s="951" t="s">
        <v>11</v>
      </c>
      <c r="C3464" s="954" t="s">
        <v>11</v>
      </c>
      <c r="D3464" s="957" t="s">
        <v>41</v>
      </c>
      <c r="E3464" s="960" t="s">
        <v>11</v>
      </c>
      <c r="F3464" s="963"/>
      <c r="G3464" s="942"/>
      <c r="H3464" s="942"/>
      <c r="I3464" s="942"/>
      <c r="J3464" s="14" t="s">
        <v>156</v>
      </c>
      <c r="K3464" s="20"/>
      <c r="L3464" s="20"/>
      <c r="M3464" s="17"/>
      <c r="N3464" s="17"/>
      <c r="O3464" s="17"/>
      <c r="P3464" s="17"/>
      <c r="Q3464" s="16"/>
      <c r="R3464" s="16"/>
      <c r="S3464" s="945"/>
      <c r="T3464" s="912"/>
      <c r="U3464" s="912"/>
      <c r="V3464" s="912"/>
    </row>
    <row r="3465" spans="1:22" ht="10.5" outlineLevel="4" x14ac:dyDescent="0.15">
      <c r="A3465" s="949"/>
      <c r="B3465" s="952"/>
      <c r="C3465" s="955"/>
      <c r="D3465" s="958"/>
      <c r="E3465" s="961"/>
      <c r="F3465" s="964"/>
      <c r="G3465" s="943"/>
      <c r="H3465" s="943"/>
      <c r="I3465" s="943"/>
      <c r="J3465" s="16" t="s">
        <v>157</v>
      </c>
      <c r="K3465" s="20"/>
      <c r="L3465" s="20"/>
      <c r="M3465" s="17"/>
      <c r="N3465" s="17"/>
      <c r="O3465" s="17"/>
      <c r="P3465" s="17"/>
      <c r="Q3465" s="16"/>
      <c r="R3465" s="16"/>
      <c r="S3465" s="946"/>
      <c r="T3465" s="913"/>
      <c r="U3465" s="913"/>
      <c r="V3465" s="913"/>
    </row>
    <row r="3466" spans="1:22" ht="10.5" outlineLevel="4" x14ac:dyDescent="0.15">
      <c r="A3466" s="949"/>
      <c r="B3466" s="952"/>
      <c r="C3466" s="955"/>
      <c r="D3466" s="958"/>
      <c r="E3466" s="961"/>
      <c r="F3466" s="964"/>
      <c r="G3466" s="943"/>
      <c r="H3466" s="943"/>
      <c r="I3466" s="943"/>
      <c r="J3466" s="16" t="s">
        <v>158</v>
      </c>
      <c r="K3466" s="20"/>
      <c r="L3466" s="20"/>
      <c r="M3466" s="17"/>
      <c r="N3466" s="17"/>
      <c r="O3466" s="17"/>
      <c r="P3466" s="17"/>
      <c r="Q3466" s="16"/>
      <c r="R3466" s="16"/>
      <c r="S3466" s="946"/>
      <c r="T3466" s="913"/>
      <c r="U3466" s="913"/>
      <c r="V3466" s="913"/>
    </row>
    <row r="3467" spans="1:22" ht="10.5" outlineLevel="4" x14ac:dyDescent="0.15">
      <c r="A3467" s="949"/>
      <c r="B3467" s="952"/>
      <c r="C3467" s="955"/>
      <c r="D3467" s="958"/>
      <c r="E3467" s="961"/>
      <c r="F3467" s="964"/>
      <c r="G3467" s="943"/>
      <c r="H3467" s="943"/>
      <c r="I3467" s="943"/>
      <c r="J3467" s="18" t="s">
        <v>159</v>
      </c>
      <c r="K3467" s="21"/>
      <c r="L3467" s="21"/>
      <c r="M3467" s="22"/>
      <c r="N3467" s="22"/>
      <c r="O3467" s="22"/>
      <c r="P3467" s="22"/>
      <c r="Q3467" s="18"/>
      <c r="R3467" s="18"/>
      <c r="S3467" s="946"/>
      <c r="T3467" s="913"/>
      <c r="U3467" s="913"/>
      <c r="V3467" s="913"/>
    </row>
    <row r="3468" spans="1:22" ht="11.25" outlineLevel="4" thickBot="1" x14ac:dyDescent="0.2">
      <c r="A3468" s="950"/>
      <c r="B3468" s="953"/>
      <c r="C3468" s="956"/>
      <c r="D3468" s="959"/>
      <c r="E3468" s="962"/>
      <c r="F3468" s="965"/>
      <c r="G3468" s="944"/>
      <c r="H3468" s="944"/>
      <c r="I3468" s="944"/>
      <c r="J3468" s="19" t="s">
        <v>385</v>
      </c>
      <c r="K3468" s="19">
        <f>SUM(K3464:K3467)</f>
        <v>0</v>
      </c>
      <c r="L3468" s="19">
        <f>SUM(L3464:L3467)</f>
        <v>0</v>
      </c>
      <c r="M3468" s="19">
        <f t="shared" ref="M3468:R3468" si="848">SUM(M3464:M3467)</f>
        <v>0</v>
      </c>
      <c r="N3468" s="19">
        <f t="shared" si="848"/>
        <v>0</v>
      </c>
      <c r="O3468" s="19">
        <f t="shared" si="848"/>
        <v>0</v>
      </c>
      <c r="P3468" s="19">
        <f t="shared" si="848"/>
        <v>0</v>
      </c>
      <c r="Q3468" s="19">
        <f t="shared" si="848"/>
        <v>0</v>
      </c>
      <c r="R3468" s="19">
        <f t="shared" si="848"/>
        <v>0</v>
      </c>
      <c r="S3468" s="947"/>
      <c r="T3468" s="914"/>
      <c r="U3468" s="914"/>
      <c r="V3468" s="914"/>
    </row>
    <row r="3469" spans="1:22" ht="10.5" outlineLevel="4" x14ac:dyDescent="0.15">
      <c r="A3469" s="948" t="s">
        <v>36</v>
      </c>
      <c r="B3469" s="951" t="s">
        <v>11</v>
      </c>
      <c r="C3469" s="954" t="s">
        <v>11</v>
      </c>
      <c r="D3469" s="957" t="s">
        <v>41</v>
      </c>
      <c r="E3469" s="960" t="s">
        <v>12</v>
      </c>
      <c r="F3469" s="963"/>
      <c r="G3469" s="942"/>
      <c r="H3469" s="942"/>
      <c r="I3469" s="942"/>
      <c r="J3469" s="14" t="s">
        <v>156</v>
      </c>
      <c r="K3469" s="20"/>
      <c r="L3469" s="20"/>
      <c r="M3469" s="17"/>
      <c r="N3469" s="17"/>
      <c r="O3469" s="17"/>
      <c r="P3469" s="17"/>
      <c r="Q3469" s="16"/>
      <c r="R3469" s="16"/>
      <c r="S3469" s="945"/>
      <c r="T3469" s="912"/>
      <c r="U3469" s="912"/>
      <c r="V3469" s="912"/>
    </row>
    <row r="3470" spans="1:22" ht="10.5" outlineLevel="4" x14ac:dyDescent="0.15">
      <c r="A3470" s="949"/>
      <c r="B3470" s="952"/>
      <c r="C3470" s="955"/>
      <c r="D3470" s="958"/>
      <c r="E3470" s="961"/>
      <c r="F3470" s="964"/>
      <c r="G3470" s="943"/>
      <c r="H3470" s="943"/>
      <c r="I3470" s="943"/>
      <c r="J3470" s="16" t="s">
        <v>157</v>
      </c>
      <c r="K3470" s="20"/>
      <c r="L3470" s="20"/>
      <c r="M3470" s="17"/>
      <c r="N3470" s="17"/>
      <c r="O3470" s="17"/>
      <c r="P3470" s="17"/>
      <c r="Q3470" s="16"/>
      <c r="R3470" s="16"/>
      <c r="S3470" s="946"/>
      <c r="T3470" s="913"/>
      <c r="U3470" s="913"/>
      <c r="V3470" s="913"/>
    </row>
    <row r="3471" spans="1:22" ht="10.5" outlineLevel="4" x14ac:dyDescent="0.15">
      <c r="A3471" s="949"/>
      <c r="B3471" s="952"/>
      <c r="C3471" s="955"/>
      <c r="D3471" s="958"/>
      <c r="E3471" s="961"/>
      <c r="F3471" s="964"/>
      <c r="G3471" s="943"/>
      <c r="H3471" s="943"/>
      <c r="I3471" s="943"/>
      <c r="J3471" s="16" t="s">
        <v>158</v>
      </c>
      <c r="K3471" s="20"/>
      <c r="L3471" s="20"/>
      <c r="M3471" s="17"/>
      <c r="N3471" s="17"/>
      <c r="O3471" s="17"/>
      <c r="P3471" s="17"/>
      <c r="Q3471" s="16"/>
      <c r="R3471" s="16"/>
      <c r="S3471" s="946"/>
      <c r="T3471" s="913"/>
      <c r="U3471" s="913"/>
      <c r="V3471" s="913"/>
    </row>
    <row r="3472" spans="1:22" ht="10.5" outlineLevel="4" x14ac:dyDescent="0.15">
      <c r="A3472" s="949"/>
      <c r="B3472" s="952"/>
      <c r="C3472" s="955"/>
      <c r="D3472" s="958"/>
      <c r="E3472" s="961"/>
      <c r="F3472" s="964"/>
      <c r="G3472" s="943"/>
      <c r="H3472" s="943"/>
      <c r="I3472" s="943"/>
      <c r="J3472" s="18" t="s">
        <v>159</v>
      </c>
      <c r="K3472" s="21"/>
      <c r="L3472" s="21"/>
      <c r="M3472" s="22"/>
      <c r="N3472" s="22"/>
      <c r="O3472" s="22"/>
      <c r="P3472" s="22"/>
      <c r="Q3472" s="18"/>
      <c r="R3472" s="18"/>
      <c r="S3472" s="946"/>
      <c r="T3472" s="913"/>
      <c r="U3472" s="913"/>
      <c r="V3472" s="913"/>
    </row>
    <row r="3473" spans="1:22" ht="11.25" outlineLevel="4" thickBot="1" x14ac:dyDescent="0.2">
      <c r="A3473" s="950"/>
      <c r="B3473" s="953"/>
      <c r="C3473" s="956"/>
      <c r="D3473" s="959"/>
      <c r="E3473" s="962"/>
      <c r="F3473" s="965"/>
      <c r="G3473" s="944"/>
      <c r="H3473" s="944"/>
      <c r="I3473" s="944"/>
      <c r="J3473" s="19" t="s">
        <v>385</v>
      </c>
      <c r="K3473" s="19">
        <f>SUM(K3469:K3472)</f>
        <v>0</v>
      </c>
      <c r="L3473" s="19">
        <f>SUM(L3469:L3472)</f>
        <v>0</v>
      </c>
      <c r="M3473" s="19">
        <f t="shared" ref="M3473:R3473" si="849">SUM(M3469:M3472)</f>
        <v>0</v>
      </c>
      <c r="N3473" s="19">
        <f t="shared" si="849"/>
        <v>0</v>
      </c>
      <c r="O3473" s="19">
        <f t="shared" si="849"/>
        <v>0</v>
      </c>
      <c r="P3473" s="19">
        <f t="shared" si="849"/>
        <v>0</v>
      </c>
      <c r="Q3473" s="19">
        <f t="shared" si="849"/>
        <v>0</v>
      </c>
      <c r="R3473" s="19">
        <f t="shared" si="849"/>
        <v>0</v>
      </c>
      <c r="S3473" s="947"/>
      <c r="T3473" s="914"/>
      <c r="U3473" s="914"/>
      <c r="V3473" s="914"/>
    </row>
    <row r="3474" spans="1:22" ht="11.25" outlineLevel="3" thickBot="1" x14ac:dyDescent="0.2">
      <c r="A3474" s="30" t="s">
        <v>36</v>
      </c>
      <c r="B3474" s="31" t="s">
        <v>11</v>
      </c>
      <c r="C3474" s="10" t="s">
        <v>11</v>
      </c>
      <c r="D3474" s="25">
        <v>4</v>
      </c>
      <c r="E3474" s="915" t="s">
        <v>46</v>
      </c>
      <c r="F3474" s="916"/>
      <c r="G3474" s="916"/>
      <c r="H3474" s="916"/>
      <c r="I3474" s="916"/>
      <c r="J3474" s="917"/>
      <c r="K3474" s="26">
        <f>K3463+K3468+K3472</f>
        <v>0</v>
      </c>
      <c r="L3474" s="26">
        <f>L3463+L3468+L3473</f>
        <v>0</v>
      </c>
      <c r="M3474" s="26">
        <f t="shared" ref="M3474:R3474" si="850">M3463+M3468+M3473</f>
        <v>0</v>
      </c>
      <c r="N3474" s="26">
        <f t="shared" si="850"/>
        <v>0</v>
      </c>
      <c r="O3474" s="26">
        <f t="shared" si="850"/>
        <v>0</v>
      </c>
      <c r="P3474" s="26">
        <f t="shared" si="850"/>
        <v>0</v>
      </c>
      <c r="Q3474" s="26">
        <f t="shared" si="850"/>
        <v>0</v>
      </c>
      <c r="R3474" s="26">
        <f t="shared" si="850"/>
        <v>0</v>
      </c>
      <c r="S3474" s="42" t="s">
        <v>13</v>
      </c>
      <c r="T3474" s="43" t="s">
        <v>13</v>
      </c>
      <c r="U3474" s="44" t="s">
        <v>13</v>
      </c>
      <c r="V3474" s="45" t="s">
        <v>13</v>
      </c>
    </row>
    <row r="3475" spans="1:22" ht="11.25" customHeight="1" outlineLevel="4" thickBot="1" x14ac:dyDescent="0.2">
      <c r="A3475" s="11" t="s">
        <v>36</v>
      </c>
      <c r="B3475" s="12" t="s">
        <v>11</v>
      </c>
      <c r="C3475" s="117" t="s">
        <v>11</v>
      </c>
      <c r="D3475" s="13">
        <v>5</v>
      </c>
      <c r="E3475" s="969" t="s">
        <v>85</v>
      </c>
      <c r="F3475" s="970"/>
      <c r="G3475" s="970"/>
      <c r="H3475" s="970"/>
      <c r="I3475" s="970"/>
      <c r="J3475" s="970"/>
      <c r="K3475" s="970"/>
      <c r="L3475" s="970"/>
      <c r="M3475" s="970"/>
      <c r="N3475" s="970"/>
      <c r="O3475" s="970"/>
      <c r="P3475" s="970"/>
      <c r="Q3475" s="970"/>
      <c r="R3475" s="970"/>
      <c r="S3475" s="970"/>
      <c r="T3475" s="970"/>
      <c r="U3475" s="970"/>
      <c r="V3475" s="971"/>
    </row>
    <row r="3476" spans="1:22" ht="10.5" outlineLevel="4" x14ac:dyDescent="0.15">
      <c r="A3476" s="948" t="s">
        <v>36</v>
      </c>
      <c r="B3476" s="951" t="s">
        <v>11</v>
      </c>
      <c r="C3476" s="954" t="s">
        <v>11</v>
      </c>
      <c r="D3476" s="957" t="s">
        <v>45</v>
      </c>
      <c r="E3476" s="960" t="s">
        <v>10</v>
      </c>
      <c r="F3476" s="966"/>
      <c r="G3476" s="942"/>
      <c r="H3476" s="942"/>
      <c r="I3476" s="942"/>
      <c r="J3476" s="16" t="s">
        <v>156</v>
      </c>
      <c r="K3476" s="20"/>
      <c r="L3476" s="14"/>
      <c r="M3476" s="15"/>
      <c r="N3476" s="15"/>
      <c r="O3476" s="15"/>
      <c r="P3476" s="15"/>
      <c r="Q3476" s="14"/>
      <c r="R3476" s="14"/>
      <c r="S3476" s="945"/>
      <c r="T3476" s="912"/>
      <c r="U3476" s="912"/>
      <c r="V3476" s="912"/>
    </row>
    <row r="3477" spans="1:22" ht="10.5" outlineLevel="4" x14ac:dyDescent="0.15">
      <c r="A3477" s="949"/>
      <c r="B3477" s="952"/>
      <c r="C3477" s="955"/>
      <c r="D3477" s="958"/>
      <c r="E3477" s="961"/>
      <c r="F3477" s="967"/>
      <c r="G3477" s="943"/>
      <c r="H3477" s="943"/>
      <c r="I3477" s="943"/>
      <c r="J3477" s="16" t="s">
        <v>157</v>
      </c>
      <c r="K3477" s="20"/>
      <c r="L3477" s="16"/>
      <c r="M3477" s="17"/>
      <c r="N3477" s="17"/>
      <c r="O3477" s="17"/>
      <c r="P3477" s="17"/>
      <c r="Q3477" s="16"/>
      <c r="R3477" s="16"/>
      <c r="S3477" s="946"/>
      <c r="T3477" s="913"/>
      <c r="U3477" s="913"/>
      <c r="V3477" s="913"/>
    </row>
    <row r="3478" spans="1:22" ht="10.5" outlineLevel="4" x14ac:dyDescent="0.15">
      <c r="A3478" s="949"/>
      <c r="B3478" s="952"/>
      <c r="C3478" s="955"/>
      <c r="D3478" s="958"/>
      <c r="E3478" s="961"/>
      <c r="F3478" s="967"/>
      <c r="G3478" s="943"/>
      <c r="H3478" s="943"/>
      <c r="I3478" s="943"/>
      <c r="J3478" s="16" t="s">
        <v>158</v>
      </c>
      <c r="K3478" s="20"/>
      <c r="L3478" s="16"/>
      <c r="M3478" s="17"/>
      <c r="N3478" s="17"/>
      <c r="O3478" s="17"/>
      <c r="P3478" s="17"/>
      <c r="Q3478" s="16"/>
      <c r="R3478" s="16"/>
      <c r="S3478" s="946"/>
      <c r="T3478" s="913"/>
      <c r="U3478" s="913"/>
      <c r="V3478" s="913"/>
    </row>
    <row r="3479" spans="1:22" ht="10.5" outlineLevel="4" x14ac:dyDescent="0.15">
      <c r="A3479" s="949"/>
      <c r="B3479" s="952"/>
      <c r="C3479" s="955"/>
      <c r="D3479" s="958"/>
      <c r="E3479" s="961"/>
      <c r="F3479" s="967"/>
      <c r="G3479" s="943"/>
      <c r="H3479" s="943"/>
      <c r="I3479" s="943"/>
      <c r="J3479" s="18" t="s">
        <v>159</v>
      </c>
      <c r="K3479" s="21"/>
      <c r="L3479" s="18"/>
      <c r="M3479" s="18"/>
      <c r="N3479" s="18"/>
      <c r="O3479" s="18"/>
      <c r="P3479" s="18"/>
      <c r="Q3479" s="18"/>
      <c r="R3479" s="18"/>
      <c r="S3479" s="946"/>
      <c r="T3479" s="913"/>
      <c r="U3479" s="913"/>
      <c r="V3479" s="913"/>
    </row>
    <row r="3480" spans="1:22" ht="11.25" outlineLevel="4" thickBot="1" x14ac:dyDescent="0.2">
      <c r="A3480" s="950"/>
      <c r="B3480" s="953"/>
      <c r="C3480" s="956"/>
      <c r="D3480" s="959"/>
      <c r="E3480" s="962"/>
      <c r="F3480" s="968"/>
      <c r="G3480" s="944"/>
      <c r="H3480" s="944"/>
      <c r="I3480" s="944"/>
      <c r="J3480" s="19" t="s">
        <v>385</v>
      </c>
      <c r="K3480" s="19">
        <f>SUM(K3476:K3479)</f>
        <v>0</v>
      </c>
      <c r="L3480" s="19">
        <f>SUM(L3476:L3479)</f>
        <v>0</v>
      </c>
      <c r="M3480" s="19">
        <f t="shared" ref="M3480:R3480" si="851">SUM(M3476:M3479)</f>
        <v>0</v>
      </c>
      <c r="N3480" s="19">
        <f t="shared" si="851"/>
        <v>0</v>
      </c>
      <c r="O3480" s="19">
        <f t="shared" si="851"/>
        <v>0</v>
      </c>
      <c r="P3480" s="19">
        <f t="shared" si="851"/>
        <v>0</v>
      </c>
      <c r="Q3480" s="19">
        <f t="shared" si="851"/>
        <v>0</v>
      </c>
      <c r="R3480" s="19">
        <f t="shared" si="851"/>
        <v>0</v>
      </c>
      <c r="S3480" s="947"/>
      <c r="T3480" s="914"/>
      <c r="U3480" s="914"/>
      <c r="V3480" s="914"/>
    </row>
    <row r="3481" spans="1:22" ht="10.5" outlineLevel="4" x14ac:dyDescent="0.15">
      <c r="A3481" s="948" t="s">
        <v>36</v>
      </c>
      <c r="B3481" s="951" t="s">
        <v>11</v>
      </c>
      <c r="C3481" s="954" t="s">
        <v>11</v>
      </c>
      <c r="D3481" s="957" t="s">
        <v>45</v>
      </c>
      <c r="E3481" s="960" t="s">
        <v>11</v>
      </c>
      <c r="F3481" s="963"/>
      <c r="G3481" s="942"/>
      <c r="H3481" s="942"/>
      <c r="I3481" s="942"/>
      <c r="J3481" s="14" t="s">
        <v>156</v>
      </c>
      <c r="K3481" s="20"/>
      <c r="L3481" s="20"/>
      <c r="M3481" s="17"/>
      <c r="N3481" s="17"/>
      <c r="O3481" s="17"/>
      <c r="P3481" s="17"/>
      <c r="Q3481" s="16"/>
      <c r="R3481" s="16"/>
      <c r="S3481" s="945"/>
      <c r="T3481" s="912"/>
      <c r="U3481" s="912"/>
      <c r="V3481" s="912"/>
    </row>
    <row r="3482" spans="1:22" ht="10.5" outlineLevel="4" x14ac:dyDescent="0.15">
      <c r="A3482" s="949"/>
      <c r="B3482" s="952"/>
      <c r="C3482" s="955"/>
      <c r="D3482" s="958"/>
      <c r="E3482" s="961"/>
      <c r="F3482" s="964"/>
      <c r="G3482" s="943"/>
      <c r="H3482" s="943"/>
      <c r="I3482" s="943"/>
      <c r="J3482" s="16" t="s">
        <v>157</v>
      </c>
      <c r="K3482" s="20"/>
      <c r="L3482" s="20"/>
      <c r="M3482" s="17"/>
      <c r="N3482" s="17"/>
      <c r="O3482" s="17"/>
      <c r="P3482" s="17"/>
      <c r="Q3482" s="16"/>
      <c r="R3482" s="16"/>
      <c r="S3482" s="946"/>
      <c r="T3482" s="913"/>
      <c r="U3482" s="913"/>
      <c r="V3482" s="913"/>
    </row>
    <row r="3483" spans="1:22" ht="10.5" outlineLevel="4" x14ac:dyDescent="0.15">
      <c r="A3483" s="949"/>
      <c r="B3483" s="952"/>
      <c r="C3483" s="955"/>
      <c r="D3483" s="958"/>
      <c r="E3483" s="961"/>
      <c r="F3483" s="964"/>
      <c r="G3483" s="943"/>
      <c r="H3483" s="943"/>
      <c r="I3483" s="943"/>
      <c r="J3483" s="16" t="s">
        <v>158</v>
      </c>
      <c r="K3483" s="20"/>
      <c r="L3483" s="20"/>
      <c r="M3483" s="17"/>
      <c r="N3483" s="17"/>
      <c r="O3483" s="17"/>
      <c r="P3483" s="17"/>
      <c r="Q3483" s="16"/>
      <c r="R3483" s="16"/>
      <c r="S3483" s="946"/>
      <c r="T3483" s="913"/>
      <c r="U3483" s="913"/>
      <c r="V3483" s="913"/>
    </row>
    <row r="3484" spans="1:22" ht="10.5" outlineLevel="4" x14ac:dyDescent="0.15">
      <c r="A3484" s="949"/>
      <c r="B3484" s="952"/>
      <c r="C3484" s="955"/>
      <c r="D3484" s="958"/>
      <c r="E3484" s="961"/>
      <c r="F3484" s="964"/>
      <c r="G3484" s="943"/>
      <c r="H3484" s="943"/>
      <c r="I3484" s="943"/>
      <c r="J3484" s="18" t="s">
        <v>159</v>
      </c>
      <c r="K3484" s="21"/>
      <c r="L3484" s="21"/>
      <c r="M3484" s="22"/>
      <c r="N3484" s="22"/>
      <c r="O3484" s="22"/>
      <c r="P3484" s="22"/>
      <c r="Q3484" s="18"/>
      <c r="R3484" s="18"/>
      <c r="S3484" s="946"/>
      <c r="T3484" s="913"/>
      <c r="U3484" s="913"/>
      <c r="V3484" s="913"/>
    </row>
    <row r="3485" spans="1:22" ht="11.25" outlineLevel="4" thickBot="1" x14ac:dyDescent="0.2">
      <c r="A3485" s="950"/>
      <c r="B3485" s="953"/>
      <c r="C3485" s="956"/>
      <c r="D3485" s="959"/>
      <c r="E3485" s="962"/>
      <c r="F3485" s="965"/>
      <c r="G3485" s="944"/>
      <c r="H3485" s="944"/>
      <c r="I3485" s="944"/>
      <c r="J3485" s="19" t="s">
        <v>385</v>
      </c>
      <c r="K3485" s="19">
        <f>SUM(K3481:K3484)</f>
        <v>0</v>
      </c>
      <c r="L3485" s="19">
        <f>SUM(L3481:L3484)</f>
        <v>0</v>
      </c>
      <c r="M3485" s="19">
        <f t="shared" ref="M3485:R3485" si="852">SUM(M3481:M3484)</f>
        <v>0</v>
      </c>
      <c r="N3485" s="19">
        <f t="shared" si="852"/>
        <v>0</v>
      </c>
      <c r="O3485" s="19">
        <f t="shared" si="852"/>
        <v>0</v>
      </c>
      <c r="P3485" s="19">
        <f t="shared" si="852"/>
        <v>0</v>
      </c>
      <c r="Q3485" s="19">
        <f t="shared" si="852"/>
        <v>0</v>
      </c>
      <c r="R3485" s="19">
        <f t="shared" si="852"/>
        <v>0</v>
      </c>
      <c r="S3485" s="947"/>
      <c r="T3485" s="914"/>
      <c r="U3485" s="914"/>
      <c r="V3485" s="914"/>
    </row>
    <row r="3486" spans="1:22" ht="10.5" outlineLevel="4" x14ac:dyDescent="0.15">
      <c r="A3486" s="948" t="s">
        <v>36</v>
      </c>
      <c r="B3486" s="951" t="s">
        <v>11</v>
      </c>
      <c r="C3486" s="954" t="s">
        <v>11</v>
      </c>
      <c r="D3486" s="957" t="s">
        <v>45</v>
      </c>
      <c r="E3486" s="960" t="s">
        <v>12</v>
      </c>
      <c r="F3486" s="963"/>
      <c r="G3486" s="942"/>
      <c r="H3486" s="942"/>
      <c r="I3486" s="942"/>
      <c r="J3486" s="14" t="s">
        <v>156</v>
      </c>
      <c r="K3486" s="20"/>
      <c r="L3486" s="20"/>
      <c r="M3486" s="17"/>
      <c r="N3486" s="17"/>
      <c r="O3486" s="17"/>
      <c r="P3486" s="17"/>
      <c r="Q3486" s="16"/>
      <c r="R3486" s="16"/>
      <c r="S3486" s="945"/>
      <c r="T3486" s="912"/>
      <c r="U3486" s="912"/>
      <c r="V3486" s="912"/>
    </row>
    <row r="3487" spans="1:22" ht="10.5" outlineLevel="4" x14ac:dyDescent="0.15">
      <c r="A3487" s="949"/>
      <c r="B3487" s="952"/>
      <c r="C3487" s="955"/>
      <c r="D3487" s="958"/>
      <c r="E3487" s="961"/>
      <c r="F3487" s="964"/>
      <c r="G3487" s="943"/>
      <c r="H3487" s="943"/>
      <c r="I3487" s="943"/>
      <c r="J3487" s="16" t="s">
        <v>157</v>
      </c>
      <c r="K3487" s="20"/>
      <c r="L3487" s="20"/>
      <c r="M3487" s="17"/>
      <c r="N3487" s="17"/>
      <c r="O3487" s="17"/>
      <c r="P3487" s="17"/>
      <c r="Q3487" s="16"/>
      <c r="R3487" s="16"/>
      <c r="S3487" s="946"/>
      <c r="T3487" s="913"/>
      <c r="U3487" s="913"/>
      <c r="V3487" s="913"/>
    </row>
    <row r="3488" spans="1:22" ht="10.5" outlineLevel="4" x14ac:dyDescent="0.15">
      <c r="A3488" s="949"/>
      <c r="B3488" s="952"/>
      <c r="C3488" s="955"/>
      <c r="D3488" s="958"/>
      <c r="E3488" s="961"/>
      <c r="F3488" s="964"/>
      <c r="G3488" s="943"/>
      <c r="H3488" s="943"/>
      <c r="I3488" s="943"/>
      <c r="J3488" s="16" t="s">
        <v>158</v>
      </c>
      <c r="K3488" s="20"/>
      <c r="L3488" s="20"/>
      <c r="M3488" s="17"/>
      <c r="N3488" s="17"/>
      <c r="O3488" s="17"/>
      <c r="P3488" s="17"/>
      <c r="Q3488" s="16"/>
      <c r="R3488" s="16"/>
      <c r="S3488" s="946"/>
      <c r="T3488" s="913"/>
      <c r="U3488" s="913"/>
      <c r="V3488" s="913"/>
    </row>
    <row r="3489" spans="1:22" ht="10.5" outlineLevel="4" x14ac:dyDescent="0.15">
      <c r="A3489" s="949"/>
      <c r="B3489" s="952"/>
      <c r="C3489" s="955"/>
      <c r="D3489" s="958"/>
      <c r="E3489" s="961"/>
      <c r="F3489" s="964"/>
      <c r="G3489" s="943"/>
      <c r="H3489" s="943"/>
      <c r="I3489" s="943"/>
      <c r="J3489" s="18" t="s">
        <v>159</v>
      </c>
      <c r="K3489" s="21"/>
      <c r="L3489" s="21"/>
      <c r="M3489" s="22"/>
      <c r="N3489" s="22"/>
      <c r="O3489" s="22"/>
      <c r="P3489" s="22"/>
      <c r="Q3489" s="18"/>
      <c r="R3489" s="18"/>
      <c r="S3489" s="946"/>
      <c r="T3489" s="913"/>
      <c r="U3489" s="913"/>
      <c r="V3489" s="913"/>
    </row>
    <row r="3490" spans="1:22" ht="11.25" outlineLevel="4" thickBot="1" x14ac:dyDescent="0.2">
      <c r="A3490" s="950"/>
      <c r="B3490" s="953"/>
      <c r="C3490" s="956"/>
      <c r="D3490" s="959"/>
      <c r="E3490" s="962"/>
      <c r="F3490" s="965"/>
      <c r="G3490" s="944"/>
      <c r="H3490" s="944"/>
      <c r="I3490" s="944"/>
      <c r="J3490" s="19" t="s">
        <v>385</v>
      </c>
      <c r="K3490" s="19">
        <f>SUM(K3486:K3489)</f>
        <v>0</v>
      </c>
      <c r="L3490" s="19">
        <f>SUM(L3486:L3489)</f>
        <v>0</v>
      </c>
      <c r="M3490" s="19">
        <f t="shared" ref="M3490:R3490" si="853">SUM(M3486:M3489)</f>
        <v>0</v>
      </c>
      <c r="N3490" s="19">
        <f t="shared" si="853"/>
        <v>0</v>
      </c>
      <c r="O3490" s="19">
        <f t="shared" si="853"/>
        <v>0</v>
      </c>
      <c r="P3490" s="19">
        <f t="shared" si="853"/>
        <v>0</v>
      </c>
      <c r="Q3490" s="19">
        <f t="shared" si="853"/>
        <v>0</v>
      </c>
      <c r="R3490" s="19">
        <f t="shared" si="853"/>
        <v>0</v>
      </c>
      <c r="S3490" s="947"/>
      <c r="T3490" s="914"/>
      <c r="U3490" s="914"/>
      <c r="V3490" s="914"/>
    </row>
    <row r="3491" spans="1:22" ht="11.25" outlineLevel="3" thickBot="1" x14ac:dyDescent="0.2">
      <c r="A3491" s="30" t="s">
        <v>36</v>
      </c>
      <c r="B3491" s="31" t="s">
        <v>11</v>
      </c>
      <c r="C3491" s="10" t="s">
        <v>11</v>
      </c>
      <c r="D3491" s="25">
        <v>5</v>
      </c>
      <c r="E3491" s="915" t="s">
        <v>46</v>
      </c>
      <c r="F3491" s="916"/>
      <c r="G3491" s="916"/>
      <c r="H3491" s="916"/>
      <c r="I3491" s="916"/>
      <c r="J3491" s="917"/>
      <c r="K3491" s="26">
        <f>K3480+K3485+K3489</f>
        <v>0</v>
      </c>
      <c r="L3491" s="26">
        <f>L3480+L3490+L3485</f>
        <v>0</v>
      </c>
      <c r="M3491" s="26">
        <f t="shared" ref="M3491:R3491" si="854">M3480+M3490+M3485</f>
        <v>0</v>
      </c>
      <c r="N3491" s="26">
        <f t="shared" si="854"/>
        <v>0</v>
      </c>
      <c r="O3491" s="26">
        <f t="shared" si="854"/>
        <v>0</v>
      </c>
      <c r="P3491" s="26">
        <f t="shared" si="854"/>
        <v>0</v>
      </c>
      <c r="Q3491" s="26">
        <f t="shared" si="854"/>
        <v>0</v>
      </c>
      <c r="R3491" s="26">
        <f t="shared" si="854"/>
        <v>0</v>
      </c>
      <c r="S3491" s="42" t="s">
        <v>13</v>
      </c>
      <c r="T3491" s="43" t="s">
        <v>13</v>
      </c>
      <c r="U3491" s="44" t="s">
        <v>13</v>
      </c>
      <c r="V3491" s="45" t="s">
        <v>13</v>
      </c>
    </row>
    <row r="3492" spans="1:22" ht="11.25" customHeight="1" outlineLevel="4" thickBot="1" x14ac:dyDescent="0.2">
      <c r="A3492" s="11" t="s">
        <v>36</v>
      </c>
      <c r="B3492" s="12" t="s">
        <v>11</v>
      </c>
      <c r="C3492" s="117" t="s">
        <v>11</v>
      </c>
      <c r="D3492" s="13">
        <v>6</v>
      </c>
      <c r="E3492" s="969" t="s">
        <v>86</v>
      </c>
      <c r="F3492" s="970"/>
      <c r="G3492" s="970"/>
      <c r="H3492" s="970"/>
      <c r="I3492" s="970"/>
      <c r="J3492" s="970"/>
      <c r="K3492" s="970"/>
      <c r="L3492" s="970"/>
      <c r="M3492" s="970"/>
      <c r="N3492" s="970"/>
      <c r="O3492" s="970"/>
      <c r="P3492" s="970"/>
      <c r="Q3492" s="970"/>
      <c r="R3492" s="970"/>
      <c r="S3492" s="970"/>
      <c r="T3492" s="970"/>
      <c r="U3492" s="970"/>
      <c r="V3492" s="971"/>
    </row>
    <row r="3493" spans="1:22" ht="10.5" outlineLevel="4" x14ac:dyDescent="0.15">
      <c r="A3493" s="948" t="s">
        <v>36</v>
      </c>
      <c r="B3493" s="951" t="s">
        <v>11</v>
      </c>
      <c r="C3493" s="954" t="s">
        <v>11</v>
      </c>
      <c r="D3493" s="957" t="s">
        <v>48</v>
      </c>
      <c r="E3493" s="960" t="s">
        <v>10</v>
      </c>
      <c r="F3493" s="966"/>
      <c r="G3493" s="942"/>
      <c r="H3493" s="942"/>
      <c r="I3493" s="942"/>
      <c r="J3493" s="16" t="s">
        <v>156</v>
      </c>
      <c r="K3493" s="20"/>
      <c r="L3493" s="14"/>
      <c r="M3493" s="15"/>
      <c r="N3493" s="15"/>
      <c r="O3493" s="15"/>
      <c r="P3493" s="15"/>
      <c r="Q3493" s="14"/>
      <c r="R3493" s="14"/>
      <c r="S3493" s="945"/>
      <c r="T3493" s="912"/>
      <c r="U3493" s="912"/>
      <c r="V3493" s="912"/>
    </row>
    <row r="3494" spans="1:22" ht="10.5" outlineLevel="4" x14ac:dyDescent="0.15">
      <c r="A3494" s="949"/>
      <c r="B3494" s="952"/>
      <c r="C3494" s="955"/>
      <c r="D3494" s="958"/>
      <c r="E3494" s="961"/>
      <c r="F3494" s="967"/>
      <c r="G3494" s="943"/>
      <c r="H3494" s="943"/>
      <c r="I3494" s="943"/>
      <c r="J3494" s="16" t="s">
        <v>157</v>
      </c>
      <c r="K3494" s="20"/>
      <c r="L3494" s="16"/>
      <c r="M3494" s="17"/>
      <c r="N3494" s="17"/>
      <c r="O3494" s="17"/>
      <c r="P3494" s="17"/>
      <c r="Q3494" s="16"/>
      <c r="R3494" s="16"/>
      <c r="S3494" s="946"/>
      <c r="T3494" s="913"/>
      <c r="U3494" s="913"/>
      <c r="V3494" s="913"/>
    </row>
    <row r="3495" spans="1:22" ht="10.5" outlineLevel="4" x14ac:dyDescent="0.15">
      <c r="A3495" s="949"/>
      <c r="B3495" s="952"/>
      <c r="C3495" s="955"/>
      <c r="D3495" s="958"/>
      <c r="E3495" s="961"/>
      <c r="F3495" s="967"/>
      <c r="G3495" s="943"/>
      <c r="H3495" s="943"/>
      <c r="I3495" s="943"/>
      <c r="J3495" s="16" t="s">
        <v>158</v>
      </c>
      <c r="K3495" s="20"/>
      <c r="L3495" s="16"/>
      <c r="M3495" s="17"/>
      <c r="N3495" s="17"/>
      <c r="O3495" s="17"/>
      <c r="P3495" s="17"/>
      <c r="Q3495" s="16"/>
      <c r="R3495" s="16"/>
      <c r="S3495" s="946"/>
      <c r="T3495" s="913"/>
      <c r="U3495" s="913"/>
      <c r="V3495" s="913"/>
    </row>
    <row r="3496" spans="1:22" ht="10.5" outlineLevel="4" x14ac:dyDescent="0.15">
      <c r="A3496" s="949"/>
      <c r="B3496" s="952"/>
      <c r="C3496" s="955"/>
      <c r="D3496" s="958"/>
      <c r="E3496" s="961"/>
      <c r="F3496" s="967"/>
      <c r="G3496" s="943"/>
      <c r="H3496" s="943"/>
      <c r="I3496" s="943"/>
      <c r="J3496" s="18" t="s">
        <v>159</v>
      </c>
      <c r="K3496" s="21"/>
      <c r="L3496" s="18"/>
      <c r="M3496" s="18"/>
      <c r="N3496" s="18"/>
      <c r="O3496" s="18"/>
      <c r="P3496" s="18"/>
      <c r="Q3496" s="18"/>
      <c r="R3496" s="18"/>
      <c r="S3496" s="946"/>
      <c r="T3496" s="913"/>
      <c r="U3496" s="913"/>
      <c r="V3496" s="913"/>
    </row>
    <row r="3497" spans="1:22" ht="11.25" outlineLevel="4" thickBot="1" x14ac:dyDescent="0.2">
      <c r="A3497" s="950"/>
      <c r="B3497" s="953"/>
      <c r="C3497" s="956"/>
      <c r="D3497" s="959"/>
      <c r="E3497" s="962"/>
      <c r="F3497" s="968"/>
      <c r="G3497" s="944"/>
      <c r="H3497" s="944"/>
      <c r="I3497" s="944"/>
      <c r="J3497" s="19" t="s">
        <v>385</v>
      </c>
      <c r="K3497" s="19">
        <f>SUM(K3493:K3496)</f>
        <v>0</v>
      </c>
      <c r="L3497" s="19">
        <f>SUM(L3493:L3496)</f>
        <v>0</v>
      </c>
      <c r="M3497" s="19">
        <f t="shared" ref="M3497:R3497" si="855">SUM(M3493:M3496)</f>
        <v>0</v>
      </c>
      <c r="N3497" s="19">
        <f t="shared" si="855"/>
        <v>0</v>
      </c>
      <c r="O3497" s="19">
        <f t="shared" si="855"/>
        <v>0</v>
      </c>
      <c r="P3497" s="19">
        <f t="shared" si="855"/>
        <v>0</v>
      </c>
      <c r="Q3497" s="19">
        <f t="shared" si="855"/>
        <v>0</v>
      </c>
      <c r="R3497" s="19">
        <f t="shared" si="855"/>
        <v>0</v>
      </c>
      <c r="S3497" s="947"/>
      <c r="T3497" s="914"/>
      <c r="U3497" s="914"/>
      <c r="V3497" s="914"/>
    </row>
    <row r="3498" spans="1:22" ht="10.5" outlineLevel="4" x14ac:dyDescent="0.15">
      <c r="A3498" s="948" t="s">
        <v>36</v>
      </c>
      <c r="B3498" s="951" t="s">
        <v>11</v>
      </c>
      <c r="C3498" s="954" t="s">
        <v>11</v>
      </c>
      <c r="D3498" s="957" t="s">
        <v>48</v>
      </c>
      <c r="E3498" s="960" t="s">
        <v>11</v>
      </c>
      <c r="F3498" s="963"/>
      <c r="G3498" s="942"/>
      <c r="H3498" s="942"/>
      <c r="I3498" s="942"/>
      <c r="J3498" s="14" t="s">
        <v>156</v>
      </c>
      <c r="K3498" s="20"/>
      <c r="L3498" s="20"/>
      <c r="M3498" s="17"/>
      <c r="N3498" s="17"/>
      <c r="O3498" s="17"/>
      <c r="P3498" s="17"/>
      <c r="Q3498" s="16"/>
      <c r="R3498" s="16"/>
      <c r="S3498" s="945"/>
      <c r="T3498" s="912"/>
      <c r="U3498" s="912"/>
      <c r="V3498" s="912"/>
    </row>
    <row r="3499" spans="1:22" ht="10.5" outlineLevel="4" x14ac:dyDescent="0.15">
      <c r="A3499" s="949"/>
      <c r="B3499" s="952"/>
      <c r="C3499" s="955"/>
      <c r="D3499" s="958"/>
      <c r="E3499" s="961"/>
      <c r="F3499" s="964"/>
      <c r="G3499" s="943"/>
      <c r="H3499" s="943"/>
      <c r="I3499" s="943"/>
      <c r="J3499" s="16" t="s">
        <v>157</v>
      </c>
      <c r="K3499" s="20"/>
      <c r="L3499" s="20"/>
      <c r="M3499" s="17"/>
      <c r="N3499" s="17"/>
      <c r="O3499" s="17"/>
      <c r="P3499" s="17"/>
      <c r="Q3499" s="16"/>
      <c r="R3499" s="16"/>
      <c r="S3499" s="946"/>
      <c r="T3499" s="913"/>
      <c r="U3499" s="913"/>
      <c r="V3499" s="913"/>
    </row>
    <row r="3500" spans="1:22" ht="10.5" outlineLevel="4" x14ac:dyDescent="0.15">
      <c r="A3500" s="949"/>
      <c r="B3500" s="952"/>
      <c r="C3500" s="955"/>
      <c r="D3500" s="958"/>
      <c r="E3500" s="961"/>
      <c r="F3500" s="964"/>
      <c r="G3500" s="943"/>
      <c r="H3500" s="943"/>
      <c r="I3500" s="943"/>
      <c r="J3500" s="16" t="s">
        <v>158</v>
      </c>
      <c r="K3500" s="20"/>
      <c r="L3500" s="20"/>
      <c r="M3500" s="17"/>
      <c r="N3500" s="17"/>
      <c r="O3500" s="17"/>
      <c r="P3500" s="17"/>
      <c r="Q3500" s="16"/>
      <c r="R3500" s="16"/>
      <c r="S3500" s="946"/>
      <c r="T3500" s="913"/>
      <c r="U3500" s="913"/>
      <c r="V3500" s="913"/>
    </row>
    <row r="3501" spans="1:22" ht="10.5" outlineLevel="4" x14ac:dyDescent="0.15">
      <c r="A3501" s="949"/>
      <c r="B3501" s="952"/>
      <c r="C3501" s="955"/>
      <c r="D3501" s="958"/>
      <c r="E3501" s="961"/>
      <c r="F3501" s="964"/>
      <c r="G3501" s="943"/>
      <c r="H3501" s="943"/>
      <c r="I3501" s="943"/>
      <c r="J3501" s="18" t="s">
        <v>159</v>
      </c>
      <c r="K3501" s="21"/>
      <c r="L3501" s="21"/>
      <c r="M3501" s="22"/>
      <c r="N3501" s="22"/>
      <c r="O3501" s="22"/>
      <c r="P3501" s="22"/>
      <c r="Q3501" s="18"/>
      <c r="R3501" s="18"/>
      <c r="S3501" s="946"/>
      <c r="T3501" s="913"/>
      <c r="U3501" s="913"/>
      <c r="V3501" s="913"/>
    </row>
    <row r="3502" spans="1:22" ht="11.25" outlineLevel="4" thickBot="1" x14ac:dyDescent="0.2">
      <c r="A3502" s="950"/>
      <c r="B3502" s="953"/>
      <c r="C3502" s="956"/>
      <c r="D3502" s="959"/>
      <c r="E3502" s="962"/>
      <c r="F3502" s="965"/>
      <c r="G3502" s="944"/>
      <c r="H3502" s="944"/>
      <c r="I3502" s="944"/>
      <c r="J3502" s="19" t="s">
        <v>385</v>
      </c>
      <c r="K3502" s="19">
        <f>SUM(K3498:K3501)</f>
        <v>0</v>
      </c>
      <c r="L3502" s="19">
        <f>SUM(L3498:L3501)</f>
        <v>0</v>
      </c>
      <c r="M3502" s="19">
        <f t="shared" ref="M3502:R3502" si="856">SUM(M3498:M3501)</f>
        <v>0</v>
      </c>
      <c r="N3502" s="19">
        <f t="shared" si="856"/>
        <v>0</v>
      </c>
      <c r="O3502" s="19">
        <f t="shared" si="856"/>
        <v>0</v>
      </c>
      <c r="P3502" s="19">
        <f t="shared" si="856"/>
        <v>0</v>
      </c>
      <c r="Q3502" s="19">
        <f t="shared" si="856"/>
        <v>0</v>
      </c>
      <c r="R3502" s="19">
        <f t="shared" si="856"/>
        <v>0</v>
      </c>
      <c r="S3502" s="947"/>
      <c r="T3502" s="914"/>
      <c r="U3502" s="914"/>
      <c r="V3502" s="914"/>
    </row>
    <row r="3503" spans="1:22" ht="10.5" outlineLevel="4" x14ac:dyDescent="0.15">
      <c r="A3503" s="948" t="s">
        <v>36</v>
      </c>
      <c r="B3503" s="951" t="s">
        <v>11</v>
      </c>
      <c r="C3503" s="954" t="s">
        <v>11</v>
      </c>
      <c r="D3503" s="957" t="s">
        <v>48</v>
      </c>
      <c r="E3503" s="960" t="s">
        <v>12</v>
      </c>
      <c r="F3503" s="963"/>
      <c r="G3503" s="942"/>
      <c r="H3503" s="942"/>
      <c r="I3503" s="942"/>
      <c r="J3503" s="14" t="s">
        <v>156</v>
      </c>
      <c r="K3503" s="20"/>
      <c r="L3503" s="20"/>
      <c r="M3503" s="17"/>
      <c r="N3503" s="17"/>
      <c r="O3503" s="17"/>
      <c r="P3503" s="17"/>
      <c r="Q3503" s="16"/>
      <c r="R3503" s="16"/>
      <c r="S3503" s="945"/>
      <c r="T3503" s="912"/>
      <c r="U3503" s="912"/>
      <c r="V3503" s="912"/>
    </row>
    <row r="3504" spans="1:22" ht="10.5" outlineLevel="4" x14ac:dyDescent="0.15">
      <c r="A3504" s="949"/>
      <c r="B3504" s="952"/>
      <c r="C3504" s="955"/>
      <c r="D3504" s="958"/>
      <c r="E3504" s="961"/>
      <c r="F3504" s="964"/>
      <c r="G3504" s="943"/>
      <c r="H3504" s="943"/>
      <c r="I3504" s="943"/>
      <c r="J3504" s="16" t="s">
        <v>157</v>
      </c>
      <c r="K3504" s="20"/>
      <c r="L3504" s="20"/>
      <c r="M3504" s="17"/>
      <c r="N3504" s="17"/>
      <c r="O3504" s="17"/>
      <c r="P3504" s="17"/>
      <c r="Q3504" s="16"/>
      <c r="R3504" s="16"/>
      <c r="S3504" s="946"/>
      <c r="T3504" s="913"/>
      <c r="U3504" s="913"/>
      <c r="V3504" s="913"/>
    </row>
    <row r="3505" spans="1:22" ht="10.5" outlineLevel="4" x14ac:dyDescent="0.15">
      <c r="A3505" s="949"/>
      <c r="B3505" s="952"/>
      <c r="C3505" s="955"/>
      <c r="D3505" s="958"/>
      <c r="E3505" s="961"/>
      <c r="F3505" s="964"/>
      <c r="G3505" s="943"/>
      <c r="H3505" s="943"/>
      <c r="I3505" s="943"/>
      <c r="J3505" s="16" t="s">
        <v>158</v>
      </c>
      <c r="K3505" s="20"/>
      <c r="L3505" s="20"/>
      <c r="M3505" s="17"/>
      <c r="N3505" s="17"/>
      <c r="O3505" s="17"/>
      <c r="P3505" s="17"/>
      <c r="Q3505" s="16"/>
      <c r="R3505" s="16"/>
      <c r="S3505" s="946"/>
      <c r="T3505" s="913"/>
      <c r="U3505" s="913"/>
      <c r="V3505" s="913"/>
    </row>
    <row r="3506" spans="1:22" ht="10.5" outlineLevel="4" x14ac:dyDescent="0.15">
      <c r="A3506" s="949"/>
      <c r="B3506" s="952"/>
      <c r="C3506" s="955"/>
      <c r="D3506" s="958"/>
      <c r="E3506" s="961"/>
      <c r="F3506" s="964"/>
      <c r="G3506" s="943"/>
      <c r="H3506" s="943"/>
      <c r="I3506" s="943"/>
      <c r="J3506" s="18" t="s">
        <v>159</v>
      </c>
      <c r="K3506" s="21"/>
      <c r="L3506" s="21"/>
      <c r="M3506" s="22"/>
      <c r="N3506" s="22"/>
      <c r="O3506" s="22"/>
      <c r="P3506" s="22"/>
      <c r="Q3506" s="18"/>
      <c r="R3506" s="18"/>
      <c r="S3506" s="946"/>
      <c r="T3506" s="913"/>
      <c r="U3506" s="913"/>
      <c r="V3506" s="913"/>
    </row>
    <row r="3507" spans="1:22" ht="11.25" outlineLevel="4" thickBot="1" x14ac:dyDescent="0.2">
      <c r="A3507" s="950"/>
      <c r="B3507" s="953"/>
      <c r="C3507" s="956"/>
      <c r="D3507" s="959"/>
      <c r="E3507" s="962"/>
      <c r="F3507" s="965"/>
      <c r="G3507" s="944"/>
      <c r="H3507" s="944"/>
      <c r="I3507" s="944"/>
      <c r="J3507" s="19" t="s">
        <v>385</v>
      </c>
      <c r="K3507" s="19">
        <f>SUM(K3503:K3506)</f>
        <v>0</v>
      </c>
      <c r="L3507" s="19">
        <f>SUM(L3503:L3506)</f>
        <v>0</v>
      </c>
      <c r="M3507" s="19">
        <f t="shared" ref="M3507:R3507" si="857">SUM(M3503:M3506)</f>
        <v>0</v>
      </c>
      <c r="N3507" s="19">
        <f t="shared" si="857"/>
        <v>0</v>
      </c>
      <c r="O3507" s="19">
        <f t="shared" si="857"/>
        <v>0</v>
      </c>
      <c r="P3507" s="19">
        <f t="shared" si="857"/>
        <v>0</v>
      </c>
      <c r="Q3507" s="19">
        <f t="shared" si="857"/>
        <v>0</v>
      </c>
      <c r="R3507" s="19">
        <f t="shared" si="857"/>
        <v>0</v>
      </c>
      <c r="S3507" s="947"/>
      <c r="T3507" s="914"/>
      <c r="U3507" s="914"/>
      <c r="V3507" s="914"/>
    </row>
    <row r="3508" spans="1:22" ht="11.25" outlineLevel="3" thickBot="1" x14ac:dyDescent="0.2">
      <c r="A3508" s="30" t="s">
        <v>36</v>
      </c>
      <c r="B3508" s="31" t="s">
        <v>11</v>
      </c>
      <c r="C3508" s="10" t="s">
        <v>11</v>
      </c>
      <c r="D3508" s="25">
        <v>6</v>
      </c>
      <c r="E3508" s="915" t="s">
        <v>46</v>
      </c>
      <c r="F3508" s="916"/>
      <c r="G3508" s="916"/>
      <c r="H3508" s="916"/>
      <c r="I3508" s="916"/>
      <c r="J3508" s="917"/>
      <c r="K3508" s="26">
        <f>K3497+K3502+K3507</f>
        <v>0</v>
      </c>
      <c r="L3508" s="26">
        <f>L3497+L3502+L3507</f>
        <v>0</v>
      </c>
      <c r="M3508" s="26">
        <f t="shared" ref="M3508:R3508" si="858">M3497+M3502+M3507</f>
        <v>0</v>
      </c>
      <c r="N3508" s="26">
        <f t="shared" si="858"/>
        <v>0</v>
      </c>
      <c r="O3508" s="26">
        <f t="shared" si="858"/>
        <v>0</v>
      </c>
      <c r="P3508" s="26">
        <f t="shared" si="858"/>
        <v>0</v>
      </c>
      <c r="Q3508" s="26">
        <f t="shared" si="858"/>
        <v>0</v>
      </c>
      <c r="R3508" s="26">
        <f t="shared" si="858"/>
        <v>0</v>
      </c>
      <c r="S3508" s="42" t="s">
        <v>13</v>
      </c>
      <c r="T3508" s="43" t="s">
        <v>13</v>
      </c>
      <c r="U3508" s="44" t="s">
        <v>13</v>
      </c>
      <c r="V3508" s="45" t="s">
        <v>13</v>
      </c>
    </row>
    <row r="3509" spans="1:22" ht="15.75" customHeight="1" outlineLevel="2" thickBot="1" x14ac:dyDescent="0.2">
      <c r="A3509" s="30" t="s">
        <v>36</v>
      </c>
      <c r="B3509" s="31" t="s">
        <v>11</v>
      </c>
      <c r="C3509" s="10" t="s">
        <v>11</v>
      </c>
      <c r="D3509" s="918" t="s">
        <v>21</v>
      </c>
      <c r="E3509" s="919"/>
      <c r="F3509" s="919"/>
      <c r="G3509" s="919"/>
      <c r="H3509" s="919"/>
      <c r="I3509" s="919"/>
      <c r="J3509" s="919"/>
      <c r="K3509" s="32">
        <f t="shared" ref="K3509:R3509" si="859">K3508+K3491+K3474+K3457+K3440+K3423</f>
        <v>0</v>
      </c>
      <c r="L3509" s="32">
        <f t="shared" si="859"/>
        <v>0</v>
      </c>
      <c r="M3509" s="32">
        <f t="shared" si="859"/>
        <v>0</v>
      </c>
      <c r="N3509" s="32">
        <f t="shared" si="859"/>
        <v>0</v>
      </c>
      <c r="O3509" s="32">
        <f t="shared" si="859"/>
        <v>0</v>
      </c>
      <c r="P3509" s="32">
        <f t="shared" si="859"/>
        <v>0</v>
      </c>
      <c r="Q3509" s="32">
        <f t="shared" si="859"/>
        <v>0</v>
      </c>
      <c r="R3509" s="32">
        <f t="shared" si="859"/>
        <v>0</v>
      </c>
      <c r="S3509" s="33" t="s">
        <v>13</v>
      </c>
      <c r="T3509" s="34" t="s">
        <v>13</v>
      </c>
      <c r="U3509" s="35" t="s">
        <v>13</v>
      </c>
      <c r="V3509" s="36" t="s">
        <v>13</v>
      </c>
    </row>
    <row r="3510" spans="1:22" ht="15.75" customHeight="1" outlineLevel="1" thickBot="1" x14ac:dyDescent="0.2">
      <c r="A3510" s="30" t="s">
        <v>36</v>
      </c>
      <c r="B3510" s="31" t="s">
        <v>11</v>
      </c>
      <c r="C3510" s="920" t="s">
        <v>15</v>
      </c>
      <c r="D3510" s="921"/>
      <c r="E3510" s="921"/>
      <c r="F3510" s="921"/>
      <c r="G3510" s="921"/>
      <c r="H3510" s="921"/>
      <c r="I3510" s="921"/>
      <c r="J3510" s="921"/>
      <c r="K3510" s="37">
        <f t="shared" ref="K3510:R3510" si="860">K3509+K3405</f>
        <v>0</v>
      </c>
      <c r="L3510" s="37">
        <f t="shared" si="860"/>
        <v>0</v>
      </c>
      <c r="M3510" s="37">
        <f t="shared" si="860"/>
        <v>0</v>
      </c>
      <c r="N3510" s="37">
        <f t="shared" si="860"/>
        <v>0</v>
      </c>
      <c r="O3510" s="37">
        <f t="shared" si="860"/>
        <v>0</v>
      </c>
      <c r="P3510" s="37">
        <f t="shared" si="860"/>
        <v>0</v>
      </c>
      <c r="Q3510" s="37">
        <f t="shared" si="860"/>
        <v>0</v>
      </c>
      <c r="R3510" s="37">
        <f t="shared" si="860"/>
        <v>0</v>
      </c>
      <c r="S3510" s="123" t="s">
        <v>14</v>
      </c>
      <c r="T3510" s="39" t="s">
        <v>14</v>
      </c>
      <c r="U3510" s="40" t="s">
        <v>14</v>
      </c>
      <c r="V3510" s="41" t="s">
        <v>14</v>
      </c>
    </row>
    <row r="3511" spans="1:22" ht="12.75" customHeight="1" thickBot="1" x14ac:dyDescent="0.2">
      <c r="A3511" s="30" t="s">
        <v>36</v>
      </c>
      <c r="B3511" s="922" t="s">
        <v>29</v>
      </c>
      <c r="C3511" s="923"/>
      <c r="D3511" s="923"/>
      <c r="E3511" s="923"/>
      <c r="F3511" s="923"/>
      <c r="G3511" s="923"/>
      <c r="H3511" s="923"/>
      <c r="I3511" s="923"/>
      <c r="J3511" s="923"/>
      <c r="K3511" s="144">
        <f t="shared" ref="K3511:R3511" si="861">K3510+K3283</f>
        <v>470907.42000000004</v>
      </c>
      <c r="L3511" s="144">
        <f t="shared" si="861"/>
        <v>97918.03</v>
      </c>
      <c r="M3511" s="144">
        <f t="shared" si="861"/>
        <v>41034.67</v>
      </c>
      <c r="N3511" s="144">
        <f t="shared" si="861"/>
        <v>97918.03</v>
      </c>
      <c r="O3511" s="144">
        <f t="shared" si="861"/>
        <v>8398</v>
      </c>
      <c r="P3511" s="144">
        <f t="shared" si="861"/>
        <v>0</v>
      </c>
      <c r="Q3511" s="144">
        <f t="shared" si="861"/>
        <v>268923.95999999996</v>
      </c>
      <c r="R3511" s="144">
        <f t="shared" si="861"/>
        <v>162435.27999999997</v>
      </c>
      <c r="S3511" s="50" t="s">
        <v>14</v>
      </c>
      <c r="T3511" s="49" t="s">
        <v>14</v>
      </c>
      <c r="U3511" s="51" t="s">
        <v>14</v>
      </c>
      <c r="V3511" s="52" t="s">
        <v>14</v>
      </c>
    </row>
    <row r="3512" spans="1:22" ht="11.25" thickBot="1" x14ac:dyDescent="0.2">
      <c r="A3512" s="53"/>
      <c r="B3512" s="53"/>
      <c r="C3512" s="53"/>
      <c r="D3512" s="53"/>
      <c r="E3512" s="53"/>
      <c r="F3512" s="54"/>
      <c r="G3512" s="54"/>
      <c r="H3512" s="54"/>
      <c r="I3512" s="54"/>
      <c r="J3512" s="54"/>
      <c r="K3512" s="54"/>
      <c r="L3512" s="54"/>
      <c r="M3512" s="54"/>
      <c r="N3512" s="54"/>
      <c r="O3512" s="54"/>
      <c r="P3512" s="54"/>
      <c r="Q3512" s="54"/>
      <c r="R3512" s="54"/>
      <c r="S3512" s="54"/>
      <c r="T3512" s="54"/>
      <c r="U3512" s="54"/>
      <c r="V3512" s="55"/>
    </row>
    <row r="3513" spans="1:22" ht="10.5" customHeight="1" x14ac:dyDescent="0.15">
      <c r="A3513" s="924" t="s">
        <v>16</v>
      </c>
      <c r="B3513" s="925"/>
      <c r="C3513" s="925"/>
      <c r="D3513" s="930" t="s">
        <v>152</v>
      </c>
      <c r="E3513" s="931"/>
      <c r="F3513" s="931"/>
      <c r="G3513" s="931"/>
      <c r="H3513" s="931"/>
      <c r="I3513" s="932"/>
      <c r="J3513" s="115" t="s">
        <v>156</v>
      </c>
      <c r="K3513" s="62"/>
      <c r="L3513" s="62"/>
      <c r="M3513" s="62"/>
      <c r="N3513" s="63"/>
      <c r="O3513" s="63"/>
      <c r="P3513" s="64"/>
      <c r="Q3513" s="65"/>
      <c r="R3513" s="66"/>
      <c r="S3513" s="60"/>
      <c r="T3513" s="60"/>
      <c r="U3513" s="60"/>
      <c r="V3513" s="6"/>
    </row>
    <row r="3514" spans="1:22" ht="10.5" x14ac:dyDescent="0.15">
      <c r="A3514" s="926"/>
      <c r="B3514" s="927"/>
      <c r="C3514" s="927"/>
      <c r="D3514" s="933" t="s">
        <v>153</v>
      </c>
      <c r="E3514" s="934"/>
      <c r="F3514" s="934"/>
      <c r="G3514" s="934"/>
      <c r="H3514" s="934"/>
      <c r="I3514" s="935"/>
      <c r="J3514" s="67" t="s">
        <v>157</v>
      </c>
      <c r="K3514" s="68"/>
      <c r="L3514" s="68"/>
      <c r="M3514" s="68"/>
      <c r="N3514" s="69"/>
      <c r="O3514" s="69"/>
      <c r="P3514" s="70"/>
      <c r="Q3514" s="71"/>
      <c r="R3514" s="72"/>
      <c r="S3514" s="60"/>
      <c r="T3514" s="60"/>
      <c r="U3514" s="60"/>
      <c r="V3514" s="6"/>
    </row>
    <row r="3515" spans="1:22" ht="10.5" customHeight="1" x14ac:dyDescent="0.15">
      <c r="A3515" s="926"/>
      <c r="B3515" s="927"/>
      <c r="C3515" s="927"/>
      <c r="D3515" s="936" t="s">
        <v>154</v>
      </c>
      <c r="E3515" s="937"/>
      <c r="F3515" s="937"/>
      <c r="G3515" s="937"/>
      <c r="H3515" s="937"/>
      <c r="I3515" s="938"/>
      <c r="J3515" s="116" t="s">
        <v>158</v>
      </c>
      <c r="K3515" s="73"/>
      <c r="L3515" s="74"/>
      <c r="M3515" s="74"/>
      <c r="N3515" s="75"/>
      <c r="O3515" s="75"/>
      <c r="P3515" s="76"/>
      <c r="Q3515" s="77"/>
      <c r="R3515" s="78"/>
      <c r="S3515" s="60"/>
      <c r="T3515" s="60"/>
      <c r="U3515" s="60"/>
      <c r="V3515" s="6"/>
    </row>
    <row r="3516" spans="1:22" ht="11.25" thickBot="1" x14ac:dyDescent="0.2">
      <c r="A3516" s="926"/>
      <c r="B3516" s="927"/>
      <c r="C3516" s="927"/>
      <c r="D3516" s="939" t="s">
        <v>155</v>
      </c>
      <c r="E3516" s="940"/>
      <c r="F3516" s="940"/>
      <c r="G3516" s="940"/>
      <c r="H3516" s="940"/>
      <c r="I3516" s="941"/>
      <c r="J3516" s="79" t="s">
        <v>159</v>
      </c>
      <c r="K3516" s="80"/>
      <c r="L3516" s="80"/>
      <c r="M3516" s="80"/>
      <c r="N3516" s="81"/>
      <c r="O3516" s="81"/>
      <c r="P3516" s="82"/>
      <c r="Q3516" s="83"/>
      <c r="R3516" s="84"/>
      <c r="S3516" s="60"/>
      <c r="T3516" s="60"/>
      <c r="U3516" s="60"/>
      <c r="V3516" s="6"/>
    </row>
    <row r="3517" spans="1:22" ht="11.25" thickBot="1" x14ac:dyDescent="0.2">
      <c r="A3517" s="928"/>
      <c r="B3517" s="929"/>
      <c r="C3517" s="929"/>
      <c r="D3517" s="909" t="s">
        <v>160</v>
      </c>
      <c r="E3517" s="910"/>
      <c r="F3517" s="910"/>
      <c r="G3517" s="910"/>
      <c r="H3517" s="910"/>
      <c r="I3517" s="910"/>
      <c r="J3517" s="911"/>
      <c r="K3517" s="85">
        <f>SUM(K3513:K3516)</f>
        <v>0</v>
      </c>
      <c r="L3517" s="85">
        <f>SUM(L3513:L3516)</f>
        <v>0</v>
      </c>
      <c r="M3517" s="85">
        <f t="shared" ref="M3517:R3517" si="862">SUM(M3513:M3516)</f>
        <v>0</v>
      </c>
      <c r="N3517" s="85">
        <f t="shared" si="862"/>
        <v>0</v>
      </c>
      <c r="O3517" s="85">
        <f t="shared" si="862"/>
        <v>0</v>
      </c>
      <c r="P3517" s="85">
        <f t="shared" si="862"/>
        <v>0</v>
      </c>
      <c r="Q3517" s="85">
        <f t="shared" si="862"/>
        <v>0</v>
      </c>
      <c r="R3517" s="85">
        <f t="shared" si="862"/>
        <v>0</v>
      </c>
      <c r="S3517" s="61"/>
      <c r="T3517" s="60"/>
      <c r="U3517" s="60"/>
      <c r="V3517" s="6"/>
    </row>
    <row r="3522" spans="12:18" x14ac:dyDescent="0.15">
      <c r="L3522" s="164">
        <f>L872+L2266+L2848+L3511</f>
        <v>6600895.8000000007</v>
      </c>
      <c r="M3522" s="164">
        <v>6600896</v>
      </c>
      <c r="N3522" s="159">
        <f>L3522-M3522</f>
        <v>-0.19999999925494194</v>
      </c>
      <c r="O3522" s="159">
        <f>N3522/2</f>
        <v>-9.999999962747097E-2</v>
      </c>
      <c r="P3522" s="160"/>
      <c r="Q3522" s="164">
        <f>Q872+Q2266+Q2848+Q3511</f>
        <v>6780257.8450000007</v>
      </c>
      <c r="R3522" s="164">
        <f>R872+R2266+R2848+R3511</f>
        <v>3154942.71</v>
      </c>
    </row>
    <row r="3523" spans="12:18" x14ac:dyDescent="0.15">
      <c r="L3523" s="160">
        <v>35426</v>
      </c>
      <c r="M3523" s="160"/>
      <c r="N3523" s="160"/>
      <c r="O3523" s="159"/>
      <c r="P3523" s="160"/>
      <c r="Q3523" s="159">
        <v>-6752285.6600000001</v>
      </c>
      <c r="R3523" s="159">
        <v>-1981120.91</v>
      </c>
    </row>
    <row r="3524" spans="12:18" x14ac:dyDescent="0.15">
      <c r="L3524" s="159">
        <f>SUM(L3522:L3523)</f>
        <v>6636321.8000000007</v>
      </c>
      <c r="M3524" s="159">
        <f>6600896-27972.92-56883.36</f>
        <v>6516039.7199999997</v>
      </c>
      <c r="N3524" s="161">
        <f>L3524-M3524</f>
        <v>120282.08000000101</v>
      </c>
      <c r="O3524" s="159"/>
      <c r="P3524" s="160"/>
      <c r="Q3524" s="159">
        <f>SUM(Q3522:Q3523)</f>
        <v>27972.185000000522</v>
      </c>
      <c r="R3524" s="159">
        <f>SUM(R3522:R3523)</f>
        <v>1173821.8</v>
      </c>
    </row>
    <row r="3525" spans="12:18" x14ac:dyDescent="0.15">
      <c r="L3525" s="159">
        <v>27972.92</v>
      </c>
      <c r="M3525" s="160"/>
      <c r="N3525" s="160"/>
      <c r="O3525" s="159"/>
      <c r="P3525" s="160"/>
      <c r="Q3525" s="160"/>
      <c r="R3525" s="160"/>
    </row>
    <row r="3526" spans="12:18" x14ac:dyDescent="0.15">
      <c r="L3526" s="159">
        <v>56883.360000000001</v>
      </c>
      <c r="M3526" s="159"/>
      <c r="N3526" s="159"/>
      <c r="O3526" s="160"/>
      <c r="P3526" s="160"/>
      <c r="Q3526" s="160"/>
      <c r="R3526" s="160"/>
    </row>
    <row r="3527" spans="12:18" x14ac:dyDescent="0.15">
      <c r="L3527" s="161">
        <f>SUM(L3524:L3526)</f>
        <v>6721178.080000001</v>
      </c>
      <c r="M3527" s="159"/>
      <c r="N3527" s="159"/>
      <c r="O3527" s="160"/>
      <c r="P3527" s="160"/>
      <c r="Q3527" s="160"/>
      <c r="R3527" s="162"/>
    </row>
    <row r="3528" spans="12:18" x14ac:dyDescent="0.15">
      <c r="L3528" s="148"/>
      <c r="M3528" s="148"/>
      <c r="N3528" s="148"/>
    </row>
    <row r="3529" spans="12:18" x14ac:dyDescent="0.15">
      <c r="L3529" s="148"/>
      <c r="M3529" s="148"/>
      <c r="N3529" s="148"/>
    </row>
  </sheetData>
  <mergeCells count="8442">
    <mergeCell ref="A1:V1"/>
    <mergeCell ref="A2:V2"/>
    <mergeCell ref="A3:V3"/>
    <mergeCell ref="A4:V4"/>
    <mergeCell ref="A5:A7"/>
    <mergeCell ref="B5:B7"/>
    <mergeCell ref="C5:C7"/>
    <mergeCell ref="D5:D7"/>
    <mergeCell ref="E5:E7"/>
    <mergeCell ref="F5:F7"/>
    <mergeCell ref="A8:V8"/>
    <mergeCell ref="C9:V9"/>
    <mergeCell ref="D10:V10"/>
    <mergeCell ref="E11:V11"/>
    <mergeCell ref="A12:A16"/>
    <mergeCell ref="B12:B16"/>
    <mergeCell ref="C12:C16"/>
    <mergeCell ref="D12:D16"/>
    <mergeCell ref="E12:E16"/>
    <mergeCell ref="F12:F16"/>
    <mergeCell ref="M5:P5"/>
    <mergeCell ref="Q5:Q7"/>
    <mergeCell ref="R5:R7"/>
    <mergeCell ref="S5:V5"/>
    <mergeCell ref="M6:M7"/>
    <mergeCell ref="N6:O6"/>
    <mergeCell ref="P6:P7"/>
    <mergeCell ref="S6:S7"/>
    <mergeCell ref="T6:V6"/>
    <mergeCell ref="G5:G7"/>
    <mergeCell ref="H5:H7"/>
    <mergeCell ref="I5:I7"/>
    <mergeCell ref="J5:J7"/>
    <mergeCell ref="K5:K7"/>
    <mergeCell ref="L5:L7"/>
    <mergeCell ref="S17:S21"/>
    <mergeCell ref="T17:T21"/>
    <mergeCell ref="U17:U21"/>
    <mergeCell ref="V17:V21"/>
    <mergeCell ref="A22:A26"/>
    <mergeCell ref="B22:B26"/>
    <mergeCell ref="C22:C26"/>
    <mergeCell ref="D22:D26"/>
    <mergeCell ref="E22:E26"/>
    <mergeCell ref="F22:F26"/>
    <mergeCell ref="V12:V16"/>
    <mergeCell ref="A17:A21"/>
    <mergeCell ref="B17:B21"/>
    <mergeCell ref="C17:C21"/>
    <mergeCell ref="D17:D21"/>
    <mergeCell ref="E17:E21"/>
    <mergeCell ref="F17:F21"/>
    <mergeCell ref="G17:G21"/>
    <mergeCell ref="H17:H21"/>
    <mergeCell ref="I17:I21"/>
    <mergeCell ref="G12:G16"/>
    <mergeCell ref="H12:H16"/>
    <mergeCell ref="I12:I16"/>
    <mergeCell ref="S12:S16"/>
    <mergeCell ref="T12:T16"/>
    <mergeCell ref="U12:U16"/>
    <mergeCell ref="H29:H33"/>
    <mergeCell ref="I29:I33"/>
    <mergeCell ref="S29:S33"/>
    <mergeCell ref="T29:T33"/>
    <mergeCell ref="U29:U33"/>
    <mergeCell ref="V29:V33"/>
    <mergeCell ref="V22:V26"/>
    <mergeCell ref="E27:J27"/>
    <mergeCell ref="E28:V28"/>
    <mergeCell ref="A29:A33"/>
    <mergeCell ref="B29:B33"/>
    <mergeCell ref="C29:C33"/>
    <mergeCell ref="D29:D33"/>
    <mergeCell ref="E29:E33"/>
    <mergeCell ref="F29:F33"/>
    <mergeCell ref="G29:G33"/>
    <mergeCell ref="G22:G26"/>
    <mergeCell ref="H22:H26"/>
    <mergeCell ref="I22:I26"/>
    <mergeCell ref="S22:S26"/>
    <mergeCell ref="T22:T26"/>
    <mergeCell ref="U22:U26"/>
    <mergeCell ref="S39:S43"/>
    <mergeCell ref="T39:T43"/>
    <mergeCell ref="U39:U43"/>
    <mergeCell ref="V39:V43"/>
    <mergeCell ref="E44:J44"/>
    <mergeCell ref="E45:V45"/>
    <mergeCell ref="V34:V38"/>
    <mergeCell ref="A39:A43"/>
    <mergeCell ref="B39:B43"/>
    <mergeCell ref="C39:C43"/>
    <mergeCell ref="D39:D43"/>
    <mergeCell ref="E39:E43"/>
    <mergeCell ref="F39:F43"/>
    <mergeCell ref="G39:G43"/>
    <mergeCell ref="H39:H43"/>
    <mergeCell ref="I39:I43"/>
    <mergeCell ref="G34:G38"/>
    <mergeCell ref="H34:H38"/>
    <mergeCell ref="I34:I38"/>
    <mergeCell ref="S34:S38"/>
    <mergeCell ref="T34:T38"/>
    <mergeCell ref="U34:U38"/>
    <mergeCell ref="A34:A38"/>
    <mergeCell ref="B34:B38"/>
    <mergeCell ref="C34:C38"/>
    <mergeCell ref="D34:D38"/>
    <mergeCell ref="E34:E38"/>
    <mergeCell ref="F34:F38"/>
    <mergeCell ref="S51:S55"/>
    <mergeCell ref="T51:T55"/>
    <mergeCell ref="U51:U55"/>
    <mergeCell ref="V51:V55"/>
    <mergeCell ref="A56:A60"/>
    <mergeCell ref="B56:B60"/>
    <mergeCell ref="C56:C60"/>
    <mergeCell ref="D56:D60"/>
    <mergeCell ref="E56:E60"/>
    <mergeCell ref="F56:F60"/>
    <mergeCell ref="V46:V50"/>
    <mergeCell ref="A51:A55"/>
    <mergeCell ref="B51:B55"/>
    <mergeCell ref="C51:C55"/>
    <mergeCell ref="D51:D55"/>
    <mergeCell ref="E51:E55"/>
    <mergeCell ref="F51:F55"/>
    <mergeCell ref="G51:G55"/>
    <mergeCell ref="H51:H55"/>
    <mergeCell ref="I51:I55"/>
    <mergeCell ref="G46:G50"/>
    <mergeCell ref="H46:H50"/>
    <mergeCell ref="I46:I50"/>
    <mergeCell ref="S46:S50"/>
    <mergeCell ref="T46:T50"/>
    <mergeCell ref="U46:U50"/>
    <mergeCell ref="A46:A50"/>
    <mergeCell ref="B46:B50"/>
    <mergeCell ref="C46:C50"/>
    <mergeCell ref="D46:D50"/>
    <mergeCell ref="E46:E50"/>
    <mergeCell ref="F46:F50"/>
    <mergeCell ref="H63:H67"/>
    <mergeCell ref="I63:I67"/>
    <mergeCell ref="S63:S67"/>
    <mergeCell ref="T63:T67"/>
    <mergeCell ref="U63:U67"/>
    <mergeCell ref="V63:V67"/>
    <mergeCell ref="V56:V60"/>
    <mergeCell ref="E61:J61"/>
    <mergeCell ref="E62:V62"/>
    <mergeCell ref="A63:A67"/>
    <mergeCell ref="B63:B67"/>
    <mergeCell ref="C63:C67"/>
    <mergeCell ref="D63:D67"/>
    <mergeCell ref="E63:E67"/>
    <mergeCell ref="F63:F67"/>
    <mergeCell ref="G63:G67"/>
    <mergeCell ref="G56:G60"/>
    <mergeCell ref="H56:H60"/>
    <mergeCell ref="I56:I60"/>
    <mergeCell ref="S56:S60"/>
    <mergeCell ref="T56:T60"/>
    <mergeCell ref="U56:U60"/>
    <mergeCell ref="S73:S77"/>
    <mergeCell ref="T73:T77"/>
    <mergeCell ref="U73:U77"/>
    <mergeCell ref="V73:V77"/>
    <mergeCell ref="E78:J78"/>
    <mergeCell ref="E79:V79"/>
    <mergeCell ref="V68:V72"/>
    <mergeCell ref="A73:A77"/>
    <mergeCell ref="B73:B77"/>
    <mergeCell ref="C73:C77"/>
    <mergeCell ref="D73:D77"/>
    <mergeCell ref="E73:E77"/>
    <mergeCell ref="F73:F77"/>
    <mergeCell ref="G73:G77"/>
    <mergeCell ref="H73:H77"/>
    <mergeCell ref="I73:I77"/>
    <mergeCell ref="G68:G72"/>
    <mergeCell ref="H68:H72"/>
    <mergeCell ref="I68:I72"/>
    <mergeCell ref="S68:S72"/>
    <mergeCell ref="T68:T72"/>
    <mergeCell ref="U68:U72"/>
    <mergeCell ref="A68:A72"/>
    <mergeCell ref="B68:B72"/>
    <mergeCell ref="C68:C72"/>
    <mergeCell ref="D68:D72"/>
    <mergeCell ref="E68:E72"/>
    <mergeCell ref="F68:F72"/>
    <mergeCell ref="S85:S89"/>
    <mergeCell ref="T85:T89"/>
    <mergeCell ref="U85:U89"/>
    <mergeCell ref="V85:V89"/>
    <mergeCell ref="A90:A94"/>
    <mergeCell ref="B90:B94"/>
    <mergeCell ref="C90:C94"/>
    <mergeCell ref="D90:D94"/>
    <mergeCell ref="E90:E94"/>
    <mergeCell ref="F90:F94"/>
    <mergeCell ref="V80:V84"/>
    <mergeCell ref="A85:A89"/>
    <mergeCell ref="B85:B89"/>
    <mergeCell ref="C85:C89"/>
    <mergeCell ref="D85:D89"/>
    <mergeCell ref="E85:E89"/>
    <mergeCell ref="F85:F89"/>
    <mergeCell ref="G85:G89"/>
    <mergeCell ref="H85:H89"/>
    <mergeCell ref="I85:I89"/>
    <mergeCell ref="G80:G84"/>
    <mergeCell ref="H80:H84"/>
    <mergeCell ref="I80:I84"/>
    <mergeCell ref="S80:S84"/>
    <mergeCell ref="T80:T84"/>
    <mergeCell ref="U80:U84"/>
    <mergeCell ref="A80:A84"/>
    <mergeCell ref="B80:B84"/>
    <mergeCell ref="C80:C84"/>
    <mergeCell ref="D80:D84"/>
    <mergeCell ref="E80:E84"/>
    <mergeCell ref="F80:F84"/>
    <mergeCell ref="H97:H101"/>
    <mergeCell ref="I97:I101"/>
    <mergeCell ref="S97:S101"/>
    <mergeCell ref="T97:T101"/>
    <mergeCell ref="U97:U101"/>
    <mergeCell ref="V97:V101"/>
    <mergeCell ref="V90:V94"/>
    <mergeCell ref="E95:J95"/>
    <mergeCell ref="E96:V96"/>
    <mergeCell ref="A97:A101"/>
    <mergeCell ref="B97:B101"/>
    <mergeCell ref="C97:C101"/>
    <mergeCell ref="D97:D101"/>
    <mergeCell ref="E97:E101"/>
    <mergeCell ref="F97:F101"/>
    <mergeCell ref="G97:G101"/>
    <mergeCell ref="G90:G94"/>
    <mergeCell ref="H90:H94"/>
    <mergeCell ref="I90:I94"/>
    <mergeCell ref="S90:S94"/>
    <mergeCell ref="T90:T94"/>
    <mergeCell ref="U90:U94"/>
    <mergeCell ref="S107:S111"/>
    <mergeCell ref="T107:T111"/>
    <mergeCell ref="U107:U111"/>
    <mergeCell ref="V107:V111"/>
    <mergeCell ref="E112:J112"/>
    <mergeCell ref="E113:V113"/>
    <mergeCell ref="V102:V106"/>
    <mergeCell ref="A107:A111"/>
    <mergeCell ref="B107:B111"/>
    <mergeCell ref="C107:C111"/>
    <mergeCell ref="D107:D111"/>
    <mergeCell ref="E107:E111"/>
    <mergeCell ref="F107:F111"/>
    <mergeCell ref="G107:G111"/>
    <mergeCell ref="H107:H111"/>
    <mergeCell ref="I107:I111"/>
    <mergeCell ref="G102:G106"/>
    <mergeCell ref="H102:H106"/>
    <mergeCell ref="I102:I106"/>
    <mergeCell ref="S102:S106"/>
    <mergeCell ref="T102:T106"/>
    <mergeCell ref="U102:U106"/>
    <mergeCell ref="A102:A106"/>
    <mergeCell ref="B102:B106"/>
    <mergeCell ref="C102:C106"/>
    <mergeCell ref="D102:D106"/>
    <mergeCell ref="E102:E106"/>
    <mergeCell ref="F102:F106"/>
    <mergeCell ref="S119:S123"/>
    <mergeCell ref="T119:T123"/>
    <mergeCell ref="U119:U123"/>
    <mergeCell ref="V119:V123"/>
    <mergeCell ref="A124:A128"/>
    <mergeCell ref="B124:B128"/>
    <mergeCell ref="C124:C128"/>
    <mergeCell ref="D124:D128"/>
    <mergeCell ref="E124:E128"/>
    <mergeCell ref="F124:F128"/>
    <mergeCell ref="V114:V118"/>
    <mergeCell ref="A119:A123"/>
    <mergeCell ref="B119:B123"/>
    <mergeCell ref="C119:C123"/>
    <mergeCell ref="D119:D123"/>
    <mergeCell ref="E119:E123"/>
    <mergeCell ref="F119:F123"/>
    <mergeCell ref="G119:G123"/>
    <mergeCell ref="H119:H123"/>
    <mergeCell ref="I119:I123"/>
    <mergeCell ref="G114:G118"/>
    <mergeCell ref="H114:H118"/>
    <mergeCell ref="I114:I118"/>
    <mergeCell ref="S114:S118"/>
    <mergeCell ref="T114:T118"/>
    <mergeCell ref="U114:U118"/>
    <mergeCell ref="A114:A118"/>
    <mergeCell ref="B114:B118"/>
    <mergeCell ref="C114:C118"/>
    <mergeCell ref="D114:D118"/>
    <mergeCell ref="E114:E118"/>
    <mergeCell ref="F114:F118"/>
    <mergeCell ref="H131:H135"/>
    <mergeCell ref="I131:I135"/>
    <mergeCell ref="S131:S135"/>
    <mergeCell ref="T131:T135"/>
    <mergeCell ref="U131:U135"/>
    <mergeCell ref="V131:V135"/>
    <mergeCell ref="V124:V128"/>
    <mergeCell ref="E129:J129"/>
    <mergeCell ref="E130:V130"/>
    <mergeCell ref="A131:A135"/>
    <mergeCell ref="B131:B135"/>
    <mergeCell ref="C131:C135"/>
    <mergeCell ref="D131:D135"/>
    <mergeCell ref="E131:E135"/>
    <mergeCell ref="F131:F135"/>
    <mergeCell ref="G131:G135"/>
    <mergeCell ref="G124:G128"/>
    <mergeCell ref="H124:H128"/>
    <mergeCell ref="I124:I128"/>
    <mergeCell ref="S124:S128"/>
    <mergeCell ref="T124:T128"/>
    <mergeCell ref="U124:U128"/>
    <mergeCell ref="S141:S145"/>
    <mergeCell ref="T141:T145"/>
    <mergeCell ref="U141:U145"/>
    <mergeCell ref="V141:V145"/>
    <mergeCell ref="E146:J146"/>
    <mergeCell ref="D147:J147"/>
    <mergeCell ref="V136:V140"/>
    <mergeCell ref="A141:A145"/>
    <mergeCell ref="B141:B145"/>
    <mergeCell ref="C141:C145"/>
    <mergeCell ref="D141:D145"/>
    <mergeCell ref="E141:E145"/>
    <mergeCell ref="F141:F145"/>
    <mergeCell ref="G141:G145"/>
    <mergeCell ref="H141:H145"/>
    <mergeCell ref="I141:I145"/>
    <mergeCell ref="G136:G140"/>
    <mergeCell ref="H136:H140"/>
    <mergeCell ref="I136:I140"/>
    <mergeCell ref="S136:S140"/>
    <mergeCell ref="T136:T140"/>
    <mergeCell ref="U136:U140"/>
    <mergeCell ref="A136:A140"/>
    <mergeCell ref="B136:B140"/>
    <mergeCell ref="C136:C140"/>
    <mergeCell ref="D136:D140"/>
    <mergeCell ref="E136:E140"/>
    <mergeCell ref="F136:F140"/>
    <mergeCell ref="I150:I154"/>
    <mergeCell ref="S150:S154"/>
    <mergeCell ref="T150:T154"/>
    <mergeCell ref="U150:U154"/>
    <mergeCell ref="V150:V154"/>
    <mergeCell ref="A155:A159"/>
    <mergeCell ref="B155:B159"/>
    <mergeCell ref="C155:C159"/>
    <mergeCell ref="D155:D159"/>
    <mergeCell ref="E155:E159"/>
    <mergeCell ref="D148:V148"/>
    <mergeCell ref="E149:V149"/>
    <mergeCell ref="A150:A154"/>
    <mergeCell ref="B150:B154"/>
    <mergeCell ref="C150:C154"/>
    <mergeCell ref="D150:D154"/>
    <mergeCell ref="E150:E154"/>
    <mergeCell ref="F150:F154"/>
    <mergeCell ref="G150:G154"/>
    <mergeCell ref="H150:H154"/>
    <mergeCell ref="I160:I164"/>
    <mergeCell ref="S160:S164"/>
    <mergeCell ref="T160:T164"/>
    <mergeCell ref="U160:U164"/>
    <mergeCell ref="V160:V164"/>
    <mergeCell ref="E165:J165"/>
    <mergeCell ref="U155:U159"/>
    <mergeCell ref="V155:V159"/>
    <mergeCell ref="A160:A164"/>
    <mergeCell ref="B160:B164"/>
    <mergeCell ref="C160:C164"/>
    <mergeCell ref="D160:D164"/>
    <mergeCell ref="E160:E164"/>
    <mergeCell ref="F160:F164"/>
    <mergeCell ref="G160:G164"/>
    <mergeCell ref="H160:H164"/>
    <mergeCell ref="F155:F159"/>
    <mergeCell ref="G155:G159"/>
    <mergeCell ref="H155:H159"/>
    <mergeCell ref="I155:I159"/>
    <mergeCell ref="S155:S159"/>
    <mergeCell ref="T155:T159"/>
    <mergeCell ref="S167:S171"/>
    <mergeCell ref="T167:T171"/>
    <mergeCell ref="U167:U171"/>
    <mergeCell ref="V167:V171"/>
    <mergeCell ref="A172:A176"/>
    <mergeCell ref="B172:B176"/>
    <mergeCell ref="C172:C176"/>
    <mergeCell ref="D172:D176"/>
    <mergeCell ref="E172:E176"/>
    <mergeCell ref="F172:F176"/>
    <mergeCell ref="E166:V166"/>
    <mergeCell ref="A167:A171"/>
    <mergeCell ref="B167:B171"/>
    <mergeCell ref="C167:C171"/>
    <mergeCell ref="D167:D171"/>
    <mergeCell ref="E167:E171"/>
    <mergeCell ref="F167:F171"/>
    <mergeCell ref="G167:G171"/>
    <mergeCell ref="H167:H171"/>
    <mergeCell ref="I167:I171"/>
    <mergeCell ref="S177:S181"/>
    <mergeCell ref="T177:T181"/>
    <mergeCell ref="U177:U181"/>
    <mergeCell ref="V177:V181"/>
    <mergeCell ref="E182:J182"/>
    <mergeCell ref="E183:V183"/>
    <mergeCell ref="V172:V176"/>
    <mergeCell ref="A177:A181"/>
    <mergeCell ref="B177:B181"/>
    <mergeCell ref="C177:C181"/>
    <mergeCell ref="D177:D181"/>
    <mergeCell ref="E177:E181"/>
    <mergeCell ref="F177:F181"/>
    <mergeCell ref="G177:G181"/>
    <mergeCell ref="H177:H181"/>
    <mergeCell ref="I177:I181"/>
    <mergeCell ref="G172:G176"/>
    <mergeCell ref="H172:H176"/>
    <mergeCell ref="I172:I176"/>
    <mergeCell ref="S172:S176"/>
    <mergeCell ref="T172:T176"/>
    <mergeCell ref="U172:U176"/>
    <mergeCell ref="S189:S193"/>
    <mergeCell ref="T189:T193"/>
    <mergeCell ref="U189:U193"/>
    <mergeCell ref="V189:V193"/>
    <mergeCell ref="A194:A198"/>
    <mergeCell ref="B194:B198"/>
    <mergeCell ref="C194:C198"/>
    <mergeCell ref="D194:D198"/>
    <mergeCell ref="E194:E198"/>
    <mergeCell ref="F194:F198"/>
    <mergeCell ref="V184:V188"/>
    <mergeCell ref="A189:A193"/>
    <mergeCell ref="B189:B193"/>
    <mergeCell ref="C189:C193"/>
    <mergeCell ref="D189:D193"/>
    <mergeCell ref="E189:E193"/>
    <mergeCell ref="F189:F193"/>
    <mergeCell ref="G189:G193"/>
    <mergeCell ref="H189:H193"/>
    <mergeCell ref="I189:I193"/>
    <mergeCell ref="G184:G188"/>
    <mergeCell ref="H184:H188"/>
    <mergeCell ref="I184:I188"/>
    <mergeCell ref="S184:S188"/>
    <mergeCell ref="T184:T188"/>
    <mergeCell ref="U184:U188"/>
    <mergeCell ref="A184:A188"/>
    <mergeCell ref="B184:B188"/>
    <mergeCell ref="C184:C188"/>
    <mergeCell ref="D184:D188"/>
    <mergeCell ref="E184:E188"/>
    <mergeCell ref="F184:F188"/>
    <mergeCell ref="H201:H205"/>
    <mergeCell ref="I201:I205"/>
    <mergeCell ref="S201:S205"/>
    <mergeCell ref="T201:T205"/>
    <mergeCell ref="U201:U205"/>
    <mergeCell ref="V201:V205"/>
    <mergeCell ref="V194:V198"/>
    <mergeCell ref="E199:J199"/>
    <mergeCell ref="E200:V200"/>
    <mergeCell ref="A201:A205"/>
    <mergeCell ref="B201:B205"/>
    <mergeCell ref="C201:C205"/>
    <mergeCell ref="D201:D205"/>
    <mergeCell ref="E201:E205"/>
    <mergeCell ref="F201:F205"/>
    <mergeCell ref="G201:G205"/>
    <mergeCell ref="G194:G198"/>
    <mergeCell ref="H194:H198"/>
    <mergeCell ref="I194:I198"/>
    <mergeCell ref="S194:S198"/>
    <mergeCell ref="T194:T198"/>
    <mergeCell ref="U194:U198"/>
    <mergeCell ref="S211:S215"/>
    <mergeCell ref="T211:T215"/>
    <mergeCell ref="U211:U215"/>
    <mergeCell ref="V211:V215"/>
    <mergeCell ref="E216:J216"/>
    <mergeCell ref="E217:V217"/>
    <mergeCell ref="V206:V210"/>
    <mergeCell ref="A211:A215"/>
    <mergeCell ref="B211:B215"/>
    <mergeCell ref="C211:C215"/>
    <mergeCell ref="D211:D215"/>
    <mergeCell ref="E211:E215"/>
    <mergeCell ref="F211:F215"/>
    <mergeCell ref="G211:G215"/>
    <mergeCell ref="H211:H215"/>
    <mergeCell ref="I211:I215"/>
    <mergeCell ref="G206:G210"/>
    <mergeCell ref="H206:H210"/>
    <mergeCell ref="I206:I210"/>
    <mergeCell ref="S206:S210"/>
    <mergeCell ref="T206:T210"/>
    <mergeCell ref="U206:U210"/>
    <mergeCell ref="A206:A210"/>
    <mergeCell ref="B206:B210"/>
    <mergeCell ref="C206:C210"/>
    <mergeCell ref="D206:D210"/>
    <mergeCell ref="E206:E210"/>
    <mergeCell ref="F206:F210"/>
    <mergeCell ref="S223:S227"/>
    <mergeCell ref="T223:T227"/>
    <mergeCell ref="U223:U227"/>
    <mergeCell ref="V223:V227"/>
    <mergeCell ref="A228:A232"/>
    <mergeCell ref="B228:B232"/>
    <mergeCell ref="C228:C232"/>
    <mergeCell ref="D228:D232"/>
    <mergeCell ref="E228:E232"/>
    <mergeCell ref="F228:F232"/>
    <mergeCell ref="V218:V222"/>
    <mergeCell ref="A223:A227"/>
    <mergeCell ref="B223:B227"/>
    <mergeCell ref="C223:C227"/>
    <mergeCell ref="D223:D227"/>
    <mergeCell ref="E223:E227"/>
    <mergeCell ref="F223:F227"/>
    <mergeCell ref="G223:G227"/>
    <mergeCell ref="H223:H227"/>
    <mergeCell ref="I223:I227"/>
    <mergeCell ref="G218:G222"/>
    <mergeCell ref="H218:H222"/>
    <mergeCell ref="I218:I222"/>
    <mergeCell ref="S218:S222"/>
    <mergeCell ref="T218:T222"/>
    <mergeCell ref="U218:U222"/>
    <mergeCell ref="A218:A222"/>
    <mergeCell ref="B218:B222"/>
    <mergeCell ref="C218:C222"/>
    <mergeCell ref="D218:D222"/>
    <mergeCell ref="E218:E222"/>
    <mergeCell ref="F218:F222"/>
    <mergeCell ref="H235:H239"/>
    <mergeCell ref="I235:I239"/>
    <mergeCell ref="S235:S239"/>
    <mergeCell ref="T235:T239"/>
    <mergeCell ref="U235:U239"/>
    <mergeCell ref="V235:V239"/>
    <mergeCell ref="V228:V232"/>
    <mergeCell ref="E233:J233"/>
    <mergeCell ref="E234:V234"/>
    <mergeCell ref="A235:A239"/>
    <mergeCell ref="B235:B239"/>
    <mergeCell ref="C235:C239"/>
    <mergeCell ref="D235:D239"/>
    <mergeCell ref="E235:E239"/>
    <mergeCell ref="F235:F239"/>
    <mergeCell ref="G235:G239"/>
    <mergeCell ref="G228:G232"/>
    <mergeCell ref="H228:H232"/>
    <mergeCell ref="I228:I232"/>
    <mergeCell ref="S228:S232"/>
    <mergeCell ref="T228:T232"/>
    <mergeCell ref="U228:U232"/>
    <mergeCell ref="S245:S249"/>
    <mergeCell ref="T245:T249"/>
    <mergeCell ref="U245:U249"/>
    <mergeCell ref="V245:V249"/>
    <mergeCell ref="E250:J250"/>
    <mergeCell ref="D251:J251"/>
    <mergeCell ref="V240:V244"/>
    <mergeCell ref="A245:A249"/>
    <mergeCell ref="B245:B249"/>
    <mergeCell ref="C245:C249"/>
    <mergeCell ref="D245:D249"/>
    <mergeCell ref="E245:E249"/>
    <mergeCell ref="F245:F249"/>
    <mergeCell ref="G245:G249"/>
    <mergeCell ref="H245:H249"/>
    <mergeCell ref="I245:I249"/>
    <mergeCell ref="G240:G244"/>
    <mergeCell ref="H240:H244"/>
    <mergeCell ref="I240:I244"/>
    <mergeCell ref="S240:S244"/>
    <mergeCell ref="T240:T244"/>
    <mergeCell ref="U240:U244"/>
    <mergeCell ref="A240:A244"/>
    <mergeCell ref="B240:B244"/>
    <mergeCell ref="C240:C244"/>
    <mergeCell ref="D240:D244"/>
    <mergeCell ref="E240:E244"/>
    <mergeCell ref="F240:F244"/>
    <mergeCell ref="I254:I258"/>
    <mergeCell ref="S254:S258"/>
    <mergeCell ref="T254:T258"/>
    <mergeCell ref="U254:U258"/>
    <mergeCell ref="V254:V258"/>
    <mergeCell ref="A259:A263"/>
    <mergeCell ref="B259:B263"/>
    <mergeCell ref="C259:C263"/>
    <mergeCell ref="D259:D263"/>
    <mergeCell ref="E259:E263"/>
    <mergeCell ref="D252:V252"/>
    <mergeCell ref="E253:V253"/>
    <mergeCell ref="A254:A258"/>
    <mergeCell ref="B254:B258"/>
    <mergeCell ref="C254:C258"/>
    <mergeCell ref="D254:D258"/>
    <mergeCell ref="E254:E258"/>
    <mergeCell ref="F254:F258"/>
    <mergeCell ref="G254:G258"/>
    <mergeCell ref="H254:H258"/>
    <mergeCell ref="I264:I268"/>
    <mergeCell ref="S264:S268"/>
    <mergeCell ref="T264:T268"/>
    <mergeCell ref="U264:U268"/>
    <mergeCell ref="V264:V268"/>
    <mergeCell ref="E269:J269"/>
    <mergeCell ref="U259:U263"/>
    <mergeCell ref="V259:V263"/>
    <mergeCell ref="A264:A268"/>
    <mergeCell ref="B264:B268"/>
    <mergeCell ref="C264:C268"/>
    <mergeCell ref="D264:D268"/>
    <mergeCell ref="E264:E268"/>
    <mergeCell ref="F264:F268"/>
    <mergeCell ref="G264:G268"/>
    <mergeCell ref="H264:H268"/>
    <mergeCell ref="F259:F263"/>
    <mergeCell ref="G259:G263"/>
    <mergeCell ref="H259:H263"/>
    <mergeCell ref="I259:I263"/>
    <mergeCell ref="S259:S263"/>
    <mergeCell ref="T259:T263"/>
    <mergeCell ref="S271:S275"/>
    <mergeCell ref="T271:T275"/>
    <mergeCell ref="U271:U275"/>
    <mergeCell ref="V271:V275"/>
    <mergeCell ref="A276:A280"/>
    <mergeCell ref="B276:B280"/>
    <mergeCell ref="C276:C280"/>
    <mergeCell ref="D276:D280"/>
    <mergeCell ref="E276:E280"/>
    <mergeCell ref="F276:F280"/>
    <mergeCell ref="E270:V270"/>
    <mergeCell ref="A271:A275"/>
    <mergeCell ref="B271:B275"/>
    <mergeCell ref="C271:C275"/>
    <mergeCell ref="D271:D275"/>
    <mergeCell ref="E271:E275"/>
    <mergeCell ref="F271:F275"/>
    <mergeCell ref="G271:G275"/>
    <mergeCell ref="H271:H275"/>
    <mergeCell ref="I271:I275"/>
    <mergeCell ref="S281:S285"/>
    <mergeCell ref="T281:T285"/>
    <mergeCell ref="U281:U285"/>
    <mergeCell ref="V281:V285"/>
    <mergeCell ref="E286:J286"/>
    <mergeCell ref="E287:V287"/>
    <mergeCell ref="V276:V280"/>
    <mergeCell ref="A281:A285"/>
    <mergeCell ref="B281:B285"/>
    <mergeCell ref="C281:C285"/>
    <mergeCell ref="D281:D285"/>
    <mergeCell ref="E281:E285"/>
    <mergeCell ref="F281:F285"/>
    <mergeCell ref="G281:G285"/>
    <mergeCell ref="H281:H285"/>
    <mergeCell ref="I281:I285"/>
    <mergeCell ref="G276:G280"/>
    <mergeCell ref="H276:H280"/>
    <mergeCell ref="I276:I280"/>
    <mergeCell ref="S276:S280"/>
    <mergeCell ref="T276:T280"/>
    <mergeCell ref="U276:U280"/>
    <mergeCell ref="S293:S297"/>
    <mergeCell ref="T293:T297"/>
    <mergeCell ref="U293:U297"/>
    <mergeCell ref="V293:V297"/>
    <mergeCell ref="A298:A302"/>
    <mergeCell ref="B298:B302"/>
    <mergeCell ref="C298:C302"/>
    <mergeCell ref="D298:D302"/>
    <mergeCell ref="E298:E302"/>
    <mergeCell ref="F298:F302"/>
    <mergeCell ref="V288:V292"/>
    <mergeCell ref="A293:A297"/>
    <mergeCell ref="B293:B297"/>
    <mergeCell ref="C293:C297"/>
    <mergeCell ref="D293:D297"/>
    <mergeCell ref="E293:E297"/>
    <mergeCell ref="F293:F297"/>
    <mergeCell ref="G293:G297"/>
    <mergeCell ref="H293:H297"/>
    <mergeCell ref="I293:I297"/>
    <mergeCell ref="G288:G292"/>
    <mergeCell ref="H288:H292"/>
    <mergeCell ref="I288:I292"/>
    <mergeCell ref="S288:S292"/>
    <mergeCell ref="T288:T292"/>
    <mergeCell ref="U288:U292"/>
    <mergeCell ref="A288:A292"/>
    <mergeCell ref="B288:B292"/>
    <mergeCell ref="C288:C292"/>
    <mergeCell ref="D288:D292"/>
    <mergeCell ref="E288:E292"/>
    <mergeCell ref="F288:F292"/>
    <mergeCell ref="H305:H309"/>
    <mergeCell ref="I305:I309"/>
    <mergeCell ref="S305:S309"/>
    <mergeCell ref="T305:T309"/>
    <mergeCell ref="U305:U309"/>
    <mergeCell ref="V305:V309"/>
    <mergeCell ref="V298:V302"/>
    <mergeCell ref="E303:J303"/>
    <mergeCell ref="E304:V304"/>
    <mergeCell ref="A305:A309"/>
    <mergeCell ref="B305:B309"/>
    <mergeCell ref="C305:C309"/>
    <mergeCell ref="D305:D309"/>
    <mergeCell ref="E305:E309"/>
    <mergeCell ref="F305:F309"/>
    <mergeCell ref="G305:G309"/>
    <mergeCell ref="G298:G302"/>
    <mergeCell ref="H298:H302"/>
    <mergeCell ref="I298:I302"/>
    <mergeCell ref="S298:S302"/>
    <mergeCell ref="T298:T302"/>
    <mergeCell ref="U298:U302"/>
    <mergeCell ref="S315:S319"/>
    <mergeCell ref="T315:T319"/>
    <mergeCell ref="U315:U319"/>
    <mergeCell ref="V315:V319"/>
    <mergeCell ref="E320:J320"/>
    <mergeCell ref="E321:V321"/>
    <mergeCell ref="V310:V314"/>
    <mergeCell ref="A315:A319"/>
    <mergeCell ref="B315:B319"/>
    <mergeCell ref="C315:C319"/>
    <mergeCell ref="D315:D319"/>
    <mergeCell ref="E315:E319"/>
    <mergeCell ref="F315:F319"/>
    <mergeCell ref="G315:G319"/>
    <mergeCell ref="H315:H319"/>
    <mergeCell ref="I315:I319"/>
    <mergeCell ref="G310:G314"/>
    <mergeCell ref="H310:H314"/>
    <mergeCell ref="I310:I314"/>
    <mergeCell ref="S310:S314"/>
    <mergeCell ref="T310:T314"/>
    <mergeCell ref="U310:U314"/>
    <mergeCell ref="A310:A314"/>
    <mergeCell ref="B310:B314"/>
    <mergeCell ref="C310:C314"/>
    <mergeCell ref="D310:D314"/>
    <mergeCell ref="E310:E314"/>
    <mergeCell ref="F310:F314"/>
    <mergeCell ref="H325:H326"/>
    <mergeCell ref="A327:A331"/>
    <mergeCell ref="B327:B331"/>
    <mergeCell ref="C327:C331"/>
    <mergeCell ref="D327:D331"/>
    <mergeCell ref="E327:E331"/>
    <mergeCell ref="F327:F331"/>
    <mergeCell ref="G327:G331"/>
    <mergeCell ref="H327:H331"/>
    <mergeCell ref="G322:G326"/>
    <mergeCell ref="H322:H323"/>
    <mergeCell ref="I322:I326"/>
    <mergeCell ref="A322:A326"/>
    <mergeCell ref="B322:B326"/>
    <mergeCell ref="C322:C326"/>
    <mergeCell ref="D322:D326"/>
    <mergeCell ref="E322:E326"/>
    <mergeCell ref="F322:F326"/>
    <mergeCell ref="S322:S323"/>
    <mergeCell ref="S324:S326"/>
    <mergeCell ref="V322:V323"/>
    <mergeCell ref="U322:U323"/>
    <mergeCell ref="T322:T323"/>
    <mergeCell ref="V324:V326"/>
    <mergeCell ref="U324:U326"/>
    <mergeCell ref="T324:T326"/>
    <mergeCell ref="U332:U336"/>
    <mergeCell ref="V332:V336"/>
    <mergeCell ref="E337:J337"/>
    <mergeCell ref="E338:V338"/>
    <mergeCell ref="A339:A343"/>
    <mergeCell ref="B339:B343"/>
    <mergeCell ref="C339:C343"/>
    <mergeCell ref="D339:D343"/>
    <mergeCell ref="E339:E343"/>
    <mergeCell ref="F339:F343"/>
    <mergeCell ref="F332:F336"/>
    <mergeCell ref="G332:G336"/>
    <mergeCell ref="H332:H336"/>
    <mergeCell ref="I332:I336"/>
    <mergeCell ref="S332:S336"/>
    <mergeCell ref="T332:T336"/>
    <mergeCell ref="I327:I331"/>
    <mergeCell ref="S327:S331"/>
    <mergeCell ref="T327:T331"/>
    <mergeCell ref="U327:U331"/>
    <mergeCell ref="V327:V331"/>
    <mergeCell ref="A332:A336"/>
    <mergeCell ref="B332:B336"/>
    <mergeCell ref="C332:C336"/>
    <mergeCell ref="D332:D336"/>
    <mergeCell ref="E332:E336"/>
    <mergeCell ref="S344:S348"/>
    <mergeCell ref="T344:T348"/>
    <mergeCell ref="U344:U348"/>
    <mergeCell ref="V344:V348"/>
    <mergeCell ref="A349:A353"/>
    <mergeCell ref="B349:B353"/>
    <mergeCell ref="C349:C353"/>
    <mergeCell ref="D349:D353"/>
    <mergeCell ref="E349:E353"/>
    <mergeCell ref="F349:F353"/>
    <mergeCell ref="V339:V343"/>
    <mergeCell ref="A344:A348"/>
    <mergeCell ref="B344:B348"/>
    <mergeCell ref="C344:C348"/>
    <mergeCell ref="D344:D348"/>
    <mergeCell ref="E344:E348"/>
    <mergeCell ref="F344:F348"/>
    <mergeCell ref="G344:G348"/>
    <mergeCell ref="H344:H348"/>
    <mergeCell ref="I344:I348"/>
    <mergeCell ref="G339:G343"/>
    <mergeCell ref="H339:H343"/>
    <mergeCell ref="I339:I343"/>
    <mergeCell ref="S339:S343"/>
    <mergeCell ref="T339:T343"/>
    <mergeCell ref="U339:U343"/>
    <mergeCell ref="H356:H360"/>
    <mergeCell ref="I356:I360"/>
    <mergeCell ref="S356:S360"/>
    <mergeCell ref="T356:T360"/>
    <mergeCell ref="U356:U360"/>
    <mergeCell ref="V356:V360"/>
    <mergeCell ref="V349:V353"/>
    <mergeCell ref="E354:J354"/>
    <mergeCell ref="E355:V355"/>
    <mergeCell ref="A356:A360"/>
    <mergeCell ref="B356:B360"/>
    <mergeCell ref="C356:C360"/>
    <mergeCell ref="D356:D360"/>
    <mergeCell ref="E356:E360"/>
    <mergeCell ref="F356:F360"/>
    <mergeCell ref="G356:G360"/>
    <mergeCell ref="G349:G353"/>
    <mergeCell ref="H349:H353"/>
    <mergeCell ref="I349:I353"/>
    <mergeCell ref="S349:S353"/>
    <mergeCell ref="T349:T353"/>
    <mergeCell ref="U349:U353"/>
    <mergeCell ref="S366:S370"/>
    <mergeCell ref="T366:T370"/>
    <mergeCell ref="U366:U370"/>
    <mergeCell ref="V366:V370"/>
    <mergeCell ref="E371:J371"/>
    <mergeCell ref="E372:V372"/>
    <mergeCell ref="V361:V365"/>
    <mergeCell ref="A366:A370"/>
    <mergeCell ref="B366:B370"/>
    <mergeCell ref="C366:C370"/>
    <mergeCell ref="D366:D370"/>
    <mergeCell ref="E366:E370"/>
    <mergeCell ref="F366:F370"/>
    <mergeCell ref="G366:G370"/>
    <mergeCell ref="H366:H370"/>
    <mergeCell ref="I366:I370"/>
    <mergeCell ref="G361:G365"/>
    <mergeCell ref="H361:H365"/>
    <mergeCell ref="I361:I365"/>
    <mergeCell ref="S361:S365"/>
    <mergeCell ref="T361:T365"/>
    <mergeCell ref="U361:U365"/>
    <mergeCell ref="A361:A365"/>
    <mergeCell ref="B361:B365"/>
    <mergeCell ref="C361:C365"/>
    <mergeCell ref="D361:D365"/>
    <mergeCell ref="E361:E365"/>
    <mergeCell ref="F361:F365"/>
    <mergeCell ref="V373:V377"/>
    <mergeCell ref="A378:A382"/>
    <mergeCell ref="B378:B382"/>
    <mergeCell ref="C378:C382"/>
    <mergeCell ref="D378:D382"/>
    <mergeCell ref="E378:E382"/>
    <mergeCell ref="F378:F382"/>
    <mergeCell ref="G378:G382"/>
    <mergeCell ref="H378:H382"/>
    <mergeCell ref="I378:I382"/>
    <mergeCell ref="G373:G377"/>
    <mergeCell ref="H373:H377"/>
    <mergeCell ref="I373:I377"/>
    <mergeCell ref="S373:S377"/>
    <mergeCell ref="T373:T377"/>
    <mergeCell ref="U373:U377"/>
    <mergeCell ref="A373:A377"/>
    <mergeCell ref="B373:B377"/>
    <mergeCell ref="C373:C377"/>
    <mergeCell ref="D373:D377"/>
    <mergeCell ref="E373:E377"/>
    <mergeCell ref="F373:F377"/>
    <mergeCell ref="V383:V387"/>
    <mergeCell ref="E388:J388"/>
    <mergeCell ref="D389:J389"/>
    <mergeCell ref="C390:J390"/>
    <mergeCell ref="C391:V391"/>
    <mergeCell ref="D392:V392"/>
    <mergeCell ref="G383:G387"/>
    <mergeCell ref="H383:H387"/>
    <mergeCell ref="I383:I387"/>
    <mergeCell ref="S383:S387"/>
    <mergeCell ref="T383:T387"/>
    <mergeCell ref="U383:U387"/>
    <mergeCell ref="S378:S382"/>
    <mergeCell ref="T378:T382"/>
    <mergeCell ref="U378:U382"/>
    <mergeCell ref="V378:V382"/>
    <mergeCell ref="A383:A387"/>
    <mergeCell ref="B383:B387"/>
    <mergeCell ref="C383:C387"/>
    <mergeCell ref="D383:D387"/>
    <mergeCell ref="E383:E387"/>
    <mergeCell ref="F383:F387"/>
    <mergeCell ref="S394:S398"/>
    <mergeCell ref="T394:T398"/>
    <mergeCell ref="U394:U398"/>
    <mergeCell ref="V394:V398"/>
    <mergeCell ref="A399:A403"/>
    <mergeCell ref="B399:B403"/>
    <mergeCell ref="C399:C403"/>
    <mergeCell ref="D399:D403"/>
    <mergeCell ref="E399:E403"/>
    <mergeCell ref="F399:F403"/>
    <mergeCell ref="E393:V393"/>
    <mergeCell ref="A394:A398"/>
    <mergeCell ref="B394:B398"/>
    <mergeCell ref="C394:C398"/>
    <mergeCell ref="D394:D398"/>
    <mergeCell ref="E394:E398"/>
    <mergeCell ref="F394:F398"/>
    <mergeCell ref="G394:G398"/>
    <mergeCell ref="H394:H398"/>
    <mergeCell ref="I394:I398"/>
    <mergeCell ref="S404:S408"/>
    <mergeCell ref="T404:T408"/>
    <mergeCell ref="U404:U408"/>
    <mergeCell ref="V404:V408"/>
    <mergeCell ref="E409:J409"/>
    <mergeCell ref="E410:V410"/>
    <mergeCell ref="V399:V403"/>
    <mergeCell ref="A404:A408"/>
    <mergeCell ref="B404:B408"/>
    <mergeCell ref="C404:C408"/>
    <mergeCell ref="D404:D408"/>
    <mergeCell ref="E404:E408"/>
    <mergeCell ref="F404:F408"/>
    <mergeCell ref="G404:G408"/>
    <mergeCell ref="H404:H408"/>
    <mergeCell ref="I404:I408"/>
    <mergeCell ref="G399:G403"/>
    <mergeCell ref="H399:H403"/>
    <mergeCell ref="I399:I403"/>
    <mergeCell ref="S399:S403"/>
    <mergeCell ref="T399:T403"/>
    <mergeCell ref="U399:U403"/>
    <mergeCell ref="S416:S420"/>
    <mergeCell ref="T416:T420"/>
    <mergeCell ref="U416:U420"/>
    <mergeCell ref="V416:V420"/>
    <mergeCell ref="A421:A425"/>
    <mergeCell ref="B421:B425"/>
    <mergeCell ref="C421:C425"/>
    <mergeCell ref="D421:D425"/>
    <mergeCell ref="E421:E425"/>
    <mergeCell ref="F421:F425"/>
    <mergeCell ref="V411:V415"/>
    <mergeCell ref="A416:A420"/>
    <mergeCell ref="B416:B420"/>
    <mergeCell ref="C416:C420"/>
    <mergeCell ref="D416:D420"/>
    <mergeCell ref="E416:E420"/>
    <mergeCell ref="F416:F420"/>
    <mergeCell ref="G416:G420"/>
    <mergeCell ref="H416:H420"/>
    <mergeCell ref="I416:I420"/>
    <mergeCell ref="G411:G415"/>
    <mergeCell ref="H411:H412"/>
    <mergeCell ref="I411:I415"/>
    <mergeCell ref="S411:S415"/>
    <mergeCell ref="T411:T415"/>
    <mergeCell ref="U411:U415"/>
    <mergeCell ref="A411:A415"/>
    <mergeCell ref="B411:B415"/>
    <mergeCell ref="C411:C415"/>
    <mergeCell ref="D411:D415"/>
    <mergeCell ref="E411:E415"/>
    <mergeCell ref="F411:F415"/>
    <mergeCell ref="H428:H432"/>
    <mergeCell ref="I428:I432"/>
    <mergeCell ref="S428:S432"/>
    <mergeCell ref="T428:T432"/>
    <mergeCell ref="U428:U432"/>
    <mergeCell ref="V428:V432"/>
    <mergeCell ref="V421:V425"/>
    <mergeCell ref="E426:J426"/>
    <mergeCell ref="E427:V427"/>
    <mergeCell ref="A428:A432"/>
    <mergeCell ref="B428:B432"/>
    <mergeCell ref="C428:C432"/>
    <mergeCell ref="D428:D432"/>
    <mergeCell ref="E428:E432"/>
    <mergeCell ref="F428:F432"/>
    <mergeCell ref="G428:G432"/>
    <mergeCell ref="G421:G425"/>
    <mergeCell ref="H421:H425"/>
    <mergeCell ref="I421:I425"/>
    <mergeCell ref="S421:S425"/>
    <mergeCell ref="T421:T425"/>
    <mergeCell ref="U421:U425"/>
    <mergeCell ref="S438:S442"/>
    <mergeCell ref="T438:T442"/>
    <mergeCell ref="U438:U442"/>
    <mergeCell ref="V438:V442"/>
    <mergeCell ref="E443:J443"/>
    <mergeCell ref="E444:V444"/>
    <mergeCell ref="V433:V437"/>
    <mergeCell ref="A438:A442"/>
    <mergeCell ref="B438:B442"/>
    <mergeCell ref="C438:C442"/>
    <mergeCell ref="D438:D442"/>
    <mergeCell ref="E438:E442"/>
    <mergeCell ref="F438:F442"/>
    <mergeCell ref="G438:G442"/>
    <mergeCell ref="H438:H442"/>
    <mergeCell ref="I438:I442"/>
    <mergeCell ref="G433:G437"/>
    <mergeCell ref="H433:H437"/>
    <mergeCell ref="I433:I437"/>
    <mergeCell ref="S433:S437"/>
    <mergeCell ref="T433:T437"/>
    <mergeCell ref="U433:U437"/>
    <mergeCell ref="A433:A437"/>
    <mergeCell ref="B433:B437"/>
    <mergeCell ref="C433:C437"/>
    <mergeCell ref="D433:D437"/>
    <mergeCell ref="E433:E437"/>
    <mergeCell ref="F433:F437"/>
    <mergeCell ref="S450:S454"/>
    <mergeCell ref="T450:T454"/>
    <mergeCell ref="U450:U454"/>
    <mergeCell ref="V450:V454"/>
    <mergeCell ref="A455:A459"/>
    <mergeCell ref="B455:B459"/>
    <mergeCell ref="C455:C459"/>
    <mergeCell ref="D455:D459"/>
    <mergeCell ref="E455:E459"/>
    <mergeCell ref="F455:F459"/>
    <mergeCell ref="V445:V449"/>
    <mergeCell ref="A450:A454"/>
    <mergeCell ref="B450:B454"/>
    <mergeCell ref="C450:C454"/>
    <mergeCell ref="D450:D454"/>
    <mergeCell ref="E450:E454"/>
    <mergeCell ref="F450:F454"/>
    <mergeCell ref="G450:G454"/>
    <mergeCell ref="H450:H454"/>
    <mergeCell ref="I450:I454"/>
    <mergeCell ref="G445:G449"/>
    <mergeCell ref="H445:H449"/>
    <mergeCell ref="I445:I449"/>
    <mergeCell ref="S445:S449"/>
    <mergeCell ref="T445:T449"/>
    <mergeCell ref="U445:U449"/>
    <mergeCell ref="A445:A449"/>
    <mergeCell ref="B445:B449"/>
    <mergeCell ref="C445:C449"/>
    <mergeCell ref="D445:D449"/>
    <mergeCell ref="E445:E449"/>
    <mergeCell ref="F445:F449"/>
    <mergeCell ref="H462:H466"/>
    <mergeCell ref="I462:I466"/>
    <mergeCell ref="S462:S466"/>
    <mergeCell ref="T462:T466"/>
    <mergeCell ref="U462:U466"/>
    <mergeCell ref="V462:V466"/>
    <mergeCell ref="V455:V459"/>
    <mergeCell ref="E460:J460"/>
    <mergeCell ref="E461:V461"/>
    <mergeCell ref="A462:A466"/>
    <mergeCell ref="B462:B466"/>
    <mergeCell ref="C462:C466"/>
    <mergeCell ref="D462:D466"/>
    <mergeCell ref="E462:E466"/>
    <mergeCell ref="F462:F466"/>
    <mergeCell ref="G462:G466"/>
    <mergeCell ref="G455:G459"/>
    <mergeCell ref="H455:H459"/>
    <mergeCell ref="I455:I459"/>
    <mergeCell ref="S455:S459"/>
    <mergeCell ref="T455:T459"/>
    <mergeCell ref="U455:U459"/>
    <mergeCell ref="S472:S476"/>
    <mergeCell ref="T472:T476"/>
    <mergeCell ref="U472:U476"/>
    <mergeCell ref="V472:V476"/>
    <mergeCell ref="E477:J477"/>
    <mergeCell ref="E478:V478"/>
    <mergeCell ref="V467:V471"/>
    <mergeCell ref="A472:A476"/>
    <mergeCell ref="B472:B476"/>
    <mergeCell ref="C472:C476"/>
    <mergeCell ref="D472:D476"/>
    <mergeCell ref="E472:E476"/>
    <mergeCell ref="F472:F476"/>
    <mergeCell ref="G472:G476"/>
    <mergeCell ref="H472:H476"/>
    <mergeCell ref="I472:I476"/>
    <mergeCell ref="G467:G471"/>
    <mergeCell ref="H467:H471"/>
    <mergeCell ref="I467:I471"/>
    <mergeCell ref="S467:S471"/>
    <mergeCell ref="T467:T471"/>
    <mergeCell ref="U467:U471"/>
    <mergeCell ref="A467:A471"/>
    <mergeCell ref="B467:B471"/>
    <mergeCell ref="C467:C471"/>
    <mergeCell ref="D467:D471"/>
    <mergeCell ref="E467:E471"/>
    <mergeCell ref="F467:F471"/>
    <mergeCell ref="S484:S488"/>
    <mergeCell ref="T484:T488"/>
    <mergeCell ref="U484:U488"/>
    <mergeCell ref="V484:V488"/>
    <mergeCell ref="A489:A493"/>
    <mergeCell ref="B489:B493"/>
    <mergeCell ref="C489:C493"/>
    <mergeCell ref="D489:D493"/>
    <mergeCell ref="E489:E493"/>
    <mergeCell ref="F489:F493"/>
    <mergeCell ref="V479:V483"/>
    <mergeCell ref="A484:A488"/>
    <mergeCell ref="B484:B488"/>
    <mergeCell ref="C484:C488"/>
    <mergeCell ref="D484:D488"/>
    <mergeCell ref="E484:E488"/>
    <mergeCell ref="F484:F488"/>
    <mergeCell ref="G484:G488"/>
    <mergeCell ref="H484:H488"/>
    <mergeCell ref="I484:I488"/>
    <mergeCell ref="G479:G483"/>
    <mergeCell ref="H479:H483"/>
    <mergeCell ref="I479:I483"/>
    <mergeCell ref="S479:S483"/>
    <mergeCell ref="T479:T483"/>
    <mergeCell ref="U479:U483"/>
    <mergeCell ref="A479:A483"/>
    <mergeCell ref="B479:B483"/>
    <mergeCell ref="C479:C483"/>
    <mergeCell ref="D479:D483"/>
    <mergeCell ref="E479:E483"/>
    <mergeCell ref="F479:F483"/>
    <mergeCell ref="H496:H500"/>
    <mergeCell ref="I496:I500"/>
    <mergeCell ref="S496:S500"/>
    <mergeCell ref="T496:T500"/>
    <mergeCell ref="U496:U500"/>
    <mergeCell ref="V496:V500"/>
    <mergeCell ref="V489:V493"/>
    <mergeCell ref="E494:J494"/>
    <mergeCell ref="E495:V495"/>
    <mergeCell ref="A496:A500"/>
    <mergeCell ref="B496:B500"/>
    <mergeCell ref="C496:C500"/>
    <mergeCell ref="D496:D500"/>
    <mergeCell ref="E496:E500"/>
    <mergeCell ref="F496:F500"/>
    <mergeCell ref="G496:G500"/>
    <mergeCell ref="G489:G493"/>
    <mergeCell ref="H489:H493"/>
    <mergeCell ref="I489:I493"/>
    <mergeCell ref="S489:S493"/>
    <mergeCell ref="T489:T493"/>
    <mergeCell ref="U489:U493"/>
    <mergeCell ref="S506:S510"/>
    <mergeCell ref="T506:T510"/>
    <mergeCell ref="U506:U510"/>
    <mergeCell ref="V506:V510"/>
    <mergeCell ref="E511:J511"/>
    <mergeCell ref="D512:J512"/>
    <mergeCell ref="V501:V505"/>
    <mergeCell ref="A506:A510"/>
    <mergeCell ref="B506:B510"/>
    <mergeCell ref="C506:C510"/>
    <mergeCell ref="D506:D510"/>
    <mergeCell ref="E506:E510"/>
    <mergeCell ref="F506:F510"/>
    <mergeCell ref="G506:G510"/>
    <mergeCell ref="H506:H510"/>
    <mergeCell ref="I506:I510"/>
    <mergeCell ref="G501:G505"/>
    <mergeCell ref="H501:H505"/>
    <mergeCell ref="I501:I505"/>
    <mergeCell ref="S501:S505"/>
    <mergeCell ref="T501:T505"/>
    <mergeCell ref="U501:U505"/>
    <mergeCell ref="A501:A505"/>
    <mergeCell ref="B501:B505"/>
    <mergeCell ref="C501:C505"/>
    <mergeCell ref="D501:D505"/>
    <mergeCell ref="E501:E505"/>
    <mergeCell ref="F501:F505"/>
    <mergeCell ref="I515:I519"/>
    <mergeCell ref="S515:S519"/>
    <mergeCell ref="T515:T519"/>
    <mergeCell ref="U515:U519"/>
    <mergeCell ref="V515:V519"/>
    <mergeCell ref="A520:A524"/>
    <mergeCell ref="B520:B524"/>
    <mergeCell ref="C520:C524"/>
    <mergeCell ref="D520:D524"/>
    <mergeCell ref="E520:E524"/>
    <mergeCell ref="D513:V513"/>
    <mergeCell ref="E514:V514"/>
    <mergeCell ref="A515:A519"/>
    <mergeCell ref="B515:B519"/>
    <mergeCell ref="C515:C519"/>
    <mergeCell ref="D515:D519"/>
    <mergeCell ref="E515:E519"/>
    <mergeCell ref="F515:F519"/>
    <mergeCell ref="G515:G519"/>
    <mergeCell ref="H515:H519"/>
    <mergeCell ref="I525:I529"/>
    <mergeCell ref="S525:S529"/>
    <mergeCell ref="T525:T529"/>
    <mergeCell ref="U525:U529"/>
    <mergeCell ref="V525:V529"/>
    <mergeCell ref="E530:J530"/>
    <mergeCell ref="U520:U524"/>
    <mergeCell ref="V520:V524"/>
    <mergeCell ref="A525:A529"/>
    <mergeCell ref="B525:B529"/>
    <mergeCell ref="C525:C529"/>
    <mergeCell ref="D525:D529"/>
    <mergeCell ref="E525:E529"/>
    <mergeCell ref="F525:F529"/>
    <mergeCell ref="G525:G529"/>
    <mergeCell ref="H525:H529"/>
    <mergeCell ref="F520:F524"/>
    <mergeCell ref="G520:G524"/>
    <mergeCell ref="H520:H524"/>
    <mergeCell ref="I520:I524"/>
    <mergeCell ref="S520:S524"/>
    <mergeCell ref="T520:T524"/>
    <mergeCell ref="T532:T536"/>
    <mergeCell ref="U532:U536"/>
    <mergeCell ref="V532:V536"/>
    <mergeCell ref="H535:H536"/>
    <mergeCell ref="A537:A541"/>
    <mergeCell ref="B537:B541"/>
    <mergeCell ref="C537:C541"/>
    <mergeCell ref="D537:D541"/>
    <mergeCell ref="E537:E541"/>
    <mergeCell ref="F537:F541"/>
    <mergeCell ref="E531:V531"/>
    <mergeCell ref="A532:A536"/>
    <mergeCell ref="B532:B536"/>
    <mergeCell ref="C532:C536"/>
    <mergeCell ref="D532:D536"/>
    <mergeCell ref="E532:E536"/>
    <mergeCell ref="F532:F536"/>
    <mergeCell ref="G532:G536"/>
    <mergeCell ref="I532:I536"/>
    <mergeCell ref="S532:S536"/>
    <mergeCell ref="S542:S546"/>
    <mergeCell ref="T542:T546"/>
    <mergeCell ref="U542:U546"/>
    <mergeCell ref="V542:V546"/>
    <mergeCell ref="E547:J547"/>
    <mergeCell ref="E548:V548"/>
    <mergeCell ref="V537:V541"/>
    <mergeCell ref="A542:A546"/>
    <mergeCell ref="B542:B546"/>
    <mergeCell ref="C542:C546"/>
    <mergeCell ref="D542:D546"/>
    <mergeCell ref="E542:E546"/>
    <mergeCell ref="F542:F546"/>
    <mergeCell ref="G542:G546"/>
    <mergeCell ref="H542:H546"/>
    <mergeCell ref="I542:I546"/>
    <mergeCell ref="G537:G541"/>
    <mergeCell ref="H537:H541"/>
    <mergeCell ref="I537:I541"/>
    <mergeCell ref="S537:S541"/>
    <mergeCell ref="T537:T541"/>
    <mergeCell ref="U537:U541"/>
    <mergeCell ref="S554:S558"/>
    <mergeCell ref="T554:T558"/>
    <mergeCell ref="U554:U558"/>
    <mergeCell ref="V554:V558"/>
    <mergeCell ref="A559:A563"/>
    <mergeCell ref="B559:B563"/>
    <mergeCell ref="C559:C563"/>
    <mergeCell ref="D559:D563"/>
    <mergeCell ref="E559:E563"/>
    <mergeCell ref="F559:F563"/>
    <mergeCell ref="V549:V553"/>
    <mergeCell ref="A554:A558"/>
    <mergeCell ref="B554:B558"/>
    <mergeCell ref="C554:C558"/>
    <mergeCell ref="D554:D558"/>
    <mergeCell ref="E554:E558"/>
    <mergeCell ref="F554:F558"/>
    <mergeCell ref="G554:G558"/>
    <mergeCell ref="H554:H558"/>
    <mergeCell ref="I554:I558"/>
    <mergeCell ref="G549:G553"/>
    <mergeCell ref="H549:H553"/>
    <mergeCell ref="I549:I553"/>
    <mergeCell ref="S549:S553"/>
    <mergeCell ref="T549:T553"/>
    <mergeCell ref="U549:U553"/>
    <mergeCell ref="A549:A553"/>
    <mergeCell ref="B549:B553"/>
    <mergeCell ref="C549:C553"/>
    <mergeCell ref="D549:D553"/>
    <mergeCell ref="E549:E553"/>
    <mergeCell ref="F549:F553"/>
    <mergeCell ref="I566:I570"/>
    <mergeCell ref="S566:S568"/>
    <mergeCell ref="T566:T568"/>
    <mergeCell ref="U566:U568"/>
    <mergeCell ref="V566:V568"/>
    <mergeCell ref="S569:S570"/>
    <mergeCell ref="T569:T570"/>
    <mergeCell ref="U569:U570"/>
    <mergeCell ref="V569:V570"/>
    <mergeCell ref="V559:V563"/>
    <mergeCell ref="E564:J564"/>
    <mergeCell ref="E565:V565"/>
    <mergeCell ref="A566:A570"/>
    <mergeCell ref="B566:B570"/>
    <mergeCell ref="C566:C570"/>
    <mergeCell ref="D566:D570"/>
    <mergeCell ref="E566:E570"/>
    <mergeCell ref="F566:F570"/>
    <mergeCell ref="G566:G570"/>
    <mergeCell ref="G559:G563"/>
    <mergeCell ref="H559:H563"/>
    <mergeCell ref="I559:I563"/>
    <mergeCell ref="S559:S563"/>
    <mergeCell ref="T559:T563"/>
    <mergeCell ref="U559:U563"/>
    <mergeCell ref="G576:G580"/>
    <mergeCell ref="I576:I580"/>
    <mergeCell ref="S576:S580"/>
    <mergeCell ref="T576:T580"/>
    <mergeCell ref="U576:U580"/>
    <mergeCell ref="V576:V580"/>
    <mergeCell ref="H579:H580"/>
    <mergeCell ref="A576:A580"/>
    <mergeCell ref="B576:B580"/>
    <mergeCell ref="C576:C580"/>
    <mergeCell ref="D576:D580"/>
    <mergeCell ref="E576:E580"/>
    <mergeCell ref="F576:F580"/>
    <mergeCell ref="G571:G575"/>
    <mergeCell ref="I571:I575"/>
    <mergeCell ref="S571:S575"/>
    <mergeCell ref="T571:T575"/>
    <mergeCell ref="U571:U575"/>
    <mergeCell ref="V571:V575"/>
    <mergeCell ref="H574:H575"/>
    <mergeCell ref="A571:A575"/>
    <mergeCell ref="B571:B575"/>
    <mergeCell ref="C571:C575"/>
    <mergeCell ref="D571:D575"/>
    <mergeCell ref="E571:E575"/>
    <mergeCell ref="F571:F575"/>
    <mergeCell ref="S586:S590"/>
    <mergeCell ref="T586:T590"/>
    <mergeCell ref="U586:U590"/>
    <mergeCell ref="V586:V590"/>
    <mergeCell ref="E591:J591"/>
    <mergeCell ref="D592:J592"/>
    <mergeCell ref="V581:V585"/>
    <mergeCell ref="A586:A590"/>
    <mergeCell ref="B586:B590"/>
    <mergeCell ref="C586:C590"/>
    <mergeCell ref="D586:D590"/>
    <mergeCell ref="E586:E590"/>
    <mergeCell ref="F586:F590"/>
    <mergeCell ref="G586:G590"/>
    <mergeCell ref="H586:H590"/>
    <mergeCell ref="I586:I590"/>
    <mergeCell ref="G581:G585"/>
    <mergeCell ref="H581:H585"/>
    <mergeCell ref="I581:I585"/>
    <mergeCell ref="A581:A585"/>
    <mergeCell ref="B581:B585"/>
    <mergeCell ref="C581:C585"/>
    <mergeCell ref="D581:D585"/>
    <mergeCell ref="E581:E585"/>
    <mergeCell ref="F581:F585"/>
    <mergeCell ref="G597:G601"/>
    <mergeCell ref="I597:I601"/>
    <mergeCell ref="S597:S601"/>
    <mergeCell ref="T597:T601"/>
    <mergeCell ref="U597:U601"/>
    <mergeCell ref="V597:V601"/>
    <mergeCell ref="H600:H601"/>
    <mergeCell ref="C593:J593"/>
    <mergeCell ref="C594:V594"/>
    <mergeCell ref="D595:V595"/>
    <mergeCell ref="E596:V596"/>
    <mergeCell ref="A597:A601"/>
    <mergeCell ref="B597:B601"/>
    <mergeCell ref="C597:C601"/>
    <mergeCell ref="D597:D601"/>
    <mergeCell ref="E597:E601"/>
    <mergeCell ref="F597:F601"/>
    <mergeCell ref="G607:G611"/>
    <mergeCell ref="I607:I611"/>
    <mergeCell ref="S607:S611"/>
    <mergeCell ref="T607:T611"/>
    <mergeCell ref="U607:U611"/>
    <mergeCell ref="V607:V611"/>
    <mergeCell ref="H610:H611"/>
    <mergeCell ref="A607:A611"/>
    <mergeCell ref="B607:B611"/>
    <mergeCell ref="C607:C611"/>
    <mergeCell ref="D607:D611"/>
    <mergeCell ref="E607:E611"/>
    <mergeCell ref="F607:F611"/>
    <mergeCell ref="G602:G606"/>
    <mergeCell ref="I602:I606"/>
    <mergeCell ref="S602:S606"/>
    <mergeCell ref="T602:T606"/>
    <mergeCell ref="U602:U606"/>
    <mergeCell ref="V602:V606"/>
    <mergeCell ref="H605:H606"/>
    <mergeCell ref="A602:A606"/>
    <mergeCell ref="B602:B606"/>
    <mergeCell ref="C602:C606"/>
    <mergeCell ref="D602:D606"/>
    <mergeCell ref="E602:E606"/>
    <mergeCell ref="F602:F606"/>
    <mergeCell ref="G617:G621"/>
    <mergeCell ref="I617:I621"/>
    <mergeCell ref="S617:S621"/>
    <mergeCell ref="T617:T621"/>
    <mergeCell ref="U617:U621"/>
    <mergeCell ref="V617:V621"/>
    <mergeCell ref="H620:H621"/>
    <mergeCell ref="A617:A621"/>
    <mergeCell ref="B617:B621"/>
    <mergeCell ref="C617:C621"/>
    <mergeCell ref="D617:D621"/>
    <mergeCell ref="E617:E621"/>
    <mergeCell ref="F617:F621"/>
    <mergeCell ref="G612:G616"/>
    <mergeCell ref="I612:I616"/>
    <mergeCell ref="S612:S616"/>
    <mergeCell ref="T612:T616"/>
    <mergeCell ref="U612:U616"/>
    <mergeCell ref="V612:V616"/>
    <mergeCell ref="H615:H616"/>
    <mergeCell ref="A612:A616"/>
    <mergeCell ref="B612:B616"/>
    <mergeCell ref="C612:C616"/>
    <mergeCell ref="D612:D616"/>
    <mergeCell ref="E612:E616"/>
    <mergeCell ref="F612:F616"/>
    <mergeCell ref="V622:V626"/>
    <mergeCell ref="A627:A631"/>
    <mergeCell ref="B627:B631"/>
    <mergeCell ref="C627:C631"/>
    <mergeCell ref="D627:D631"/>
    <mergeCell ref="E627:E631"/>
    <mergeCell ref="F627:F631"/>
    <mergeCell ref="G627:G631"/>
    <mergeCell ref="H627:H631"/>
    <mergeCell ref="I627:I631"/>
    <mergeCell ref="G622:G626"/>
    <mergeCell ref="H622:H626"/>
    <mergeCell ref="I622:I626"/>
    <mergeCell ref="S622:S626"/>
    <mergeCell ref="T622:T626"/>
    <mergeCell ref="U622:U626"/>
    <mergeCell ref="A622:A626"/>
    <mergeCell ref="B622:B626"/>
    <mergeCell ref="C622:C626"/>
    <mergeCell ref="D622:D626"/>
    <mergeCell ref="E622:E626"/>
    <mergeCell ref="F622:F626"/>
    <mergeCell ref="V632:V636"/>
    <mergeCell ref="A637:A641"/>
    <mergeCell ref="B637:B641"/>
    <mergeCell ref="C637:C641"/>
    <mergeCell ref="D637:D641"/>
    <mergeCell ref="E637:E641"/>
    <mergeCell ref="F637:F641"/>
    <mergeCell ref="G637:G641"/>
    <mergeCell ref="H637:H641"/>
    <mergeCell ref="I637:I641"/>
    <mergeCell ref="G632:G636"/>
    <mergeCell ref="H632:H636"/>
    <mergeCell ref="I632:I636"/>
    <mergeCell ref="S632:S636"/>
    <mergeCell ref="T632:T636"/>
    <mergeCell ref="U632:U636"/>
    <mergeCell ref="S627:S631"/>
    <mergeCell ref="T627:T631"/>
    <mergeCell ref="U627:U631"/>
    <mergeCell ref="V627:V631"/>
    <mergeCell ref="A632:A636"/>
    <mergeCell ref="B632:B636"/>
    <mergeCell ref="C632:C636"/>
    <mergeCell ref="D632:D636"/>
    <mergeCell ref="E632:E636"/>
    <mergeCell ref="F632:F636"/>
    <mergeCell ref="V642:V646"/>
    <mergeCell ref="A647:A651"/>
    <mergeCell ref="B647:B651"/>
    <mergeCell ref="C647:C651"/>
    <mergeCell ref="D647:D651"/>
    <mergeCell ref="E647:E651"/>
    <mergeCell ref="F647:F651"/>
    <mergeCell ref="G647:G651"/>
    <mergeCell ref="H647:H651"/>
    <mergeCell ref="I647:I651"/>
    <mergeCell ref="G642:G646"/>
    <mergeCell ref="H642:H646"/>
    <mergeCell ref="I642:I646"/>
    <mergeCell ref="S642:S646"/>
    <mergeCell ref="T642:T646"/>
    <mergeCell ref="U642:U646"/>
    <mergeCell ref="S637:S641"/>
    <mergeCell ref="T637:T641"/>
    <mergeCell ref="U637:U641"/>
    <mergeCell ref="V637:V641"/>
    <mergeCell ref="A642:A646"/>
    <mergeCell ref="B642:B646"/>
    <mergeCell ref="C642:C646"/>
    <mergeCell ref="D642:D646"/>
    <mergeCell ref="E642:E646"/>
    <mergeCell ref="F642:F646"/>
    <mergeCell ref="G654:G658"/>
    <mergeCell ref="I654:I658"/>
    <mergeCell ref="S654:S658"/>
    <mergeCell ref="T654:T658"/>
    <mergeCell ref="U654:U658"/>
    <mergeCell ref="V654:V658"/>
    <mergeCell ref="H657:H658"/>
    <mergeCell ref="A654:A658"/>
    <mergeCell ref="B654:B658"/>
    <mergeCell ref="C654:C658"/>
    <mergeCell ref="D654:D658"/>
    <mergeCell ref="E654:E658"/>
    <mergeCell ref="F654:F658"/>
    <mergeCell ref="S647:S651"/>
    <mergeCell ref="T647:T651"/>
    <mergeCell ref="U647:U651"/>
    <mergeCell ref="V647:V651"/>
    <mergeCell ref="E652:J652"/>
    <mergeCell ref="E653:V653"/>
    <mergeCell ref="G664:G668"/>
    <mergeCell ref="I664:I668"/>
    <mergeCell ref="S664:S668"/>
    <mergeCell ref="T664:T668"/>
    <mergeCell ref="U664:U668"/>
    <mergeCell ref="V664:V668"/>
    <mergeCell ref="H667:H668"/>
    <mergeCell ref="A664:A668"/>
    <mergeCell ref="B664:B668"/>
    <mergeCell ref="C664:C668"/>
    <mergeCell ref="D664:D668"/>
    <mergeCell ref="E664:E668"/>
    <mergeCell ref="F664:F668"/>
    <mergeCell ref="G659:G663"/>
    <mergeCell ref="I659:I663"/>
    <mergeCell ref="S659:S663"/>
    <mergeCell ref="T659:T663"/>
    <mergeCell ref="U659:U663"/>
    <mergeCell ref="V659:V663"/>
    <mergeCell ref="H662:H663"/>
    <mergeCell ref="A659:A663"/>
    <mergeCell ref="B659:B663"/>
    <mergeCell ref="C659:C663"/>
    <mergeCell ref="D659:D663"/>
    <mergeCell ref="E659:E663"/>
    <mergeCell ref="F659:F663"/>
    <mergeCell ref="S674:S678"/>
    <mergeCell ref="T674:T678"/>
    <mergeCell ref="U674:U678"/>
    <mergeCell ref="V674:V678"/>
    <mergeCell ref="E679:J679"/>
    <mergeCell ref="E680:V680"/>
    <mergeCell ref="V669:V673"/>
    <mergeCell ref="A674:A678"/>
    <mergeCell ref="B674:B678"/>
    <mergeCell ref="C674:C678"/>
    <mergeCell ref="D674:D678"/>
    <mergeCell ref="E674:E678"/>
    <mergeCell ref="F674:F678"/>
    <mergeCell ref="G674:G678"/>
    <mergeCell ref="H674:H678"/>
    <mergeCell ref="I674:I678"/>
    <mergeCell ref="G669:G673"/>
    <mergeCell ref="H669:H673"/>
    <mergeCell ref="I669:I673"/>
    <mergeCell ref="S669:S673"/>
    <mergeCell ref="T669:T673"/>
    <mergeCell ref="U669:U673"/>
    <mergeCell ref="A669:A673"/>
    <mergeCell ref="B669:B673"/>
    <mergeCell ref="C669:C673"/>
    <mergeCell ref="D669:D673"/>
    <mergeCell ref="E669:E673"/>
    <mergeCell ref="F669:F673"/>
    <mergeCell ref="S686:S690"/>
    <mergeCell ref="T686:T690"/>
    <mergeCell ref="U686:U690"/>
    <mergeCell ref="V686:V690"/>
    <mergeCell ref="A691:A695"/>
    <mergeCell ref="B691:B695"/>
    <mergeCell ref="C691:C695"/>
    <mergeCell ref="D691:D695"/>
    <mergeCell ref="E691:E695"/>
    <mergeCell ref="F691:F695"/>
    <mergeCell ref="V681:V685"/>
    <mergeCell ref="A686:A690"/>
    <mergeCell ref="B686:B690"/>
    <mergeCell ref="C686:C690"/>
    <mergeCell ref="D686:D690"/>
    <mergeCell ref="E686:E690"/>
    <mergeCell ref="F686:F690"/>
    <mergeCell ref="G686:G690"/>
    <mergeCell ref="H686:H690"/>
    <mergeCell ref="I686:I690"/>
    <mergeCell ref="G681:G685"/>
    <mergeCell ref="H681:H685"/>
    <mergeCell ref="I681:I685"/>
    <mergeCell ref="S681:S685"/>
    <mergeCell ref="T681:T685"/>
    <mergeCell ref="U681:U685"/>
    <mergeCell ref="A681:A685"/>
    <mergeCell ref="B681:B685"/>
    <mergeCell ref="C681:C685"/>
    <mergeCell ref="D681:D685"/>
    <mergeCell ref="E681:E685"/>
    <mergeCell ref="F681:F685"/>
    <mergeCell ref="H698:H702"/>
    <mergeCell ref="I698:I702"/>
    <mergeCell ref="S698:S702"/>
    <mergeCell ref="T698:T702"/>
    <mergeCell ref="U698:U702"/>
    <mergeCell ref="V698:V702"/>
    <mergeCell ref="V691:V695"/>
    <mergeCell ref="E696:J696"/>
    <mergeCell ref="E697:V697"/>
    <mergeCell ref="A698:A702"/>
    <mergeCell ref="B698:B702"/>
    <mergeCell ref="C698:C702"/>
    <mergeCell ref="D698:D702"/>
    <mergeCell ref="E698:E702"/>
    <mergeCell ref="F698:F702"/>
    <mergeCell ref="G698:G702"/>
    <mergeCell ref="G691:G695"/>
    <mergeCell ref="H691:H695"/>
    <mergeCell ref="I691:I695"/>
    <mergeCell ref="S691:S695"/>
    <mergeCell ref="T691:T695"/>
    <mergeCell ref="U691:U695"/>
    <mergeCell ref="S708:S712"/>
    <mergeCell ref="T708:T712"/>
    <mergeCell ref="U708:U712"/>
    <mergeCell ref="V708:V712"/>
    <mergeCell ref="E713:J713"/>
    <mergeCell ref="E714:V714"/>
    <mergeCell ref="V703:V707"/>
    <mergeCell ref="A708:A712"/>
    <mergeCell ref="B708:B712"/>
    <mergeCell ref="C708:C712"/>
    <mergeCell ref="D708:D712"/>
    <mergeCell ref="E708:E712"/>
    <mergeCell ref="F708:F712"/>
    <mergeCell ref="G708:G712"/>
    <mergeCell ref="H708:H712"/>
    <mergeCell ref="I708:I712"/>
    <mergeCell ref="G703:G707"/>
    <mergeCell ref="H703:H707"/>
    <mergeCell ref="I703:I707"/>
    <mergeCell ref="S703:S707"/>
    <mergeCell ref="T703:T707"/>
    <mergeCell ref="U703:U707"/>
    <mergeCell ref="A703:A707"/>
    <mergeCell ref="B703:B707"/>
    <mergeCell ref="C703:C707"/>
    <mergeCell ref="D703:D707"/>
    <mergeCell ref="E703:E707"/>
    <mergeCell ref="F703:F707"/>
    <mergeCell ref="S720:S724"/>
    <mergeCell ref="T720:T724"/>
    <mergeCell ref="U720:U724"/>
    <mergeCell ref="V720:V724"/>
    <mergeCell ref="A725:A729"/>
    <mergeCell ref="B725:B729"/>
    <mergeCell ref="C725:C729"/>
    <mergeCell ref="D725:D729"/>
    <mergeCell ref="E725:E729"/>
    <mergeCell ref="F725:F729"/>
    <mergeCell ref="V715:V719"/>
    <mergeCell ref="A720:A724"/>
    <mergeCell ref="B720:B724"/>
    <mergeCell ref="C720:C724"/>
    <mergeCell ref="D720:D724"/>
    <mergeCell ref="E720:E724"/>
    <mergeCell ref="F720:F724"/>
    <mergeCell ref="G720:G724"/>
    <mergeCell ref="H720:H724"/>
    <mergeCell ref="I720:I724"/>
    <mergeCell ref="G715:G719"/>
    <mergeCell ref="H715:H719"/>
    <mergeCell ref="I715:I719"/>
    <mergeCell ref="S715:S719"/>
    <mergeCell ref="T715:T719"/>
    <mergeCell ref="U715:U719"/>
    <mergeCell ref="A715:A719"/>
    <mergeCell ref="B715:B719"/>
    <mergeCell ref="C715:C719"/>
    <mergeCell ref="D715:D719"/>
    <mergeCell ref="E715:E719"/>
    <mergeCell ref="F715:F719"/>
    <mergeCell ref="A737:A741"/>
    <mergeCell ref="B737:B741"/>
    <mergeCell ref="C737:C741"/>
    <mergeCell ref="D737:D741"/>
    <mergeCell ref="E737:E741"/>
    <mergeCell ref="F737:F741"/>
    <mergeCell ref="H732:H736"/>
    <mergeCell ref="I732:I736"/>
    <mergeCell ref="S732:S736"/>
    <mergeCell ref="T732:T736"/>
    <mergeCell ref="U732:U736"/>
    <mergeCell ref="V732:V736"/>
    <mergeCell ref="V725:V729"/>
    <mergeCell ref="E730:J730"/>
    <mergeCell ref="E731:V731"/>
    <mergeCell ref="A732:A736"/>
    <mergeCell ref="B732:B736"/>
    <mergeCell ref="C732:C736"/>
    <mergeCell ref="D732:D736"/>
    <mergeCell ref="E732:E736"/>
    <mergeCell ref="F732:F736"/>
    <mergeCell ref="G732:G736"/>
    <mergeCell ref="G725:G729"/>
    <mergeCell ref="H725:H729"/>
    <mergeCell ref="I725:I729"/>
    <mergeCell ref="S725:S729"/>
    <mergeCell ref="T725:T729"/>
    <mergeCell ref="U725:U729"/>
    <mergeCell ref="D749:V749"/>
    <mergeCell ref="E750:V750"/>
    <mergeCell ref="A751:A755"/>
    <mergeCell ref="B751:B755"/>
    <mergeCell ref="C751:C755"/>
    <mergeCell ref="D751:D755"/>
    <mergeCell ref="E751:E755"/>
    <mergeCell ref="F751:F755"/>
    <mergeCell ref="G751:G755"/>
    <mergeCell ref="I751:I755"/>
    <mergeCell ref="S742:S746"/>
    <mergeCell ref="T742:T746"/>
    <mergeCell ref="U742:U746"/>
    <mergeCell ref="V742:V746"/>
    <mergeCell ref="E747:J747"/>
    <mergeCell ref="D748:J748"/>
    <mergeCell ref="V737:V741"/>
    <mergeCell ref="A742:A746"/>
    <mergeCell ref="B742:B746"/>
    <mergeCell ref="C742:C746"/>
    <mergeCell ref="D742:D746"/>
    <mergeCell ref="E742:E746"/>
    <mergeCell ref="F742:F746"/>
    <mergeCell ref="G742:G746"/>
    <mergeCell ref="H742:H746"/>
    <mergeCell ref="I742:I746"/>
    <mergeCell ref="G737:G741"/>
    <mergeCell ref="H737:H741"/>
    <mergeCell ref="I737:I741"/>
    <mergeCell ref="S737:S741"/>
    <mergeCell ref="T737:T741"/>
    <mergeCell ref="U737:U741"/>
    <mergeCell ref="G756:G760"/>
    <mergeCell ref="I756:I760"/>
    <mergeCell ref="S756:S760"/>
    <mergeCell ref="T756:T760"/>
    <mergeCell ref="U756:U760"/>
    <mergeCell ref="V756:V760"/>
    <mergeCell ref="H759:H760"/>
    <mergeCell ref="A756:A760"/>
    <mergeCell ref="B756:B760"/>
    <mergeCell ref="C756:C760"/>
    <mergeCell ref="D756:D760"/>
    <mergeCell ref="E756:E760"/>
    <mergeCell ref="F756:F760"/>
    <mergeCell ref="S751:S753"/>
    <mergeCell ref="T751:T753"/>
    <mergeCell ref="U751:U753"/>
    <mergeCell ref="V751:V753"/>
    <mergeCell ref="H754:H755"/>
    <mergeCell ref="S754:S755"/>
    <mergeCell ref="T754:T755"/>
    <mergeCell ref="U754:U755"/>
    <mergeCell ref="V754:V755"/>
    <mergeCell ref="G766:G770"/>
    <mergeCell ref="I766:I770"/>
    <mergeCell ref="S766:S770"/>
    <mergeCell ref="T766:T770"/>
    <mergeCell ref="U766:U770"/>
    <mergeCell ref="V766:V770"/>
    <mergeCell ref="H769:H770"/>
    <mergeCell ref="A766:A770"/>
    <mergeCell ref="B766:B770"/>
    <mergeCell ref="C766:C770"/>
    <mergeCell ref="D766:D770"/>
    <mergeCell ref="E766:E770"/>
    <mergeCell ref="F766:F770"/>
    <mergeCell ref="G761:G765"/>
    <mergeCell ref="I761:I765"/>
    <mergeCell ref="S761:S765"/>
    <mergeCell ref="T761:T765"/>
    <mergeCell ref="U761:U765"/>
    <mergeCell ref="V761:V765"/>
    <mergeCell ref="H764:H765"/>
    <mergeCell ref="A761:A765"/>
    <mergeCell ref="B761:B765"/>
    <mergeCell ref="C761:C765"/>
    <mergeCell ref="D761:D765"/>
    <mergeCell ref="E761:E765"/>
    <mergeCell ref="F761:F765"/>
    <mergeCell ref="G776:G780"/>
    <mergeCell ref="I776:I780"/>
    <mergeCell ref="S776:S780"/>
    <mergeCell ref="T776:T780"/>
    <mergeCell ref="U776:U780"/>
    <mergeCell ref="V776:V780"/>
    <mergeCell ref="A776:A780"/>
    <mergeCell ref="B776:B780"/>
    <mergeCell ref="C776:C780"/>
    <mergeCell ref="D776:D780"/>
    <mergeCell ref="E776:E780"/>
    <mergeCell ref="F776:F780"/>
    <mergeCell ref="G771:G775"/>
    <mergeCell ref="I771:I775"/>
    <mergeCell ref="S771:S775"/>
    <mergeCell ref="T771:T775"/>
    <mergeCell ref="U771:U775"/>
    <mergeCell ref="V771:V775"/>
    <mergeCell ref="H774:H775"/>
    <mergeCell ref="A771:A775"/>
    <mergeCell ref="B771:B775"/>
    <mergeCell ref="C771:C775"/>
    <mergeCell ref="D771:D775"/>
    <mergeCell ref="E771:E775"/>
    <mergeCell ref="F771:F775"/>
    <mergeCell ref="G786:G790"/>
    <mergeCell ref="I786:I790"/>
    <mergeCell ref="S786:S790"/>
    <mergeCell ref="T786:T790"/>
    <mergeCell ref="U786:U790"/>
    <mergeCell ref="V786:V790"/>
    <mergeCell ref="H789:H790"/>
    <mergeCell ref="A786:A790"/>
    <mergeCell ref="B786:B790"/>
    <mergeCell ref="C786:C790"/>
    <mergeCell ref="D786:D790"/>
    <mergeCell ref="E786:E790"/>
    <mergeCell ref="F786:F790"/>
    <mergeCell ref="G781:G785"/>
    <mergeCell ref="I781:I785"/>
    <mergeCell ref="S781:S785"/>
    <mergeCell ref="T781:T785"/>
    <mergeCell ref="U781:U785"/>
    <mergeCell ref="V781:V785"/>
    <mergeCell ref="H784:H785"/>
    <mergeCell ref="A781:A785"/>
    <mergeCell ref="B781:B785"/>
    <mergeCell ref="C781:C785"/>
    <mergeCell ref="D781:D785"/>
    <mergeCell ref="E781:E785"/>
    <mergeCell ref="F781:F785"/>
    <mergeCell ref="S796:S800"/>
    <mergeCell ref="T796:T800"/>
    <mergeCell ref="U796:U800"/>
    <mergeCell ref="V796:V800"/>
    <mergeCell ref="E801:J801"/>
    <mergeCell ref="E802:V802"/>
    <mergeCell ref="V791:V795"/>
    <mergeCell ref="A796:A800"/>
    <mergeCell ref="B796:B800"/>
    <mergeCell ref="C796:C800"/>
    <mergeCell ref="D796:D800"/>
    <mergeCell ref="E796:E800"/>
    <mergeCell ref="F796:F800"/>
    <mergeCell ref="G796:G800"/>
    <mergeCell ref="H796:H800"/>
    <mergeCell ref="I796:I800"/>
    <mergeCell ref="G791:G795"/>
    <mergeCell ref="H791:H795"/>
    <mergeCell ref="I791:I795"/>
    <mergeCell ref="S791:S795"/>
    <mergeCell ref="T791:T795"/>
    <mergeCell ref="U791:U795"/>
    <mergeCell ref="A791:A795"/>
    <mergeCell ref="B791:B795"/>
    <mergeCell ref="C791:C795"/>
    <mergeCell ref="D791:D795"/>
    <mergeCell ref="E791:E795"/>
    <mergeCell ref="F791:F795"/>
    <mergeCell ref="S808:S812"/>
    <mergeCell ref="T808:T812"/>
    <mergeCell ref="U808:U812"/>
    <mergeCell ref="V808:V812"/>
    <mergeCell ref="A813:A817"/>
    <mergeCell ref="B813:B817"/>
    <mergeCell ref="C813:C817"/>
    <mergeCell ref="D813:D817"/>
    <mergeCell ref="E813:E817"/>
    <mergeCell ref="F813:F817"/>
    <mergeCell ref="V803:V807"/>
    <mergeCell ref="A808:A812"/>
    <mergeCell ref="B808:B812"/>
    <mergeCell ref="C808:C812"/>
    <mergeCell ref="D808:D812"/>
    <mergeCell ref="E808:E812"/>
    <mergeCell ref="F808:F812"/>
    <mergeCell ref="G808:G812"/>
    <mergeCell ref="H808:H812"/>
    <mergeCell ref="I808:I812"/>
    <mergeCell ref="G803:G807"/>
    <mergeCell ref="H803:H807"/>
    <mergeCell ref="I803:I807"/>
    <mergeCell ref="S803:S807"/>
    <mergeCell ref="T803:T807"/>
    <mergeCell ref="U803:U807"/>
    <mergeCell ref="A803:A807"/>
    <mergeCell ref="B803:B807"/>
    <mergeCell ref="C803:C807"/>
    <mergeCell ref="D803:D807"/>
    <mergeCell ref="E803:E807"/>
    <mergeCell ref="F803:F807"/>
    <mergeCell ref="H820:H824"/>
    <mergeCell ref="I820:I824"/>
    <mergeCell ref="S820:S824"/>
    <mergeCell ref="T820:T824"/>
    <mergeCell ref="U820:U824"/>
    <mergeCell ref="V820:V824"/>
    <mergeCell ref="V813:V817"/>
    <mergeCell ref="E818:J818"/>
    <mergeCell ref="E819:V819"/>
    <mergeCell ref="A820:A824"/>
    <mergeCell ref="B820:B824"/>
    <mergeCell ref="C820:C824"/>
    <mergeCell ref="D820:D824"/>
    <mergeCell ref="E820:E824"/>
    <mergeCell ref="F820:F824"/>
    <mergeCell ref="G820:G824"/>
    <mergeCell ref="G813:G817"/>
    <mergeCell ref="H813:H817"/>
    <mergeCell ref="I813:I817"/>
    <mergeCell ref="S813:S817"/>
    <mergeCell ref="T813:T817"/>
    <mergeCell ref="U813:U817"/>
    <mergeCell ref="S830:S834"/>
    <mergeCell ref="T830:T834"/>
    <mergeCell ref="U830:U834"/>
    <mergeCell ref="V830:V834"/>
    <mergeCell ref="E835:J835"/>
    <mergeCell ref="E836:V836"/>
    <mergeCell ref="V825:V829"/>
    <mergeCell ref="A830:A834"/>
    <mergeCell ref="B830:B834"/>
    <mergeCell ref="C830:C834"/>
    <mergeCell ref="D830:D834"/>
    <mergeCell ref="E830:E834"/>
    <mergeCell ref="F830:F834"/>
    <mergeCell ref="G830:G834"/>
    <mergeCell ref="H830:H834"/>
    <mergeCell ref="I830:I834"/>
    <mergeCell ref="G825:G829"/>
    <mergeCell ref="H825:H829"/>
    <mergeCell ref="I825:I829"/>
    <mergeCell ref="S825:S829"/>
    <mergeCell ref="T825:T829"/>
    <mergeCell ref="U825:U829"/>
    <mergeCell ref="A825:A829"/>
    <mergeCell ref="B825:B829"/>
    <mergeCell ref="C825:C829"/>
    <mergeCell ref="D825:D829"/>
    <mergeCell ref="E825:E829"/>
    <mergeCell ref="F825:F829"/>
    <mergeCell ref="S842:S846"/>
    <mergeCell ref="T842:T846"/>
    <mergeCell ref="U842:U846"/>
    <mergeCell ref="V842:V846"/>
    <mergeCell ref="A847:A851"/>
    <mergeCell ref="B847:B851"/>
    <mergeCell ref="C847:C851"/>
    <mergeCell ref="D847:D851"/>
    <mergeCell ref="E847:E851"/>
    <mergeCell ref="F847:F851"/>
    <mergeCell ref="V837:V841"/>
    <mergeCell ref="A842:A846"/>
    <mergeCell ref="B842:B846"/>
    <mergeCell ref="C842:C846"/>
    <mergeCell ref="D842:D846"/>
    <mergeCell ref="E842:E846"/>
    <mergeCell ref="F842:F846"/>
    <mergeCell ref="G842:G846"/>
    <mergeCell ref="H842:H846"/>
    <mergeCell ref="I842:I846"/>
    <mergeCell ref="G837:G841"/>
    <mergeCell ref="H837:H841"/>
    <mergeCell ref="I837:I841"/>
    <mergeCell ref="S837:S841"/>
    <mergeCell ref="T837:T841"/>
    <mergeCell ref="U837:U841"/>
    <mergeCell ref="A837:A841"/>
    <mergeCell ref="B837:B841"/>
    <mergeCell ref="C837:C841"/>
    <mergeCell ref="D837:D841"/>
    <mergeCell ref="E837:E841"/>
    <mergeCell ref="F837:F841"/>
    <mergeCell ref="H854:H858"/>
    <mergeCell ref="I854:I858"/>
    <mergeCell ref="S854:S858"/>
    <mergeCell ref="T854:T858"/>
    <mergeCell ref="U854:U858"/>
    <mergeCell ref="V854:V858"/>
    <mergeCell ref="V847:V851"/>
    <mergeCell ref="E852:J852"/>
    <mergeCell ref="E853:V853"/>
    <mergeCell ref="A854:A858"/>
    <mergeCell ref="B854:B858"/>
    <mergeCell ref="C854:C858"/>
    <mergeCell ref="D854:D858"/>
    <mergeCell ref="E854:E858"/>
    <mergeCell ref="F854:F858"/>
    <mergeCell ref="G854:G858"/>
    <mergeCell ref="G847:G851"/>
    <mergeCell ref="H847:H851"/>
    <mergeCell ref="I847:I851"/>
    <mergeCell ref="S847:S851"/>
    <mergeCell ref="T847:T851"/>
    <mergeCell ref="U847:U851"/>
    <mergeCell ref="S864:S868"/>
    <mergeCell ref="T864:T868"/>
    <mergeCell ref="U864:U868"/>
    <mergeCell ref="V864:V868"/>
    <mergeCell ref="E869:J869"/>
    <mergeCell ref="D870:J870"/>
    <mergeCell ref="V859:V863"/>
    <mergeCell ref="A864:A868"/>
    <mergeCell ref="B864:B868"/>
    <mergeCell ref="C864:C868"/>
    <mergeCell ref="D864:D868"/>
    <mergeCell ref="E864:E868"/>
    <mergeCell ref="F864:F868"/>
    <mergeCell ref="G864:G868"/>
    <mergeCell ref="H864:H868"/>
    <mergeCell ref="I864:I868"/>
    <mergeCell ref="G859:G863"/>
    <mergeCell ref="H859:H863"/>
    <mergeCell ref="I859:I863"/>
    <mergeCell ref="S859:S863"/>
    <mergeCell ref="T859:T863"/>
    <mergeCell ref="U859:U863"/>
    <mergeCell ref="A859:A863"/>
    <mergeCell ref="B859:B863"/>
    <mergeCell ref="C859:C863"/>
    <mergeCell ref="D859:D863"/>
    <mergeCell ref="E859:E863"/>
    <mergeCell ref="F859:F863"/>
    <mergeCell ref="G878:G882"/>
    <mergeCell ref="I878:I882"/>
    <mergeCell ref="S878:S882"/>
    <mergeCell ref="T878:T882"/>
    <mergeCell ref="U878:U882"/>
    <mergeCell ref="V878:V882"/>
    <mergeCell ref="H879:H880"/>
    <mergeCell ref="H881:H882"/>
    <mergeCell ref="A878:A882"/>
    <mergeCell ref="B878:B882"/>
    <mergeCell ref="C878:C882"/>
    <mergeCell ref="D878:D882"/>
    <mergeCell ref="E878:E882"/>
    <mergeCell ref="F878:F882"/>
    <mergeCell ref="C871:J871"/>
    <mergeCell ref="B872:J872"/>
    <mergeCell ref="A874:V874"/>
    <mergeCell ref="C875:V875"/>
    <mergeCell ref="D876:V876"/>
    <mergeCell ref="E877:V877"/>
    <mergeCell ref="G888:G892"/>
    <mergeCell ref="I888:I892"/>
    <mergeCell ref="S888:S892"/>
    <mergeCell ref="T888:T892"/>
    <mergeCell ref="U888:U892"/>
    <mergeCell ref="V888:V892"/>
    <mergeCell ref="H889:H890"/>
    <mergeCell ref="H891:H892"/>
    <mergeCell ref="A888:A892"/>
    <mergeCell ref="B888:B892"/>
    <mergeCell ref="C888:C892"/>
    <mergeCell ref="D888:D892"/>
    <mergeCell ref="E888:E892"/>
    <mergeCell ref="F888:F892"/>
    <mergeCell ref="G883:G887"/>
    <mergeCell ref="I883:I887"/>
    <mergeCell ref="S883:S887"/>
    <mergeCell ref="T883:T887"/>
    <mergeCell ref="U883:U887"/>
    <mergeCell ref="V883:V887"/>
    <mergeCell ref="H884:H885"/>
    <mergeCell ref="H886:H887"/>
    <mergeCell ref="A883:A887"/>
    <mergeCell ref="B883:B887"/>
    <mergeCell ref="C883:C887"/>
    <mergeCell ref="D883:D887"/>
    <mergeCell ref="E883:E887"/>
    <mergeCell ref="F883:F887"/>
    <mergeCell ref="V893:V897"/>
    <mergeCell ref="A898:A902"/>
    <mergeCell ref="B898:B902"/>
    <mergeCell ref="C898:C902"/>
    <mergeCell ref="D898:D902"/>
    <mergeCell ref="E898:E902"/>
    <mergeCell ref="F898:F902"/>
    <mergeCell ref="G898:G902"/>
    <mergeCell ref="H898:H902"/>
    <mergeCell ref="I898:I902"/>
    <mergeCell ref="G893:G897"/>
    <mergeCell ref="H893:H897"/>
    <mergeCell ref="I893:I897"/>
    <mergeCell ref="S893:S897"/>
    <mergeCell ref="T893:T897"/>
    <mergeCell ref="U893:U897"/>
    <mergeCell ref="A893:A897"/>
    <mergeCell ref="B893:B897"/>
    <mergeCell ref="C893:C897"/>
    <mergeCell ref="D893:D897"/>
    <mergeCell ref="E893:E897"/>
    <mergeCell ref="F893:F897"/>
    <mergeCell ref="V903:V907"/>
    <mergeCell ref="A908:A912"/>
    <mergeCell ref="B908:B912"/>
    <mergeCell ref="C908:C912"/>
    <mergeCell ref="D908:D912"/>
    <mergeCell ref="E908:E912"/>
    <mergeCell ref="F908:F912"/>
    <mergeCell ref="G908:G912"/>
    <mergeCell ref="H908:H912"/>
    <mergeCell ref="I908:I912"/>
    <mergeCell ref="G903:G907"/>
    <mergeCell ref="H903:H907"/>
    <mergeCell ref="I903:I907"/>
    <mergeCell ref="S903:S907"/>
    <mergeCell ref="T903:T907"/>
    <mergeCell ref="U903:U907"/>
    <mergeCell ref="S898:S902"/>
    <mergeCell ref="T898:T902"/>
    <mergeCell ref="U898:U902"/>
    <mergeCell ref="V898:V902"/>
    <mergeCell ref="A903:A907"/>
    <mergeCell ref="B903:B907"/>
    <mergeCell ref="C903:C907"/>
    <mergeCell ref="D903:D907"/>
    <mergeCell ref="E903:E907"/>
    <mergeCell ref="F903:F907"/>
    <mergeCell ref="G915:G919"/>
    <mergeCell ref="I915:I919"/>
    <mergeCell ref="S915:S919"/>
    <mergeCell ref="T915:T919"/>
    <mergeCell ref="U915:U919"/>
    <mergeCell ref="V915:V919"/>
    <mergeCell ref="H916:H917"/>
    <mergeCell ref="H918:H919"/>
    <mergeCell ref="A915:A919"/>
    <mergeCell ref="B915:B919"/>
    <mergeCell ref="C915:C919"/>
    <mergeCell ref="D915:D919"/>
    <mergeCell ref="E915:E919"/>
    <mergeCell ref="F915:F919"/>
    <mergeCell ref="S908:S912"/>
    <mergeCell ref="T908:T912"/>
    <mergeCell ref="U908:U912"/>
    <mergeCell ref="V908:V912"/>
    <mergeCell ref="E913:J913"/>
    <mergeCell ref="E914:V914"/>
    <mergeCell ref="S925:S929"/>
    <mergeCell ref="T925:T929"/>
    <mergeCell ref="U925:U929"/>
    <mergeCell ref="V925:V929"/>
    <mergeCell ref="E930:J930"/>
    <mergeCell ref="E931:V931"/>
    <mergeCell ref="V920:V924"/>
    <mergeCell ref="A925:A929"/>
    <mergeCell ref="B925:B929"/>
    <mergeCell ref="C925:C929"/>
    <mergeCell ref="D925:D929"/>
    <mergeCell ref="E925:E929"/>
    <mergeCell ref="F925:F929"/>
    <mergeCell ref="G925:G929"/>
    <mergeCell ref="H925:H929"/>
    <mergeCell ref="I925:I929"/>
    <mergeCell ref="G920:G924"/>
    <mergeCell ref="H920:H924"/>
    <mergeCell ref="I920:I924"/>
    <mergeCell ref="S920:S924"/>
    <mergeCell ref="T920:T924"/>
    <mergeCell ref="U920:U924"/>
    <mergeCell ref="A920:A924"/>
    <mergeCell ref="B920:B924"/>
    <mergeCell ref="C920:C924"/>
    <mergeCell ref="D920:D924"/>
    <mergeCell ref="E920:E924"/>
    <mergeCell ref="F920:F924"/>
    <mergeCell ref="U935:U936"/>
    <mergeCell ref="V935:V936"/>
    <mergeCell ref="A937:A941"/>
    <mergeCell ref="B937:B941"/>
    <mergeCell ref="C937:C941"/>
    <mergeCell ref="D937:D941"/>
    <mergeCell ref="E937:E941"/>
    <mergeCell ref="F937:F941"/>
    <mergeCell ref="G937:G941"/>
    <mergeCell ref="H937:H941"/>
    <mergeCell ref="G932:G936"/>
    <mergeCell ref="I932:I936"/>
    <mergeCell ref="S932:S934"/>
    <mergeCell ref="T932:T934"/>
    <mergeCell ref="U932:U934"/>
    <mergeCell ref="V932:V934"/>
    <mergeCell ref="H933:H934"/>
    <mergeCell ref="H935:H936"/>
    <mergeCell ref="S935:S936"/>
    <mergeCell ref="T935:T936"/>
    <mergeCell ref="A932:A936"/>
    <mergeCell ref="B932:B936"/>
    <mergeCell ref="C932:C936"/>
    <mergeCell ref="D932:D936"/>
    <mergeCell ref="E932:E936"/>
    <mergeCell ref="F932:F936"/>
    <mergeCell ref="U942:U946"/>
    <mergeCell ref="V942:V946"/>
    <mergeCell ref="E947:J947"/>
    <mergeCell ref="E948:V948"/>
    <mergeCell ref="A949:A953"/>
    <mergeCell ref="B949:B953"/>
    <mergeCell ref="C949:C953"/>
    <mergeCell ref="D949:D953"/>
    <mergeCell ref="E949:E953"/>
    <mergeCell ref="F949:F953"/>
    <mergeCell ref="F942:F946"/>
    <mergeCell ref="G942:G946"/>
    <mergeCell ref="H942:H946"/>
    <mergeCell ref="I942:I946"/>
    <mergeCell ref="S942:S946"/>
    <mergeCell ref="T942:T946"/>
    <mergeCell ref="I937:I941"/>
    <mergeCell ref="S937:S941"/>
    <mergeCell ref="T937:T941"/>
    <mergeCell ref="U937:U941"/>
    <mergeCell ref="V937:V941"/>
    <mergeCell ref="A942:A946"/>
    <mergeCell ref="B942:B946"/>
    <mergeCell ref="C942:C946"/>
    <mergeCell ref="D942:D946"/>
    <mergeCell ref="E942:E946"/>
    <mergeCell ref="S954:S958"/>
    <mergeCell ref="T954:T958"/>
    <mergeCell ref="U954:U958"/>
    <mergeCell ref="V954:V958"/>
    <mergeCell ref="A959:A963"/>
    <mergeCell ref="B959:B963"/>
    <mergeCell ref="C959:C963"/>
    <mergeCell ref="D959:D963"/>
    <mergeCell ref="E959:E963"/>
    <mergeCell ref="F959:F963"/>
    <mergeCell ref="V949:V953"/>
    <mergeCell ref="A954:A958"/>
    <mergeCell ref="B954:B958"/>
    <mergeCell ref="C954:C958"/>
    <mergeCell ref="D954:D958"/>
    <mergeCell ref="E954:E958"/>
    <mergeCell ref="F954:F958"/>
    <mergeCell ref="G954:G958"/>
    <mergeCell ref="H954:H958"/>
    <mergeCell ref="I954:I958"/>
    <mergeCell ref="G949:G953"/>
    <mergeCell ref="H949:H953"/>
    <mergeCell ref="I949:I953"/>
    <mergeCell ref="S949:S953"/>
    <mergeCell ref="T949:T953"/>
    <mergeCell ref="U949:U953"/>
    <mergeCell ref="H966:H970"/>
    <mergeCell ref="I966:I970"/>
    <mergeCell ref="S966:S970"/>
    <mergeCell ref="T966:T970"/>
    <mergeCell ref="U966:U970"/>
    <mergeCell ref="V966:V970"/>
    <mergeCell ref="V959:V963"/>
    <mergeCell ref="E964:J964"/>
    <mergeCell ref="E965:V965"/>
    <mergeCell ref="A966:A970"/>
    <mergeCell ref="B966:B970"/>
    <mergeCell ref="C966:C970"/>
    <mergeCell ref="D966:D970"/>
    <mergeCell ref="E966:E970"/>
    <mergeCell ref="F966:F970"/>
    <mergeCell ref="G966:G970"/>
    <mergeCell ref="G959:G963"/>
    <mergeCell ref="H959:H963"/>
    <mergeCell ref="I959:I963"/>
    <mergeCell ref="S959:S963"/>
    <mergeCell ref="T959:T963"/>
    <mergeCell ref="U959:U963"/>
    <mergeCell ref="S976:S980"/>
    <mergeCell ref="T976:T980"/>
    <mergeCell ref="U976:U980"/>
    <mergeCell ref="V976:V980"/>
    <mergeCell ref="E981:J981"/>
    <mergeCell ref="E982:V982"/>
    <mergeCell ref="V971:V975"/>
    <mergeCell ref="A976:A980"/>
    <mergeCell ref="B976:B980"/>
    <mergeCell ref="C976:C980"/>
    <mergeCell ref="D976:D980"/>
    <mergeCell ref="E976:E980"/>
    <mergeCell ref="F976:F980"/>
    <mergeCell ref="G976:G980"/>
    <mergeCell ref="H976:H980"/>
    <mergeCell ref="I976:I980"/>
    <mergeCell ref="G971:G975"/>
    <mergeCell ref="H971:H975"/>
    <mergeCell ref="I971:I975"/>
    <mergeCell ref="S971:S975"/>
    <mergeCell ref="T971:T975"/>
    <mergeCell ref="U971:U975"/>
    <mergeCell ref="A971:A975"/>
    <mergeCell ref="B971:B975"/>
    <mergeCell ref="C971:C975"/>
    <mergeCell ref="D971:D975"/>
    <mergeCell ref="E971:E975"/>
    <mergeCell ref="F971:F975"/>
    <mergeCell ref="S988:S992"/>
    <mergeCell ref="T988:T992"/>
    <mergeCell ref="U988:U992"/>
    <mergeCell ref="V988:V992"/>
    <mergeCell ref="A993:A997"/>
    <mergeCell ref="B993:B997"/>
    <mergeCell ref="C993:C997"/>
    <mergeCell ref="D993:D997"/>
    <mergeCell ref="E993:E997"/>
    <mergeCell ref="F993:F997"/>
    <mergeCell ref="V983:V987"/>
    <mergeCell ref="A988:A992"/>
    <mergeCell ref="B988:B992"/>
    <mergeCell ref="C988:C992"/>
    <mergeCell ref="D988:D992"/>
    <mergeCell ref="E988:E992"/>
    <mergeCell ref="F988:F992"/>
    <mergeCell ref="G988:G992"/>
    <mergeCell ref="H988:H992"/>
    <mergeCell ref="I988:I992"/>
    <mergeCell ref="G983:G987"/>
    <mergeCell ref="H983:H987"/>
    <mergeCell ref="I983:I987"/>
    <mergeCell ref="S983:S987"/>
    <mergeCell ref="T983:T987"/>
    <mergeCell ref="U983:U987"/>
    <mergeCell ref="A983:A987"/>
    <mergeCell ref="B983:B987"/>
    <mergeCell ref="C983:C987"/>
    <mergeCell ref="D983:D987"/>
    <mergeCell ref="E983:E987"/>
    <mergeCell ref="F983:F987"/>
    <mergeCell ref="H1000:H1004"/>
    <mergeCell ref="I1000:I1004"/>
    <mergeCell ref="S1000:S1004"/>
    <mergeCell ref="T1000:T1004"/>
    <mergeCell ref="U1000:U1004"/>
    <mergeCell ref="V1000:V1004"/>
    <mergeCell ref="V993:V997"/>
    <mergeCell ref="E998:J998"/>
    <mergeCell ref="E999:V999"/>
    <mergeCell ref="A1000:A1004"/>
    <mergeCell ref="B1000:B1004"/>
    <mergeCell ref="C1000:C1004"/>
    <mergeCell ref="D1000:D1004"/>
    <mergeCell ref="E1000:E1004"/>
    <mergeCell ref="F1000:F1004"/>
    <mergeCell ref="G1000:G1004"/>
    <mergeCell ref="G993:G997"/>
    <mergeCell ref="H993:H997"/>
    <mergeCell ref="I993:I997"/>
    <mergeCell ref="S993:S997"/>
    <mergeCell ref="T993:T997"/>
    <mergeCell ref="U993:U997"/>
    <mergeCell ref="S1010:S1014"/>
    <mergeCell ref="T1010:T1014"/>
    <mergeCell ref="U1010:U1014"/>
    <mergeCell ref="V1010:V1014"/>
    <mergeCell ref="E1015:J1015"/>
    <mergeCell ref="E1016:V1016"/>
    <mergeCell ref="V1005:V1009"/>
    <mergeCell ref="A1010:A1014"/>
    <mergeCell ref="B1010:B1014"/>
    <mergeCell ref="C1010:C1014"/>
    <mergeCell ref="D1010:D1014"/>
    <mergeCell ref="E1010:E1014"/>
    <mergeCell ref="F1010:F1014"/>
    <mergeCell ref="G1010:G1014"/>
    <mergeCell ref="H1010:H1014"/>
    <mergeCell ref="I1010:I1014"/>
    <mergeCell ref="G1005:G1009"/>
    <mergeCell ref="H1005:H1009"/>
    <mergeCell ref="I1005:I1009"/>
    <mergeCell ref="S1005:S1009"/>
    <mergeCell ref="T1005:T1009"/>
    <mergeCell ref="U1005:U1009"/>
    <mergeCell ref="A1005:A1009"/>
    <mergeCell ref="B1005:B1009"/>
    <mergeCell ref="C1005:C1009"/>
    <mergeCell ref="D1005:D1009"/>
    <mergeCell ref="E1005:E1009"/>
    <mergeCell ref="F1005:F1009"/>
    <mergeCell ref="S1022:S1026"/>
    <mergeCell ref="T1022:T1026"/>
    <mergeCell ref="U1022:U1026"/>
    <mergeCell ref="V1022:V1026"/>
    <mergeCell ref="A1027:A1031"/>
    <mergeCell ref="B1027:B1031"/>
    <mergeCell ref="C1027:C1031"/>
    <mergeCell ref="D1027:D1031"/>
    <mergeCell ref="E1027:E1031"/>
    <mergeCell ref="F1027:F1031"/>
    <mergeCell ref="V1017:V1021"/>
    <mergeCell ref="A1022:A1026"/>
    <mergeCell ref="B1022:B1026"/>
    <mergeCell ref="C1022:C1026"/>
    <mergeCell ref="D1022:D1026"/>
    <mergeCell ref="E1022:E1026"/>
    <mergeCell ref="F1022:F1026"/>
    <mergeCell ref="G1022:G1026"/>
    <mergeCell ref="H1022:H1026"/>
    <mergeCell ref="I1022:I1026"/>
    <mergeCell ref="G1017:G1021"/>
    <mergeCell ref="H1017:H1021"/>
    <mergeCell ref="I1017:I1021"/>
    <mergeCell ref="S1017:S1021"/>
    <mergeCell ref="T1017:T1021"/>
    <mergeCell ref="U1017:U1021"/>
    <mergeCell ref="A1017:A1021"/>
    <mergeCell ref="B1017:B1021"/>
    <mergeCell ref="C1017:C1021"/>
    <mergeCell ref="D1017:D1021"/>
    <mergeCell ref="E1017:E1021"/>
    <mergeCell ref="F1017:F1021"/>
    <mergeCell ref="U1036:U1040"/>
    <mergeCell ref="V1036:V1040"/>
    <mergeCell ref="A1041:A1045"/>
    <mergeCell ref="B1041:B1045"/>
    <mergeCell ref="C1041:C1045"/>
    <mergeCell ref="D1041:D1045"/>
    <mergeCell ref="E1041:E1045"/>
    <mergeCell ref="F1041:F1045"/>
    <mergeCell ref="G1041:G1045"/>
    <mergeCell ref="H1041:H1045"/>
    <mergeCell ref="F1036:F1040"/>
    <mergeCell ref="G1036:G1040"/>
    <mergeCell ref="H1036:H1040"/>
    <mergeCell ref="I1036:I1040"/>
    <mergeCell ref="S1036:S1040"/>
    <mergeCell ref="T1036:T1040"/>
    <mergeCell ref="V1027:V1031"/>
    <mergeCell ref="E1032:J1032"/>
    <mergeCell ref="D1033:J1033"/>
    <mergeCell ref="D1034:V1034"/>
    <mergeCell ref="E1035:V1035"/>
    <mergeCell ref="A1036:A1040"/>
    <mergeCell ref="B1036:B1040"/>
    <mergeCell ref="C1036:C1040"/>
    <mergeCell ref="D1036:D1040"/>
    <mergeCell ref="E1036:E1040"/>
    <mergeCell ref="G1027:G1031"/>
    <mergeCell ref="H1027:H1031"/>
    <mergeCell ref="I1027:I1031"/>
    <mergeCell ref="S1027:S1031"/>
    <mergeCell ref="T1027:T1031"/>
    <mergeCell ref="U1027:U1031"/>
    <mergeCell ref="U1046:U1050"/>
    <mergeCell ref="V1046:V1050"/>
    <mergeCell ref="E1051:J1051"/>
    <mergeCell ref="E1052:V1052"/>
    <mergeCell ref="A1053:A1057"/>
    <mergeCell ref="B1053:B1057"/>
    <mergeCell ref="C1053:C1057"/>
    <mergeCell ref="D1053:D1057"/>
    <mergeCell ref="E1053:E1057"/>
    <mergeCell ref="F1053:F1057"/>
    <mergeCell ref="F1046:F1050"/>
    <mergeCell ref="G1046:G1050"/>
    <mergeCell ref="H1046:H1050"/>
    <mergeCell ref="I1046:I1050"/>
    <mergeCell ref="S1046:S1050"/>
    <mergeCell ref="T1046:T1050"/>
    <mergeCell ref="I1041:I1045"/>
    <mergeCell ref="S1041:S1045"/>
    <mergeCell ref="T1041:T1045"/>
    <mergeCell ref="U1041:U1045"/>
    <mergeCell ref="V1041:V1045"/>
    <mergeCell ref="A1046:A1050"/>
    <mergeCell ref="B1046:B1050"/>
    <mergeCell ref="C1046:C1050"/>
    <mergeCell ref="D1046:D1050"/>
    <mergeCell ref="E1046:E1050"/>
    <mergeCell ref="S1058:S1062"/>
    <mergeCell ref="T1058:T1062"/>
    <mergeCell ref="U1058:U1062"/>
    <mergeCell ref="V1058:V1062"/>
    <mergeCell ref="A1063:A1067"/>
    <mergeCell ref="B1063:B1067"/>
    <mergeCell ref="C1063:C1067"/>
    <mergeCell ref="D1063:D1067"/>
    <mergeCell ref="E1063:E1067"/>
    <mergeCell ref="F1063:F1067"/>
    <mergeCell ref="V1053:V1057"/>
    <mergeCell ref="A1058:A1062"/>
    <mergeCell ref="B1058:B1062"/>
    <mergeCell ref="C1058:C1062"/>
    <mergeCell ref="D1058:D1062"/>
    <mergeCell ref="E1058:E1062"/>
    <mergeCell ref="F1058:F1062"/>
    <mergeCell ref="G1058:G1062"/>
    <mergeCell ref="H1058:H1062"/>
    <mergeCell ref="I1058:I1062"/>
    <mergeCell ref="G1053:G1057"/>
    <mergeCell ref="H1053:H1057"/>
    <mergeCell ref="I1053:I1057"/>
    <mergeCell ref="S1053:S1057"/>
    <mergeCell ref="T1053:T1057"/>
    <mergeCell ref="U1053:U1057"/>
    <mergeCell ref="H1070:H1074"/>
    <mergeCell ref="I1070:I1074"/>
    <mergeCell ref="S1070:S1074"/>
    <mergeCell ref="T1070:T1074"/>
    <mergeCell ref="U1070:U1074"/>
    <mergeCell ref="V1070:V1074"/>
    <mergeCell ref="V1063:V1067"/>
    <mergeCell ref="E1068:J1068"/>
    <mergeCell ref="E1069:V1069"/>
    <mergeCell ref="A1070:A1074"/>
    <mergeCell ref="B1070:B1074"/>
    <mergeCell ref="C1070:C1074"/>
    <mergeCell ref="D1070:D1074"/>
    <mergeCell ref="E1070:E1074"/>
    <mergeCell ref="F1070:F1074"/>
    <mergeCell ref="G1070:G1074"/>
    <mergeCell ref="G1063:G1067"/>
    <mergeCell ref="H1063:H1067"/>
    <mergeCell ref="I1063:I1067"/>
    <mergeCell ref="S1063:S1067"/>
    <mergeCell ref="T1063:T1067"/>
    <mergeCell ref="U1063:U1067"/>
    <mergeCell ref="S1080:S1084"/>
    <mergeCell ref="T1080:T1084"/>
    <mergeCell ref="U1080:U1084"/>
    <mergeCell ref="V1080:V1084"/>
    <mergeCell ref="E1085:J1085"/>
    <mergeCell ref="E1086:V1086"/>
    <mergeCell ref="V1075:V1079"/>
    <mergeCell ref="A1080:A1084"/>
    <mergeCell ref="B1080:B1084"/>
    <mergeCell ref="C1080:C1084"/>
    <mergeCell ref="D1080:D1084"/>
    <mergeCell ref="E1080:E1084"/>
    <mergeCell ref="F1080:F1084"/>
    <mergeCell ref="G1080:G1084"/>
    <mergeCell ref="H1080:H1084"/>
    <mergeCell ref="I1080:I1084"/>
    <mergeCell ref="G1075:G1079"/>
    <mergeCell ref="H1075:H1079"/>
    <mergeCell ref="I1075:I1079"/>
    <mergeCell ref="S1075:S1079"/>
    <mergeCell ref="T1075:T1079"/>
    <mergeCell ref="U1075:U1079"/>
    <mergeCell ref="A1075:A1079"/>
    <mergeCell ref="B1075:B1079"/>
    <mergeCell ref="C1075:C1079"/>
    <mergeCell ref="D1075:D1079"/>
    <mergeCell ref="E1075:E1079"/>
    <mergeCell ref="F1075:F1079"/>
    <mergeCell ref="S1092:S1096"/>
    <mergeCell ref="T1092:T1096"/>
    <mergeCell ref="U1092:U1096"/>
    <mergeCell ref="V1092:V1096"/>
    <mergeCell ref="A1097:A1101"/>
    <mergeCell ref="B1097:B1101"/>
    <mergeCell ref="C1097:C1101"/>
    <mergeCell ref="D1097:D1101"/>
    <mergeCell ref="E1097:E1101"/>
    <mergeCell ref="F1097:F1101"/>
    <mergeCell ref="V1087:V1091"/>
    <mergeCell ref="A1092:A1096"/>
    <mergeCell ref="B1092:B1096"/>
    <mergeCell ref="C1092:C1096"/>
    <mergeCell ref="D1092:D1096"/>
    <mergeCell ref="E1092:E1096"/>
    <mergeCell ref="F1092:F1096"/>
    <mergeCell ref="G1092:G1096"/>
    <mergeCell ref="H1092:H1096"/>
    <mergeCell ref="I1092:I1096"/>
    <mergeCell ref="G1087:G1091"/>
    <mergeCell ref="H1087:H1091"/>
    <mergeCell ref="I1087:I1091"/>
    <mergeCell ref="S1087:S1091"/>
    <mergeCell ref="T1087:T1091"/>
    <mergeCell ref="U1087:U1091"/>
    <mergeCell ref="A1087:A1091"/>
    <mergeCell ref="B1087:B1091"/>
    <mergeCell ref="C1087:C1091"/>
    <mergeCell ref="D1087:D1091"/>
    <mergeCell ref="E1087:E1091"/>
    <mergeCell ref="F1087:F1091"/>
    <mergeCell ref="H1104:H1108"/>
    <mergeCell ref="I1104:I1108"/>
    <mergeCell ref="S1104:S1108"/>
    <mergeCell ref="T1104:T1108"/>
    <mergeCell ref="U1104:U1108"/>
    <mergeCell ref="V1104:V1108"/>
    <mergeCell ref="V1097:V1101"/>
    <mergeCell ref="E1102:J1102"/>
    <mergeCell ref="E1103:V1103"/>
    <mergeCell ref="A1104:A1108"/>
    <mergeCell ref="B1104:B1108"/>
    <mergeCell ref="C1104:C1108"/>
    <mergeCell ref="D1104:D1108"/>
    <mergeCell ref="E1104:E1108"/>
    <mergeCell ref="F1104:F1108"/>
    <mergeCell ref="G1104:G1108"/>
    <mergeCell ref="G1097:G1101"/>
    <mergeCell ref="H1097:H1101"/>
    <mergeCell ref="I1097:I1101"/>
    <mergeCell ref="S1097:S1101"/>
    <mergeCell ref="T1097:T1101"/>
    <mergeCell ref="U1097:U1101"/>
    <mergeCell ref="S1114:S1118"/>
    <mergeCell ref="T1114:T1118"/>
    <mergeCell ref="U1114:U1118"/>
    <mergeCell ref="V1114:V1118"/>
    <mergeCell ref="E1119:J1119"/>
    <mergeCell ref="E1120:V1120"/>
    <mergeCell ref="V1109:V1113"/>
    <mergeCell ref="A1114:A1118"/>
    <mergeCell ref="B1114:B1118"/>
    <mergeCell ref="C1114:C1118"/>
    <mergeCell ref="D1114:D1118"/>
    <mergeCell ref="E1114:E1118"/>
    <mergeCell ref="F1114:F1118"/>
    <mergeCell ref="G1114:G1118"/>
    <mergeCell ref="H1114:H1118"/>
    <mergeCell ref="I1114:I1118"/>
    <mergeCell ref="G1109:G1113"/>
    <mergeCell ref="H1109:H1113"/>
    <mergeCell ref="I1109:I1113"/>
    <mergeCell ref="S1109:S1113"/>
    <mergeCell ref="T1109:T1113"/>
    <mergeCell ref="U1109:U1113"/>
    <mergeCell ref="A1109:A1113"/>
    <mergeCell ref="B1109:B1113"/>
    <mergeCell ref="C1109:C1113"/>
    <mergeCell ref="D1109:D1113"/>
    <mergeCell ref="E1109:E1113"/>
    <mergeCell ref="F1109:F1113"/>
    <mergeCell ref="S1126:S1130"/>
    <mergeCell ref="T1126:T1130"/>
    <mergeCell ref="U1126:U1130"/>
    <mergeCell ref="V1126:V1130"/>
    <mergeCell ref="A1131:A1135"/>
    <mergeCell ref="B1131:B1135"/>
    <mergeCell ref="C1131:C1135"/>
    <mergeCell ref="D1131:D1135"/>
    <mergeCell ref="E1131:E1135"/>
    <mergeCell ref="F1131:F1135"/>
    <mergeCell ref="V1121:V1125"/>
    <mergeCell ref="A1126:A1130"/>
    <mergeCell ref="B1126:B1130"/>
    <mergeCell ref="C1126:C1130"/>
    <mergeCell ref="D1126:D1130"/>
    <mergeCell ref="E1126:E1130"/>
    <mergeCell ref="F1126:F1130"/>
    <mergeCell ref="G1126:G1130"/>
    <mergeCell ref="H1126:H1130"/>
    <mergeCell ref="I1126:I1130"/>
    <mergeCell ref="G1121:G1125"/>
    <mergeCell ref="H1121:H1125"/>
    <mergeCell ref="I1121:I1125"/>
    <mergeCell ref="S1121:S1125"/>
    <mergeCell ref="T1121:T1125"/>
    <mergeCell ref="U1121:U1125"/>
    <mergeCell ref="A1121:A1125"/>
    <mergeCell ref="B1121:B1125"/>
    <mergeCell ref="C1121:C1125"/>
    <mergeCell ref="D1121:D1125"/>
    <mergeCell ref="E1121:E1125"/>
    <mergeCell ref="F1121:F1125"/>
    <mergeCell ref="H1138:H1142"/>
    <mergeCell ref="I1138:I1142"/>
    <mergeCell ref="S1138:S1142"/>
    <mergeCell ref="T1138:T1142"/>
    <mergeCell ref="U1138:U1142"/>
    <mergeCell ref="V1138:V1142"/>
    <mergeCell ref="V1131:V1135"/>
    <mergeCell ref="E1136:J1136"/>
    <mergeCell ref="E1137:V1137"/>
    <mergeCell ref="A1138:A1142"/>
    <mergeCell ref="B1138:B1142"/>
    <mergeCell ref="C1138:C1142"/>
    <mergeCell ref="D1138:D1142"/>
    <mergeCell ref="E1138:E1142"/>
    <mergeCell ref="F1138:F1142"/>
    <mergeCell ref="G1138:G1142"/>
    <mergeCell ref="G1131:G1135"/>
    <mergeCell ref="H1131:H1135"/>
    <mergeCell ref="I1131:I1135"/>
    <mergeCell ref="S1131:S1135"/>
    <mergeCell ref="T1131:T1135"/>
    <mergeCell ref="U1131:U1135"/>
    <mergeCell ref="S1148:S1152"/>
    <mergeCell ref="T1148:T1152"/>
    <mergeCell ref="U1148:U1152"/>
    <mergeCell ref="V1148:V1152"/>
    <mergeCell ref="E1153:J1153"/>
    <mergeCell ref="E1154:V1154"/>
    <mergeCell ref="V1143:V1147"/>
    <mergeCell ref="A1148:A1152"/>
    <mergeCell ref="B1148:B1152"/>
    <mergeCell ref="C1148:C1152"/>
    <mergeCell ref="D1148:D1152"/>
    <mergeCell ref="E1148:E1152"/>
    <mergeCell ref="F1148:F1152"/>
    <mergeCell ref="G1148:G1152"/>
    <mergeCell ref="H1148:H1152"/>
    <mergeCell ref="I1148:I1152"/>
    <mergeCell ref="G1143:G1147"/>
    <mergeCell ref="H1143:H1147"/>
    <mergeCell ref="I1143:I1147"/>
    <mergeCell ref="S1143:S1147"/>
    <mergeCell ref="T1143:T1147"/>
    <mergeCell ref="U1143:U1147"/>
    <mergeCell ref="A1143:A1147"/>
    <mergeCell ref="B1143:B1147"/>
    <mergeCell ref="C1143:C1147"/>
    <mergeCell ref="D1143:D1147"/>
    <mergeCell ref="E1143:E1147"/>
    <mergeCell ref="F1143:F1147"/>
    <mergeCell ref="S1160:S1164"/>
    <mergeCell ref="T1160:T1164"/>
    <mergeCell ref="U1160:U1164"/>
    <mergeCell ref="V1160:V1164"/>
    <mergeCell ref="A1165:A1169"/>
    <mergeCell ref="B1165:B1169"/>
    <mergeCell ref="C1165:C1169"/>
    <mergeCell ref="D1165:D1169"/>
    <mergeCell ref="E1165:E1169"/>
    <mergeCell ref="F1165:F1169"/>
    <mergeCell ref="V1155:V1159"/>
    <mergeCell ref="A1160:A1164"/>
    <mergeCell ref="B1160:B1164"/>
    <mergeCell ref="C1160:C1164"/>
    <mergeCell ref="D1160:D1164"/>
    <mergeCell ref="E1160:E1164"/>
    <mergeCell ref="F1160:F1164"/>
    <mergeCell ref="G1160:G1164"/>
    <mergeCell ref="H1160:H1164"/>
    <mergeCell ref="I1160:I1164"/>
    <mergeCell ref="G1155:G1159"/>
    <mergeCell ref="H1155:H1159"/>
    <mergeCell ref="I1155:I1159"/>
    <mergeCell ref="S1155:S1159"/>
    <mergeCell ref="T1155:T1159"/>
    <mergeCell ref="U1155:U1159"/>
    <mergeCell ref="A1155:A1159"/>
    <mergeCell ref="B1155:B1159"/>
    <mergeCell ref="C1155:C1159"/>
    <mergeCell ref="D1155:D1159"/>
    <mergeCell ref="E1155:E1159"/>
    <mergeCell ref="F1155:F1159"/>
    <mergeCell ref="H1172:H1176"/>
    <mergeCell ref="I1172:I1176"/>
    <mergeCell ref="S1172:S1176"/>
    <mergeCell ref="T1172:T1176"/>
    <mergeCell ref="U1172:U1176"/>
    <mergeCell ref="V1172:V1176"/>
    <mergeCell ref="V1165:V1169"/>
    <mergeCell ref="E1170:J1170"/>
    <mergeCell ref="E1171:V1171"/>
    <mergeCell ref="A1172:A1176"/>
    <mergeCell ref="B1172:B1176"/>
    <mergeCell ref="C1172:C1176"/>
    <mergeCell ref="D1172:D1176"/>
    <mergeCell ref="E1172:E1176"/>
    <mergeCell ref="F1172:F1176"/>
    <mergeCell ref="G1172:G1176"/>
    <mergeCell ref="G1165:G1169"/>
    <mergeCell ref="H1165:H1169"/>
    <mergeCell ref="I1165:I1169"/>
    <mergeCell ref="S1165:S1169"/>
    <mergeCell ref="T1165:T1169"/>
    <mergeCell ref="U1165:U1169"/>
    <mergeCell ref="S1182:S1186"/>
    <mergeCell ref="T1182:T1186"/>
    <mergeCell ref="U1182:U1186"/>
    <mergeCell ref="V1182:V1186"/>
    <mergeCell ref="E1187:J1187"/>
    <mergeCell ref="E1188:V1188"/>
    <mergeCell ref="V1177:V1181"/>
    <mergeCell ref="A1182:A1186"/>
    <mergeCell ref="B1182:B1186"/>
    <mergeCell ref="C1182:C1186"/>
    <mergeCell ref="D1182:D1186"/>
    <mergeCell ref="E1182:E1186"/>
    <mergeCell ref="F1182:F1186"/>
    <mergeCell ref="G1182:G1186"/>
    <mergeCell ref="H1182:H1186"/>
    <mergeCell ref="I1182:I1186"/>
    <mergeCell ref="G1177:G1181"/>
    <mergeCell ref="H1177:H1181"/>
    <mergeCell ref="I1177:I1181"/>
    <mergeCell ref="S1177:S1181"/>
    <mergeCell ref="T1177:T1181"/>
    <mergeCell ref="U1177:U1181"/>
    <mergeCell ref="A1177:A1181"/>
    <mergeCell ref="B1177:B1181"/>
    <mergeCell ref="C1177:C1181"/>
    <mergeCell ref="D1177:D1181"/>
    <mergeCell ref="E1177:E1181"/>
    <mergeCell ref="F1177:F1181"/>
    <mergeCell ref="S1194:S1198"/>
    <mergeCell ref="T1194:T1198"/>
    <mergeCell ref="U1194:U1198"/>
    <mergeCell ref="V1194:V1198"/>
    <mergeCell ref="A1199:A1203"/>
    <mergeCell ref="B1199:B1203"/>
    <mergeCell ref="C1199:C1203"/>
    <mergeCell ref="D1199:D1203"/>
    <mergeCell ref="E1199:E1203"/>
    <mergeCell ref="F1199:F1203"/>
    <mergeCell ref="V1189:V1193"/>
    <mergeCell ref="A1194:A1198"/>
    <mergeCell ref="B1194:B1198"/>
    <mergeCell ref="C1194:C1198"/>
    <mergeCell ref="D1194:D1198"/>
    <mergeCell ref="E1194:E1198"/>
    <mergeCell ref="F1194:F1198"/>
    <mergeCell ref="G1194:G1198"/>
    <mergeCell ref="H1194:H1198"/>
    <mergeCell ref="I1194:I1198"/>
    <mergeCell ref="G1189:G1193"/>
    <mergeCell ref="H1189:H1193"/>
    <mergeCell ref="I1189:I1193"/>
    <mergeCell ref="S1189:S1193"/>
    <mergeCell ref="T1189:T1193"/>
    <mergeCell ref="U1189:U1193"/>
    <mergeCell ref="A1189:A1193"/>
    <mergeCell ref="B1189:B1193"/>
    <mergeCell ref="C1189:C1193"/>
    <mergeCell ref="D1189:D1193"/>
    <mergeCell ref="E1189:E1193"/>
    <mergeCell ref="F1189:F1193"/>
    <mergeCell ref="H1206:H1210"/>
    <mergeCell ref="I1206:I1210"/>
    <mergeCell ref="S1206:S1210"/>
    <mergeCell ref="T1206:T1210"/>
    <mergeCell ref="U1206:U1210"/>
    <mergeCell ref="V1206:V1210"/>
    <mergeCell ref="V1199:V1203"/>
    <mergeCell ref="E1204:J1204"/>
    <mergeCell ref="E1205:V1205"/>
    <mergeCell ref="A1206:A1210"/>
    <mergeCell ref="B1206:B1210"/>
    <mergeCell ref="C1206:C1210"/>
    <mergeCell ref="D1206:D1210"/>
    <mergeCell ref="E1206:E1210"/>
    <mergeCell ref="F1206:F1210"/>
    <mergeCell ref="G1206:G1210"/>
    <mergeCell ref="G1199:G1203"/>
    <mergeCell ref="H1199:H1203"/>
    <mergeCell ref="I1199:I1203"/>
    <mergeCell ref="S1199:S1203"/>
    <mergeCell ref="T1199:T1203"/>
    <mergeCell ref="U1199:U1203"/>
    <mergeCell ref="S1216:S1220"/>
    <mergeCell ref="T1216:T1220"/>
    <mergeCell ref="U1216:U1220"/>
    <mergeCell ref="V1216:V1220"/>
    <mergeCell ref="E1221:J1221"/>
    <mergeCell ref="E1222:V1222"/>
    <mergeCell ref="V1211:V1215"/>
    <mergeCell ref="A1216:A1220"/>
    <mergeCell ref="B1216:B1220"/>
    <mergeCell ref="C1216:C1220"/>
    <mergeCell ref="D1216:D1220"/>
    <mergeCell ref="E1216:E1220"/>
    <mergeCell ref="F1216:F1220"/>
    <mergeCell ref="G1216:G1220"/>
    <mergeCell ref="H1216:H1220"/>
    <mergeCell ref="I1216:I1220"/>
    <mergeCell ref="G1211:G1215"/>
    <mergeCell ref="H1211:H1215"/>
    <mergeCell ref="I1211:I1215"/>
    <mergeCell ref="S1211:S1215"/>
    <mergeCell ref="T1211:T1215"/>
    <mergeCell ref="U1211:U1215"/>
    <mergeCell ref="A1211:A1215"/>
    <mergeCell ref="B1211:B1215"/>
    <mergeCell ref="C1211:C1215"/>
    <mergeCell ref="D1211:D1215"/>
    <mergeCell ref="E1211:E1215"/>
    <mergeCell ref="F1211:F1215"/>
    <mergeCell ref="S1228:S1232"/>
    <mergeCell ref="T1228:T1232"/>
    <mergeCell ref="U1228:U1232"/>
    <mergeCell ref="V1228:V1232"/>
    <mergeCell ref="A1233:A1237"/>
    <mergeCell ref="B1233:B1237"/>
    <mergeCell ref="C1233:C1237"/>
    <mergeCell ref="D1233:D1237"/>
    <mergeCell ref="E1233:E1237"/>
    <mergeCell ref="F1233:F1237"/>
    <mergeCell ref="V1223:V1227"/>
    <mergeCell ref="A1228:A1232"/>
    <mergeCell ref="B1228:B1232"/>
    <mergeCell ref="C1228:C1232"/>
    <mergeCell ref="D1228:D1232"/>
    <mergeCell ref="E1228:E1232"/>
    <mergeCell ref="F1228:F1232"/>
    <mergeCell ref="G1228:G1232"/>
    <mergeCell ref="H1228:H1232"/>
    <mergeCell ref="I1228:I1232"/>
    <mergeCell ref="G1223:G1227"/>
    <mergeCell ref="H1223:H1227"/>
    <mergeCell ref="I1223:I1227"/>
    <mergeCell ref="S1223:S1227"/>
    <mergeCell ref="T1223:T1227"/>
    <mergeCell ref="U1223:U1227"/>
    <mergeCell ref="A1223:A1227"/>
    <mergeCell ref="B1223:B1227"/>
    <mergeCell ref="C1223:C1227"/>
    <mergeCell ref="D1223:D1227"/>
    <mergeCell ref="E1223:E1227"/>
    <mergeCell ref="F1223:F1227"/>
    <mergeCell ref="H1240:H1244"/>
    <mergeCell ref="I1240:I1244"/>
    <mergeCell ref="S1240:S1244"/>
    <mergeCell ref="T1240:T1244"/>
    <mergeCell ref="U1240:U1244"/>
    <mergeCell ref="V1240:V1244"/>
    <mergeCell ref="V1233:V1237"/>
    <mergeCell ref="E1238:J1238"/>
    <mergeCell ref="E1239:V1239"/>
    <mergeCell ref="A1240:A1244"/>
    <mergeCell ref="B1240:B1244"/>
    <mergeCell ref="C1240:C1244"/>
    <mergeCell ref="D1240:D1244"/>
    <mergeCell ref="E1240:E1244"/>
    <mergeCell ref="F1240:F1244"/>
    <mergeCell ref="G1240:G1244"/>
    <mergeCell ref="G1233:G1237"/>
    <mergeCell ref="H1233:H1237"/>
    <mergeCell ref="I1233:I1237"/>
    <mergeCell ref="S1233:S1237"/>
    <mergeCell ref="T1233:T1237"/>
    <mergeCell ref="U1233:U1237"/>
    <mergeCell ref="S1250:S1254"/>
    <mergeCell ref="T1250:T1254"/>
    <mergeCell ref="U1250:U1254"/>
    <mergeCell ref="V1250:V1254"/>
    <mergeCell ref="E1255:J1255"/>
    <mergeCell ref="D1256:J1256"/>
    <mergeCell ref="V1245:V1249"/>
    <mergeCell ref="A1250:A1254"/>
    <mergeCell ref="B1250:B1254"/>
    <mergeCell ref="C1250:C1254"/>
    <mergeCell ref="D1250:D1254"/>
    <mergeCell ref="E1250:E1254"/>
    <mergeCell ref="F1250:F1254"/>
    <mergeCell ref="G1250:G1254"/>
    <mergeCell ref="H1250:H1254"/>
    <mergeCell ref="I1250:I1254"/>
    <mergeCell ref="G1245:G1249"/>
    <mergeCell ref="H1245:H1249"/>
    <mergeCell ref="I1245:I1249"/>
    <mergeCell ref="S1245:S1249"/>
    <mergeCell ref="T1245:T1249"/>
    <mergeCell ref="U1245:U1249"/>
    <mergeCell ref="A1245:A1249"/>
    <mergeCell ref="B1245:B1249"/>
    <mergeCell ref="C1245:C1249"/>
    <mergeCell ref="D1245:D1249"/>
    <mergeCell ref="E1245:E1249"/>
    <mergeCell ref="F1245:F1249"/>
    <mergeCell ref="I1259:I1263"/>
    <mergeCell ref="S1259:S1263"/>
    <mergeCell ref="T1259:T1263"/>
    <mergeCell ref="U1259:U1263"/>
    <mergeCell ref="V1259:V1263"/>
    <mergeCell ref="A1264:A1268"/>
    <mergeCell ref="B1264:B1268"/>
    <mergeCell ref="C1264:C1268"/>
    <mergeCell ref="D1264:D1268"/>
    <mergeCell ref="E1264:E1268"/>
    <mergeCell ref="D1257:V1257"/>
    <mergeCell ref="E1258:V1258"/>
    <mergeCell ref="A1259:A1263"/>
    <mergeCell ref="B1259:B1263"/>
    <mergeCell ref="C1259:C1263"/>
    <mergeCell ref="D1259:D1263"/>
    <mergeCell ref="E1259:E1263"/>
    <mergeCell ref="F1259:F1263"/>
    <mergeCell ref="G1259:G1263"/>
    <mergeCell ref="H1259:H1263"/>
    <mergeCell ref="I1269:I1273"/>
    <mergeCell ref="S1269:S1273"/>
    <mergeCell ref="T1269:T1273"/>
    <mergeCell ref="U1269:U1273"/>
    <mergeCell ref="V1269:V1273"/>
    <mergeCell ref="E1274:J1274"/>
    <mergeCell ref="U1264:U1268"/>
    <mergeCell ref="V1264:V1268"/>
    <mergeCell ref="A1269:A1273"/>
    <mergeCell ref="B1269:B1273"/>
    <mergeCell ref="C1269:C1273"/>
    <mergeCell ref="D1269:D1273"/>
    <mergeCell ref="E1269:E1273"/>
    <mergeCell ref="F1269:F1273"/>
    <mergeCell ref="G1269:G1273"/>
    <mergeCell ref="H1269:H1273"/>
    <mergeCell ref="F1264:F1268"/>
    <mergeCell ref="G1264:G1268"/>
    <mergeCell ref="H1264:H1268"/>
    <mergeCell ref="I1264:I1268"/>
    <mergeCell ref="S1264:S1268"/>
    <mergeCell ref="T1264:T1268"/>
    <mergeCell ref="S1276:S1280"/>
    <mergeCell ref="T1276:T1280"/>
    <mergeCell ref="U1276:U1280"/>
    <mergeCell ref="V1276:V1280"/>
    <mergeCell ref="A1281:A1285"/>
    <mergeCell ref="B1281:B1285"/>
    <mergeCell ref="C1281:C1285"/>
    <mergeCell ref="D1281:D1285"/>
    <mergeCell ref="E1281:E1285"/>
    <mergeCell ref="F1281:F1285"/>
    <mergeCell ref="E1275:V1275"/>
    <mergeCell ref="A1276:A1280"/>
    <mergeCell ref="B1276:B1280"/>
    <mergeCell ref="C1276:C1280"/>
    <mergeCell ref="D1276:D1280"/>
    <mergeCell ref="E1276:E1280"/>
    <mergeCell ref="F1276:F1280"/>
    <mergeCell ref="G1276:G1280"/>
    <mergeCell ref="H1276:H1280"/>
    <mergeCell ref="I1276:I1280"/>
    <mergeCell ref="S1286:S1290"/>
    <mergeCell ref="T1286:T1290"/>
    <mergeCell ref="U1286:U1290"/>
    <mergeCell ref="V1286:V1290"/>
    <mergeCell ref="E1291:J1291"/>
    <mergeCell ref="E1292:V1292"/>
    <mergeCell ref="V1281:V1285"/>
    <mergeCell ref="A1286:A1290"/>
    <mergeCell ref="B1286:B1290"/>
    <mergeCell ref="C1286:C1290"/>
    <mergeCell ref="D1286:D1290"/>
    <mergeCell ref="E1286:E1290"/>
    <mergeCell ref="F1286:F1290"/>
    <mergeCell ref="G1286:G1290"/>
    <mergeCell ref="H1286:H1290"/>
    <mergeCell ref="I1286:I1290"/>
    <mergeCell ref="G1281:G1285"/>
    <mergeCell ref="H1281:H1285"/>
    <mergeCell ref="I1281:I1285"/>
    <mergeCell ref="S1281:S1285"/>
    <mergeCell ref="T1281:T1285"/>
    <mergeCell ref="U1281:U1285"/>
    <mergeCell ref="V1293:V1297"/>
    <mergeCell ref="A1298:A1302"/>
    <mergeCell ref="B1298:B1302"/>
    <mergeCell ref="C1298:C1302"/>
    <mergeCell ref="D1298:D1302"/>
    <mergeCell ref="E1298:E1302"/>
    <mergeCell ref="F1298:F1302"/>
    <mergeCell ref="G1298:G1302"/>
    <mergeCell ref="H1298:H1302"/>
    <mergeCell ref="I1298:I1302"/>
    <mergeCell ref="G1293:G1297"/>
    <mergeCell ref="H1293:H1297"/>
    <mergeCell ref="I1293:I1297"/>
    <mergeCell ref="S1293:S1297"/>
    <mergeCell ref="T1293:T1297"/>
    <mergeCell ref="U1293:U1297"/>
    <mergeCell ref="A1293:A1297"/>
    <mergeCell ref="B1293:B1297"/>
    <mergeCell ref="C1293:C1297"/>
    <mergeCell ref="D1293:D1297"/>
    <mergeCell ref="E1293:E1297"/>
    <mergeCell ref="F1293:F1297"/>
    <mergeCell ref="V1303:V1307"/>
    <mergeCell ref="E1308:J1308"/>
    <mergeCell ref="D1309:J1309"/>
    <mergeCell ref="C1310:J1310"/>
    <mergeCell ref="C1311:V1311"/>
    <mergeCell ref="D1312:V1312"/>
    <mergeCell ref="G1303:G1307"/>
    <mergeCell ref="H1303:H1307"/>
    <mergeCell ref="I1303:I1307"/>
    <mergeCell ref="S1303:S1307"/>
    <mergeCell ref="T1303:T1307"/>
    <mergeCell ref="U1303:U1307"/>
    <mergeCell ref="S1298:S1302"/>
    <mergeCell ref="T1298:T1302"/>
    <mergeCell ref="U1298:U1302"/>
    <mergeCell ref="V1298:V1302"/>
    <mergeCell ref="A1303:A1307"/>
    <mergeCell ref="B1303:B1307"/>
    <mergeCell ref="C1303:C1307"/>
    <mergeCell ref="D1303:D1307"/>
    <mergeCell ref="E1303:E1307"/>
    <mergeCell ref="F1303:F1307"/>
    <mergeCell ref="S1314:S1318"/>
    <mergeCell ref="T1314:T1318"/>
    <mergeCell ref="U1314:U1318"/>
    <mergeCell ref="V1314:V1318"/>
    <mergeCell ref="A1319:A1323"/>
    <mergeCell ref="B1319:B1323"/>
    <mergeCell ref="C1319:C1323"/>
    <mergeCell ref="D1319:D1323"/>
    <mergeCell ref="E1319:E1323"/>
    <mergeCell ref="F1319:F1323"/>
    <mergeCell ref="E1313:V1313"/>
    <mergeCell ref="A1314:A1318"/>
    <mergeCell ref="B1314:B1318"/>
    <mergeCell ref="C1314:C1318"/>
    <mergeCell ref="D1314:D1318"/>
    <mergeCell ref="E1314:E1318"/>
    <mergeCell ref="F1314:F1318"/>
    <mergeCell ref="G1314:G1318"/>
    <mergeCell ref="H1314:H1318"/>
    <mergeCell ref="I1314:I1318"/>
    <mergeCell ref="S1324:S1328"/>
    <mergeCell ref="T1324:T1328"/>
    <mergeCell ref="U1324:U1328"/>
    <mergeCell ref="V1324:V1328"/>
    <mergeCell ref="E1329:J1329"/>
    <mergeCell ref="E1330:V1330"/>
    <mergeCell ref="V1319:V1323"/>
    <mergeCell ref="A1324:A1328"/>
    <mergeCell ref="B1324:B1328"/>
    <mergeCell ref="C1324:C1328"/>
    <mergeCell ref="D1324:D1328"/>
    <mergeCell ref="E1324:E1328"/>
    <mergeCell ref="F1324:F1328"/>
    <mergeCell ref="G1324:G1328"/>
    <mergeCell ref="H1324:H1328"/>
    <mergeCell ref="I1324:I1328"/>
    <mergeCell ref="G1319:G1323"/>
    <mergeCell ref="H1319:H1323"/>
    <mergeCell ref="I1319:I1323"/>
    <mergeCell ref="S1319:S1323"/>
    <mergeCell ref="T1319:T1323"/>
    <mergeCell ref="U1319:U1323"/>
    <mergeCell ref="S1336:S1340"/>
    <mergeCell ref="T1336:T1340"/>
    <mergeCell ref="U1336:U1340"/>
    <mergeCell ref="V1336:V1340"/>
    <mergeCell ref="A1341:A1345"/>
    <mergeCell ref="B1341:B1345"/>
    <mergeCell ref="C1341:C1345"/>
    <mergeCell ref="D1341:D1345"/>
    <mergeCell ref="E1341:E1345"/>
    <mergeCell ref="F1341:F1345"/>
    <mergeCell ref="V1331:V1335"/>
    <mergeCell ref="A1336:A1340"/>
    <mergeCell ref="B1336:B1340"/>
    <mergeCell ref="C1336:C1340"/>
    <mergeCell ref="D1336:D1340"/>
    <mergeCell ref="E1336:E1340"/>
    <mergeCell ref="F1336:F1340"/>
    <mergeCell ref="G1336:G1340"/>
    <mergeCell ref="H1336:H1340"/>
    <mergeCell ref="I1336:I1340"/>
    <mergeCell ref="G1331:G1335"/>
    <mergeCell ref="H1331:H1335"/>
    <mergeCell ref="I1331:I1335"/>
    <mergeCell ref="S1331:S1335"/>
    <mergeCell ref="T1331:T1335"/>
    <mergeCell ref="U1331:U1335"/>
    <mergeCell ref="A1331:A1335"/>
    <mergeCell ref="B1331:B1335"/>
    <mergeCell ref="C1331:C1335"/>
    <mergeCell ref="D1331:D1335"/>
    <mergeCell ref="E1331:E1335"/>
    <mergeCell ref="F1331:F1335"/>
    <mergeCell ref="H1348:H1352"/>
    <mergeCell ref="I1348:I1352"/>
    <mergeCell ref="S1348:S1352"/>
    <mergeCell ref="T1348:T1352"/>
    <mergeCell ref="U1348:U1352"/>
    <mergeCell ref="V1348:V1352"/>
    <mergeCell ref="V1341:V1345"/>
    <mergeCell ref="E1346:J1346"/>
    <mergeCell ref="E1347:V1347"/>
    <mergeCell ref="A1348:A1352"/>
    <mergeCell ref="B1348:B1352"/>
    <mergeCell ref="C1348:C1352"/>
    <mergeCell ref="D1348:D1352"/>
    <mergeCell ref="E1348:E1352"/>
    <mergeCell ref="F1348:F1352"/>
    <mergeCell ref="G1348:G1352"/>
    <mergeCell ref="G1341:G1345"/>
    <mergeCell ref="H1341:H1345"/>
    <mergeCell ref="I1341:I1345"/>
    <mergeCell ref="S1341:S1345"/>
    <mergeCell ref="T1341:T1345"/>
    <mergeCell ref="U1341:U1345"/>
    <mergeCell ref="S1358:S1362"/>
    <mergeCell ref="T1358:T1362"/>
    <mergeCell ref="U1358:U1362"/>
    <mergeCell ref="V1358:V1362"/>
    <mergeCell ref="A1363:A1367"/>
    <mergeCell ref="B1363:B1367"/>
    <mergeCell ref="C1363:C1367"/>
    <mergeCell ref="D1363:D1367"/>
    <mergeCell ref="E1363:E1367"/>
    <mergeCell ref="F1363:F1367"/>
    <mergeCell ref="V1353:V1357"/>
    <mergeCell ref="A1358:A1362"/>
    <mergeCell ref="B1358:B1362"/>
    <mergeCell ref="C1358:C1362"/>
    <mergeCell ref="D1358:D1362"/>
    <mergeCell ref="E1358:E1362"/>
    <mergeCell ref="F1358:F1362"/>
    <mergeCell ref="G1358:G1362"/>
    <mergeCell ref="H1358:H1362"/>
    <mergeCell ref="I1358:I1362"/>
    <mergeCell ref="G1353:G1357"/>
    <mergeCell ref="H1353:H1357"/>
    <mergeCell ref="I1353:I1357"/>
    <mergeCell ref="S1353:S1357"/>
    <mergeCell ref="T1353:T1357"/>
    <mergeCell ref="U1353:U1357"/>
    <mergeCell ref="A1353:A1357"/>
    <mergeCell ref="B1353:B1357"/>
    <mergeCell ref="C1353:C1357"/>
    <mergeCell ref="D1353:D1357"/>
    <mergeCell ref="E1353:E1357"/>
    <mergeCell ref="F1353:F1357"/>
    <mergeCell ref="S1368:S1372"/>
    <mergeCell ref="T1368:T1372"/>
    <mergeCell ref="U1368:U1372"/>
    <mergeCell ref="V1368:V1372"/>
    <mergeCell ref="E1373:J1373"/>
    <mergeCell ref="E1374:V1374"/>
    <mergeCell ref="V1363:V1367"/>
    <mergeCell ref="A1368:A1372"/>
    <mergeCell ref="B1368:B1372"/>
    <mergeCell ref="C1368:C1372"/>
    <mergeCell ref="D1368:D1372"/>
    <mergeCell ref="E1368:E1372"/>
    <mergeCell ref="F1368:F1372"/>
    <mergeCell ref="G1368:G1372"/>
    <mergeCell ref="H1368:H1372"/>
    <mergeCell ref="I1368:I1372"/>
    <mergeCell ref="G1363:G1367"/>
    <mergeCell ref="H1363:H1367"/>
    <mergeCell ref="I1363:I1367"/>
    <mergeCell ref="S1363:S1367"/>
    <mergeCell ref="T1363:T1367"/>
    <mergeCell ref="U1363:U1367"/>
    <mergeCell ref="S1380:S1384"/>
    <mergeCell ref="T1380:T1384"/>
    <mergeCell ref="U1380:U1384"/>
    <mergeCell ref="V1380:V1384"/>
    <mergeCell ref="A1385:A1389"/>
    <mergeCell ref="B1385:B1389"/>
    <mergeCell ref="C1385:C1389"/>
    <mergeCell ref="D1385:D1389"/>
    <mergeCell ref="E1385:E1389"/>
    <mergeCell ref="F1385:F1389"/>
    <mergeCell ref="V1375:V1379"/>
    <mergeCell ref="A1380:A1384"/>
    <mergeCell ref="B1380:B1384"/>
    <mergeCell ref="C1380:C1384"/>
    <mergeCell ref="D1380:D1384"/>
    <mergeCell ref="E1380:E1384"/>
    <mergeCell ref="F1380:F1384"/>
    <mergeCell ref="G1380:G1384"/>
    <mergeCell ref="H1380:H1384"/>
    <mergeCell ref="I1380:I1384"/>
    <mergeCell ref="G1375:G1379"/>
    <mergeCell ref="H1375:H1379"/>
    <mergeCell ref="I1375:I1379"/>
    <mergeCell ref="S1375:S1379"/>
    <mergeCell ref="T1375:T1379"/>
    <mergeCell ref="U1375:U1379"/>
    <mergeCell ref="A1375:A1379"/>
    <mergeCell ref="B1375:B1379"/>
    <mergeCell ref="C1375:C1379"/>
    <mergeCell ref="D1375:D1379"/>
    <mergeCell ref="E1375:E1379"/>
    <mergeCell ref="F1375:F1379"/>
    <mergeCell ref="H1392:H1396"/>
    <mergeCell ref="I1392:I1396"/>
    <mergeCell ref="S1392:S1396"/>
    <mergeCell ref="T1392:T1396"/>
    <mergeCell ref="U1392:U1396"/>
    <mergeCell ref="V1392:V1396"/>
    <mergeCell ref="V1385:V1389"/>
    <mergeCell ref="E1390:J1390"/>
    <mergeCell ref="E1391:V1391"/>
    <mergeCell ref="A1392:A1396"/>
    <mergeCell ref="B1392:B1396"/>
    <mergeCell ref="C1392:C1396"/>
    <mergeCell ref="D1392:D1396"/>
    <mergeCell ref="E1392:E1396"/>
    <mergeCell ref="F1392:F1396"/>
    <mergeCell ref="G1392:G1396"/>
    <mergeCell ref="G1385:G1389"/>
    <mergeCell ref="H1385:H1389"/>
    <mergeCell ref="I1385:I1389"/>
    <mergeCell ref="S1385:S1389"/>
    <mergeCell ref="T1385:T1389"/>
    <mergeCell ref="U1385:U1389"/>
    <mergeCell ref="S1402:S1406"/>
    <mergeCell ref="T1402:T1406"/>
    <mergeCell ref="U1402:U1406"/>
    <mergeCell ref="V1402:V1406"/>
    <mergeCell ref="E1407:J1407"/>
    <mergeCell ref="E1408:V1408"/>
    <mergeCell ref="V1397:V1401"/>
    <mergeCell ref="A1402:A1406"/>
    <mergeCell ref="B1402:B1406"/>
    <mergeCell ref="C1402:C1406"/>
    <mergeCell ref="D1402:D1406"/>
    <mergeCell ref="E1402:E1406"/>
    <mergeCell ref="F1402:F1406"/>
    <mergeCell ref="G1402:G1406"/>
    <mergeCell ref="H1402:H1406"/>
    <mergeCell ref="I1402:I1406"/>
    <mergeCell ref="G1397:G1401"/>
    <mergeCell ref="H1397:H1401"/>
    <mergeCell ref="I1397:I1401"/>
    <mergeCell ref="S1397:S1401"/>
    <mergeCell ref="T1397:T1401"/>
    <mergeCell ref="U1397:U1401"/>
    <mergeCell ref="A1397:A1401"/>
    <mergeCell ref="B1397:B1401"/>
    <mergeCell ref="C1397:C1401"/>
    <mergeCell ref="D1397:D1401"/>
    <mergeCell ref="E1397:E1401"/>
    <mergeCell ref="F1397:F1401"/>
    <mergeCell ref="S1414:S1418"/>
    <mergeCell ref="T1414:T1418"/>
    <mergeCell ref="U1414:U1418"/>
    <mergeCell ref="V1414:V1418"/>
    <mergeCell ref="A1419:A1423"/>
    <mergeCell ref="B1419:B1423"/>
    <mergeCell ref="C1419:C1423"/>
    <mergeCell ref="D1419:D1423"/>
    <mergeCell ref="E1419:E1423"/>
    <mergeCell ref="F1419:F1423"/>
    <mergeCell ref="V1409:V1413"/>
    <mergeCell ref="A1414:A1418"/>
    <mergeCell ref="B1414:B1418"/>
    <mergeCell ref="C1414:C1418"/>
    <mergeCell ref="D1414:D1418"/>
    <mergeCell ref="E1414:E1418"/>
    <mergeCell ref="F1414:F1418"/>
    <mergeCell ref="G1414:G1418"/>
    <mergeCell ref="H1414:H1418"/>
    <mergeCell ref="I1414:I1418"/>
    <mergeCell ref="G1409:G1413"/>
    <mergeCell ref="H1409:H1413"/>
    <mergeCell ref="I1409:I1413"/>
    <mergeCell ref="S1409:S1413"/>
    <mergeCell ref="T1409:T1413"/>
    <mergeCell ref="U1409:U1413"/>
    <mergeCell ref="A1409:A1413"/>
    <mergeCell ref="B1409:B1413"/>
    <mergeCell ref="C1409:C1413"/>
    <mergeCell ref="D1409:D1413"/>
    <mergeCell ref="E1409:E1413"/>
    <mergeCell ref="F1409:F1413"/>
    <mergeCell ref="H1426:H1430"/>
    <mergeCell ref="I1426:I1430"/>
    <mergeCell ref="S1426:S1430"/>
    <mergeCell ref="T1426:T1430"/>
    <mergeCell ref="U1426:U1430"/>
    <mergeCell ref="V1426:V1430"/>
    <mergeCell ref="V1419:V1423"/>
    <mergeCell ref="E1424:J1424"/>
    <mergeCell ref="E1425:V1425"/>
    <mergeCell ref="A1426:A1430"/>
    <mergeCell ref="B1426:B1430"/>
    <mergeCell ref="C1426:C1430"/>
    <mergeCell ref="D1426:D1430"/>
    <mergeCell ref="E1426:E1430"/>
    <mergeCell ref="F1426:F1430"/>
    <mergeCell ref="G1426:G1430"/>
    <mergeCell ref="G1419:G1423"/>
    <mergeCell ref="H1419:H1423"/>
    <mergeCell ref="I1419:I1423"/>
    <mergeCell ref="S1419:S1423"/>
    <mergeCell ref="T1419:T1423"/>
    <mergeCell ref="U1419:U1423"/>
    <mergeCell ref="S1436:S1440"/>
    <mergeCell ref="T1436:T1440"/>
    <mergeCell ref="U1436:U1440"/>
    <mergeCell ref="V1436:V1440"/>
    <mergeCell ref="E1441:J1441"/>
    <mergeCell ref="D1442:J1442"/>
    <mergeCell ref="V1431:V1435"/>
    <mergeCell ref="A1436:A1440"/>
    <mergeCell ref="B1436:B1440"/>
    <mergeCell ref="C1436:C1440"/>
    <mergeCell ref="D1436:D1440"/>
    <mergeCell ref="E1436:E1440"/>
    <mergeCell ref="F1436:F1440"/>
    <mergeCell ref="G1436:G1440"/>
    <mergeCell ref="H1436:H1440"/>
    <mergeCell ref="I1436:I1440"/>
    <mergeCell ref="G1431:G1435"/>
    <mergeCell ref="H1431:H1435"/>
    <mergeCell ref="I1431:I1435"/>
    <mergeCell ref="S1431:S1435"/>
    <mergeCell ref="T1431:T1435"/>
    <mergeCell ref="U1431:U1435"/>
    <mergeCell ref="A1431:A1435"/>
    <mergeCell ref="B1431:B1435"/>
    <mergeCell ref="C1431:C1435"/>
    <mergeCell ref="D1431:D1435"/>
    <mergeCell ref="E1431:E1435"/>
    <mergeCell ref="F1431:F1435"/>
    <mergeCell ref="S1445:S1449"/>
    <mergeCell ref="T1445:T1449"/>
    <mergeCell ref="U1445:U1449"/>
    <mergeCell ref="V1445:V1449"/>
    <mergeCell ref="H1448:H1449"/>
    <mergeCell ref="A1450:A1454"/>
    <mergeCell ref="B1450:B1454"/>
    <mergeCell ref="C1450:C1454"/>
    <mergeCell ref="D1450:D1454"/>
    <mergeCell ref="E1450:E1454"/>
    <mergeCell ref="D1443:V1443"/>
    <mergeCell ref="E1444:V1444"/>
    <mergeCell ref="A1445:A1449"/>
    <mergeCell ref="B1445:B1449"/>
    <mergeCell ref="C1445:C1449"/>
    <mergeCell ref="D1445:D1449"/>
    <mergeCell ref="E1445:E1449"/>
    <mergeCell ref="F1445:F1449"/>
    <mergeCell ref="G1445:G1449"/>
    <mergeCell ref="I1445:I1449"/>
    <mergeCell ref="I1455:I1459"/>
    <mergeCell ref="S1455:S1459"/>
    <mergeCell ref="T1455:T1459"/>
    <mergeCell ref="U1455:U1459"/>
    <mergeCell ref="V1455:V1459"/>
    <mergeCell ref="E1460:J1460"/>
    <mergeCell ref="V1450:V1454"/>
    <mergeCell ref="H1453:H1454"/>
    <mergeCell ref="A1455:A1459"/>
    <mergeCell ref="B1455:B1459"/>
    <mergeCell ref="C1455:C1459"/>
    <mergeCell ref="D1455:D1459"/>
    <mergeCell ref="E1455:E1459"/>
    <mergeCell ref="F1455:F1459"/>
    <mergeCell ref="G1455:G1459"/>
    <mergeCell ref="H1455:H1459"/>
    <mergeCell ref="F1450:F1454"/>
    <mergeCell ref="G1450:G1454"/>
    <mergeCell ref="I1450:I1454"/>
    <mergeCell ref="S1450:S1454"/>
    <mergeCell ref="T1450:T1454"/>
    <mergeCell ref="U1450:U1454"/>
    <mergeCell ref="S1462:S1466"/>
    <mergeCell ref="T1462:T1466"/>
    <mergeCell ref="U1462:U1466"/>
    <mergeCell ref="V1462:V1466"/>
    <mergeCell ref="A1467:A1471"/>
    <mergeCell ref="B1467:B1471"/>
    <mergeCell ref="C1467:C1471"/>
    <mergeCell ref="D1467:D1471"/>
    <mergeCell ref="E1467:E1471"/>
    <mergeCell ref="F1467:F1471"/>
    <mergeCell ref="E1461:V1461"/>
    <mergeCell ref="A1462:A1466"/>
    <mergeCell ref="B1462:B1466"/>
    <mergeCell ref="C1462:C1466"/>
    <mergeCell ref="D1462:D1466"/>
    <mergeCell ref="E1462:E1466"/>
    <mergeCell ref="F1462:F1466"/>
    <mergeCell ref="G1462:G1466"/>
    <mergeCell ref="H1462:H1466"/>
    <mergeCell ref="I1462:I1466"/>
    <mergeCell ref="S1472:S1476"/>
    <mergeCell ref="T1472:T1476"/>
    <mergeCell ref="U1472:U1476"/>
    <mergeCell ref="V1472:V1476"/>
    <mergeCell ref="E1477:J1477"/>
    <mergeCell ref="E1478:V1478"/>
    <mergeCell ref="V1467:V1471"/>
    <mergeCell ref="A1472:A1476"/>
    <mergeCell ref="B1472:B1476"/>
    <mergeCell ref="C1472:C1476"/>
    <mergeCell ref="D1472:D1476"/>
    <mergeCell ref="E1472:E1476"/>
    <mergeCell ref="F1472:F1476"/>
    <mergeCell ref="G1472:G1476"/>
    <mergeCell ref="H1472:H1476"/>
    <mergeCell ref="I1472:I1476"/>
    <mergeCell ref="G1467:G1471"/>
    <mergeCell ref="H1467:H1471"/>
    <mergeCell ref="I1467:I1471"/>
    <mergeCell ref="S1467:S1471"/>
    <mergeCell ref="T1467:T1471"/>
    <mergeCell ref="U1467:U1471"/>
    <mergeCell ref="S1484:S1488"/>
    <mergeCell ref="T1484:T1488"/>
    <mergeCell ref="U1484:U1488"/>
    <mergeCell ref="V1484:V1488"/>
    <mergeCell ref="A1489:A1493"/>
    <mergeCell ref="B1489:B1493"/>
    <mergeCell ref="C1489:C1493"/>
    <mergeCell ref="D1489:D1493"/>
    <mergeCell ref="E1489:E1493"/>
    <mergeCell ref="F1489:F1493"/>
    <mergeCell ref="V1479:V1483"/>
    <mergeCell ref="A1484:A1488"/>
    <mergeCell ref="B1484:B1488"/>
    <mergeCell ref="C1484:C1488"/>
    <mergeCell ref="D1484:D1488"/>
    <mergeCell ref="E1484:E1488"/>
    <mergeCell ref="F1484:F1488"/>
    <mergeCell ref="G1484:G1488"/>
    <mergeCell ref="H1484:H1488"/>
    <mergeCell ref="I1484:I1488"/>
    <mergeCell ref="G1479:G1483"/>
    <mergeCell ref="H1479:H1483"/>
    <mergeCell ref="I1479:I1483"/>
    <mergeCell ref="S1479:S1483"/>
    <mergeCell ref="T1479:T1483"/>
    <mergeCell ref="U1479:U1483"/>
    <mergeCell ref="A1479:A1483"/>
    <mergeCell ref="B1479:B1483"/>
    <mergeCell ref="C1479:C1483"/>
    <mergeCell ref="D1479:D1483"/>
    <mergeCell ref="E1479:E1483"/>
    <mergeCell ref="F1479:F1483"/>
    <mergeCell ref="H1496:H1500"/>
    <mergeCell ref="I1496:I1500"/>
    <mergeCell ref="S1496:S1500"/>
    <mergeCell ref="T1496:T1500"/>
    <mergeCell ref="U1496:U1500"/>
    <mergeCell ref="V1496:V1500"/>
    <mergeCell ref="V1489:V1493"/>
    <mergeCell ref="E1494:J1494"/>
    <mergeCell ref="E1495:V1495"/>
    <mergeCell ref="A1496:A1500"/>
    <mergeCell ref="B1496:B1500"/>
    <mergeCell ref="C1496:C1500"/>
    <mergeCell ref="D1496:D1500"/>
    <mergeCell ref="E1496:E1500"/>
    <mergeCell ref="F1496:F1500"/>
    <mergeCell ref="G1496:G1500"/>
    <mergeCell ref="G1489:G1493"/>
    <mergeCell ref="H1489:H1493"/>
    <mergeCell ref="I1489:I1493"/>
    <mergeCell ref="S1489:S1493"/>
    <mergeCell ref="T1489:T1493"/>
    <mergeCell ref="U1489:U1493"/>
    <mergeCell ref="S1506:S1510"/>
    <mergeCell ref="T1506:T1510"/>
    <mergeCell ref="U1506:U1510"/>
    <mergeCell ref="V1506:V1510"/>
    <mergeCell ref="E1511:J1511"/>
    <mergeCell ref="D1512:J1512"/>
    <mergeCell ref="V1501:V1505"/>
    <mergeCell ref="A1506:A1510"/>
    <mergeCell ref="B1506:B1510"/>
    <mergeCell ref="C1506:C1510"/>
    <mergeCell ref="D1506:D1510"/>
    <mergeCell ref="E1506:E1510"/>
    <mergeCell ref="F1506:F1510"/>
    <mergeCell ref="G1506:G1510"/>
    <mergeCell ref="H1506:H1510"/>
    <mergeCell ref="I1506:I1510"/>
    <mergeCell ref="G1501:G1505"/>
    <mergeCell ref="H1501:H1505"/>
    <mergeCell ref="I1501:I1505"/>
    <mergeCell ref="S1501:S1505"/>
    <mergeCell ref="T1501:T1505"/>
    <mergeCell ref="U1501:U1505"/>
    <mergeCell ref="A1501:A1505"/>
    <mergeCell ref="B1501:B1505"/>
    <mergeCell ref="C1501:C1505"/>
    <mergeCell ref="D1501:D1505"/>
    <mergeCell ref="E1501:E1505"/>
    <mergeCell ref="F1501:F1505"/>
    <mergeCell ref="I1515:I1519"/>
    <mergeCell ref="S1515:S1519"/>
    <mergeCell ref="T1515:T1519"/>
    <mergeCell ref="U1515:U1519"/>
    <mergeCell ref="V1515:V1519"/>
    <mergeCell ref="A1520:A1524"/>
    <mergeCell ref="B1520:B1524"/>
    <mergeCell ref="C1520:C1524"/>
    <mergeCell ref="D1520:D1524"/>
    <mergeCell ref="E1520:E1524"/>
    <mergeCell ref="D1513:V1513"/>
    <mergeCell ref="E1514:V1514"/>
    <mergeCell ref="A1515:A1519"/>
    <mergeCell ref="B1515:B1519"/>
    <mergeCell ref="C1515:C1519"/>
    <mergeCell ref="D1515:D1519"/>
    <mergeCell ref="E1515:E1519"/>
    <mergeCell ref="F1515:F1519"/>
    <mergeCell ref="G1515:G1519"/>
    <mergeCell ref="H1515:H1519"/>
    <mergeCell ref="I1525:I1529"/>
    <mergeCell ref="S1525:S1529"/>
    <mergeCell ref="T1525:T1529"/>
    <mergeCell ref="U1525:U1529"/>
    <mergeCell ref="V1525:V1529"/>
    <mergeCell ref="E1530:J1530"/>
    <mergeCell ref="U1520:U1524"/>
    <mergeCell ref="V1520:V1524"/>
    <mergeCell ref="A1525:A1529"/>
    <mergeCell ref="B1525:B1529"/>
    <mergeCell ref="C1525:C1529"/>
    <mergeCell ref="D1525:D1529"/>
    <mergeCell ref="E1525:E1529"/>
    <mergeCell ref="F1525:F1529"/>
    <mergeCell ref="G1525:G1529"/>
    <mergeCell ref="H1525:H1529"/>
    <mergeCell ref="F1520:F1524"/>
    <mergeCell ref="G1520:G1524"/>
    <mergeCell ref="H1520:H1524"/>
    <mergeCell ref="I1520:I1524"/>
    <mergeCell ref="S1520:S1524"/>
    <mergeCell ref="T1520:T1524"/>
    <mergeCell ref="S1532:S1536"/>
    <mergeCell ref="T1532:T1536"/>
    <mergeCell ref="U1532:U1536"/>
    <mergeCell ref="V1532:V1536"/>
    <mergeCell ref="A1537:A1541"/>
    <mergeCell ref="B1537:B1541"/>
    <mergeCell ref="C1537:C1541"/>
    <mergeCell ref="D1537:D1541"/>
    <mergeCell ref="E1537:E1541"/>
    <mergeCell ref="F1537:F1541"/>
    <mergeCell ref="E1531:V1531"/>
    <mergeCell ref="A1532:A1536"/>
    <mergeCell ref="B1532:B1536"/>
    <mergeCell ref="C1532:C1536"/>
    <mergeCell ref="D1532:D1536"/>
    <mergeCell ref="E1532:E1536"/>
    <mergeCell ref="F1532:F1536"/>
    <mergeCell ref="G1532:G1536"/>
    <mergeCell ref="H1532:H1536"/>
    <mergeCell ref="I1532:I1536"/>
    <mergeCell ref="S1542:S1546"/>
    <mergeCell ref="T1542:T1546"/>
    <mergeCell ref="U1542:U1546"/>
    <mergeCell ref="V1542:V1546"/>
    <mergeCell ref="E1547:J1547"/>
    <mergeCell ref="E1548:V1548"/>
    <mergeCell ref="V1537:V1541"/>
    <mergeCell ref="A1542:A1546"/>
    <mergeCell ref="B1542:B1546"/>
    <mergeCell ref="C1542:C1546"/>
    <mergeCell ref="D1542:D1546"/>
    <mergeCell ref="E1542:E1546"/>
    <mergeCell ref="F1542:F1546"/>
    <mergeCell ref="G1542:G1546"/>
    <mergeCell ref="H1542:H1546"/>
    <mergeCell ref="I1542:I1546"/>
    <mergeCell ref="G1537:G1541"/>
    <mergeCell ref="H1537:H1541"/>
    <mergeCell ref="I1537:I1541"/>
    <mergeCell ref="S1537:S1541"/>
    <mergeCell ref="T1537:T1541"/>
    <mergeCell ref="U1537:U1541"/>
    <mergeCell ref="S1554:S1558"/>
    <mergeCell ref="T1554:T1558"/>
    <mergeCell ref="U1554:U1558"/>
    <mergeCell ref="V1554:V1558"/>
    <mergeCell ref="A1559:A1563"/>
    <mergeCell ref="B1559:B1563"/>
    <mergeCell ref="C1559:C1563"/>
    <mergeCell ref="D1559:D1563"/>
    <mergeCell ref="E1559:E1563"/>
    <mergeCell ref="F1559:F1563"/>
    <mergeCell ref="V1549:V1553"/>
    <mergeCell ref="A1554:A1558"/>
    <mergeCell ref="B1554:B1558"/>
    <mergeCell ref="C1554:C1558"/>
    <mergeCell ref="D1554:D1558"/>
    <mergeCell ref="E1554:E1558"/>
    <mergeCell ref="F1554:F1558"/>
    <mergeCell ref="G1554:G1558"/>
    <mergeCell ref="H1554:H1558"/>
    <mergeCell ref="I1554:I1558"/>
    <mergeCell ref="G1549:G1553"/>
    <mergeCell ref="H1549:H1553"/>
    <mergeCell ref="I1549:I1553"/>
    <mergeCell ref="S1549:S1553"/>
    <mergeCell ref="T1549:T1553"/>
    <mergeCell ref="U1549:U1553"/>
    <mergeCell ref="A1549:A1553"/>
    <mergeCell ref="B1549:B1553"/>
    <mergeCell ref="C1549:C1553"/>
    <mergeCell ref="D1549:D1553"/>
    <mergeCell ref="E1549:E1553"/>
    <mergeCell ref="F1549:F1553"/>
    <mergeCell ref="H1566:H1570"/>
    <mergeCell ref="I1566:I1570"/>
    <mergeCell ref="S1566:S1570"/>
    <mergeCell ref="T1566:T1570"/>
    <mergeCell ref="U1566:U1570"/>
    <mergeCell ref="V1566:V1570"/>
    <mergeCell ref="V1559:V1563"/>
    <mergeCell ref="E1564:J1564"/>
    <mergeCell ref="E1565:V1565"/>
    <mergeCell ref="A1566:A1570"/>
    <mergeCell ref="B1566:B1570"/>
    <mergeCell ref="C1566:C1570"/>
    <mergeCell ref="D1566:D1570"/>
    <mergeCell ref="E1566:E1570"/>
    <mergeCell ref="F1566:F1570"/>
    <mergeCell ref="G1566:G1570"/>
    <mergeCell ref="G1559:G1563"/>
    <mergeCell ref="H1559:H1563"/>
    <mergeCell ref="I1559:I1563"/>
    <mergeCell ref="S1559:S1563"/>
    <mergeCell ref="T1559:T1563"/>
    <mergeCell ref="U1559:U1563"/>
    <mergeCell ref="S1576:S1580"/>
    <mergeCell ref="T1576:T1580"/>
    <mergeCell ref="U1576:U1580"/>
    <mergeCell ref="V1576:V1580"/>
    <mergeCell ref="E1581:J1581"/>
    <mergeCell ref="E1582:V1582"/>
    <mergeCell ref="V1571:V1575"/>
    <mergeCell ref="A1576:A1580"/>
    <mergeCell ref="B1576:B1580"/>
    <mergeCell ref="C1576:C1580"/>
    <mergeCell ref="D1576:D1580"/>
    <mergeCell ref="E1576:E1580"/>
    <mergeCell ref="F1576:F1580"/>
    <mergeCell ref="G1576:G1580"/>
    <mergeCell ref="H1576:H1580"/>
    <mergeCell ref="I1576:I1580"/>
    <mergeCell ref="G1571:G1575"/>
    <mergeCell ref="H1571:H1575"/>
    <mergeCell ref="I1571:I1575"/>
    <mergeCell ref="S1571:S1575"/>
    <mergeCell ref="T1571:T1575"/>
    <mergeCell ref="U1571:U1575"/>
    <mergeCell ref="A1571:A1575"/>
    <mergeCell ref="B1571:B1575"/>
    <mergeCell ref="C1571:C1575"/>
    <mergeCell ref="D1571:D1575"/>
    <mergeCell ref="E1571:E1575"/>
    <mergeCell ref="F1571:F1575"/>
    <mergeCell ref="S1588:S1592"/>
    <mergeCell ref="T1588:T1592"/>
    <mergeCell ref="U1588:U1592"/>
    <mergeCell ref="V1588:V1592"/>
    <mergeCell ref="A1593:A1597"/>
    <mergeCell ref="B1593:B1597"/>
    <mergeCell ref="C1593:C1597"/>
    <mergeCell ref="D1593:D1597"/>
    <mergeCell ref="E1593:E1597"/>
    <mergeCell ref="F1593:F1597"/>
    <mergeCell ref="V1583:V1587"/>
    <mergeCell ref="A1588:A1592"/>
    <mergeCell ref="B1588:B1592"/>
    <mergeCell ref="C1588:C1592"/>
    <mergeCell ref="D1588:D1592"/>
    <mergeCell ref="E1588:E1592"/>
    <mergeCell ref="F1588:F1592"/>
    <mergeCell ref="G1588:G1592"/>
    <mergeCell ref="H1588:H1592"/>
    <mergeCell ref="I1588:I1592"/>
    <mergeCell ref="G1583:G1587"/>
    <mergeCell ref="H1583:H1587"/>
    <mergeCell ref="I1583:I1587"/>
    <mergeCell ref="S1583:S1587"/>
    <mergeCell ref="T1583:T1587"/>
    <mergeCell ref="U1583:U1587"/>
    <mergeCell ref="A1583:A1587"/>
    <mergeCell ref="B1583:B1587"/>
    <mergeCell ref="C1583:C1587"/>
    <mergeCell ref="D1583:D1587"/>
    <mergeCell ref="E1583:E1587"/>
    <mergeCell ref="F1583:F1587"/>
    <mergeCell ref="S1598:S1602"/>
    <mergeCell ref="T1598:T1602"/>
    <mergeCell ref="U1598:U1602"/>
    <mergeCell ref="V1598:V1602"/>
    <mergeCell ref="A1603:A1607"/>
    <mergeCell ref="B1603:B1607"/>
    <mergeCell ref="C1603:C1607"/>
    <mergeCell ref="D1603:D1607"/>
    <mergeCell ref="E1603:E1607"/>
    <mergeCell ref="F1603:F1607"/>
    <mergeCell ref="V1593:V1597"/>
    <mergeCell ref="A1598:A1602"/>
    <mergeCell ref="B1598:B1602"/>
    <mergeCell ref="C1598:C1602"/>
    <mergeCell ref="D1598:D1602"/>
    <mergeCell ref="E1598:E1602"/>
    <mergeCell ref="F1598:F1602"/>
    <mergeCell ref="G1598:G1602"/>
    <mergeCell ref="H1598:H1602"/>
    <mergeCell ref="I1598:I1602"/>
    <mergeCell ref="G1593:G1597"/>
    <mergeCell ref="H1593:H1597"/>
    <mergeCell ref="I1593:I1597"/>
    <mergeCell ref="S1593:S1597"/>
    <mergeCell ref="T1593:T1597"/>
    <mergeCell ref="U1593:U1597"/>
    <mergeCell ref="S1608:S1612"/>
    <mergeCell ref="T1608:T1612"/>
    <mergeCell ref="U1608:U1612"/>
    <mergeCell ref="V1608:V1612"/>
    <mergeCell ref="A1613:A1617"/>
    <mergeCell ref="B1613:B1617"/>
    <mergeCell ref="C1613:C1617"/>
    <mergeCell ref="D1613:D1617"/>
    <mergeCell ref="E1613:E1617"/>
    <mergeCell ref="F1613:F1617"/>
    <mergeCell ref="V1603:V1607"/>
    <mergeCell ref="A1608:A1612"/>
    <mergeCell ref="B1608:B1612"/>
    <mergeCell ref="C1608:C1612"/>
    <mergeCell ref="D1608:D1612"/>
    <mergeCell ref="E1608:E1612"/>
    <mergeCell ref="F1608:F1612"/>
    <mergeCell ref="G1608:G1612"/>
    <mergeCell ref="H1608:H1612"/>
    <mergeCell ref="I1608:I1612"/>
    <mergeCell ref="G1603:G1607"/>
    <mergeCell ref="H1603:H1607"/>
    <mergeCell ref="I1603:I1607"/>
    <mergeCell ref="S1603:S1607"/>
    <mergeCell ref="T1603:T1607"/>
    <mergeCell ref="U1603:U1607"/>
    <mergeCell ref="S1618:S1622"/>
    <mergeCell ref="T1618:T1622"/>
    <mergeCell ref="U1618:U1622"/>
    <mergeCell ref="V1618:V1622"/>
    <mergeCell ref="A1623:A1627"/>
    <mergeCell ref="B1623:B1627"/>
    <mergeCell ref="C1623:C1627"/>
    <mergeCell ref="D1623:D1627"/>
    <mergeCell ref="E1623:E1627"/>
    <mergeCell ref="F1623:F1627"/>
    <mergeCell ref="V1613:V1617"/>
    <mergeCell ref="A1618:A1622"/>
    <mergeCell ref="B1618:B1622"/>
    <mergeCell ref="C1618:C1622"/>
    <mergeCell ref="D1618:D1622"/>
    <mergeCell ref="E1618:E1622"/>
    <mergeCell ref="F1618:F1622"/>
    <mergeCell ref="G1618:G1622"/>
    <mergeCell ref="H1618:H1622"/>
    <mergeCell ref="I1618:I1622"/>
    <mergeCell ref="G1613:G1617"/>
    <mergeCell ref="H1613:H1617"/>
    <mergeCell ref="I1613:I1617"/>
    <mergeCell ref="S1613:S1617"/>
    <mergeCell ref="T1613:T1617"/>
    <mergeCell ref="U1613:U1617"/>
    <mergeCell ref="S1628:S1632"/>
    <mergeCell ref="T1628:T1632"/>
    <mergeCell ref="U1628:U1632"/>
    <mergeCell ref="V1628:V1632"/>
    <mergeCell ref="A1633:A1637"/>
    <mergeCell ref="B1633:B1637"/>
    <mergeCell ref="C1633:C1637"/>
    <mergeCell ref="D1633:D1637"/>
    <mergeCell ref="E1633:E1637"/>
    <mergeCell ref="F1633:F1637"/>
    <mergeCell ref="V1623:V1627"/>
    <mergeCell ref="A1628:A1632"/>
    <mergeCell ref="B1628:B1632"/>
    <mergeCell ref="C1628:C1632"/>
    <mergeCell ref="D1628:D1632"/>
    <mergeCell ref="E1628:E1632"/>
    <mergeCell ref="F1628:F1632"/>
    <mergeCell ref="G1628:G1632"/>
    <mergeCell ref="H1628:H1632"/>
    <mergeCell ref="I1628:I1632"/>
    <mergeCell ref="G1623:G1627"/>
    <mergeCell ref="H1623:H1627"/>
    <mergeCell ref="I1623:I1627"/>
    <mergeCell ref="S1623:S1627"/>
    <mergeCell ref="T1623:T1627"/>
    <mergeCell ref="U1623:U1627"/>
    <mergeCell ref="S1638:S1642"/>
    <mergeCell ref="T1638:T1642"/>
    <mergeCell ref="U1638:U1642"/>
    <mergeCell ref="V1638:V1642"/>
    <mergeCell ref="E1643:J1643"/>
    <mergeCell ref="E1644:V1644"/>
    <mergeCell ref="V1633:V1637"/>
    <mergeCell ref="A1638:A1642"/>
    <mergeCell ref="B1638:B1642"/>
    <mergeCell ref="C1638:C1642"/>
    <mergeCell ref="D1638:D1642"/>
    <mergeCell ref="E1638:E1642"/>
    <mergeCell ref="F1638:F1642"/>
    <mergeCell ref="G1638:G1642"/>
    <mergeCell ref="H1638:H1642"/>
    <mergeCell ref="I1638:I1642"/>
    <mergeCell ref="G1633:G1637"/>
    <mergeCell ref="H1633:H1637"/>
    <mergeCell ref="I1633:I1637"/>
    <mergeCell ref="S1633:S1637"/>
    <mergeCell ref="T1633:T1637"/>
    <mergeCell ref="U1633:U1637"/>
    <mergeCell ref="S1650:S1654"/>
    <mergeCell ref="T1650:T1654"/>
    <mergeCell ref="U1650:U1654"/>
    <mergeCell ref="V1650:V1654"/>
    <mergeCell ref="A1655:A1659"/>
    <mergeCell ref="B1655:B1659"/>
    <mergeCell ref="C1655:C1659"/>
    <mergeCell ref="D1655:D1659"/>
    <mergeCell ref="E1655:E1659"/>
    <mergeCell ref="F1655:F1659"/>
    <mergeCell ref="V1645:V1649"/>
    <mergeCell ref="A1650:A1654"/>
    <mergeCell ref="B1650:B1654"/>
    <mergeCell ref="C1650:C1654"/>
    <mergeCell ref="D1650:D1654"/>
    <mergeCell ref="E1650:E1654"/>
    <mergeCell ref="F1650:F1654"/>
    <mergeCell ref="G1650:G1654"/>
    <mergeCell ref="H1650:H1654"/>
    <mergeCell ref="I1650:I1654"/>
    <mergeCell ref="G1645:G1649"/>
    <mergeCell ref="H1645:H1649"/>
    <mergeCell ref="I1645:I1649"/>
    <mergeCell ref="S1645:S1649"/>
    <mergeCell ref="T1645:T1649"/>
    <mergeCell ref="U1645:U1649"/>
    <mergeCell ref="A1645:A1649"/>
    <mergeCell ref="B1645:B1649"/>
    <mergeCell ref="C1645:C1649"/>
    <mergeCell ref="D1645:D1649"/>
    <mergeCell ref="E1645:E1649"/>
    <mergeCell ref="F1645:F1649"/>
    <mergeCell ref="H1662:H1666"/>
    <mergeCell ref="I1662:I1666"/>
    <mergeCell ref="S1662:S1666"/>
    <mergeCell ref="T1662:T1666"/>
    <mergeCell ref="U1662:U1666"/>
    <mergeCell ref="V1662:V1666"/>
    <mergeCell ref="V1655:V1659"/>
    <mergeCell ref="E1660:J1660"/>
    <mergeCell ref="E1661:V1661"/>
    <mergeCell ref="A1662:A1666"/>
    <mergeCell ref="B1662:B1666"/>
    <mergeCell ref="C1662:C1666"/>
    <mergeCell ref="D1662:D1666"/>
    <mergeCell ref="E1662:E1666"/>
    <mergeCell ref="F1662:F1666"/>
    <mergeCell ref="G1662:G1666"/>
    <mergeCell ref="G1655:G1659"/>
    <mergeCell ref="H1655:H1659"/>
    <mergeCell ref="I1655:I1659"/>
    <mergeCell ref="S1655:S1659"/>
    <mergeCell ref="T1655:T1659"/>
    <mergeCell ref="U1655:U1659"/>
    <mergeCell ref="S1672:S1676"/>
    <mergeCell ref="T1672:T1676"/>
    <mergeCell ref="U1672:U1676"/>
    <mergeCell ref="V1672:V1676"/>
    <mergeCell ref="E1677:J1677"/>
    <mergeCell ref="E1678:V1678"/>
    <mergeCell ref="V1667:V1671"/>
    <mergeCell ref="A1672:A1676"/>
    <mergeCell ref="B1672:B1676"/>
    <mergeCell ref="C1672:C1676"/>
    <mergeCell ref="D1672:D1676"/>
    <mergeCell ref="E1672:E1676"/>
    <mergeCell ref="F1672:F1676"/>
    <mergeCell ref="G1672:G1676"/>
    <mergeCell ref="H1672:H1676"/>
    <mergeCell ref="I1672:I1676"/>
    <mergeCell ref="G1667:G1671"/>
    <mergeCell ref="H1667:H1671"/>
    <mergeCell ref="I1667:I1671"/>
    <mergeCell ref="S1667:S1671"/>
    <mergeCell ref="T1667:T1671"/>
    <mergeCell ref="U1667:U1671"/>
    <mergeCell ref="A1667:A1671"/>
    <mergeCell ref="B1667:B1671"/>
    <mergeCell ref="C1667:C1671"/>
    <mergeCell ref="D1667:D1671"/>
    <mergeCell ref="E1667:E1671"/>
    <mergeCell ref="F1667:F1671"/>
    <mergeCell ref="S1684:S1688"/>
    <mergeCell ref="T1684:T1688"/>
    <mergeCell ref="U1684:U1688"/>
    <mergeCell ref="V1684:V1688"/>
    <mergeCell ref="A1689:A1693"/>
    <mergeCell ref="B1689:B1693"/>
    <mergeCell ref="C1689:C1693"/>
    <mergeCell ref="D1689:D1693"/>
    <mergeCell ref="E1689:E1693"/>
    <mergeCell ref="F1689:F1693"/>
    <mergeCell ref="V1679:V1683"/>
    <mergeCell ref="A1684:A1688"/>
    <mergeCell ref="B1684:B1688"/>
    <mergeCell ref="C1684:C1688"/>
    <mergeCell ref="D1684:D1688"/>
    <mergeCell ref="E1684:E1688"/>
    <mergeCell ref="F1684:F1688"/>
    <mergeCell ref="G1684:G1688"/>
    <mergeCell ref="H1684:H1688"/>
    <mergeCell ref="I1684:I1688"/>
    <mergeCell ref="G1679:G1683"/>
    <mergeCell ref="H1679:H1683"/>
    <mergeCell ref="I1679:I1683"/>
    <mergeCell ref="S1679:S1683"/>
    <mergeCell ref="T1679:T1683"/>
    <mergeCell ref="U1679:U1683"/>
    <mergeCell ref="A1679:A1683"/>
    <mergeCell ref="B1679:B1683"/>
    <mergeCell ref="C1679:C1683"/>
    <mergeCell ref="D1679:D1683"/>
    <mergeCell ref="E1679:E1683"/>
    <mergeCell ref="F1679:F1683"/>
    <mergeCell ref="H1696:H1700"/>
    <mergeCell ref="I1696:I1700"/>
    <mergeCell ref="S1696:S1700"/>
    <mergeCell ref="T1696:T1700"/>
    <mergeCell ref="U1696:U1700"/>
    <mergeCell ref="V1696:V1700"/>
    <mergeCell ref="V1689:V1693"/>
    <mergeCell ref="E1694:J1694"/>
    <mergeCell ref="E1695:V1695"/>
    <mergeCell ref="A1696:A1700"/>
    <mergeCell ref="B1696:B1700"/>
    <mergeCell ref="C1696:C1700"/>
    <mergeCell ref="D1696:D1700"/>
    <mergeCell ref="E1696:E1700"/>
    <mergeCell ref="F1696:F1700"/>
    <mergeCell ref="G1696:G1700"/>
    <mergeCell ref="G1689:G1693"/>
    <mergeCell ref="H1689:H1693"/>
    <mergeCell ref="I1689:I1693"/>
    <mergeCell ref="S1689:S1693"/>
    <mergeCell ref="T1689:T1693"/>
    <mergeCell ref="U1689:U1693"/>
    <mergeCell ref="S1706:S1710"/>
    <mergeCell ref="T1706:T1710"/>
    <mergeCell ref="U1706:U1710"/>
    <mergeCell ref="V1706:V1710"/>
    <mergeCell ref="E1711:J1711"/>
    <mergeCell ref="E1712:V1712"/>
    <mergeCell ref="V1701:V1705"/>
    <mergeCell ref="A1706:A1710"/>
    <mergeCell ref="B1706:B1710"/>
    <mergeCell ref="C1706:C1710"/>
    <mergeCell ref="D1706:D1710"/>
    <mergeCell ref="E1706:E1710"/>
    <mergeCell ref="F1706:F1710"/>
    <mergeCell ref="G1706:G1710"/>
    <mergeCell ref="H1706:H1710"/>
    <mergeCell ref="I1706:I1710"/>
    <mergeCell ref="G1701:G1705"/>
    <mergeCell ref="H1701:H1705"/>
    <mergeCell ref="I1701:I1705"/>
    <mergeCell ref="S1701:S1705"/>
    <mergeCell ref="T1701:T1705"/>
    <mergeCell ref="U1701:U1705"/>
    <mergeCell ref="A1701:A1705"/>
    <mergeCell ref="B1701:B1705"/>
    <mergeCell ref="C1701:C1705"/>
    <mergeCell ref="D1701:D1705"/>
    <mergeCell ref="E1701:E1705"/>
    <mergeCell ref="F1701:F1705"/>
    <mergeCell ref="S1718:S1722"/>
    <mergeCell ref="T1718:T1722"/>
    <mergeCell ref="U1718:U1722"/>
    <mergeCell ref="V1718:V1722"/>
    <mergeCell ref="A1723:A1727"/>
    <mergeCell ref="B1723:B1727"/>
    <mergeCell ref="C1723:C1727"/>
    <mergeCell ref="D1723:D1727"/>
    <mergeCell ref="E1723:E1727"/>
    <mergeCell ref="F1723:F1727"/>
    <mergeCell ref="V1713:V1717"/>
    <mergeCell ref="A1718:A1722"/>
    <mergeCell ref="B1718:B1722"/>
    <mergeCell ref="C1718:C1722"/>
    <mergeCell ref="D1718:D1722"/>
    <mergeCell ref="E1718:E1722"/>
    <mergeCell ref="F1718:F1722"/>
    <mergeCell ref="G1718:G1722"/>
    <mergeCell ref="H1718:H1722"/>
    <mergeCell ref="I1718:I1722"/>
    <mergeCell ref="G1713:G1717"/>
    <mergeCell ref="H1713:H1717"/>
    <mergeCell ref="I1713:I1717"/>
    <mergeCell ref="S1713:S1717"/>
    <mergeCell ref="T1713:T1717"/>
    <mergeCell ref="U1713:U1717"/>
    <mergeCell ref="A1713:A1717"/>
    <mergeCell ref="B1713:B1717"/>
    <mergeCell ref="C1713:C1717"/>
    <mergeCell ref="D1713:D1717"/>
    <mergeCell ref="E1713:E1717"/>
    <mergeCell ref="F1713:F1717"/>
    <mergeCell ref="H1730:H1734"/>
    <mergeCell ref="I1730:I1734"/>
    <mergeCell ref="S1730:S1734"/>
    <mergeCell ref="T1730:T1734"/>
    <mergeCell ref="U1730:U1734"/>
    <mergeCell ref="V1730:V1734"/>
    <mergeCell ref="V1723:V1727"/>
    <mergeCell ref="E1728:J1728"/>
    <mergeCell ref="E1729:V1729"/>
    <mergeCell ref="A1730:A1734"/>
    <mergeCell ref="B1730:B1734"/>
    <mergeCell ref="C1730:C1734"/>
    <mergeCell ref="D1730:D1734"/>
    <mergeCell ref="E1730:E1734"/>
    <mergeCell ref="F1730:F1734"/>
    <mergeCell ref="G1730:G1734"/>
    <mergeCell ref="G1723:G1727"/>
    <mergeCell ref="H1723:H1727"/>
    <mergeCell ref="I1723:I1727"/>
    <mergeCell ref="S1723:S1727"/>
    <mergeCell ref="T1723:T1727"/>
    <mergeCell ref="U1723:U1727"/>
    <mergeCell ref="S1740:S1744"/>
    <mergeCell ref="T1740:T1744"/>
    <mergeCell ref="U1740:U1744"/>
    <mergeCell ref="V1740:V1744"/>
    <mergeCell ref="E1745:J1745"/>
    <mergeCell ref="E1746:V1746"/>
    <mergeCell ref="V1735:V1739"/>
    <mergeCell ref="A1740:A1744"/>
    <mergeCell ref="B1740:B1744"/>
    <mergeCell ref="C1740:C1744"/>
    <mergeCell ref="D1740:D1744"/>
    <mergeCell ref="E1740:E1744"/>
    <mergeCell ref="F1740:F1744"/>
    <mergeCell ref="G1740:G1744"/>
    <mergeCell ref="H1740:H1744"/>
    <mergeCell ref="I1740:I1744"/>
    <mergeCell ref="G1735:G1739"/>
    <mergeCell ref="H1735:H1739"/>
    <mergeCell ref="I1735:I1739"/>
    <mergeCell ref="S1735:S1739"/>
    <mergeCell ref="T1735:T1739"/>
    <mergeCell ref="U1735:U1739"/>
    <mergeCell ref="A1735:A1739"/>
    <mergeCell ref="B1735:B1739"/>
    <mergeCell ref="C1735:C1739"/>
    <mergeCell ref="D1735:D1739"/>
    <mergeCell ref="E1735:E1739"/>
    <mergeCell ref="F1735:F1739"/>
    <mergeCell ref="S1752:S1756"/>
    <mergeCell ref="T1752:T1756"/>
    <mergeCell ref="U1752:U1756"/>
    <mergeCell ref="V1752:V1756"/>
    <mergeCell ref="A1757:A1761"/>
    <mergeCell ref="B1757:B1761"/>
    <mergeCell ref="C1757:C1761"/>
    <mergeCell ref="D1757:D1761"/>
    <mergeCell ref="E1757:E1761"/>
    <mergeCell ref="F1757:F1761"/>
    <mergeCell ref="V1747:V1751"/>
    <mergeCell ref="A1752:A1756"/>
    <mergeCell ref="B1752:B1756"/>
    <mergeCell ref="C1752:C1756"/>
    <mergeCell ref="D1752:D1756"/>
    <mergeCell ref="E1752:E1756"/>
    <mergeCell ref="F1752:F1756"/>
    <mergeCell ref="G1752:G1756"/>
    <mergeCell ref="H1752:H1756"/>
    <mergeCell ref="I1752:I1756"/>
    <mergeCell ref="G1747:G1751"/>
    <mergeCell ref="H1747:H1751"/>
    <mergeCell ref="I1747:I1751"/>
    <mergeCell ref="S1747:S1751"/>
    <mergeCell ref="T1747:T1751"/>
    <mergeCell ref="U1747:U1751"/>
    <mergeCell ref="A1747:A1751"/>
    <mergeCell ref="B1747:B1751"/>
    <mergeCell ref="C1747:C1751"/>
    <mergeCell ref="D1747:D1751"/>
    <mergeCell ref="E1747:E1751"/>
    <mergeCell ref="F1747:F1751"/>
    <mergeCell ref="H1764:H1768"/>
    <mergeCell ref="I1764:I1768"/>
    <mergeCell ref="S1764:S1768"/>
    <mergeCell ref="T1764:T1768"/>
    <mergeCell ref="U1764:U1768"/>
    <mergeCell ref="V1764:V1768"/>
    <mergeCell ref="V1757:V1761"/>
    <mergeCell ref="E1762:J1762"/>
    <mergeCell ref="E1763:V1763"/>
    <mergeCell ref="A1764:A1768"/>
    <mergeCell ref="B1764:B1768"/>
    <mergeCell ref="C1764:C1768"/>
    <mergeCell ref="D1764:D1768"/>
    <mergeCell ref="E1764:E1768"/>
    <mergeCell ref="F1764:F1768"/>
    <mergeCell ref="G1764:G1768"/>
    <mergeCell ref="G1757:G1761"/>
    <mergeCell ref="H1757:H1761"/>
    <mergeCell ref="I1757:I1761"/>
    <mergeCell ref="S1757:S1761"/>
    <mergeCell ref="T1757:T1761"/>
    <mergeCell ref="U1757:U1761"/>
    <mergeCell ref="S1774:S1778"/>
    <mergeCell ref="T1774:T1778"/>
    <mergeCell ref="U1774:U1778"/>
    <mergeCell ref="V1774:V1778"/>
    <mergeCell ref="E1779:J1779"/>
    <mergeCell ref="D1780:J1780"/>
    <mergeCell ref="V1769:V1773"/>
    <mergeCell ref="A1774:A1778"/>
    <mergeCell ref="B1774:B1778"/>
    <mergeCell ref="C1774:C1778"/>
    <mergeCell ref="D1774:D1778"/>
    <mergeCell ref="E1774:E1778"/>
    <mergeCell ref="F1774:F1778"/>
    <mergeCell ref="G1774:G1778"/>
    <mergeCell ref="H1774:H1778"/>
    <mergeCell ref="I1774:I1778"/>
    <mergeCell ref="G1769:G1773"/>
    <mergeCell ref="H1769:H1773"/>
    <mergeCell ref="I1769:I1773"/>
    <mergeCell ref="S1769:S1773"/>
    <mergeCell ref="T1769:T1773"/>
    <mergeCell ref="U1769:U1773"/>
    <mergeCell ref="A1769:A1773"/>
    <mergeCell ref="B1769:B1773"/>
    <mergeCell ref="C1769:C1773"/>
    <mergeCell ref="D1769:D1773"/>
    <mergeCell ref="E1769:E1773"/>
    <mergeCell ref="F1769:F1773"/>
    <mergeCell ref="V1786:V1787"/>
    <mergeCell ref="H1788:H1789"/>
    <mergeCell ref="S1788:S1789"/>
    <mergeCell ref="T1788:T1789"/>
    <mergeCell ref="U1788:U1789"/>
    <mergeCell ref="V1788:V1789"/>
    <mergeCell ref="G1785:G1789"/>
    <mergeCell ref="H1785:H1786"/>
    <mergeCell ref="I1785:I1789"/>
    <mergeCell ref="S1786:S1787"/>
    <mergeCell ref="T1786:T1787"/>
    <mergeCell ref="U1786:U1787"/>
    <mergeCell ref="C1781:J1781"/>
    <mergeCell ref="C1782:V1782"/>
    <mergeCell ref="D1783:V1783"/>
    <mergeCell ref="E1784:V1784"/>
    <mergeCell ref="A1785:A1789"/>
    <mergeCell ref="B1785:B1789"/>
    <mergeCell ref="C1785:C1789"/>
    <mergeCell ref="D1785:D1789"/>
    <mergeCell ref="E1785:E1789"/>
    <mergeCell ref="F1785:F1789"/>
    <mergeCell ref="S1795:S1799"/>
    <mergeCell ref="T1795:T1799"/>
    <mergeCell ref="U1795:U1799"/>
    <mergeCell ref="V1795:V1799"/>
    <mergeCell ref="E1800:J1800"/>
    <mergeCell ref="E1801:V1801"/>
    <mergeCell ref="V1790:V1794"/>
    <mergeCell ref="A1795:A1799"/>
    <mergeCell ref="B1795:B1799"/>
    <mergeCell ref="C1795:C1799"/>
    <mergeCell ref="D1795:D1799"/>
    <mergeCell ref="E1795:E1799"/>
    <mergeCell ref="F1795:F1799"/>
    <mergeCell ref="G1795:G1799"/>
    <mergeCell ref="H1795:H1799"/>
    <mergeCell ref="I1795:I1799"/>
    <mergeCell ref="G1790:G1794"/>
    <mergeCell ref="H1790:H1794"/>
    <mergeCell ref="I1790:I1794"/>
    <mergeCell ref="S1790:S1794"/>
    <mergeCell ref="T1790:T1794"/>
    <mergeCell ref="U1790:U1794"/>
    <mergeCell ref="A1790:A1794"/>
    <mergeCell ref="B1790:B1794"/>
    <mergeCell ref="C1790:C1794"/>
    <mergeCell ref="D1790:D1794"/>
    <mergeCell ref="E1790:E1794"/>
    <mergeCell ref="F1790:F1794"/>
    <mergeCell ref="S1807:S1811"/>
    <mergeCell ref="T1807:T1811"/>
    <mergeCell ref="U1807:U1811"/>
    <mergeCell ref="V1807:V1811"/>
    <mergeCell ref="A1812:A1816"/>
    <mergeCell ref="B1812:B1816"/>
    <mergeCell ref="C1812:C1816"/>
    <mergeCell ref="D1812:D1816"/>
    <mergeCell ref="E1812:E1816"/>
    <mergeCell ref="F1812:F1816"/>
    <mergeCell ref="V1802:V1806"/>
    <mergeCell ref="A1807:A1811"/>
    <mergeCell ref="B1807:B1811"/>
    <mergeCell ref="C1807:C1811"/>
    <mergeCell ref="D1807:D1811"/>
    <mergeCell ref="E1807:E1811"/>
    <mergeCell ref="F1807:F1811"/>
    <mergeCell ref="G1807:G1811"/>
    <mergeCell ref="H1807:H1811"/>
    <mergeCell ref="I1807:I1811"/>
    <mergeCell ref="G1802:G1806"/>
    <mergeCell ref="H1802:H1806"/>
    <mergeCell ref="I1802:I1806"/>
    <mergeCell ref="S1802:S1806"/>
    <mergeCell ref="T1802:T1806"/>
    <mergeCell ref="U1802:U1806"/>
    <mergeCell ref="A1802:A1806"/>
    <mergeCell ref="B1802:B1806"/>
    <mergeCell ref="C1802:C1806"/>
    <mergeCell ref="D1802:D1806"/>
    <mergeCell ref="E1802:E1806"/>
    <mergeCell ref="F1802:F1806"/>
    <mergeCell ref="H1819:H1823"/>
    <mergeCell ref="I1819:I1823"/>
    <mergeCell ref="S1819:S1823"/>
    <mergeCell ref="T1819:T1823"/>
    <mergeCell ref="U1819:U1823"/>
    <mergeCell ref="V1819:V1823"/>
    <mergeCell ref="V1812:V1816"/>
    <mergeCell ref="E1817:J1817"/>
    <mergeCell ref="E1818:V1818"/>
    <mergeCell ref="A1819:A1823"/>
    <mergeCell ref="B1819:B1823"/>
    <mergeCell ref="C1819:C1823"/>
    <mergeCell ref="D1819:D1823"/>
    <mergeCell ref="E1819:E1823"/>
    <mergeCell ref="F1819:F1823"/>
    <mergeCell ref="G1819:G1823"/>
    <mergeCell ref="G1812:G1816"/>
    <mergeCell ref="H1812:H1816"/>
    <mergeCell ref="I1812:I1816"/>
    <mergeCell ref="S1812:S1816"/>
    <mergeCell ref="T1812:T1816"/>
    <mergeCell ref="U1812:U1816"/>
    <mergeCell ref="S1829:S1833"/>
    <mergeCell ref="T1829:T1833"/>
    <mergeCell ref="U1829:U1833"/>
    <mergeCell ref="V1829:V1833"/>
    <mergeCell ref="E1834:J1834"/>
    <mergeCell ref="E1835:V1835"/>
    <mergeCell ref="V1824:V1828"/>
    <mergeCell ref="A1829:A1833"/>
    <mergeCell ref="B1829:B1833"/>
    <mergeCell ref="C1829:C1833"/>
    <mergeCell ref="D1829:D1833"/>
    <mergeCell ref="E1829:E1833"/>
    <mergeCell ref="F1829:F1833"/>
    <mergeCell ref="G1829:G1833"/>
    <mergeCell ref="H1829:H1833"/>
    <mergeCell ref="I1829:I1833"/>
    <mergeCell ref="G1824:G1828"/>
    <mergeCell ref="H1824:H1828"/>
    <mergeCell ref="I1824:I1828"/>
    <mergeCell ref="S1824:S1828"/>
    <mergeCell ref="T1824:T1828"/>
    <mergeCell ref="U1824:U1828"/>
    <mergeCell ref="A1824:A1828"/>
    <mergeCell ref="B1824:B1828"/>
    <mergeCell ref="C1824:C1828"/>
    <mergeCell ref="D1824:D1828"/>
    <mergeCell ref="E1824:E1828"/>
    <mergeCell ref="F1824:F1828"/>
    <mergeCell ref="S1841:S1845"/>
    <mergeCell ref="T1841:T1845"/>
    <mergeCell ref="U1841:U1845"/>
    <mergeCell ref="V1841:V1845"/>
    <mergeCell ref="A1846:A1850"/>
    <mergeCell ref="B1846:B1850"/>
    <mergeCell ref="C1846:C1850"/>
    <mergeCell ref="D1846:D1850"/>
    <mergeCell ref="E1846:E1850"/>
    <mergeCell ref="F1846:F1850"/>
    <mergeCell ref="V1836:V1840"/>
    <mergeCell ref="A1841:A1845"/>
    <mergeCell ref="B1841:B1845"/>
    <mergeCell ref="C1841:C1845"/>
    <mergeCell ref="D1841:D1845"/>
    <mergeCell ref="E1841:E1845"/>
    <mergeCell ref="F1841:F1845"/>
    <mergeCell ref="G1841:G1845"/>
    <mergeCell ref="H1841:H1845"/>
    <mergeCell ref="I1841:I1845"/>
    <mergeCell ref="G1836:G1840"/>
    <mergeCell ref="H1836:H1840"/>
    <mergeCell ref="I1836:I1840"/>
    <mergeCell ref="S1836:S1840"/>
    <mergeCell ref="T1836:T1840"/>
    <mergeCell ref="U1836:U1840"/>
    <mergeCell ref="A1836:A1840"/>
    <mergeCell ref="B1836:B1840"/>
    <mergeCell ref="C1836:C1840"/>
    <mergeCell ref="D1836:D1840"/>
    <mergeCell ref="E1836:E1840"/>
    <mergeCell ref="F1836:F1840"/>
    <mergeCell ref="H1853:H1854"/>
    <mergeCell ref="I1853:I1857"/>
    <mergeCell ref="S1853:S1857"/>
    <mergeCell ref="T1853:T1857"/>
    <mergeCell ref="U1853:U1857"/>
    <mergeCell ref="V1853:V1857"/>
    <mergeCell ref="H1855:H1856"/>
    <mergeCell ref="V1846:V1850"/>
    <mergeCell ref="E1851:J1851"/>
    <mergeCell ref="E1852:V1852"/>
    <mergeCell ref="A1853:A1857"/>
    <mergeCell ref="B1853:B1857"/>
    <mergeCell ref="C1853:C1857"/>
    <mergeCell ref="D1853:D1857"/>
    <mergeCell ref="E1853:E1857"/>
    <mergeCell ref="F1853:F1857"/>
    <mergeCell ref="G1853:G1857"/>
    <mergeCell ref="G1846:G1850"/>
    <mergeCell ref="H1846:H1850"/>
    <mergeCell ref="I1846:I1850"/>
    <mergeCell ref="S1846:S1850"/>
    <mergeCell ref="T1846:T1850"/>
    <mergeCell ref="U1846:U1850"/>
    <mergeCell ref="I1863:I1867"/>
    <mergeCell ref="S1863:S1867"/>
    <mergeCell ref="T1863:T1867"/>
    <mergeCell ref="U1863:U1867"/>
    <mergeCell ref="V1863:V1867"/>
    <mergeCell ref="E1868:J1868"/>
    <mergeCell ref="V1858:V1862"/>
    <mergeCell ref="H1860:H1861"/>
    <mergeCell ref="A1863:A1867"/>
    <mergeCell ref="B1863:B1867"/>
    <mergeCell ref="C1863:C1867"/>
    <mergeCell ref="D1863:D1867"/>
    <mergeCell ref="E1863:E1867"/>
    <mergeCell ref="F1863:F1867"/>
    <mergeCell ref="G1863:G1867"/>
    <mergeCell ref="H1863:H1867"/>
    <mergeCell ref="G1858:G1862"/>
    <mergeCell ref="H1858:H1859"/>
    <mergeCell ref="I1858:I1862"/>
    <mergeCell ref="S1858:S1862"/>
    <mergeCell ref="T1858:T1862"/>
    <mergeCell ref="U1858:U1862"/>
    <mergeCell ref="A1858:A1862"/>
    <mergeCell ref="B1858:B1862"/>
    <mergeCell ref="C1858:C1862"/>
    <mergeCell ref="D1858:D1862"/>
    <mergeCell ref="E1858:E1862"/>
    <mergeCell ref="F1858:F1862"/>
    <mergeCell ref="S1870:S1874"/>
    <mergeCell ref="T1870:T1874"/>
    <mergeCell ref="U1870:U1874"/>
    <mergeCell ref="V1870:V1874"/>
    <mergeCell ref="A1875:A1879"/>
    <mergeCell ref="B1875:B1879"/>
    <mergeCell ref="C1875:C1879"/>
    <mergeCell ref="D1875:D1879"/>
    <mergeCell ref="E1875:E1879"/>
    <mergeCell ref="F1875:F1879"/>
    <mergeCell ref="E1869:V1869"/>
    <mergeCell ref="A1870:A1874"/>
    <mergeCell ref="B1870:B1874"/>
    <mergeCell ref="C1870:C1874"/>
    <mergeCell ref="D1870:D1874"/>
    <mergeCell ref="E1870:E1874"/>
    <mergeCell ref="F1870:F1874"/>
    <mergeCell ref="G1870:G1874"/>
    <mergeCell ref="H1870:H1874"/>
    <mergeCell ref="I1870:I1874"/>
    <mergeCell ref="S1880:S1884"/>
    <mergeCell ref="T1880:T1884"/>
    <mergeCell ref="U1880:U1884"/>
    <mergeCell ref="V1880:V1884"/>
    <mergeCell ref="E1885:J1885"/>
    <mergeCell ref="E1886:V1886"/>
    <mergeCell ref="V1875:V1879"/>
    <mergeCell ref="A1880:A1884"/>
    <mergeCell ref="B1880:B1884"/>
    <mergeCell ref="C1880:C1884"/>
    <mergeCell ref="D1880:D1884"/>
    <mergeCell ref="E1880:E1884"/>
    <mergeCell ref="F1880:F1884"/>
    <mergeCell ref="G1880:G1884"/>
    <mergeCell ref="H1880:H1884"/>
    <mergeCell ref="I1880:I1884"/>
    <mergeCell ref="G1875:G1879"/>
    <mergeCell ref="H1875:H1879"/>
    <mergeCell ref="I1875:I1879"/>
    <mergeCell ref="S1875:S1879"/>
    <mergeCell ref="T1875:T1879"/>
    <mergeCell ref="U1875:U1879"/>
    <mergeCell ref="V1887:V1891"/>
    <mergeCell ref="H1890:H1891"/>
    <mergeCell ref="A1892:A1896"/>
    <mergeCell ref="B1892:B1896"/>
    <mergeCell ref="C1892:C1896"/>
    <mergeCell ref="D1892:D1896"/>
    <mergeCell ref="E1892:E1896"/>
    <mergeCell ref="F1892:F1896"/>
    <mergeCell ref="G1892:G1896"/>
    <mergeCell ref="H1892:H1896"/>
    <mergeCell ref="G1887:G1891"/>
    <mergeCell ref="H1887:H1889"/>
    <mergeCell ref="I1887:I1891"/>
    <mergeCell ref="S1887:S1891"/>
    <mergeCell ref="T1887:T1891"/>
    <mergeCell ref="U1887:U1891"/>
    <mergeCell ref="A1887:A1891"/>
    <mergeCell ref="B1887:B1891"/>
    <mergeCell ref="C1887:C1891"/>
    <mergeCell ref="D1887:D1891"/>
    <mergeCell ref="E1887:E1891"/>
    <mergeCell ref="F1887:F1891"/>
    <mergeCell ref="U1897:U1901"/>
    <mergeCell ref="V1897:V1901"/>
    <mergeCell ref="E1902:J1902"/>
    <mergeCell ref="E1903:V1903"/>
    <mergeCell ref="A1904:A1908"/>
    <mergeCell ref="B1904:B1908"/>
    <mergeCell ref="C1904:C1908"/>
    <mergeCell ref="D1904:D1908"/>
    <mergeCell ref="E1904:E1908"/>
    <mergeCell ref="F1904:F1908"/>
    <mergeCell ref="F1897:F1901"/>
    <mergeCell ref="G1897:G1901"/>
    <mergeCell ref="H1897:H1901"/>
    <mergeCell ref="I1897:I1901"/>
    <mergeCell ref="S1897:S1901"/>
    <mergeCell ref="T1897:T1901"/>
    <mergeCell ref="I1892:I1896"/>
    <mergeCell ref="S1892:S1896"/>
    <mergeCell ref="T1892:T1896"/>
    <mergeCell ref="U1892:U1896"/>
    <mergeCell ref="V1892:V1896"/>
    <mergeCell ref="A1897:A1901"/>
    <mergeCell ref="B1897:B1901"/>
    <mergeCell ref="C1897:C1901"/>
    <mergeCell ref="D1897:D1901"/>
    <mergeCell ref="E1897:E1901"/>
    <mergeCell ref="S1909:S1913"/>
    <mergeCell ref="T1909:T1913"/>
    <mergeCell ref="U1909:U1913"/>
    <mergeCell ref="V1909:V1913"/>
    <mergeCell ref="A1914:A1918"/>
    <mergeCell ref="B1914:B1918"/>
    <mergeCell ref="C1914:C1918"/>
    <mergeCell ref="D1914:D1918"/>
    <mergeCell ref="E1914:E1918"/>
    <mergeCell ref="F1914:F1918"/>
    <mergeCell ref="V1904:V1908"/>
    <mergeCell ref="A1909:A1913"/>
    <mergeCell ref="B1909:B1913"/>
    <mergeCell ref="C1909:C1913"/>
    <mergeCell ref="D1909:D1913"/>
    <mergeCell ref="E1909:E1913"/>
    <mergeCell ref="F1909:F1913"/>
    <mergeCell ref="G1909:G1913"/>
    <mergeCell ref="H1909:H1913"/>
    <mergeCell ref="I1909:I1913"/>
    <mergeCell ref="G1904:G1908"/>
    <mergeCell ref="H1904:H1908"/>
    <mergeCell ref="I1904:I1908"/>
    <mergeCell ref="S1904:S1908"/>
    <mergeCell ref="T1904:T1908"/>
    <mergeCell ref="U1904:U1908"/>
    <mergeCell ref="H1921:H1925"/>
    <mergeCell ref="I1921:I1925"/>
    <mergeCell ref="S1921:S1925"/>
    <mergeCell ref="T1921:T1925"/>
    <mergeCell ref="U1921:U1925"/>
    <mergeCell ref="V1921:V1925"/>
    <mergeCell ref="V1914:V1918"/>
    <mergeCell ref="E1919:J1919"/>
    <mergeCell ref="E1920:V1920"/>
    <mergeCell ref="A1921:A1925"/>
    <mergeCell ref="B1921:B1925"/>
    <mergeCell ref="C1921:C1925"/>
    <mergeCell ref="D1921:D1925"/>
    <mergeCell ref="E1921:E1925"/>
    <mergeCell ref="F1921:F1925"/>
    <mergeCell ref="G1921:G1925"/>
    <mergeCell ref="G1914:G1918"/>
    <mergeCell ref="H1914:H1918"/>
    <mergeCell ref="I1914:I1918"/>
    <mergeCell ref="S1914:S1918"/>
    <mergeCell ref="T1914:T1918"/>
    <mergeCell ref="U1914:U1918"/>
    <mergeCell ref="S1931:S1935"/>
    <mergeCell ref="T1931:T1935"/>
    <mergeCell ref="U1931:U1935"/>
    <mergeCell ref="V1931:V1935"/>
    <mergeCell ref="E1936:J1936"/>
    <mergeCell ref="E1937:V1937"/>
    <mergeCell ref="V1926:V1930"/>
    <mergeCell ref="A1931:A1935"/>
    <mergeCell ref="B1931:B1935"/>
    <mergeCell ref="C1931:C1935"/>
    <mergeCell ref="D1931:D1935"/>
    <mergeCell ref="E1931:E1935"/>
    <mergeCell ref="F1931:F1935"/>
    <mergeCell ref="G1931:G1935"/>
    <mergeCell ref="H1931:H1935"/>
    <mergeCell ref="I1931:I1935"/>
    <mergeCell ref="G1926:G1930"/>
    <mergeCell ref="H1926:H1930"/>
    <mergeCell ref="I1926:I1930"/>
    <mergeCell ref="S1926:S1930"/>
    <mergeCell ref="T1926:T1930"/>
    <mergeCell ref="U1926:U1930"/>
    <mergeCell ref="A1926:A1930"/>
    <mergeCell ref="B1926:B1930"/>
    <mergeCell ref="C1926:C1930"/>
    <mergeCell ref="D1926:D1930"/>
    <mergeCell ref="E1926:E1930"/>
    <mergeCell ref="F1926:F1930"/>
    <mergeCell ref="S1943:S1947"/>
    <mergeCell ref="T1943:T1947"/>
    <mergeCell ref="U1943:U1947"/>
    <mergeCell ref="V1943:V1947"/>
    <mergeCell ref="A1948:A1952"/>
    <mergeCell ref="B1948:B1952"/>
    <mergeCell ref="C1948:C1952"/>
    <mergeCell ref="D1948:D1952"/>
    <mergeCell ref="E1948:E1952"/>
    <mergeCell ref="F1948:F1952"/>
    <mergeCell ref="V1938:V1942"/>
    <mergeCell ref="A1943:A1947"/>
    <mergeCell ref="B1943:B1947"/>
    <mergeCell ref="C1943:C1947"/>
    <mergeCell ref="D1943:D1947"/>
    <mergeCell ref="E1943:E1947"/>
    <mergeCell ref="F1943:F1947"/>
    <mergeCell ref="G1943:G1947"/>
    <mergeCell ref="H1943:H1947"/>
    <mergeCell ref="I1943:I1947"/>
    <mergeCell ref="G1938:G1942"/>
    <mergeCell ref="H1938:H1942"/>
    <mergeCell ref="I1938:I1942"/>
    <mergeCell ref="S1938:S1942"/>
    <mergeCell ref="T1938:T1942"/>
    <mergeCell ref="U1938:U1942"/>
    <mergeCell ref="A1938:A1942"/>
    <mergeCell ref="B1938:B1942"/>
    <mergeCell ref="C1938:C1942"/>
    <mergeCell ref="D1938:D1942"/>
    <mergeCell ref="E1938:E1942"/>
    <mergeCell ref="F1938:F1942"/>
    <mergeCell ref="H1955:H1959"/>
    <mergeCell ref="I1955:I1959"/>
    <mergeCell ref="S1955:S1959"/>
    <mergeCell ref="T1955:T1959"/>
    <mergeCell ref="U1955:U1959"/>
    <mergeCell ref="V1955:V1959"/>
    <mergeCell ref="V1948:V1952"/>
    <mergeCell ref="E1953:J1953"/>
    <mergeCell ref="E1954:V1954"/>
    <mergeCell ref="A1955:A1959"/>
    <mergeCell ref="B1955:B1959"/>
    <mergeCell ref="C1955:C1959"/>
    <mergeCell ref="D1955:D1959"/>
    <mergeCell ref="E1955:E1959"/>
    <mergeCell ref="F1955:F1959"/>
    <mergeCell ref="G1955:G1959"/>
    <mergeCell ref="G1948:G1952"/>
    <mergeCell ref="H1948:H1952"/>
    <mergeCell ref="I1948:I1952"/>
    <mergeCell ref="S1948:S1952"/>
    <mergeCell ref="T1948:T1952"/>
    <mergeCell ref="U1948:U1952"/>
    <mergeCell ref="S1965:S1969"/>
    <mergeCell ref="T1965:T1969"/>
    <mergeCell ref="U1965:U1969"/>
    <mergeCell ref="V1965:V1969"/>
    <mergeCell ref="E1970:J1970"/>
    <mergeCell ref="E1971:V1971"/>
    <mergeCell ref="V1960:V1964"/>
    <mergeCell ref="A1965:A1969"/>
    <mergeCell ref="B1965:B1969"/>
    <mergeCell ref="C1965:C1969"/>
    <mergeCell ref="D1965:D1969"/>
    <mergeCell ref="E1965:E1969"/>
    <mergeCell ref="F1965:F1969"/>
    <mergeCell ref="G1965:G1969"/>
    <mergeCell ref="H1965:H1969"/>
    <mergeCell ref="I1965:I1969"/>
    <mergeCell ref="G1960:G1964"/>
    <mergeCell ref="H1960:H1964"/>
    <mergeCell ref="I1960:I1964"/>
    <mergeCell ref="S1960:S1964"/>
    <mergeCell ref="T1960:T1964"/>
    <mergeCell ref="U1960:U1964"/>
    <mergeCell ref="A1960:A1964"/>
    <mergeCell ref="B1960:B1964"/>
    <mergeCell ref="C1960:C1964"/>
    <mergeCell ref="D1960:D1964"/>
    <mergeCell ref="E1960:E1964"/>
    <mergeCell ref="F1960:F1964"/>
    <mergeCell ref="S1977:S1981"/>
    <mergeCell ref="T1977:T1981"/>
    <mergeCell ref="U1977:U1981"/>
    <mergeCell ref="V1977:V1981"/>
    <mergeCell ref="A1982:A1986"/>
    <mergeCell ref="B1982:B1986"/>
    <mergeCell ref="C1982:C1986"/>
    <mergeCell ref="D1982:D1986"/>
    <mergeCell ref="E1982:E1986"/>
    <mergeCell ref="F1982:F1986"/>
    <mergeCell ref="V1972:V1976"/>
    <mergeCell ref="A1977:A1981"/>
    <mergeCell ref="B1977:B1981"/>
    <mergeCell ref="C1977:C1981"/>
    <mergeCell ref="D1977:D1981"/>
    <mergeCell ref="E1977:E1981"/>
    <mergeCell ref="F1977:F1981"/>
    <mergeCell ref="G1977:G1981"/>
    <mergeCell ref="H1977:H1981"/>
    <mergeCell ref="I1977:I1981"/>
    <mergeCell ref="G1972:G1976"/>
    <mergeCell ref="H1972:H1976"/>
    <mergeCell ref="I1972:I1976"/>
    <mergeCell ref="S1972:S1976"/>
    <mergeCell ref="T1972:T1976"/>
    <mergeCell ref="U1972:U1976"/>
    <mergeCell ref="A1972:A1976"/>
    <mergeCell ref="B1972:B1976"/>
    <mergeCell ref="C1972:C1976"/>
    <mergeCell ref="D1972:D1976"/>
    <mergeCell ref="E1972:E1976"/>
    <mergeCell ref="F1972:F1976"/>
    <mergeCell ref="H1989:H1993"/>
    <mergeCell ref="I1989:I1993"/>
    <mergeCell ref="S1989:S1993"/>
    <mergeCell ref="T1989:T1993"/>
    <mergeCell ref="U1989:U1993"/>
    <mergeCell ref="V1989:V1993"/>
    <mergeCell ref="V1982:V1986"/>
    <mergeCell ref="E1987:J1987"/>
    <mergeCell ref="E1988:V1988"/>
    <mergeCell ref="A1989:A1993"/>
    <mergeCell ref="B1989:B1993"/>
    <mergeCell ref="C1989:C1993"/>
    <mergeCell ref="D1989:D1993"/>
    <mergeCell ref="E1989:E1993"/>
    <mergeCell ref="F1989:F1993"/>
    <mergeCell ref="G1989:G1993"/>
    <mergeCell ref="G1982:G1986"/>
    <mergeCell ref="H1982:H1986"/>
    <mergeCell ref="I1982:I1986"/>
    <mergeCell ref="S1982:S1986"/>
    <mergeCell ref="T1982:T1986"/>
    <mergeCell ref="U1982:U1986"/>
    <mergeCell ref="S1999:S2003"/>
    <mergeCell ref="T1999:T2003"/>
    <mergeCell ref="U1999:U2003"/>
    <mergeCell ref="V1999:V2003"/>
    <mergeCell ref="E2004:J2004"/>
    <mergeCell ref="E2005:V2005"/>
    <mergeCell ref="V1994:V1998"/>
    <mergeCell ref="A1999:A2003"/>
    <mergeCell ref="B1999:B2003"/>
    <mergeCell ref="C1999:C2003"/>
    <mergeCell ref="D1999:D2003"/>
    <mergeCell ref="E1999:E2003"/>
    <mergeCell ref="F1999:F2003"/>
    <mergeCell ref="G1999:G2003"/>
    <mergeCell ref="H1999:H2003"/>
    <mergeCell ref="I1999:I2003"/>
    <mergeCell ref="G1994:G1998"/>
    <mergeCell ref="H1994:H1998"/>
    <mergeCell ref="I1994:I1998"/>
    <mergeCell ref="S1994:S1998"/>
    <mergeCell ref="T1994:T1998"/>
    <mergeCell ref="U1994:U1998"/>
    <mergeCell ref="A1994:A1998"/>
    <mergeCell ref="B1994:B1998"/>
    <mergeCell ref="C1994:C1998"/>
    <mergeCell ref="D1994:D1998"/>
    <mergeCell ref="E1994:E1998"/>
    <mergeCell ref="F1994:F1998"/>
    <mergeCell ref="V2006:V2010"/>
    <mergeCell ref="A2011:A2015"/>
    <mergeCell ref="B2011:B2015"/>
    <mergeCell ref="C2011:C2015"/>
    <mergeCell ref="D2011:D2015"/>
    <mergeCell ref="E2011:E2015"/>
    <mergeCell ref="F2011:F2015"/>
    <mergeCell ref="G2011:G2015"/>
    <mergeCell ref="H2011:H2015"/>
    <mergeCell ref="I2011:I2015"/>
    <mergeCell ref="G2006:G2010"/>
    <mergeCell ref="H2006:H2010"/>
    <mergeCell ref="I2006:I2010"/>
    <mergeCell ref="S2006:S2010"/>
    <mergeCell ref="T2006:T2010"/>
    <mergeCell ref="U2006:U2010"/>
    <mergeCell ref="A2006:A2010"/>
    <mergeCell ref="B2006:B2010"/>
    <mergeCell ref="C2006:C2010"/>
    <mergeCell ref="D2006:D2010"/>
    <mergeCell ref="E2006:E2010"/>
    <mergeCell ref="F2006:F2010"/>
    <mergeCell ref="V2016:V2020"/>
    <mergeCell ref="E2021:J2021"/>
    <mergeCell ref="D2022:J2022"/>
    <mergeCell ref="D2023:V2023"/>
    <mergeCell ref="E2024:V2024"/>
    <mergeCell ref="A2025:A2029"/>
    <mergeCell ref="B2025:B2029"/>
    <mergeCell ref="C2025:C2029"/>
    <mergeCell ref="D2025:D2029"/>
    <mergeCell ref="E2025:E2029"/>
    <mergeCell ref="G2016:G2020"/>
    <mergeCell ref="H2016:H2020"/>
    <mergeCell ref="I2016:I2020"/>
    <mergeCell ref="S2016:S2020"/>
    <mergeCell ref="T2016:T2020"/>
    <mergeCell ref="U2016:U2020"/>
    <mergeCell ref="S2011:S2015"/>
    <mergeCell ref="T2011:T2015"/>
    <mergeCell ref="U2011:U2015"/>
    <mergeCell ref="V2011:V2015"/>
    <mergeCell ref="A2016:A2020"/>
    <mergeCell ref="B2016:B2020"/>
    <mergeCell ref="C2016:C2020"/>
    <mergeCell ref="D2016:D2020"/>
    <mergeCell ref="E2016:E2020"/>
    <mergeCell ref="F2016:F2020"/>
    <mergeCell ref="I2030:I2034"/>
    <mergeCell ref="S2030:S2034"/>
    <mergeCell ref="T2030:T2034"/>
    <mergeCell ref="U2030:U2034"/>
    <mergeCell ref="V2030:V2034"/>
    <mergeCell ref="A2035:A2039"/>
    <mergeCell ref="B2035:B2039"/>
    <mergeCell ref="C2035:C2039"/>
    <mergeCell ref="D2035:D2039"/>
    <mergeCell ref="E2035:E2039"/>
    <mergeCell ref="H2045:H2046"/>
    <mergeCell ref="U2025:U2029"/>
    <mergeCell ref="V2025:V2029"/>
    <mergeCell ref="A2030:A2034"/>
    <mergeCell ref="B2030:B2034"/>
    <mergeCell ref="C2030:C2034"/>
    <mergeCell ref="D2030:D2034"/>
    <mergeCell ref="E2030:E2034"/>
    <mergeCell ref="F2030:F2034"/>
    <mergeCell ref="G2030:G2034"/>
    <mergeCell ref="H2030:H2034"/>
    <mergeCell ref="F2025:F2029"/>
    <mergeCell ref="G2025:G2029"/>
    <mergeCell ref="H2025:H2026"/>
    <mergeCell ref="I2025:I2029"/>
    <mergeCell ref="S2025:S2029"/>
    <mergeCell ref="T2025:T2029"/>
    <mergeCell ref="G2047:G2051"/>
    <mergeCell ref="H2047:H2051"/>
    <mergeCell ref="G2042:G2046"/>
    <mergeCell ref="I2042:I2046"/>
    <mergeCell ref="S2042:S2043"/>
    <mergeCell ref="T2042:T2043"/>
    <mergeCell ref="U2042:U2043"/>
    <mergeCell ref="V2042:V2043"/>
    <mergeCell ref="S2044:S2046"/>
    <mergeCell ref="T2044:T2046"/>
    <mergeCell ref="U2044:U2046"/>
    <mergeCell ref="V2044:V2046"/>
    <mergeCell ref="U2035:U2039"/>
    <mergeCell ref="V2035:V2039"/>
    <mergeCell ref="E2040:J2040"/>
    <mergeCell ref="E2041:V2041"/>
    <mergeCell ref="A2042:A2046"/>
    <mergeCell ref="B2042:B2046"/>
    <mergeCell ref="C2042:C2046"/>
    <mergeCell ref="D2042:D2046"/>
    <mergeCell ref="E2042:E2046"/>
    <mergeCell ref="F2042:F2046"/>
    <mergeCell ref="F2035:F2039"/>
    <mergeCell ref="G2035:G2039"/>
    <mergeCell ref="H2035:H2039"/>
    <mergeCell ref="I2035:I2039"/>
    <mergeCell ref="S2035:S2039"/>
    <mergeCell ref="T2035:T2039"/>
    <mergeCell ref="U2052:U2056"/>
    <mergeCell ref="V2052:V2056"/>
    <mergeCell ref="E2057:J2057"/>
    <mergeCell ref="E2058:V2058"/>
    <mergeCell ref="A2059:A2063"/>
    <mergeCell ref="B2059:B2063"/>
    <mergeCell ref="C2059:C2063"/>
    <mergeCell ref="D2059:D2063"/>
    <mergeCell ref="E2059:E2063"/>
    <mergeCell ref="F2059:F2063"/>
    <mergeCell ref="F2052:F2056"/>
    <mergeCell ref="G2052:G2056"/>
    <mergeCell ref="H2052:H2056"/>
    <mergeCell ref="I2052:I2056"/>
    <mergeCell ref="S2052:S2056"/>
    <mergeCell ref="T2052:T2056"/>
    <mergeCell ref="I2047:I2051"/>
    <mergeCell ref="S2047:S2051"/>
    <mergeCell ref="T2047:T2051"/>
    <mergeCell ref="U2047:U2051"/>
    <mergeCell ref="V2047:V2051"/>
    <mergeCell ref="A2052:A2056"/>
    <mergeCell ref="B2052:B2056"/>
    <mergeCell ref="C2052:C2056"/>
    <mergeCell ref="D2052:D2056"/>
    <mergeCell ref="E2052:E2056"/>
    <mergeCell ref="A2047:A2051"/>
    <mergeCell ref="B2047:B2051"/>
    <mergeCell ref="C2047:C2051"/>
    <mergeCell ref="D2047:D2051"/>
    <mergeCell ref="E2047:E2051"/>
    <mergeCell ref="F2047:F2051"/>
    <mergeCell ref="S2064:S2068"/>
    <mergeCell ref="T2064:T2068"/>
    <mergeCell ref="U2064:U2068"/>
    <mergeCell ref="V2064:V2068"/>
    <mergeCell ref="A2069:A2073"/>
    <mergeCell ref="B2069:B2073"/>
    <mergeCell ref="C2069:C2073"/>
    <mergeCell ref="D2069:D2073"/>
    <mergeCell ref="E2069:E2073"/>
    <mergeCell ref="F2069:F2073"/>
    <mergeCell ref="V2059:V2063"/>
    <mergeCell ref="A2064:A2068"/>
    <mergeCell ref="B2064:B2068"/>
    <mergeCell ref="C2064:C2068"/>
    <mergeCell ref="D2064:D2068"/>
    <mergeCell ref="E2064:E2068"/>
    <mergeCell ref="F2064:F2068"/>
    <mergeCell ref="G2064:G2068"/>
    <mergeCell ref="H2064:H2068"/>
    <mergeCell ref="I2064:I2068"/>
    <mergeCell ref="G2059:G2063"/>
    <mergeCell ref="H2059:H2063"/>
    <mergeCell ref="I2059:I2063"/>
    <mergeCell ref="S2059:S2063"/>
    <mergeCell ref="T2059:T2063"/>
    <mergeCell ref="U2059:U2063"/>
    <mergeCell ref="H2076:H2080"/>
    <mergeCell ref="I2076:I2080"/>
    <mergeCell ref="S2076:S2080"/>
    <mergeCell ref="T2076:T2080"/>
    <mergeCell ref="U2076:U2080"/>
    <mergeCell ref="V2076:V2080"/>
    <mergeCell ref="V2069:V2073"/>
    <mergeCell ref="E2074:J2074"/>
    <mergeCell ref="E2075:V2075"/>
    <mergeCell ref="A2076:A2080"/>
    <mergeCell ref="B2076:B2080"/>
    <mergeCell ref="C2076:C2080"/>
    <mergeCell ref="D2076:D2080"/>
    <mergeCell ref="E2076:E2080"/>
    <mergeCell ref="F2076:F2080"/>
    <mergeCell ref="G2076:G2080"/>
    <mergeCell ref="G2069:G2073"/>
    <mergeCell ref="H2069:H2073"/>
    <mergeCell ref="I2069:I2073"/>
    <mergeCell ref="S2069:S2073"/>
    <mergeCell ref="T2069:T2073"/>
    <mergeCell ref="U2069:U2073"/>
    <mergeCell ref="S2086:S2090"/>
    <mergeCell ref="T2086:T2090"/>
    <mergeCell ref="U2086:U2090"/>
    <mergeCell ref="V2086:V2090"/>
    <mergeCell ref="E2091:J2091"/>
    <mergeCell ref="E2092:V2092"/>
    <mergeCell ref="V2081:V2085"/>
    <mergeCell ref="A2086:A2090"/>
    <mergeCell ref="B2086:B2090"/>
    <mergeCell ref="C2086:C2090"/>
    <mergeCell ref="D2086:D2090"/>
    <mergeCell ref="E2086:E2090"/>
    <mergeCell ref="F2086:F2090"/>
    <mergeCell ref="G2086:G2090"/>
    <mergeCell ref="H2086:H2090"/>
    <mergeCell ref="I2086:I2090"/>
    <mergeCell ref="G2081:G2085"/>
    <mergeCell ref="H2081:H2085"/>
    <mergeCell ref="I2081:I2085"/>
    <mergeCell ref="S2081:S2085"/>
    <mergeCell ref="T2081:T2085"/>
    <mergeCell ref="U2081:U2085"/>
    <mergeCell ref="A2081:A2085"/>
    <mergeCell ref="B2081:B2085"/>
    <mergeCell ref="C2081:C2085"/>
    <mergeCell ref="D2081:D2085"/>
    <mergeCell ref="E2081:E2085"/>
    <mergeCell ref="F2081:F2085"/>
    <mergeCell ref="S2098:S2102"/>
    <mergeCell ref="T2098:T2102"/>
    <mergeCell ref="U2098:U2102"/>
    <mergeCell ref="V2098:V2102"/>
    <mergeCell ref="A2103:A2107"/>
    <mergeCell ref="B2103:B2107"/>
    <mergeCell ref="C2103:C2107"/>
    <mergeCell ref="D2103:D2107"/>
    <mergeCell ref="E2103:E2107"/>
    <mergeCell ref="F2103:F2107"/>
    <mergeCell ref="V2093:V2097"/>
    <mergeCell ref="A2098:A2102"/>
    <mergeCell ref="B2098:B2102"/>
    <mergeCell ref="C2098:C2102"/>
    <mergeCell ref="D2098:D2102"/>
    <mergeCell ref="E2098:E2102"/>
    <mergeCell ref="F2098:F2102"/>
    <mergeCell ref="G2098:G2102"/>
    <mergeCell ref="H2098:H2102"/>
    <mergeCell ref="I2098:I2102"/>
    <mergeCell ref="G2093:G2097"/>
    <mergeCell ref="H2093:H2097"/>
    <mergeCell ref="I2093:I2097"/>
    <mergeCell ref="S2093:S2097"/>
    <mergeCell ref="T2093:T2097"/>
    <mergeCell ref="U2093:U2097"/>
    <mergeCell ref="A2093:A2097"/>
    <mergeCell ref="B2093:B2097"/>
    <mergeCell ref="C2093:C2097"/>
    <mergeCell ref="D2093:D2097"/>
    <mergeCell ref="E2093:E2097"/>
    <mergeCell ref="F2093:F2097"/>
    <mergeCell ref="H2110:H2114"/>
    <mergeCell ref="I2110:I2114"/>
    <mergeCell ref="S2110:S2114"/>
    <mergeCell ref="T2110:T2114"/>
    <mergeCell ref="U2110:U2114"/>
    <mergeCell ref="V2110:V2114"/>
    <mergeCell ref="V2103:V2107"/>
    <mergeCell ref="E2108:J2108"/>
    <mergeCell ref="E2109:V2109"/>
    <mergeCell ref="A2110:A2114"/>
    <mergeCell ref="B2110:B2114"/>
    <mergeCell ref="C2110:C2114"/>
    <mergeCell ref="D2110:D2114"/>
    <mergeCell ref="E2110:E2114"/>
    <mergeCell ref="F2110:F2114"/>
    <mergeCell ref="G2110:G2114"/>
    <mergeCell ref="G2103:G2107"/>
    <mergeCell ref="H2103:H2107"/>
    <mergeCell ref="I2103:I2107"/>
    <mergeCell ref="S2103:S2107"/>
    <mergeCell ref="T2103:T2107"/>
    <mergeCell ref="U2103:U2107"/>
    <mergeCell ref="S2120:S2124"/>
    <mergeCell ref="T2120:T2124"/>
    <mergeCell ref="U2120:U2124"/>
    <mergeCell ref="V2120:V2124"/>
    <mergeCell ref="E2125:J2125"/>
    <mergeCell ref="D2126:K2126"/>
    <mergeCell ref="V2115:V2119"/>
    <mergeCell ref="A2120:A2124"/>
    <mergeCell ref="B2120:B2124"/>
    <mergeCell ref="C2120:C2124"/>
    <mergeCell ref="D2120:D2124"/>
    <mergeCell ref="E2120:E2124"/>
    <mergeCell ref="F2120:F2124"/>
    <mergeCell ref="G2120:G2124"/>
    <mergeCell ref="H2120:H2124"/>
    <mergeCell ref="I2120:I2124"/>
    <mergeCell ref="G2115:G2119"/>
    <mergeCell ref="H2115:H2119"/>
    <mergeCell ref="I2115:I2119"/>
    <mergeCell ref="S2115:S2119"/>
    <mergeCell ref="T2115:T2119"/>
    <mergeCell ref="U2115:U2119"/>
    <mergeCell ref="A2115:A2119"/>
    <mergeCell ref="B2115:B2119"/>
    <mergeCell ref="C2115:C2119"/>
    <mergeCell ref="D2115:D2119"/>
    <mergeCell ref="E2115:E2119"/>
    <mergeCell ref="F2115:F2119"/>
    <mergeCell ref="I2129:I2133"/>
    <mergeCell ref="S2129:S2133"/>
    <mergeCell ref="T2129:T2133"/>
    <mergeCell ref="U2129:U2133"/>
    <mergeCell ref="V2129:V2133"/>
    <mergeCell ref="A2134:A2138"/>
    <mergeCell ref="B2134:B2138"/>
    <mergeCell ref="C2134:C2138"/>
    <mergeCell ref="D2134:D2138"/>
    <mergeCell ref="E2134:E2138"/>
    <mergeCell ref="D2127:V2127"/>
    <mergeCell ref="E2128:V2128"/>
    <mergeCell ref="A2129:A2133"/>
    <mergeCell ref="B2129:B2133"/>
    <mergeCell ref="C2129:C2133"/>
    <mergeCell ref="D2129:D2133"/>
    <mergeCell ref="E2129:E2133"/>
    <mergeCell ref="F2129:F2133"/>
    <mergeCell ref="G2129:G2133"/>
    <mergeCell ref="H2129:H2133"/>
    <mergeCell ref="I2139:I2143"/>
    <mergeCell ref="S2139:S2143"/>
    <mergeCell ref="T2139:T2143"/>
    <mergeCell ref="U2139:U2143"/>
    <mergeCell ref="V2139:V2143"/>
    <mergeCell ref="E2144:J2144"/>
    <mergeCell ref="U2134:U2138"/>
    <mergeCell ref="V2134:V2138"/>
    <mergeCell ref="A2139:A2143"/>
    <mergeCell ref="B2139:B2143"/>
    <mergeCell ref="C2139:C2143"/>
    <mergeCell ref="D2139:D2143"/>
    <mergeCell ref="E2139:E2143"/>
    <mergeCell ref="F2139:F2143"/>
    <mergeCell ref="G2139:G2143"/>
    <mergeCell ref="H2139:H2143"/>
    <mergeCell ref="F2134:F2138"/>
    <mergeCell ref="G2134:G2138"/>
    <mergeCell ref="H2134:H2138"/>
    <mergeCell ref="I2134:I2138"/>
    <mergeCell ref="S2134:S2138"/>
    <mergeCell ref="T2134:T2138"/>
    <mergeCell ref="S2146:S2150"/>
    <mergeCell ref="T2146:T2150"/>
    <mergeCell ref="U2146:U2150"/>
    <mergeCell ref="V2146:V2150"/>
    <mergeCell ref="A2151:A2155"/>
    <mergeCell ref="B2151:B2155"/>
    <mergeCell ref="C2151:C2155"/>
    <mergeCell ref="D2151:D2155"/>
    <mergeCell ref="E2151:E2155"/>
    <mergeCell ref="F2151:F2155"/>
    <mergeCell ref="E2145:V2145"/>
    <mergeCell ref="A2146:A2150"/>
    <mergeCell ref="B2146:B2150"/>
    <mergeCell ref="C2146:C2150"/>
    <mergeCell ref="D2146:D2150"/>
    <mergeCell ref="E2146:E2150"/>
    <mergeCell ref="F2146:F2150"/>
    <mergeCell ref="G2146:G2150"/>
    <mergeCell ref="H2146:H2150"/>
    <mergeCell ref="I2146:I2150"/>
    <mergeCell ref="S2156:S2160"/>
    <mergeCell ref="T2156:T2160"/>
    <mergeCell ref="U2156:U2160"/>
    <mergeCell ref="V2156:V2160"/>
    <mergeCell ref="E2161:J2161"/>
    <mergeCell ref="E2162:V2162"/>
    <mergeCell ref="V2151:V2155"/>
    <mergeCell ref="A2156:A2160"/>
    <mergeCell ref="B2156:B2160"/>
    <mergeCell ref="C2156:C2160"/>
    <mergeCell ref="D2156:D2160"/>
    <mergeCell ref="E2156:E2160"/>
    <mergeCell ref="F2156:F2160"/>
    <mergeCell ref="G2156:G2160"/>
    <mergeCell ref="H2156:H2160"/>
    <mergeCell ref="I2156:I2160"/>
    <mergeCell ref="G2151:G2155"/>
    <mergeCell ref="H2151:H2155"/>
    <mergeCell ref="I2151:I2155"/>
    <mergeCell ref="S2151:S2155"/>
    <mergeCell ref="T2151:T2155"/>
    <mergeCell ref="U2151:U2155"/>
    <mergeCell ref="S2168:S2172"/>
    <mergeCell ref="T2168:T2172"/>
    <mergeCell ref="U2168:U2172"/>
    <mergeCell ref="V2168:V2172"/>
    <mergeCell ref="A2173:A2177"/>
    <mergeCell ref="B2173:B2177"/>
    <mergeCell ref="C2173:C2177"/>
    <mergeCell ref="D2173:D2177"/>
    <mergeCell ref="E2173:E2177"/>
    <mergeCell ref="F2173:F2177"/>
    <mergeCell ref="V2163:V2167"/>
    <mergeCell ref="A2168:A2172"/>
    <mergeCell ref="B2168:B2172"/>
    <mergeCell ref="C2168:C2172"/>
    <mergeCell ref="D2168:D2172"/>
    <mergeCell ref="E2168:E2172"/>
    <mergeCell ref="F2168:F2172"/>
    <mergeCell ref="G2168:G2172"/>
    <mergeCell ref="H2168:H2172"/>
    <mergeCell ref="I2168:I2172"/>
    <mergeCell ref="G2163:G2167"/>
    <mergeCell ref="H2163:H2167"/>
    <mergeCell ref="I2163:I2167"/>
    <mergeCell ref="S2163:S2167"/>
    <mergeCell ref="T2163:T2167"/>
    <mergeCell ref="U2163:U2167"/>
    <mergeCell ref="A2163:A2167"/>
    <mergeCell ref="B2163:B2167"/>
    <mergeCell ref="C2163:C2167"/>
    <mergeCell ref="D2163:D2167"/>
    <mergeCell ref="E2163:E2167"/>
    <mergeCell ref="F2163:F2167"/>
    <mergeCell ref="H2180:H2184"/>
    <mergeCell ref="I2180:I2184"/>
    <mergeCell ref="S2180:S2184"/>
    <mergeCell ref="T2180:T2184"/>
    <mergeCell ref="U2180:U2184"/>
    <mergeCell ref="V2180:V2184"/>
    <mergeCell ref="V2173:V2177"/>
    <mergeCell ref="E2178:J2178"/>
    <mergeCell ref="E2179:V2179"/>
    <mergeCell ref="A2180:A2184"/>
    <mergeCell ref="B2180:B2184"/>
    <mergeCell ref="C2180:C2184"/>
    <mergeCell ref="D2180:D2184"/>
    <mergeCell ref="E2180:E2184"/>
    <mergeCell ref="F2180:F2184"/>
    <mergeCell ref="G2180:G2184"/>
    <mergeCell ref="G2173:G2177"/>
    <mergeCell ref="H2173:H2177"/>
    <mergeCell ref="I2173:I2177"/>
    <mergeCell ref="S2173:S2177"/>
    <mergeCell ref="T2173:T2177"/>
    <mergeCell ref="U2173:U2177"/>
    <mergeCell ref="S2190:S2194"/>
    <mergeCell ref="T2190:T2194"/>
    <mergeCell ref="U2190:U2194"/>
    <mergeCell ref="V2190:V2194"/>
    <mergeCell ref="E2195:J2195"/>
    <mergeCell ref="E2196:V2196"/>
    <mergeCell ref="V2185:V2189"/>
    <mergeCell ref="A2190:A2194"/>
    <mergeCell ref="B2190:B2194"/>
    <mergeCell ref="C2190:C2194"/>
    <mergeCell ref="D2190:D2194"/>
    <mergeCell ref="E2190:E2194"/>
    <mergeCell ref="F2190:F2194"/>
    <mergeCell ref="G2190:G2194"/>
    <mergeCell ref="H2190:H2194"/>
    <mergeCell ref="I2190:I2194"/>
    <mergeCell ref="G2185:G2189"/>
    <mergeCell ref="H2185:H2189"/>
    <mergeCell ref="I2185:I2189"/>
    <mergeCell ref="S2185:S2189"/>
    <mergeCell ref="T2185:T2189"/>
    <mergeCell ref="U2185:U2189"/>
    <mergeCell ref="A2185:A2189"/>
    <mergeCell ref="B2185:B2189"/>
    <mergeCell ref="C2185:C2189"/>
    <mergeCell ref="D2185:D2189"/>
    <mergeCell ref="E2185:E2189"/>
    <mergeCell ref="F2185:F2189"/>
    <mergeCell ref="S2202:S2206"/>
    <mergeCell ref="T2202:T2206"/>
    <mergeCell ref="U2202:U2206"/>
    <mergeCell ref="V2202:V2206"/>
    <mergeCell ref="A2207:A2211"/>
    <mergeCell ref="B2207:B2211"/>
    <mergeCell ref="C2207:C2211"/>
    <mergeCell ref="D2207:D2211"/>
    <mergeCell ref="E2207:E2211"/>
    <mergeCell ref="F2207:F2211"/>
    <mergeCell ref="V2197:V2201"/>
    <mergeCell ref="A2202:A2206"/>
    <mergeCell ref="B2202:B2206"/>
    <mergeCell ref="C2202:C2206"/>
    <mergeCell ref="D2202:D2206"/>
    <mergeCell ref="E2202:E2206"/>
    <mergeCell ref="F2202:F2206"/>
    <mergeCell ref="G2202:G2206"/>
    <mergeCell ref="H2202:H2206"/>
    <mergeCell ref="I2202:I2206"/>
    <mergeCell ref="G2197:G2201"/>
    <mergeCell ref="H2197:H2201"/>
    <mergeCell ref="I2197:I2201"/>
    <mergeCell ref="S2197:S2201"/>
    <mergeCell ref="T2197:T2201"/>
    <mergeCell ref="U2197:U2201"/>
    <mergeCell ref="A2197:A2201"/>
    <mergeCell ref="B2197:B2201"/>
    <mergeCell ref="C2197:C2201"/>
    <mergeCell ref="D2197:D2201"/>
    <mergeCell ref="E2197:E2201"/>
    <mergeCell ref="F2197:F2201"/>
    <mergeCell ref="H2214:H2218"/>
    <mergeCell ref="I2214:I2218"/>
    <mergeCell ref="S2214:S2218"/>
    <mergeCell ref="T2214:T2218"/>
    <mergeCell ref="U2214:U2218"/>
    <mergeCell ref="V2214:V2218"/>
    <mergeCell ref="V2207:V2211"/>
    <mergeCell ref="E2212:J2212"/>
    <mergeCell ref="E2213:V2213"/>
    <mergeCell ref="A2214:A2218"/>
    <mergeCell ref="B2214:B2218"/>
    <mergeCell ref="C2214:C2218"/>
    <mergeCell ref="D2214:D2218"/>
    <mergeCell ref="E2214:E2218"/>
    <mergeCell ref="F2214:F2218"/>
    <mergeCell ref="G2214:G2218"/>
    <mergeCell ref="G2207:G2211"/>
    <mergeCell ref="H2207:H2211"/>
    <mergeCell ref="I2207:I2211"/>
    <mergeCell ref="S2207:S2211"/>
    <mergeCell ref="T2207:T2211"/>
    <mergeCell ref="U2207:U2211"/>
    <mergeCell ref="S2224:S2228"/>
    <mergeCell ref="T2224:T2228"/>
    <mergeCell ref="U2224:U2228"/>
    <mergeCell ref="V2224:V2228"/>
    <mergeCell ref="E2229:J2229"/>
    <mergeCell ref="E2230:V2230"/>
    <mergeCell ref="V2219:V2223"/>
    <mergeCell ref="A2224:A2228"/>
    <mergeCell ref="B2224:B2228"/>
    <mergeCell ref="C2224:C2228"/>
    <mergeCell ref="D2224:D2228"/>
    <mergeCell ref="E2224:E2228"/>
    <mergeCell ref="F2224:F2228"/>
    <mergeCell ref="G2224:G2228"/>
    <mergeCell ref="H2224:H2228"/>
    <mergeCell ref="I2224:I2228"/>
    <mergeCell ref="G2219:G2223"/>
    <mergeCell ref="H2219:H2223"/>
    <mergeCell ref="I2219:I2223"/>
    <mergeCell ref="S2219:S2223"/>
    <mergeCell ref="T2219:T2223"/>
    <mergeCell ref="U2219:U2223"/>
    <mergeCell ref="A2219:A2223"/>
    <mergeCell ref="B2219:B2223"/>
    <mergeCell ref="C2219:C2223"/>
    <mergeCell ref="D2219:D2223"/>
    <mergeCell ref="E2219:E2223"/>
    <mergeCell ref="F2219:F2223"/>
    <mergeCell ref="S2236:S2240"/>
    <mergeCell ref="T2236:T2240"/>
    <mergeCell ref="U2236:U2240"/>
    <mergeCell ref="V2236:V2240"/>
    <mergeCell ref="A2241:A2245"/>
    <mergeCell ref="B2241:B2245"/>
    <mergeCell ref="C2241:C2245"/>
    <mergeCell ref="D2241:D2245"/>
    <mergeCell ref="E2241:E2245"/>
    <mergeCell ref="F2241:F2245"/>
    <mergeCell ref="V2231:V2235"/>
    <mergeCell ref="A2236:A2240"/>
    <mergeCell ref="B2236:B2240"/>
    <mergeCell ref="C2236:C2240"/>
    <mergeCell ref="D2236:D2240"/>
    <mergeCell ref="E2236:E2240"/>
    <mergeCell ref="F2236:F2240"/>
    <mergeCell ref="G2236:G2240"/>
    <mergeCell ref="H2236:H2240"/>
    <mergeCell ref="I2236:I2240"/>
    <mergeCell ref="G2231:G2235"/>
    <mergeCell ref="H2231:H2235"/>
    <mergeCell ref="I2231:I2235"/>
    <mergeCell ref="S2231:S2235"/>
    <mergeCell ref="T2231:T2235"/>
    <mergeCell ref="U2231:U2235"/>
    <mergeCell ref="A2231:A2235"/>
    <mergeCell ref="B2231:B2235"/>
    <mergeCell ref="C2231:C2235"/>
    <mergeCell ref="D2231:D2235"/>
    <mergeCell ref="E2231:E2235"/>
    <mergeCell ref="F2231:F2235"/>
    <mergeCell ref="E2253:E2257"/>
    <mergeCell ref="F2253:F2257"/>
    <mergeCell ref="H2248:H2252"/>
    <mergeCell ref="I2248:I2252"/>
    <mergeCell ref="S2248:S2252"/>
    <mergeCell ref="T2248:T2252"/>
    <mergeCell ref="U2248:U2252"/>
    <mergeCell ref="V2248:V2252"/>
    <mergeCell ref="V2241:V2245"/>
    <mergeCell ref="E2246:J2246"/>
    <mergeCell ref="E2247:V2247"/>
    <mergeCell ref="A2248:A2252"/>
    <mergeCell ref="B2248:B2252"/>
    <mergeCell ref="C2248:C2252"/>
    <mergeCell ref="D2248:D2252"/>
    <mergeCell ref="E2248:E2252"/>
    <mergeCell ref="F2248:F2252"/>
    <mergeCell ref="G2248:G2252"/>
    <mergeCell ref="G2241:G2245"/>
    <mergeCell ref="H2241:H2245"/>
    <mergeCell ref="I2241:I2245"/>
    <mergeCell ref="S2241:S2245"/>
    <mergeCell ref="T2241:T2245"/>
    <mergeCell ref="U2241:U2245"/>
    <mergeCell ref="C2265:J2265"/>
    <mergeCell ref="B2266:J2266"/>
    <mergeCell ref="A2268:V2268"/>
    <mergeCell ref="C2269:V2269"/>
    <mergeCell ref="D2270:V2270"/>
    <mergeCell ref="E2271:V2271"/>
    <mergeCell ref="S2258:S2262"/>
    <mergeCell ref="T2258:T2262"/>
    <mergeCell ref="U2258:U2262"/>
    <mergeCell ref="V2258:V2262"/>
    <mergeCell ref="E2263:J2263"/>
    <mergeCell ref="D2264:J2264"/>
    <mergeCell ref="V2253:V2257"/>
    <mergeCell ref="A2258:A2262"/>
    <mergeCell ref="B2258:B2262"/>
    <mergeCell ref="C2258:C2262"/>
    <mergeCell ref="D2258:D2262"/>
    <mergeCell ref="E2258:E2262"/>
    <mergeCell ref="F2258:F2262"/>
    <mergeCell ref="G2258:G2262"/>
    <mergeCell ref="H2258:H2262"/>
    <mergeCell ref="I2258:I2262"/>
    <mergeCell ref="G2253:G2257"/>
    <mergeCell ref="H2253:H2257"/>
    <mergeCell ref="I2253:I2257"/>
    <mergeCell ref="S2253:S2257"/>
    <mergeCell ref="T2253:T2257"/>
    <mergeCell ref="U2253:U2257"/>
    <mergeCell ref="A2253:A2257"/>
    <mergeCell ref="B2253:B2257"/>
    <mergeCell ref="C2253:C2257"/>
    <mergeCell ref="D2253:D2257"/>
    <mergeCell ref="S2277:S2281"/>
    <mergeCell ref="T2277:T2281"/>
    <mergeCell ref="U2277:U2281"/>
    <mergeCell ref="V2277:V2281"/>
    <mergeCell ref="A2282:A2286"/>
    <mergeCell ref="B2282:B2286"/>
    <mergeCell ref="C2282:C2286"/>
    <mergeCell ref="D2282:D2286"/>
    <mergeCell ref="E2282:E2286"/>
    <mergeCell ref="F2282:F2286"/>
    <mergeCell ref="V2272:V2276"/>
    <mergeCell ref="A2277:A2281"/>
    <mergeCell ref="B2277:B2281"/>
    <mergeCell ref="C2277:C2281"/>
    <mergeCell ref="D2277:D2281"/>
    <mergeCell ref="E2277:E2281"/>
    <mergeCell ref="F2277:F2281"/>
    <mergeCell ref="G2277:G2281"/>
    <mergeCell ref="H2277:H2281"/>
    <mergeCell ref="I2277:I2281"/>
    <mergeCell ref="G2272:G2276"/>
    <mergeCell ref="H2272:H2276"/>
    <mergeCell ref="I2272:I2276"/>
    <mergeCell ref="S2272:S2276"/>
    <mergeCell ref="T2272:T2276"/>
    <mergeCell ref="U2272:U2276"/>
    <mergeCell ref="A2272:A2276"/>
    <mergeCell ref="B2272:B2276"/>
    <mergeCell ref="C2272:C2276"/>
    <mergeCell ref="D2272:D2276"/>
    <mergeCell ref="E2272:E2276"/>
    <mergeCell ref="F2272:F2276"/>
    <mergeCell ref="H2289:H2293"/>
    <mergeCell ref="I2289:I2293"/>
    <mergeCell ref="S2289:S2293"/>
    <mergeCell ref="T2289:T2293"/>
    <mergeCell ref="U2289:U2293"/>
    <mergeCell ref="V2289:V2293"/>
    <mergeCell ref="V2282:V2286"/>
    <mergeCell ref="E2287:J2287"/>
    <mergeCell ref="E2288:V2288"/>
    <mergeCell ref="A2289:A2293"/>
    <mergeCell ref="B2289:B2293"/>
    <mergeCell ref="C2289:C2293"/>
    <mergeCell ref="D2289:D2293"/>
    <mergeCell ref="E2289:E2293"/>
    <mergeCell ref="F2289:F2293"/>
    <mergeCell ref="G2289:G2293"/>
    <mergeCell ref="G2282:G2286"/>
    <mergeCell ref="H2282:H2286"/>
    <mergeCell ref="I2282:I2286"/>
    <mergeCell ref="S2282:S2286"/>
    <mergeCell ref="T2282:T2286"/>
    <mergeCell ref="U2282:U2286"/>
    <mergeCell ref="S2299:S2303"/>
    <mergeCell ref="T2299:T2303"/>
    <mergeCell ref="U2299:U2303"/>
    <mergeCell ref="V2299:V2303"/>
    <mergeCell ref="E2304:J2304"/>
    <mergeCell ref="E2305:V2305"/>
    <mergeCell ref="V2294:V2298"/>
    <mergeCell ref="A2299:A2303"/>
    <mergeCell ref="B2299:B2303"/>
    <mergeCell ref="C2299:C2303"/>
    <mergeCell ref="D2299:D2303"/>
    <mergeCell ref="E2299:E2303"/>
    <mergeCell ref="F2299:F2303"/>
    <mergeCell ref="G2299:G2303"/>
    <mergeCell ref="H2299:H2303"/>
    <mergeCell ref="I2299:I2303"/>
    <mergeCell ref="G2294:G2298"/>
    <mergeCell ref="H2294:H2298"/>
    <mergeCell ref="I2294:I2298"/>
    <mergeCell ref="S2294:S2298"/>
    <mergeCell ref="T2294:T2298"/>
    <mergeCell ref="U2294:U2298"/>
    <mergeCell ref="A2294:A2298"/>
    <mergeCell ref="B2294:B2298"/>
    <mergeCell ref="C2294:C2298"/>
    <mergeCell ref="D2294:D2298"/>
    <mergeCell ref="E2294:E2298"/>
    <mergeCell ref="F2294:F2298"/>
    <mergeCell ref="S2311:S2315"/>
    <mergeCell ref="T2311:T2315"/>
    <mergeCell ref="U2311:U2315"/>
    <mergeCell ref="V2311:V2315"/>
    <mergeCell ref="A2316:A2320"/>
    <mergeCell ref="B2316:B2320"/>
    <mergeCell ref="C2316:C2320"/>
    <mergeCell ref="D2316:D2320"/>
    <mergeCell ref="E2316:E2320"/>
    <mergeCell ref="F2316:F2320"/>
    <mergeCell ref="V2306:V2310"/>
    <mergeCell ref="A2311:A2315"/>
    <mergeCell ref="B2311:B2315"/>
    <mergeCell ref="C2311:C2315"/>
    <mergeCell ref="D2311:D2315"/>
    <mergeCell ref="E2311:E2315"/>
    <mergeCell ref="F2311:F2315"/>
    <mergeCell ref="G2311:G2315"/>
    <mergeCell ref="H2311:H2315"/>
    <mergeCell ref="I2311:I2315"/>
    <mergeCell ref="G2306:G2310"/>
    <mergeCell ref="H2306:H2310"/>
    <mergeCell ref="I2306:I2310"/>
    <mergeCell ref="S2306:S2310"/>
    <mergeCell ref="T2306:T2310"/>
    <mergeCell ref="U2306:U2310"/>
    <mergeCell ref="A2306:A2310"/>
    <mergeCell ref="B2306:B2310"/>
    <mergeCell ref="C2306:C2310"/>
    <mergeCell ref="D2306:D2310"/>
    <mergeCell ref="E2306:E2310"/>
    <mergeCell ref="F2306:F2310"/>
    <mergeCell ref="H2323:H2327"/>
    <mergeCell ref="I2323:I2327"/>
    <mergeCell ref="S2323:S2327"/>
    <mergeCell ref="T2323:T2327"/>
    <mergeCell ref="U2323:U2327"/>
    <mergeCell ref="V2323:V2327"/>
    <mergeCell ref="V2316:V2320"/>
    <mergeCell ref="E2321:J2321"/>
    <mergeCell ref="E2322:V2322"/>
    <mergeCell ref="A2323:A2327"/>
    <mergeCell ref="B2323:B2327"/>
    <mergeCell ref="C2323:C2327"/>
    <mergeCell ref="D2323:D2327"/>
    <mergeCell ref="E2323:E2327"/>
    <mergeCell ref="F2323:F2327"/>
    <mergeCell ref="G2323:G2327"/>
    <mergeCell ref="G2316:G2320"/>
    <mergeCell ref="H2316:H2320"/>
    <mergeCell ref="I2316:I2320"/>
    <mergeCell ref="S2316:S2320"/>
    <mergeCell ref="T2316:T2320"/>
    <mergeCell ref="U2316:U2320"/>
    <mergeCell ref="S2333:S2337"/>
    <mergeCell ref="T2333:T2337"/>
    <mergeCell ref="U2333:U2337"/>
    <mergeCell ref="V2333:V2337"/>
    <mergeCell ref="E2338:J2338"/>
    <mergeCell ref="E2339:V2339"/>
    <mergeCell ref="V2328:V2332"/>
    <mergeCell ref="A2333:A2337"/>
    <mergeCell ref="B2333:B2337"/>
    <mergeCell ref="C2333:C2337"/>
    <mergeCell ref="D2333:D2337"/>
    <mergeCell ref="E2333:E2337"/>
    <mergeCell ref="F2333:F2337"/>
    <mergeCell ref="G2333:G2337"/>
    <mergeCell ref="H2333:H2337"/>
    <mergeCell ref="I2333:I2337"/>
    <mergeCell ref="G2328:G2332"/>
    <mergeCell ref="H2328:H2332"/>
    <mergeCell ref="I2328:I2332"/>
    <mergeCell ref="S2328:S2332"/>
    <mergeCell ref="T2328:T2332"/>
    <mergeCell ref="U2328:U2332"/>
    <mergeCell ref="A2328:A2332"/>
    <mergeCell ref="B2328:B2332"/>
    <mergeCell ref="C2328:C2332"/>
    <mergeCell ref="D2328:D2332"/>
    <mergeCell ref="E2328:E2332"/>
    <mergeCell ref="F2328:F2332"/>
    <mergeCell ref="V2340:V2341"/>
    <mergeCell ref="S2342:S2344"/>
    <mergeCell ref="T2342:T2344"/>
    <mergeCell ref="U2342:U2344"/>
    <mergeCell ref="V2342:V2344"/>
    <mergeCell ref="H2343:H2344"/>
    <mergeCell ref="G2340:G2344"/>
    <mergeCell ref="H2340:H2342"/>
    <mergeCell ref="I2340:I2344"/>
    <mergeCell ref="S2340:S2341"/>
    <mergeCell ref="T2340:T2341"/>
    <mergeCell ref="U2340:U2341"/>
    <mergeCell ref="A2340:A2344"/>
    <mergeCell ref="B2340:B2344"/>
    <mergeCell ref="C2340:C2344"/>
    <mergeCell ref="D2340:D2344"/>
    <mergeCell ref="E2340:E2344"/>
    <mergeCell ref="F2340:F2344"/>
    <mergeCell ref="I2350:I2354"/>
    <mergeCell ref="S2350:S2354"/>
    <mergeCell ref="T2350:T2354"/>
    <mergeCell ref="U2350:U2354"/>
    <mergeCell ref="V2350:V2354"/>
    <mergeCell ref="E2355:J2355"/>
    <mergeCell ref="V2345:V2349"/>
    <mergeCell ref="H2348:H2349"/>
    <mergeCell ref="A2350:A2354"/>
    <mergeCell ref="B2350:B2354"/>
    <mergeCell ref="C2350:C2354"/>
    <mergeCell ref="D2350:D2354"/>
    <mergeCell ref="E2350:E2354"/>
    <mergeCell ref="F2350:F2354"/>
    <mergeCell ref="G2350:G2354"/>
    <mergeCell ref="H2350:H2354"/>
    <mergeCell ref="G2345:G2349"/>
    <mergeCell ref="H2345:H2347"/>
    <mergeCell ref="I2345:I2349"/>
    <mergeCell ref="S2345:S2349"/>
    <mergeCell ref="T2345:T2349"/>
    <mergeCell ref="U2345:U2349"/>
    <mergeCell ref="A2345:A2349"/>
    <mergeCell ref="B2345:B2349"/>
    <mergeCell ref="C2345:C2349"/>
    <mergeCell ref="D2345:D2349"/>
    <mergeCell ref="E2345:E2349"/>
    <mergeCell ref="F2345:F2349"/>
    <mergeCell ref="H2359:H2361"/>
    <mergeCell ref="I2359:I2363"/>
    <mergeCell ref="S2359:S2363"/>
    <mergeCell ref="T2359:T2363"/>
    <mergeCell ref="U2359:U2363"/>
    <mergeCell ref="V2359:V2363"/>
    <mergeCell ref="H2362:H2363"/>
    <mergeCell ref="D2356:J2356"/>
    <mergeCell ref="D2357:V2357"/>
    <mergeCell ref="E2358:V2358"/>
    <mergeCell ref="A2359:A2363"/>
    <mergeCell ref="B2359:B2363"/>
    <mergeCell ref="C2359:C2363"/>
    <mergeCell ref="D2359:D2363"/>
    <mergeCell ref="E2359:E2363"/>
    <mergeCell ref="F2359:F2363"/>
    <mergeCell ref="G2359:G2363"/>
    <mergeCell ref="S2369:S2373"/>
    <mergeCell ref="T2369:T2373"/>
    <mergeCell ref="U2369:U2373"/>
    <mergeCell ref="V2369:V2373"/>
    <mergeCell ref="E2374:J2374"/>
    <mergeCell ref="E2375:V2375"/>
    <mergeCell ref="V2364:V2368"/>
    <mergeCell ref="A2369:A2373"/>
    <mergeCell ref="B2369:B2373"/>
    <mergeCell ref="C2369:C2373"/>
    <mergeCell ref="D2369:D2373"/>
    <mergeCell ref="E2369:E2373"/>
    <mergeCell ref="F2369:F2373"/>
    <mergeCell ref="G2369:G2373"/>
    <mergeCell ref="H2369:H2373"/>
    <mergeCell ref="I2369:I2373"/>
    <mergeCell ref="G2364:G2368"/>
    <mergeCell ref="H2364:H2368"/>
    <mergeCell ref="I2364:I2368"/>
    <mergeCell ref="S2364:S2368"/>
    <mergeCell ref="T2364:T2368"/>
    <mergeCell ref="U2364:U2368"/>
    <mergeCell ref="A2364:A2368"/>
    <mergeCell ref="B2364:B2368"/>
    <mergeCell ref="C2364:C2368"/>
    <mergeCell ref="D2364:D2368"/>
    <mergeCell ref="E2364:E2368"/>
    <mergeCell ref="F2364:F2368"/>
    <mergeCell ref="V2376:V2380"/>
    <mergeCell ref="A2381:A2385"/>
    <mergeCell ref="B2381:B2385"/>
    <mergeCell ref="C2381:C2385"/>
    <mergeCell ref="D2381:D2385"/>
    <mergeCell ref="E2381:E2385"/>
    <mergeCell ref="F2381:F2385"/>
    <mergeCell ref="G2381:G2385"/>
    <mergeCell ref="H2381:H2385"/>
    <mergeCell ref="I2381:I2385"/>
    <mergeCell ref="G2376:G2380"/>
    <mergeCell ref="H2376:H2380"/>
    <mergeCell ref="I2376:I2380"/>
    <mergeCell ref="S2376:S2380"/>
    <mergeCell ref="T2376:T2380"/>
    <mergeCell ref="U2376:U2380"/>
    <mergeCell ref="A2376:A2380"/>
    <mergeCell ref="B2376:B2380"/>
    <mergeCell ref="C2376:C2380"/>
    <mergeCell ref="D2376:D2380"/>
    <mergeCell ref="E2376:E2380"/>
    <mergeCell ref="F2376:F2380"/>
    <mergeCell ref="V2386:V2390"/>
    <mergeCell ref="E2391:J2391"/>
    <mergeCell ref="E2392:V2392"/>
    <mergeCell ref="A2393:A2397"/>
    <mergeCell ref="B2393:B2397"/>
    <mergeCell ref="C2393:C2397"/>
    <mergeCell ref="D2393:D2397"/>
    <mergeCell ref="E2393:E2397"/>
    <mergeCell ref="F2393:F2397"/>
    <mergeCell ref="G2393:G2397"/>
    <mergeCell ref="G2386:G2390"/>
    <mergeCell ref="H2386:H2390"/>
    <mergeCell ref="I2386:I2390"/>
    <mergeCell ref="S2386:S2390"/>
    <mergeCell ref="T2386:T2390"/>
    <mergeCell ref="U2386:U2390"/>
    <mergeCell ref="S2381:S2385"/>
    <mergeCell ref="T2381:T2385"/>
    <mergeCell ref="U2381:U2385"/>
    <mergeCell ref="V2381:V2385"/>
    <mergeCell ref="A2386:A2390"/>
    <mergeCell ref="B2386:B2390"/>
    <mergeCell ref="C2386:C2390"/>
    <mergeCell ref="D2386:D2390"/>
    <mergeCell ref="E2386:E2390"/>
    <mergeCell ref="F2386:F2390"/>
    <mergeCell ref="S2398:S2402"/>
    <mergeCell ref="T2398:T2402"/>
    <mergeCell ref="U2398:U2402"/>
    <mergeCell ref="V2398:V2402"/>
    <mergeCell ref="A2403:A2407"/>
    <mergeCell ref="B2403:B2407"/>
    <mergeCell ref="C2403:C2407"/>
    <mergeCell ref="D2403:D2407"/>
    <mergeCell ref="E2403:E2407"/>
    <mergeCell ref="F2403:F2407"/>
    <mergeCell ref="V2396:V2397"/>
    <mergeCell ref="A2398:A2402"/>
    <mergeCell ref="B2398:B2402"/>
    <mergeCell ref="C2398:C2402"/>
    <mergeCell ref="D2398:D2402"/>
    <mergeCell ref="E2398:E2402"/>
    <mergeCell ref="F2398:F2402"/>
    <mergeCell ref="G2398:G2402"/>
    <mergeCell ref="H2398:H2402"/>
    <mergeCell ref="I2398:I2402"/>
    <mergeCell ref="I2393:I2397"/>
    <mergeCell ref="S2393:S2394"/>
    <mergeCell ref="T2393:T2394"/>
    <mergeCell ref="U2393:U2394"/>
    <mergeCell ref="V2393:V2394"/>
    <mergeCell ref="H2394:H2395"/>
    <mergeCell ref="H2396:H2397"/>
    <mergeCell ref="S2396:S2397"/>
    <mergeCell ref="T2396:T2397"/>
    <mergeCell ref="U2396:U2397"/>
    <mergeCell ref="H2410:H2414"/>
    <mergeCell ref="I2410:I2414"/>
    <mergeCell ref="S2410:S2414"/>
    <mergeCell ref="T2410:T2414"/>
    <mergeCell ref="U2410:U2414"/>
    <mergeCell ref="V2410:V2414"/>
    <mergeCell ref="V2403:V2407"/>
    <mergeCell ref="E2408:J2408"/>
    <mergeCell ref="E2409:V2409"/>
    <mergeCell ref="A2410:A2414"/>
    <mergeCell ref="B2410:B2414"/>
    <mergeCell ref="C2410:C2414"/>
    <mergeCell ref="D2410:D2414"/>
    <mergeCell ref="E2410:E2414"/>
    <mergeCell ref="F2410:F2414"/>
    <mergeCell ref="G2410:G2414"/>
    <mergeCell ref="G2403:G2407"/>
    <mergeCell ref="H2403:H2407"/>
    <mergeCell ref="I2403:I2407"/>
    <mergeCell ref="S2403:S2407"/>
    <mergeCell ref="T2403:T2407"/>
    <mergeCell ref="U2403:U2407"/>
    <mergeCell ref="S2420:S2424"/>
    <mergeCell ref="T2420:T2424"/>
    <mergeCell ref="U2420:U2424"/>
    <mergeCell ref="V2420:V2424"/>
    <mergeCell ref="E2425:J2425"/>
    <mergeCell ref="E2426:V2426"/>
    <mergeCell ref="V2415:V2419"/>
    <mergeCell ref="A2420:A2424"/>
    <mergeCell ref="B2420:B2424"/>
    <mergeCell ref="C2420:C2424"/>
    <mergeCell ref="D2420:D2424"/>
    <mergeCell ref="E2420:E2424"/>
    <mergeCell ref="F2420:F2424"/>
    <mergeCell ref="G2420:G2424"/>
    <mergeCell ref="H2420:H2424"/>
    <mergeCell ref="I2420:I2424"/>
    <mergeCell ref="G2415:G2419"/>
    <mergeCell ref="H2415:H2419"/>
    <mergeCell ref="I2415:I2419"/>
    <mergeCell ref="S2415:S2419"/>
    <mergeCell ref="T2415:T2419"/>
    <mergeCell ref="U2415:U2419"/>
    <mergeCell ref="A2415:A2419"/>
    <mergeCell ref="B2415:B2419"/>
    <mergeCell ref="C2415:C2419"/>
    <mergeCell ref="D2415:D2419"/>
    <mergeCell ref="E2415:E2419"/>
    <mergeCell ref="F2415:F2419"/>
    <mergeCell ref="V2427:V2431"/>
    <mergeCell ref="A2432:A2436"/>
    <mergeCell ref="B2432:B2436"/>
    <mergeCell ref="C2432:C2436"/>
    <mergeCell ref="D2432:D2436"/>
    <mergeCell ref="E2432:E2436"/>
    <mergeCell ref="F2432:F2436"/>
    <mergeCell ref="G2432:G2436"/>
    <mergeCell ref="H2432:H2436"/>
    <mergeCell ref="I2432:I2436"/>
    <mergeCell ref="G2427:G2431"/>
    <mergeCell ref="H2427:H2431"/>
    <mergeCell ref="I2427:I2431"/>
    <mergeCell ref="S2427:S2431"/>
    <mergeCell ref="T2427:T2431"/>
    <mergeCell ref="U2427:U2431"/>
    <mergeCell ref="A2427:A2431"/>
    <mergeCell ref="B2427:B2431"/>
    <mergeCell ref="C2427:C2431"/>
    <mergeCell ref="D2427:D2431"/>
    <mergeCell ref="E2427:E2431"/>
    <mergeCell ref="F2427:F2431"/>
    <mergeCell ref="V2437:V2441"/>
    <mergeCell ref="E2442:J2442"/>
    <mergeCell ref="D2443:J2443"/>
    <mergeCell ref="C2444:J2444"/>
    <mergeCell ref="C2445:V2445"/>
    <mergeCell ref="D2446:V2446"/>
    <mergeCell ref="G2437:G2441"/>
    <mergeCell ref="H2437:H2441"/>
    <mergeCell ref="I2437:I2441"/>
    <mergeCell ref="S2437:S2441"/>
    <mergeCell ref="T2437:T2441"/>
    <mergeCell ref="U2437:U2441"/>
    <mergeCell ref="S2432:S2436"/>
    <mergeCell ref="T2432:T2436"/>
    <mergeCell ref="U2432:U2436"/>
    <mergeCell ref="V2432:V2436"/>
    <mergeCell ref="A2437:A2441"/>
    <mergeCell ref="B2437:B2441"/>
    <mergeCell ref="C2437:C2441"/>
    <mergeCell ref="D2437:D2441"/>
    <mergeCell ref="E2437:E2441"/>
    <mergeCell ref="F2437:F2441"/>
    <mergeCell ref="T2448:T2452"/>
    <mergeCell ref="U2448:U2452"/>
    <mergeCell ref="V2448:V2452"/>
    <mergeCell ref="H2451:H2452"/>
    <mergeCell ref="A2453:A2457"/>
    <mergeCell ref="B2453:B2457"/>
    <mergeCell ref="C2453:C2457"/>
    <mergeCell ref="D2453:D2457"/>
    <mergeCell ref="E2453:E2457"/>
    <mergeCell ref="F2453:F2457"/>
    <mergeCell ref="E2447:V2447"/>
    <mergeCell ref="A2448:A2452"/>
    <mergeCell ref="B2448:B2452"/>
    <mergeCell ref="C2448:C2452"/>
    <mergeCell ref="D2448:D2452"/>
    <mergeCell ref="E2448:E2452"/>
    <mergeCell ref="F2448:F2452"/>
    <mergeCell ref="G2448:G2452"/>
    <mergeCell ref="I2448:I2452"/>
    <mergeCell ref="S2448:S2452"/>
    <mergeCell ref="S2458:S2462"/>
    <mergeCell ref="T2458:T2462"/>
    <mergeCell ref="U2458:U2462"/>
    <mergeCell ref="V2458:V2462"/>
    <mergeCell ref="E2463:J2463"/>
    <mergeCell ref="E2464:V2464"/>
    <mergeCell ref="V2453:V2457"/>
    <mergeCell ref="A2458:A2462"/>
    <mergeCell ref="B2458:B2462"/>
    <mergeCell ref="C2458:C2462"/>
    <mergeCell ref="D2458:D2462"/>
    <mergeCell ref="E2458:E2462"/>
    <mergeCell ref="F2458:F2462"/>
    <mergeCell ref="G2458:G2462"/>
    <mergeCell ref="H2458:H2462"/>
    <mergeCell ref="I2458:I2462"/>
    <mergeCell ref="G2453:G2457"/>
    <mergeCell ref="H2453:H2457"/>
    <mergeCell ref="I2453:I2457"/>
    <mergeCell ref="S2453:S2457"/>
    <mergeCell ref="T2453:T2457"/>
    <mergeCell ref="U2453:U2457"/>
    <mergeCell ref="S2470:S2474"/>
    <mergeCell ref="T2470:T2474"/>
    <mergeCell ref="U2470:U2474"/>
    <mergeCell ref="V2470:V2474"/>
    <mergeCell ref="A2475:A2479"/>
    <mergeCell ref="B2475:B2479"/>
    <mergeCell ref="C2475:C2479"/>
    <mergeCell ref="D2475:D2479"/>
    <mergeCell ref="E2475:E2479"/>
    <mergeCell ref="F2475:F2479"/>
    <mergeCell ref="V2465:V2469"/>
    <mergeCell ref="A2470:A2474"/>
    <mergeCell ref="B2470:B2474"/>
    <mergeCell ref="C2470:C2474"/>
    <mergeCell ref="D2470:D2474"/>
    <mergeCell ref="E2470:E2474"/>
    <mergeCell ref="F2470:F2474"/>
    <mergeCell ref="G2470:G2474"/>
    <mergeCell ref="H2470:H2474"/>
    <mergeCell ref="I2470:I2474"/>
    <mergeCell ref="G2465:G2469"/>
    <mergeCell ref="H2465:H2469"/>
    <mergeCell ref="I2465:I2469"/>
    <mergeCell ref="S2465:S2469"/>
    <mergeCell ref="T2465:T2469"/>
    <mergeCell ref="U2465:U2469"/>
    <mergeCell ref="A2465:A2469"/>
    <mergeCell ref="B2465:B2469"/>
    <mergeCell ref="C2465:C2469"/>
    <mergeCell ref="D2465:D2469"/>
    <mergeCell ref="E2465:E2469"/>
    <mergeCell ref="F2465:F2469"/>
    <mergeCell ref="I2482:I2486"/>
    <mergeCell ref="S2482:S2486"/>
    <mergeCell ref="T2482:T2486"/>
    <mergeCell ref="U2482:U2486"/>
    <mergeCell ref="V2482:V2486"/>
    <mergeCell ref="H2485:H2486"/>
    <mergeCell ref="V2475:V2479"/>
    <mergeCell ref="E2480:J2480"/>
    <mergeCell ref="E2481:V2481"/>
    <mergeCell ref="A2482:A2486"/>
    <mergeCell ref="B2482:B2486"/>
    <mergeCell ref="C2482:C2486"/>
    <mergeCell ref="D2482:D2486"/>
    <mergeCell ref="E2482:E2486"/>
    <mergeCell ref="F2482:F2486"/>
    <mergeCell ref="G2482:G2486"/>
    <mergeCell ref="G2475:G2479"/>
    <mergeCell ref="H2475:H2479"/>
    <mergeCell ref="I2475:I2479"/>
    <mergeCell ref="S2475:S2479"/>
    <mergeCell ref="T2475:T2479"/>
    <mergeCell ref="U2475:U2479"/>
    <mergeCell ref="S2492:S2496"/>
    <mergeCell ref="T2492:T2496"/>
    <mergeCell ref="U2492:U2496"/>
    <mergeCell ref="V2492:V2496"/>
    <mergeCell ref="E2497:J2497"/>
    <mergeCell ref="D2498:J2498"/>
    <mergeCell ref="V2487:V2491"/>
    <mergeCell ref="A2492:A2496"/>
    <mergeCell ref="B2492:B2496"/>
    <mergeCell ref="C2492:C2496"/>
    <mergeCell ref="D2492:D2496"/>
    <mergeCell ref="E2492:E2496"/>
    <mergeCell ref="F2492:F2496"/>
    <mergeCell ref="G2492:G2496"/>
    <mergeCell ref="H2492:H2496"/>
    <mergeCell ref="I2492:I2496"/>
    <mergeCell ref="G2487:G2491"/>
    <mergeCell ref="H2487:H2491"/>
    <mergeCell ref="I2487:I2491"/>
    <mergeCell ref="S2487:S2491"/>
    <mergeCell ref="T2487:T2491"/>
    <mergeCell ref="U2487:U2491"/>
    <mergeCell ref="A2487:A2491"/>
    <mergeCell ref="B2487:B2491"/>
    <mergeCell ref="C2487:C2491"/>
    <mergeCell ref="D2487:D2491"/>
    <mergeCell ref="E2487:E2491"/>
    <mergeCell ref="F2487:F2491"/>
    <mergeCell ref="I2501:I2505"/>
    <mergeCell ref="S2501:S2505"/>
    <mergeCell ref="T2501:T2505"/>
    <mergeCell ref="U2501:U2505"/>
    <mergeCell ref="V2501:V2505"/>
    <mergeCell ref="A2506:A2510"/>
    <mergeCell ref="B2506:B2510"/>
    <mergeCell ref="C2506:C2510"/>
    <mergeCell ref="D2506:D2510"/>
    <mergeCell ref="E2506:E2510"/>
    <mergeCell ref="D2499:V2499"/>
    <mergeCell ref="E2500:V2500"/>
    <mergeCell ref="A2501:A2505"/>
    <mergeCell ref="B2501:B2505"/>
    <mergeCell ref="C2501:C2505"/>
    <mergeCell ref="D2501:D2505"/>
    <mergeCell ref="E2501:E2505"/>
    <mergeCell ref="F2501:F2505"/>
    <mergeCell ref="G2501:G2505"/>
    <mergeCell ref="H2501:H2505"/>
    <mergeCell ref="I2511:I2515"/>
    <mergeCell ref="S2511:S2515"/>
    <mergeCell ref="T2511:T2515"/>
    <mergeCell ref="U2511:U2515"/>
    <mergeCell ref="V2511:V2515"/>
    <mergeCell ref="E2516:J2516"/>
    <mergeCell ref="U2506:U2510"/>
    <mergeCell ref="V2506:V2510"/>
    <mergeCell ref="A2511:A2515"/>
    <mergeCell ref="B2511:B2515"/>
    <mergeCell ref="C2511:C2515"/>
    <mergeCell ref="D2511:D2515"/>
    <mergeCell ref="E2511:E2515"/>
    <mergeCell ref="F2511:F2515"/>
    <mergeCell ref="G2511:G2515"/>
    <mergeCell ref="H2511:H2515"/>
    <mergeCell ref="F2506:F2510"/>
    <mergeCell ref="G2506:G2510"/>
    <mergeCell ref="H2506:H2510"/>
    <mergeCell ref="I2506:I2510"/>
    <mergeCell ref="S2506:S2510"/>
    <mergeCell ref="T2506:T2510"/>
    <mergeCell ref="T2518:T2522"/>
    <mergeCell ref="U2518:U2522"/>
    <mergeCell ref="V2518:V2522"/>
    <mergeCell ref="H2521:H2522"/>
    <mergeCell ref="A2523:A2527"/>
    <mergeCell ref="B2523:B2527"/>
    <mergeCell ref="C2523:C2527"/>
    <mergeCell ref="D2523:D2527"/>
    <mergeCell ref="E2523:E2527"/>
    <mergeCell ref="F2523:F2527"/>
    <mergeCell ref="E2517:V2517"/>
    <mergeCell ref="A2518:A2522"/>
    <mergeCell ref="B2518:B2522"/>
    <mergeCell ref="C2518:C2522"/>
    <mergeCell ref="D2518:D2522"/>
    <mergeCell ref="E2518:E2522"/>
    <mergeCell ref="F2518:F2522"/>
    <mergeCell ref="G2518:G2522"/>
    <mergeCell ref="I2518:I2522"/>
    <mergeCell ref="S2518:S2522"/>
    <mergeCell ref="S2528:S2532"/>
    <mergeCell ref="T2528:T2532"/>
    <mergeCell ref="U2528:U2532"/>
    <mergeCell ref="V2528:V2532"/>
    <mergeCell ref="E2533:J2533"/>
    <mergeCell ref="E2534:V2534"/>
    <mergeCell ref="V2523:V2527"/>
    <mergeCell ref="A2528:A2532"/>
    <mergeCell ref="B2528:B2532"/>
    <mergeCell ref="C2528:C2532"/>
    <mergeCell ref="D2528:D2532"/>
    <mergeCell ref="E2528:E2532"/>
    <mergeCell ref="F2528:F2532"/>
    <mergeCell ref="G2528:G2532"/>
    <mergeCell ref="H2528:H2532"/>
    <mergeCell ref="I2528:I2532"/>
    <mergeCell ref="G2523:G2527"/>
    <mergeCell ref="H2523:H2527"/>
    <mergeCell ref="I2523:I2527"/>
    <mergeCell ref="S2523:S2527"/>
    <mergeCell ref="T2523:T2527"/>
    <mergeCell ref="U2523:U2527"/>
    <mergeCell ref="S2540:S2544"/>
    <mergeCell ref="T2540:T2544"/>
    <mergeCell ref="U2540:U2544"/>
    <mergeCell ref="V2540:V2544"/>
    <mergeCell ref="A2545:A2549"/>
    <mergeCell ref="B2545:B2549"/>
    <mergeCell ref="C2545:C2549"/>
    <mergeCell ref="D2545:D2549"/>
    <mergeCell ref="E2545:E2549"/>
    <mergeCell ref="F2545:F2549"/>
    <mergeCell ref="V2535:V2539"/>
    <mergeCell ref="A2540:A2544"/>
    <mergeCell ref="B2540:B2544"/>
    <mergeCell ref="C2540:C2544"/>
    <mergeCell ref="D2540:D2544"/>
    <mergeCell ref="E2540:E2544"/>
    <mergeCell ref="F2540:F2544"/>
    <mergeCell ref="G2540:G2544"/>
    <mergeCell ref="H2540:H2544"/>
    <mergeCell ref="I2540:I2544"/>
    <mergeCell ref="G2535:G2539"/>
    <mergeCell ref="H2535:H2539"/>
    <mergeCell ref="I2535:I2539"/>
    <mergeCell ref="S2535:S2539"/>
    <mergeCell ref="T2535:T2539"/>
    <mergeCell ref="U2535:U2539"/>
    <mergeCell ref="A2535:A2539"/>
    <mergeCell ref="B2535:B2539"/>
    <mergeCell ref="C2535:C2539"/>
    <mergeCell ref="D2535:D2539"/>
    <mergeCell ref="E2535:E2539"/>
    <mergeCell ref="F2535:F2539"/>
    <mergeCell ref="H2552:H2556"/>
    <mergeCell ref="I2552:I2556"/>
    <mergeCell ref="S2552:S2556"/>
    <mergeCell ref="T2552:T2556"/>
    <mergeCell ref="U2552:U2556"/>
    <mergeCell ref="V2552:V2556"/>
    <mergeCell ref="V2545:V2549"/>
    <mergeCell ref="E2550:J2550"/>
    <mergeCell ref="E2551:V2551"/>
    <mergeCell ref="A2552:A2556"/>
    <mergeCell ref="B2552:B2556"/>
    <mergeCell ref="C2552:C2556"/>
    <mergeCell ref="D2552:D2556"/>
    <mergeCell ref="E2552:E2556"/>
    <mergeCell ref="F2552:F2556"/>
    <mergeCell ref="G2552:G2556"/>
    <mergeCell ref="G2545:G2549"/>
    <mergeCell ref="H2545:H2549"/>
    <mergeCell ref="I2545:I2549"/>
    <mergeCell ref="S2545:S2549"/>
    <mergeCell ref="T2545:T2549"/>
    <mergeCell ref="U2545:U2549"/>
    <mergeCell ref="S2562:S2566"/>
    <mergeCell ref="T2562:T2566"/>
    <mergeCell ref="U2562:U2566"/>
    <mergeCell ref="V2562:V2566"/>
    <mergeCell ref="E2567:J2567"/>
    <mergeCell ref="E2568:V2568"/>
    <mergeCell ref="V2557:V2561"/>
    <mergeCell ref="A2562:A2566"/>
    <mergeCell ref="B2562:B2566"/>
    <mergeCell ref="C2562:C2566"/>
    <mergeCell ref="D2562:D2566"/>
    <mergeCell ref="E2562:E2566"/>
    <mergeCell ref="F2562:F2566"/>
    <mergeCell ref="G2562:G2566"/>
    <mergeCell ref="H2562:H2566"/>
    <mergeCell ref="I2562:I2566"/>
    <mergeCell ref="G2557:G2561"/>
    <mergeCell ref="H2557:H2561"/>
    <mergeCell ref="I2557:I2561"/>
    <mergeCell ref="S2557:S2561"/>
    <mergeCell ref="T2557:T2561"/>
    <mergeCell ref="U2557:U2561"/>
    <mergeCell ref="A2557:A2561"/>
    <mergeCell ref="B2557:B2561"/>
    <mergeCell ref="C2557:C2561"/>
    <mergeCell ref="D2557:D2561"/>
    <mergeCell ref="E2557:E2561"/>
    <mergeCell ref="F2557:F2561"/>
    <mergeCell ref="S2574:S2578"/>
    <mergeCell ref="T2574:T2578"/>
    <mergeCell ref="U2574:U2578"/>
    <mergeCell ref="V2574:V2578"/>
    <mergeCell ref="A2579:A2583"/>
    <mergeCell ref="B2579:B2583"/>
    <mergeCell ref="C2579:C2583"/>
    <mergeCell ref="D2579:D2583"/>
    <mergeCell ref="E2579:E2583"/>
    <mergeCell ref="F2579:F2583"/>
    <mergeCell ref="V2569:V2573"/>
    <mergeCell ref="A2574:A2578"/>
    <mergeCell ref="B2574:B2578"/>
    <mergeCell ref="C2574:C2578"/>
    <mergeCell ref="D2574:D2578"/>
    <mergeCell ref="E2574:E2578"/>
    <mergeCell ref="F2574:F2578"/>
    <mergeCell ref="G2574:G2578"/>
    <mergeCell ref="H2574:H2578"/>
    <mergeCell ref="I2574:I2578"/>
    <mergeCell ref="G2569:G2573"/>
    <mergeCell ref="H2569:H2573"/>
    <mergeCell ref="I2569:I2573"/>
    <mergeCell ref="S2569:S2573"/>
    <mergeCell ref="T2569:T2573"/>
    <mergeCell ref="U2569:U2573"/>
    <mergeCell ref="A2569:A2573"/>
    <mergeCell ref="B2569:B2573"/>
    <mergeCell ref="C2569:C2573"/>
    <mergeCell ref="D2569:D2573"/>
    <mergeCell ref="E2569:E2573"/>
    <mergeCell ref="F2569:F2573"/>
    <mergeCell ref="U2588:U2592"/>
    <mergeCell ref="V2588:V2592"/>
    <mergeCell ref="A2593:A2597"/>
    <mergeCell ref="B2593:B2597"/>
    <mergeCell ref="C2593:C2597"/>
    <mergeCell ref="D2593:D2597"/>
    <mergeCell ref="E2593:E2597"/>
    <mergeCell ref="F2593:F2597"/>
    <mergeCell ref="G2593:G2597"/>
    <mergeCell ref="H2593:H2597"/>
    <mergeCell ref="F2588:F2592"/>
    <mergeCell ref="G2588:G2592"/>
    <mergeCell ref="H2588:H2592"/>
    <mergeCell ref="I2588:I2592"/>
    <mergeCell ref="S2588:S2592"/>
    <mergeCell ref="T2588:T2592"/>
    <mergeCell ref="V2579:V2583"/>
    <mergeCell ref="E2584:J2584"/>
    <mergeCell ref="D2585:J2585"/>
    <mergeCell ref="D2586:V2586"/>
    <mergeCell ref="E2587:V2587"/>
    <mergeCell ref="A2588:A2592"/>
    <mergeCell ref="B2588:B2592"/>
    <mergeCell ref="C2588:C2592"/>
    <mergeCell ref="D2588:D2592"/>
    <mergeCell ref="E2588:E2592"/>
    <mergeCell ref="G2579:G2583"/>
    <mergeCell ref="H2579:H2583"/>
    <mergeCell ref="I2579:I2583"/>
    <mergeCell ref="S2579:S2583"/>
    <mergeCell ref="T2579:T2583"/>
    <mergeCell ref="U2579:U2583"/>
    <mergeCell ref="U2598:U2602"/>
    <mergeCell ref="V2598:V2602"/>
    <mergeCell ref="E2603:J2603"/>
    <mergeCell ref="E2604:V2604"/>
    <mergeCell ref="A2605:A2609"/>
    <mergeCell ref="B2605:B2609"/>
    <mergeCell ref="C2605:C2609"/>
    <mergeCell ref="D2605:D2609"/>
    <mergeCell ref="E2605:E2609"/>
    <mergeCell ref="F2605:F2609"/>
    <mergeCell ref="F2598:F2602"/>
    <mergeCell ref="G2598:G2602"/>
    <mergeCell ref="H2598:H2602"/>
    <mergeCell ref="I2598:I2602"/>
    <mergeCell ref="S2598:S2602"/>
    <mergeCell ref="T2598:T2602"/>
    <mergeCell ref="I2593:I2597"/>
    <mergeCell ref="S2593:S2597"/>
    <mergeCell ref="T2593:T2597"/>
    <mergeCell ref="U2593:U2597"/>
    <mergeCell ref="V2593:V2597"/>
    <mergeCell ref="A2598:A2602"/>
    <mergeCell ref="B2598:B2602"/>
    <mergeCell ref="C2598:C2602"/>
    <mergeCell ref="D2598:D2602"/>
    <mergeCell ref="E2598:E2602"/>
    <mergeCell ref="S2610:S2614"/>
    <mergeCell ref="T2610:T2614"/>
    <mergeCell ref="U2610:U2614"/>
    <mergeCell ref="V2610:V2614"/>
    <mergeCell ref="A2615:A2619"/>
    <mergeCell ref="B2615:B2619"/>
    <mergeCell ref="C2615:C2619"/>
    <mergeCell ref="D2615:D2619"/>
    <mergeCell ref="E2615:E2619"/>
    <mergeCell ref="F2615:F2619"/>
    <mergeCell ref="V2605:V2609"/>
    <mergeCell ref="A2610:A2614"/>
    <mergeCell ref="B2610:B2614"/>
    <mergeCell ref="C2610:C2614"/>
    <mergeCell ref="D2610:D2614"/>
    <mergeCell ref="E2610:E2614"/>
    <mergeCell ref="F2610:F2614"/>
    <mergeCell ref="G2610:G2614"/>
    <mergeCell ref="H2610:H2614"/>
    <mergeCell ref="I2610:I2614"/>
    <mergeCell ref="G2605:G2609"/>
    <mergeCell ref="H2605:H2609"/>
    <mergeCell ref="I2605:I2609"/>
    <mergeCell ref="S2605:S2609"/>
    <mergeCell ref="T2605:T2609"/>
    <mergeCell ref="U2605:U2609"/>
    <mergeCell ref="A2627:A2631"/>
    <mergeCell ref="B2627:B2631"/>
    <mergeCell ref="C2627:C2631"/>
    <mergeCell ref="D2627:D2631"/>
    <mergeCell ref="E2627:E2631"/>
    <mergeCell ref="F2627:F2631"/>
    <mergeCell ref="H2622:H2626"/>
    <mergeCell ref="I2622:I2626"/>
    <mergeCell ref="S2622:S2626"/>
    <mergeCell ref="T2622:T2626"/>
    <mergeCell ref="U2622:U2626"/>
    <mergeCell ref="V2622:V2626"/>
    <mergeCell ref="V2615:V2619"/>
    <mergeCell ref="E2620:J2620"/>
    <mergeCell ref="E2621:V2621"/>
    <mergeCell ref="A2622:A2626"/>
    <mergeCell ref="B2622:B2626"/>
    <mergeCell ref="C2622:C2626"/>
    <mergeCell ref="D2622:D2626"/>
    <mergeCell ref="E2622:E2626"/>
    <mergeCell ref="F2622:F2626"/>
    <mergeCell ref="G2622:G2626"/>
    <mergeCell ref="G2615:G2619"/>
    <mergeCell ref="H2615:H2619"/>
    <mergeCell ref="I2615:I2619"/>
    <mergeCell ref="S2615:S2619"/>
    <mergeCell ref="T2615:T2619"/>
    <mergeCell ref="U2615:U2619"/>
    <mergeCell ref="C2639:J2639"/>
    <mergeCell ref="C2640:V2640"/>
    <mergeCell ref="D2641:V2641"/>
    <mergeCell ref="E2642:V2642"/>
    <mergeCell ref="A2643:A2647"/>
    <mergeCell ref="B2643:B2647"/>
    <mergeCell ref="C2643:C2647"/>
    <mergeCell ref="D2643:D2647"/>
    <mergeCell ref="E2643:E2647"/>
    <mergeCell ref="F2643:F2647"/>
    <mergeCell ref="S2632:S2636"/>
    <mergeCell ref="T2632:T2636"/>
    <mergeCell ref="U2632:U2636"/>
    <mergeCell ref="V2632:V2636"/>
    <mergeCell ref="E2637:J2637"/>
    <mergeCell ref="D2638:J2638"/>
    <mergeCell ref="V2627:V2631"/>
    <mergeCell ref="A2632:A2636"/>
    <mergeCell ref="B2632:B2636"/>
    <mergeCell ref="C2632:C2636"/>
    <mergeCell ref="D2632:D2636"/>
    <mergeCell ref="E2632:E2636"/>
    <mergeCell ref="F2632:F2636"/>
    <mergeCell ref="G2632:G2636"/>
    <mergeCell ref="H2632:H2636"/>
    <mergeCell ref="I2632:I2636"/>
    <mergeCell ref="G2627:G2631"/>
    <mergeCell ref="H2627:H2631"/>
    <mergeCell ref="I2627:I2631"/>
    <mergeCell ref="S2627:S2631"/>
    <mergeCell ref="T2627:T2631"/>
    <mergeCell ref="U2627:U2631"/>
    <mergeCell ref="S2648:S2652"/>
    <mergeCell ref="T2648:T2652"/>
    <mergeCell ref="U2648:U2652"/>
    <mergeCell ref="V2648:V2652"/>
    <mergeCell ref="A2653:A2657"/>
    <mergeCell ref="B2653:B2657"/>
    <mergeCell ref="C2653:C2657"/>
    <mergeCell ref="D2653:D2657"/>
    <mergeCell ref="E2653:E2657"/>
    <mergeCell ref="F2653:F2657"/>
    <mergeCell ref="V2643:V2647"/>
    <mergeCell ref="A2648:A2652"/>
    <mergeCell ref="B2648:B2652"/>
    <mergeCell ref="C2648:C2652"/>
    <mergeCell ref="D2648:D2652"/>
    <mergeCell ref="E2648:E2652"/>
    <mergeCell ref="F2648:F2652"/>
    <mergeCell ref="G2648:G2652"/>
    <mergeCell ref="H2648:H2652"/>
    <mergeCell ref="I2648:I2652"/>
    <mergeCell ref="G2643:G2647"/>
    <mergeCell ref="H2643:H2647"/>
    <mergeCell ref="I2643:I2647"/>
    <mergeCell ref="S2643:S2647"/>
    <mergeCell ref="T2643:T2647"/>
    <mergeCell ref="U2643:U2647"/>
    <mergeCell ref="H2660:H2664"/>
    <mergeCell ref="I2660:I2664"/>
    <mergeCell ref="S2660:S2664"/>
    <mergeCell ref="T2660:T2664"/>
    <mergeCell ref="U2660:U2664"/>
    <mergeCell ref="V2660:V2664"/>
    <mergeCell ref="V2653:V2657"/>
    <mergeCell ref="E2658:J2658"/>
    <mergeCell ref="E2659:V2659"/>
    <mergeCell ref="A2660:A2664"/>
    <mergeCell ref="B2660:B2664"/>
    <mergeCell ref="C2660:C2664"/>
    <mergeCell ref="D2660:D2664"/>
    <mergeCell ref="E2660:E2664"/>
    <mergeCell ref="F2660:F2664"/>
    <mergeCell ref="G2660:G2664"/>
    <mergeCell ref="G2653:G2657"/>
    <mergeCell ref="H2653:H2657"/>
    <mergeCell ref="I2653:I2657"/>
    <mergeCell ref="S2653:S2657"/>
    <mergeCell ref="T2653:T2657"/>
    <mergeCell ref="U2653:U2657"/>
    <mergeCell ref="S2670:S2674"/>
    <mergeCell ref="T2670:T2674"/>
    <mergeCell ref="U2670:U2674"/>
    <mergeCell ref="V2670:V2674"/>
    <mergeCell ref="E2675:J2675"/>
    <mergeCell ref="E2676:V2676"/>
    <mergeCell ref="V2665:V2669"/>
    <mergeCell ref="A2670:A2674"/>
    <mergeCell ref="B2670:B2674"/>
    <mergeCell ref="C2670:C2674"/>
    <mergeCell ref="D2670:D2674"/>
    <mergeCell ref="E2670:E2674"/>
    <mergeCell ref="F2670:F2674"/>
    <mergeCell ref="G2670:G2674"/>
    <mergeCell ref="H2670:H2674"/>
    <mergeCell ref="I2670:I2674"/>
    <mergeCell ref="G2665:G2669"/>
    <mergeCell ref="H2665:H2669"/>
    <mergeCell ref="I2665:I2669"/>
    <mergeCell ref="S2665:S2669"/>
    <mergeCell ref="T2665:T2669"/>
    <mergeCell ref="U2665:U2669"/>
    <mergeCell ref="A2665:A2669"/>
    <mergeCell ref="B2665:B2669"/>
    <mergeCell ref="C2665:C2669"/>
    <mergeCell ref="D2665:D2669"/>
    <mergeCell ref="E2665:E2669"/>
    <mergeCell ref="F2665:F2669"/>
    <mergeCell ref="S2682:S2686"/>
    <mergeCell ref="T2682:T2686"/>
    <mergeCell ref="U2682:U2686"/>
    <mergeCell ref="V2682:V2686"/>
    <mergeCell ref="A2687:A2691"/>
    <mergeCell ref="B2687:B2691"/>
    <mergeCell ref="C2687:C2691"/>
    <mergeCell ref="D2687:D2691"/>
    <mergeCell ref="E2687:E2691"/>
    <mergeCell ref="F2687:F2691"/>
    <mergeCell ref="V2677:V2681"/>
    <mergeCell ref="A2682:A2686"/>
    <mergeCell ref="B2682:B2686"/>
    <mergeCell ref="C2682:C2686"/>
    <mergeCell ref="D2682:D2686"/>
    <mergeCell ref="E2682:E2686"/>
    <mergeCell ref="F2682:F2686"/>
    <mergeCell ref="G2682:G2686"/>
    <mergeCell ref="H2682:H2686"/>
    <mergeCell ref="I2682:I2686"/>
    <mergeCell ref="G2677:G2681"/>
    <mergeCell ref="H2677:H2681"/>
    <mergeCell ref="I2677:I2681"/>
    <mergeCell ref="S2677:S2681"/>
    <mergeCell ref="T2677:T2681"/>
    <mergeCell ref="U2677:U2681"/>
    <mergeCell ref="A2677:A2681"/>
    <mergeCell ref="B2677:B2681"/>
    <mergeCell ref="C2677:C2681"/>
    <mergeCell ref="D2677:D2681"/>
    <mergeCell ref="E2677:E2681"/>
    <mergeCell ref="F2677:F2681"/>
    <mergeCell ref="H2694:H2695"/>
    <mergeCell ref="I2694:I2698"/>
    <mergeCell ref="S2694:S2698"/>
    <mergeCell ref="T2694:T2698"/>
    <mergeCell ref="U2694:U2698"/>
    <mergeCell ref="V2694:V2698"/>
    <mergeCell ref="H2696:H2698"/>
    <mergeCell ref="V2687:V2691"/>
    <mergeCell ref="E2692:J2692"/>
    <mergeCell ref="E2693:V2693"/>
    <mergeCell ref="A2694:A2698"/>
    <mergeCell ref="B2694:B2698"/>
    <mergeCell ref="C2694:C2698"/>
    <mergeCell ref="D2694:D2698"/>
    <mergeCell ref="E2694:E2698"/>
    <mergeCell ref="F2694:F2698"/>
    <mergeCell ref="G2694:G2698"/>
    <mergeCell ref="G2687:G2691"/>
    <mergeCell ref="H2687:H2691"/>
    <mergeCell ref="I2687:I2691"/>
    <mergeCell ref="S2687:S2691"/>
    <mergeCell ref="T2687:T2691"/>
    <mergeCell ref="U2687:U2691"/>
    <mergeCell ref="V2699:V2703"/>
    <mergeCell ref="A2704:A2708"/>
    <mergeCell ref="B2704:B2708"/>
    <mergeCell ref="C2704:C2708"/>
    <mergeCell ref="D2704:D2708"/>
    <mergeCell ref="E2704:E2708"/>
    <mergeCell ref="F2704:F2708"/>
    <mergeCell ref="G2704:G2708"/>
    <mergeCell ref="H2704:H2708"/>
    <mergeCell ref="I2704:I2708"/>
    <mergeCell ref="G2699:G2703"/>
    <mergeCell ref="H2699:H2703"/>
    <mergeCell ref="I2699:I2703"/>
    <mergeCell ref="S2699:S2703"/>
    <mergeCell ref="T2699:T2703"/>
    <mergeCell ref="U2699:U2703"/>
    <mergeCell ref="A2699:A2703"/>
    <mergeCell ref="B2699:B2703"/>
    <mergeCell ref="C2699:C2703"/>
    <mergeCell ref="D2699:D2703"/>
    <mergeCell ref="E2699:E2703"/>
    <mergeCell ref="F2699:F2703"/>
    <mergeCell ref="A2718:A2722"/>
    <mergeCell ref="B2718:B2722"/>
    <mergeCell ref="C2718:C2722"/>
    <mergeCell ref="D2718:D2722"/>
    <mergeCell ref="E2718:E2722"/>
    <mergeCell ref="G2709:G2713"/>
    <mergeCell ref="H2709:H2713"/>
    <mergeCell ref="I2709:I2713"/>
    <mergeCell ref="S2709:S2713"/>
    <mergeCell ref="T2709:T2713"/>
    <mergeCell ref="U2709:U2713"/>
    <mergeCell ref="S2704:S2708"/>
    <mergeCell ref="T2704:T2708"/>
    <mergeCell ref="U2704:U2708"/>
    <mergeCell ref="V2704:V2708"/>
    <mergeCell ref="A2709:A2713"/>
    <mergeCell ref="B2709:B2713"/>
    <mergeCell ref="C2709:C2713"/>
    <mergeCell ref="D2709:D2713"/>
    <mergeCell ref="E2709:E2713"/>
    <mergeCell ref="F2709:F2713"/>
    <mergeCell ref="U2718:U2719"/>
    <mergeCell ref="V2718:V2719"/>
    <mergeCell ref="S2720:S2722"/>
    <mergeCell ref="T2720:T2722"/>
    <mergeCell ref="U2720:U2722"/>
    <mergeCell ref="V2720:V2722"/>
    <mergeCell ref="F2718:F2722"/>
    <mergeCell ref="G2718:G2722"/>
    <mergeCell ref="H2718:H2719"/>
    <mergeCell ref="I2718:I2722"/>
    <mergeCell ref="S2718:S2719"/>
    <mergeCell ref="T2718:T2719"/>
    <mergeCell ref="H2721:H2722"/>
    <mergeCell ref="V2709:V2713"/>
    <mergeCell ref="E2714:J2714"/>
    <mergeCell ref="D2715:J2715"/>
    <mergeCell ref="D2716:V2716"/>
    <mergeCell ref="E2717:V2717"/>
    <mergeCell ref="V2724:V2725"/>
    <mergeCell ref="S2725:S2726"/>
    <mergeCell ref="H2726:H2727"/>
    <mergeCell ref="T2726:T2727"/>
    <mergeCell ref="U2726:U2727"/>
    <mergeCell ref="V2726:V2727"/>
    <mergeCell ref="G2723:G2727"/>
    <mergeCell ref="H2723:H2724"/>
    <mergeCell ref="I2723:I2727"/>
    <mergeCell ref="S2723:S2724"/>
    <mergeCell ref="T2724:T2725"/>
    <mergeCell ref="U2724:U2725"/>
    <mergeCell ref="A2723:A2727"/>
    <mergeCell ref="B2723:B2727"/>
    <mergeCell ref="C2723:C2727"/>
    <mergeCell ref="D2723:D2727"/>
    <mergeCell ref="E2723:E2727"/>
    <mergeCell ref="F2723:F2727"/>
    <mergeCell ref="S2733:S2737"/>
    <mergeCell ref="T2733:T2737"/>
    <mergeCell ref="U2733:U2737"/>
    <mergeCell ref="V2733:V2737"/>
    <mergeCell ref="A2738:A2742"/>
    <mergeCell ref="B2738:B2742"/>
    <mergeCell ref="C2738:C2742"/>
    <mergeCell ref="D2738:D2742"/>
    <mergeCell ref="E2738:E2742"/>
    <mergeCell ref="F2738:F2742"/>
    <mergeCell ref="V2728:V2732"/>
    <mergeCell ref="A2733:A2737"/>
    <mergeCell ref="B2733:B2737"/>
    <mergeCell ref="C2733:C2737"/>
    <mergeCell ref="D2733:D2737"/>
    <mergeCell ref="E2733:E2737"/>
    <mergeCell ref="F2733:F2737"/>
    <mergeCell ref="G2733:G2737"/>
    <mergeCell ref="H2733:H2737"/>
    <mergeCell ref="I2733:I2737"/>
    <mergeCell ref="G2728:G2732"/>
    <mergeCell ref="H2728:H2732"/>
    <mergeCell ref="I2728:I2732"/>
    <mergeCell ref="S2728:S2732"/>
    <mergeCell ref="T2728:T2732"/>
    <mergeCell ref="U2728:U2732"/>
    <mergeCell ref="A2728:A2732"/>
    <mergeCell ref="B2728:B2732"/>
    <mergeCell ref="C2728:C2732"/>
    <mergeCell ref="D2728:D2732"/>
    <mergeCell ref="E2728:E2732"/>
    <mergeCell ref="F2728:F2732"/>
    <mergeCell ref="H2745:H2749"/>
    <mergeCell ref="I2745:I2749"/>
    <mergeCell ref="S2745:S2749"/>
    <mergeCell ref="T2745:T2749"/>
    <mergeCell ref="U2745:U2749"/>
    <mergeCell ref="V2745:V2749"/>
    <mergeCell ref="V2738:V2742"/>
    <mergeCell ref="E2743:J2743"/>
    <mergeCell ref="E2744:V2744"/>
    <mergeCell ref="A2745:A2749"/>
    <mergeCell ref="B2745:B2749"/>
    <mergeCell ref="C2745:C2749"/>
    <mergeCell ref="D2745:D2749"/>
    <mergeCell ref="E2745:E2749"/>
    <mergeCell ref="F2745:F2749"/>
    <mergeCell ref="G2745:G2749"/>
    <mergeCell ref="G2738:G2742"/>
    <mergeCell ref="H2738:H2742"/>
    <mergeCell ref="I2738:I2742"/>
    <mergeCell ref="S2738:S2742"/>
    <mergeCell ref="T2738:T2742"/>
    <mergeCell ref="U2738:U2742"/>
    <mergeCell ref="S2755:S2759"/>
    <mergeCell ref="T2755:T2759"/>
    <mergeCell ref="U2755:U2759"/>
    <mergeCell ref="V2755:V2759"/>
    <mergeCell ref="E2760:J2760"/>
    <mergeCell ref="E2761:V2761"/>
    <mergeCell ref="V2750:V2754"/>
    <mergeCell ref="A2755:A2759"/>
    <mergeCell ref="B2755:B2759"/>
    <mergeCell ref="C2755:C2759"/>
    <mergeCell ref="D2755:D2759"/>
    <mergeCell ref="E2755:E2759"/>
    <mergeCell ref="F2755:F2759"/>
    <mergeCell ref="G2755:G2759"/>
    <mergeCell ref="H2755:H2759"/>
    <mergeCell ref="I2755:I2759"/>
    <mergeCell ref="G2750:G2754"/>
    <mergeCell ref="H2750:H2754"/>
    <mergeCell ref="I2750:I2754"/>
    <mergeCell ref="S2750:S2754"/>
    <mergeCell ref="T2750:T2754"/>
    <mergeCell ref="U2750:U2754"/>
    <mergeCell ref="A2750:A2754"/>
    <mergeCell ref="B2750:B2754"/>
    <mergeCell ref="C2750:C2754"/>
    <mergeCell ref="D2750:D2754"/>
    <mergeCell ref="E2750:E2754"/>
    <mergeCell ref="F2750:F2754"/>
    <mergeCell ref="S2767:S2771"/>
    <mergeCell ref="T2767:T2771"/>
    <mergeCell ref="U2767:U2771"/>
    <mergeCell ref="V2767:V2771"/>
    <mergeCell ref="A2772:A2776"/>
    <mergeCell ref="B2772:B2776"/>
    <mergeCell ref="C2772:C2776"/>
    <mergeCell ref="D2772:D2776"/>
    <mergeCell ref="E2772:E2776"/>
    <mergeCell ref="F2772:F2776"/>
    <mergeCell ref="V2762:V2766"/>
    <mergeCell ref="A2767:A2771"/>
    <mergeCell ref="B2767:B2771"/>
    <mergeCell ref="C2767:C2771"/>
    <mergeCell ref="D2767:D2771"/>
    <mergeCell ref="E2767:E2771"/>
    <mergeCell ref="F2767:F2771"/>
    <mergeCell ref="G2767:G2771"/>
    <mergeCell ref="H2767:H2771"/>
    <mergeCell ref="I2767:I2771"/>
    <mergeCell ref="G2762:G2766"/>
    <mergeCell ref="H2762:H2766"/>
    <mergeCell ref="I2762:I2766"/>
    <mergeCell ref="S2762:S2766"/>
    <mergeCell ref="T2762:T2766"/>
    <mergeCell ref="U2762:U2766"/>
    <mergeCell ref="A2762:A2766"/>
    <mergeCell ref="B2762:B2766"/>
    <mergeCell ref="C2762:C2766"/>
    <mergeCell ref="D2762:D2766"/>
    <mergeCell ref="E2762:E2766"/>
    <mergeCell ref="F2762:F2766"/>
    <mergeCell ref="H2779:H2783"/>
    <mergeCell ref="I2779:I2783"/>
    <mergeCell ref="S2779:S2783"/>
    <mergeCell ref="T2779:T2783"/>
    <mergeCell ref="U2779:U2783"/>
    <mergeCell ref="V2779:V2783"/>
    <mergeCell ref="V2772:V2776"/>
    <mergeCell ref="E2777:J2777"/>
    <mergeCell ref="E2778:V2778"/>
    <mergeCell ref="A2779:A2783"/>
    <mergeCell ref="B2779:B2783"/>
    <mergeCell ref="C2779:C2783"/>
    <mergeCell ref="D2779:D2783"/>
    <mergeCell ref="E2779:E2783"/>
    <mergeCell ref="F2779:F2783"/>
    <mergeCell ref="G2779:G2783"/>
    <mergeCell ref="G2772:G2776"/>
    <mergeCell ref="H2772:H2776"/>
    <mergeCell ref="I2772:I2776"/>
    <mergeCell ref="S2772:S2776"/>
    <mergeCell ref="T2772:T2776"/>
    <mergeCell ref="U2772:U2776"/>
    <mergeCell ref="S2789:S2793"/>
    <mergeCell ref="T2789:T2793"/>
    <mergeCell ref="U2789:U2793"/>
    <mergeCell ref="V2789:V2793"/>
    <mergeCell ref="E2794:J2794"/>
    <mergeCell ref="E2795:V2795"/>
    <mergeCell ref="V2784:V2788"/>
    <mergeCell ref="A2789:A2793"/>
    <mergeCell ref="B2789:B2793"/>
    <mergeCell ref="C2789:C2793"/>
    <mergeCell ref="D2789:D2793"/>
    <mergeCell ref="E2789:E2793"/>
    <mergeCell ref="F2789:F2793"/>
    <mergeCell ref="G2789:G2793"/>
    <mergeCell ref="H2789:H2793"/>
    <mergeCell ref="I2789:I2793"/>
    <mergeCell ref="G2784:G2788"/>
    <mergeCell ref="H2784:H2788"/>
    <mergeCell ref="I2784:I2788"/>
    <mergeCell ref="S2784:S2788"/>
    <mergeCell ref="T2784:T2788"/>
    <mergeCell ref="U2784:U2788"/>
    <mergeCell ref="A2784:A2788"/>
    <mergeCell ref="B2784:B2788"/>
    <mergeCell ref="C2784:C2788"/>
    <mergeCell ref="D2784:D2788"/>
    <mergeCell ref="E2784:E2788"/>
    <mergeCell ref="F2784:F2788"/>
    <mergeCell ref="S2801:S2805"/>
    <mergeCell ref="T2801:T2805"/>
    <mergeCell ref="U2801:U2805"/>
    <mergeCell ref="V2801:V2805"/>
    <mergeCell ref="A2806:A2810"/>
    <mergeCell ref="B2806:B2810"/>
    <mergeCell ref="C2806:C2810"/>
    <mergeCell ref="D2806:D2810"/>
    <mergeCell ref="E2806:E2810"/>
    <mergeCell ref="F2806:F2810"/>
    <mergeCell ref="V2796:V2800"/>
    <mergeCell ref="A2801:A2805"/>
    <mergeCell ref="B2801:B2805"/>
    <mergeCell ref="C2801:C2805"/>
    <mergeCell ref="D2801:D2805"/>
    <mergeCell ref="E2801:E2805"/>
    <mergeCell ref="F2801:F2805"/>
    <mergeCell ref="G2801:G2805"/>
    <mergeCell ref="H2801:H2805"/>
    <mergeCell ref="I2801:I2805"/>
    <mergeCell ref="G2796:G2800"/>
    <mergeCell ref="H2796:H2800"/>
    <mergeCell ref="I2796:I2800"/>
    <mergeCell ref="S2796:S2800"/>
    <mergeCell ref="T2796:T2800"/>
    <mergeCell ref="U2796:U2800"/>
    <mergeCell ref="A2796:A2800"/>
    <mergeCell ref="B2796:B2800"/>
    <mergeCell ref="C2796:C2800"/>
    <mergeCell ref="D2796:D2800"/>
    <mergeCell ref="E2796:E2800"/>
    <mergeCell ref="F2796:F2800"/>
    <mergeCell ref="H2813:H2817"/>
    <mergeCell ref="I2813:I2817"/>
    <mergeCell ref="S2813:S2817"/>
    <mergeCell ref="T2813:T2817"/>
    <mergeCell ref="U2813:U2817"/>
    <mergeCell ref="V2813:V2817"/>
    <mergeCell ref="V2806:V2810"/>
    <mergeCell ref="E2811:J2811"/>
    <mergeCell ref="E2812:V2812"/>
    <mergeCell ref="A2813:A2817"/>
    <mergeCell ref="B2813:B2817"/>
    <mergeCell ref="C2813:C2817"/>
    <mergeCell ref="D2813:D2817"/>
    <mergeCell ref="E2813:E2817"/>
    <mergeCell ref="F2813:F2817"/>
    <mergeCell ref="G2813:G2817"/>
    <mergeCell ref="G2806:G2810"/>
    <mergeCell ref="H2806:H2810"/>
    <mergeCell ref="I2806:I2810"/>
    <mergeCell ref="S2806:S2810"/>
    <mergeCell ref="T2806:T2810"/>
    <mergeCell ref="U2806:U2810"/>
    <mergeCell ref="S2823:S2827"/>
    <mergeCell ref="T2823:T2827"/>
    <mergeCell ref="U2823:U2827"/>
    <mergeCell ref="V2823:V2827"/>
    <mergeCell ref="E2828:J2828"/>
    <mergeCell ref="E2829:V2829"/>
    <mergeCell ref="V2818:V2822"/>
    <mergeCell ref="A2823:A2827"/>
    <mergeCell ref="B2823:B2827"/>
    <mergeCell ref="C2823:C2827"/>
    <mergeCell ref="D2823:D2827"/>
    <mergeCell ref="E2823:E2827"/>
    <mergeCell ref="F2823:F2827"/>
    <mergeCell ref="G2823:G2827"/>
    <mergeCell ref="H2823:H2827"/>
    <mergeCell ref="I2823:I2827"/>
    <mergeCell ref="G2818:G2822"/>
    <mergeCell ref="H2818:H2822"/>
    <mergeCell ref="I2818:I2822"/>
    <mergeCell ref="S2818:S2822"/>
    <mergeCell ref="T2818:T2822"/>
    <mergeCell ref="U2818:U2822"/>
    <mergeCell ref="A2818:A2822"/>
    <mergeCell ref="B2818:B2822"/>
    <mergeCell ref="C2818:C2822"/>
    <mergeCell ref="D2818:D2822"/>
    <mergeCell ref="E2818:E2822"/>
    <mergeCell ref="F2818:F2822"/>
    <mergeCell ref="S2835:S2839"/>
    <mergeCell ref="T2835:T2839"/>
    <mergeCell ref="U2835:U2839"/>
    <mergeCell ref="V2835:V2839"/>
    <mergeCell ref="A2840:A2844"/>
    <mergeCell ref="B2840:B2844"/>
    <mergeCell ref="C2840:C2844"/>
    <mergeCell ref="D2840:D2844"/>
    <mergeCell ref="E2840:E2844"/>
    <mergeCell ref="F2840:F2844"/>
    <mergeCell ref="V2830:V2834"/>
    <mergeCell ref="A2835:A2839"/>
    <mergeCell ref="B2835:B2839"/>
    <mergeCell ref="C2835:C2839"/>
    <mergeCell ref="D2835:D2839"/>
    <mergeCell ref="E2835:E2839"/>
    <mergeCell ref="F2835:F2839"/>
    <mergeCell ref="G2835:G2839"/>
    <mergeCell ref="H2835:H2839"/>
    <mergeCell ref="I2835:I2839"/>
    <mergeCell ref="G2830:G2834"/>
    <mergeCell ref="H2830:H2834"/>
    <mergeCell ref="I2830:I2834"/>
    <mergeCell ref="S2830:S2834"/>
    <mergeCell ref="T2830:T2834"/>
    <mergeCell ref="U2830:U2834"/>
    <mergeCell ref="A2830:A2834"/>
    <mergeCell ref="B2830:B2834"/>
    <mergeCell ref="C2830:C2834"/>
    <mergeCell ref="D2830:D2834"/>
    <mergeCell ref="E2830:E2834"/>
    <mergeCell ref="F2830:F2834"/>
    <mergeCell ref="H2854:H2858"/>
    <mergeCell ref="I2854:I2858"/>
    <mergeCell ref="S2854:S2858"/>
    <mergeCell ref="T2854:T2858"/>
    <mergeCell ref="U2854:U2858"/>
    <mergeCell ref="V2854:V2858"/>
    <mergeCell ref="C2851:V2851"/>
    <mergeCell ref="D2852:V2852"/>
    <mergeCell ref="E2853:V2853"/>
    <mergeCell ref="A2854:A2858"/>
    <mergeCell ref="B2854:B2858"/>
    <mergeCell ref="C2854:C2858"/>
    <mergeCell ref="D2854:D2858"/>
    <mergeCell ref="E2854:E2858"/>
    <mergeCell ref="F2854:F2858"/>
    <mergeCell ref="G2854:G2858"/>
    <mergeCell ref="V2840:V2844"/>
    <mergeCell ref="E2845:J2845"/>
    <mergeCell ref="D2846:J2846"/>
    <mergeCell ref="C2847:J2847"/>
    <mergeCell ref="B2848:J2848"/>
    <mergeCell ref="A2850:V2850"/>
    <mergeCell ref="G2840:G2844"/>
    <mergeCell ref="H2840:H2844"/>
    <mergeCell ref="I2840:I2844"/>
    <mergeCell ref="S2840:S2844"/>
    <mergeCell ref="T2840:T2844"/>
    <mergeCell ref="U2840:U2844"/>
    <mergeCell ref="S2864:S2868"/>
    <mergeCell ref="T2864:T2868"/>
    <mergeCell ref="U2864:U2868"/>
    <mergeCell ref="V2864:V2868"/>
    <mergeCell ref="E2869:J2869"/>
    <mergeCell ref="E2870:V2870"/>
    <mergeCell ref="V2859:V2863"/>
    <mergeCell ref="A2864:A2868"/>
    <mergeCell ref="B2864:B2868"/>
    <mergeCell ref="C2864:C2868"/>
    <mergeCell ref="D2864:D2868"/>
    <mergeCell ref="E2864:E2868"/>
    <mergeCell ref="F2864:F2868"/>
    <mergeCell ref="G2864:G2868"/>
    <mergeCell ref="H2864:H2868"/>
    <mergeCell ref="I2864:I2868"/>
    <mergeCell ref="G2859:G2863"/>
    <mergeCell ref="H2859:H2863"/>
    <mergeCell ref="I2859:I2863"/>
    <mergeCell ref="S2859:S2863"/>
    <mergeCell ref="T2859:T2863"/>
    <mergeCell ref="U2859:U2863"/>
    <mergeCell ref="A2859:A2863"/>
    <mergeCell ref="B2859:B2863"/>
    <mergeCell ref="C2859:C2863"/>
    <mergeCell ref="D2859:D2863"/>
    <mergeCell ref="E2859:E2863"/>
    <mergeCell ref="F2859:F2863"/>
    <mergeCell ref="S2876:S2880"/>
    <mergeCell ref="T2876:T2880"/>
    <mergeCell ref="U2876:U2880"/>
    <mergeCell ref="V2876:V2880"/>
    <mergeCell ref="A2881:A2885"/>
    <mergeCell ref="B2881:B2885"/>
    <mergeCell ref="C2881:C2885"/>
    <mergeCell ref="D2881:D2885"/>
    <mergeCell ref="E2881:E2885"/>
    <mergeCell ref="F2881:F2885"/>
    <mergeCell ref="V2871:V2875"/>
    <mergeCell ref="A2876:A2880"/>
    <mergeCell ref="B2876:B2880"/>
    <mergeCell ref="C2876:C2880"/>
    <mergeCell ref="D2876:D2880"/>
    <mergeCell ref="E2876:E2880"/>
    <mergeCell ref="F2876:F2880"/>
    <mergeCell ref="G2876:G2880"/>
    <mergeCell ref="H2876:H2880"/>
    <mergeCell ref="I2876:I2880"/>
    <mergeCell ref="G2871:G2875"/>
    <mergeCell ref="H2871:H2875"/>
    <mergeCell ref="I2871:I2875"/>
    <mergeCell ref="S2871:S2875"/>
    <mergeCell ref="T2871:T2875"/>
    <mergeCell ref="U2871:U2875"/>
    <mergeCell ref="A2871:A2875"/>
    <mergeCell ref="B2871:B2875"/>
    <mergeCell ref="C2871:C2875"/>
    <mergeCell ref="D2871:D2875"/>
    <mergeCell ref="E2871:E2875"/>
    <mergeCell ref="F2871:F2875"/>
    <mergeCell ref="H2888:H2892"/>
    <mergeCell ref="I2888:I2892"/>
    <mergeCell ref="S2888:S2892"/>
    <mergeCell ref="T2888:T2892"/>
    <mergeCell ref="U2888:U2892"/>
    <mergeCell ref="V2888:V2892"/>
    <mergeCell ref="V2881:V2885"/>
    <mergeCell ref="E2886:J2886"/>
    <mergeCell ref="E2887:V2887"/>
    <mergeCell ref="A2888:A2892"/>
    <mergeCell ref="B2888:B2892"/>
    <mergeCell ref="C2888:C2892"/>
    <mergeCell ref="D2888:D2892"/>
    <mergeCell ref="E2888:E2892"/>
    <mergeCell ref="F2888:F2892"/>
    <mergeCell ref="G2888:G2892"/>
    <mergeCell ref="G2881:G2885"/>
    <mergeCell ref="H2881:H2885"/>
    <mergeCell ref="I2881:I2885"/>
    <mergeCell ref="S2881:S2885"/>
    <mergeCell ref="T2881:T2885"/>
    <mergeCell ref="U2881:U2885"/>
    <mergeCell ref="S2898:S2902"/>
    <mergeCell ref="T2898:T2902"/>
    <mergeCell ref="U2898:U2902"/>
    <mergeCell ref="V2898:V2902"/>
    <mergeCell ref="E2903:J2903"/>
    <mergeCell ref="E2904:V2904"/>
    <mergeCell ref="V2893:V2897"/>
    <mergeCell ref="A2898:A2902"/>
    <mergeCell ref="B2898:B2902"/>
    <mergeCell ref="C2898:C2902"/>
    <mergeCell ref="D2898:D2902"/>
    <mergeCell ref="E2898:E2902"/>
    <mergeCell ref="F2898:F2902"/>
    <mergeCell ref="G2898:G2902"/>
    <mergeCell ref="H2898:H2902"/>
    <mergeCell ref="I2898:I2902"/>
    <mergeCell ref="G2893:G2897"/>
    <mergeCell ref="H2893:H2897"/>
    <mergeCell ref="I2893:I2897"/>
    <mergeCell ref="S2893:S2897"/>
    <mergeCell ref="T2893:T2897"/>
    <mergeCell ref="U2893:U2897"/>
    <mergeCell ref="A2893:A2897"/>
    <mergeCell ref="B2893:B2897"/>
    <mergeCell ref="C2893:C2897"/>
    <mergeCell ref="D2893:D2897"/>
    <mergeCell ref="E2893:E2897"/>
    <mergeCell ref="F2893:F2897"/>
    <mergeCell ref="S2910:S2914"/>
    <mergeCell ref="T2910:T2914"/>
    <mergeCell ref="U2910:U2914"/>
    <mergeCell ref="V2910:V2914"/>
    <mergeCell ref="A2915:A2919"/>
    <mergeCell ref="B2915:B2919"/>
    <mergeCell ref="C2915:C2919"/>
    <mergeCell ref="D2915:D2919"/>
    <mergeCell ref="E2915:E2919"/>
    <mergeCell ref="F2915:F2919"/>
    <mergeCell ref="V2905:V2909"/>
    <mergeCell ref="A2910:A2914"/>
    <mergeCell ref="B2910:B2914"/>
    <mergeCell ref="C2910:C2914"/>
    <mergeCell ref="D2910:D2914"/>
    <mergeCell ref="E2910:E2914"/>
    <mergeCell ref="F2910:F2914"/>
    <mergeCell ref="G2910:G2914"/>
    <mergeCell ref="H2910:H2914"/>
    <mergeCell ref="I2910:I2914"/>
    <mergeCell ref="G2905:G2909"/>
    <mergeCell ref="H2905:H2909"/>
    <mergeCell ref="I2905:I2909"/>
    <mergeCell ref="S2905:S2909"/>
    <mergeCell ref="T2905:T2909"/>
    <mergeCell ref="U2905:U2909"/>
    <mergeCell ref="A2905:A2909"/>
    <mergeCell ref="B2905:B2909"/>
    <mergeCell ref="C2905:C2909"/>
    <mergeCell ref="D2905:D2909"/>
    <mergeCell ref="E2905:E2909"/>
    <mergeCell ref="F2905:F2909"/>
    <mergeCell ref="I2922:I2926"/>
    <mergeCell ref="S2922:S2926"/>
    <mergeCell ref="T2922:T2926"/>
    <mergeCell ref="U2922:U2926"/>
    <mergeCell ref="V2922:V2926"/>
    <mergeCell ref="H2923:H2924"/>
    <mergeCell ref="H2925:H2926"/>
    <mergeCell ref="V2915:V2919"/>
    <mergeCell ref="E2920:J2920"/>
    <mergeCell ref="E2921:V2921"/>
    <mergeCell ref="A2922:A2926"/>
    <mergeCell ref="B2922:B2926"/>
    <mergeCell ref="C2922:C2926"/>
    <mergeCell ref="D2922:D2926"/>
    <mergeCell ref="E2922:E2926"/>
    <mergeCell ref="F2922:F2926"/>
    <mergeCell ref="G2922:G2926"/>
    <mergeCell ref="G2915:G2919"/>
    <mergeCell ref="H2915:H2919"/>
    <mergeCell ref="I2915:I2919"/>
    <mergeCell ref="S2915:S2919"/>
    <mergeCell ref="T2915:T2919"/>
    <mergeCell ref="U2915:U2919"/>
    <mergeCell ref="S2932:S2936"/>
    <mergeCell ref="T2932:T2936"/>
    <mergeCell ref="U2932:U2936"/>
    <mergeCell ref="V2932:V2936"/>
    <mergeCell ref="E2937:J2937"/>
    <mergeCell ref="E2938:V2938"/>
    <mergeCell ref="V2927:V2931"/>
    <mergeCell ref="A2932:A2936"/>
    <mergeCell ref="B2932:B2936"/>
    <mergeCell ref="C2932:C2936"/>
    <mergeCell ref="D2932:D2936"/>
    <mergeCell ref="E2932:E2936"/>
    <mergeCell ref="F2932:F2936"/>
    <mergeCell ref="G2932:G2936"/>
    <mergeCell ref="H2932:H2936"/>
    <mergeCell ref="I2932:I2936"/>
    <mergeCell ref="G2927:G2931"/>
    <mergeCell ref="H2927:H2931"/>
    <mergeCell ref="I2927:I2931"/>
    <mergeCell ref="S2927:S2931"/>
    <mergeCell ref="T2927:T2931"/>
    <mergeCell ref="U2927:U2931"/>
    <mergeCell ref="A2927:A2931"/>
    <mergeCell ref="B2927:B2931"/>
    <mergeCell ref="C2927:C2931"/>
    <mergeCell ref="D2927:D2931"/>
    <mergeCell ref="E2927:E2931"/>
    <mergeCell ref="F2927:F2931"/>
    <mergeCell ref="S2944:S2948"/>
    <mergeCell ref="T2944:T2948"/>
    <mergeCell ref="U2944:U2948"/>
    <mergeCell ref="V2944:V2948"/>
    <mergeCell ref="A2949:A2953"/>
    <mergeCell ref="B2949:B2953"/>
    <mergeCell ref="C2949:C2953"/>
    <mergeCell ref="D2949:D2953"/>
    <mergeCell ref="E2949:E2953"/>
    <mergeCell ref="F2949:F2953"/>
    <mergeCell ref="V2939:V2943"/>
    <mergeCell ref="A2944:A2948"/>
    <mergeCell ref="B2944:B2948"/>
    <mergeCell ref="C2944:C2948"/>
    <mergeCell ref="D2944:D2948"/>
    <mergeCell ref="E2944:E2948"/>
    <mergeCell ref="F2944:F2948"/>
    <mergeCell ref="G2944:G2948"/>
    <mergeCell ref="H2944:H2948"/>
    <mergeCell ref="I2944:I2948"/>
    <mergeCell ref="G2939:G2943"/>
    <mergeCell ref="H2939:H2943"/>
    <mergeCell ref="I2939:I2943"/>
    <mergeCell ref="S2939:S2943"/>
    <mergeCell ref="T2939:T2943"/>
    <mergeCell ref="U2939:U2943"/>
    <mergeCell ref="A2939:A2943"/>
    <mergeCell ref="B2939:B2943"/>
    <mergeCell ref="C2939:C2943"/>
    <mergeCell ref="D2939:D2943"/>
    <mergeCell ref="E2939:E2943"/>
    <mergeCell ref="F2939:F2943"/>
    <mergeCell ref="H2956:H2960"/>
    <mergeCell ref="I2956:I2960"/>
    <mergeCell ref="S2956:S2960"/>
    <mergeCell ref="T2956:T2960"/>
    <mergeCell ref="U2956:U2960"/>
    <mergeCell ref="V2956:V2960"/>
    <mergeCell ref="V2949:V2953"/>
    <mergeCell ref="E2954:J2954"/>
    <mergeCell ref="E2955:V2955"/>
    <mergeCell ref="A2956:A2960"/>
    <mergeCell ref="B2956:B2960"/>
    <mergeCell ref="C2956:C2960"/>
    <mergeCell ref="D2956:D2960"/>
    <mergeCell ref="E2956:E2960"/>
    <mergeCell ref="F2956:F2960"/>
    <mergeCell ref="G2956:G2960"/>
    <mergeCell ref="G2949:G2953"/>
    <mergeCell ref="H2949:H2953"/>
    <mergeCell ref="I2949:I2953"/>
    <mergeCell ref="S2949:S2953"/>
    <mergeCell ref="T2949:T2953"/>
    <mergeCell ref="U2949:U2953"/>
    <mergeCell ref="S2966:S2970"/>
    <mergeCell ref="T2966:T2970"/>
    <mergeCell ref="U2966:U2970"/>
    <mergeCell ref="V2966:V2970"/>
    <mergeCell ref="E2971:J2971"/>
    <mergeCell ref="E2972:V2972"/>
    <mergeCell ref="V2961:V2965"/>
    <mergeCell ref="A2966:A2970"/>
    <mergeCell ref="B2966:B2970"/>
    <mergeCell ref="C2966:C2970"/>
    <mergeCell ref="D2966:D2970"/>
    <mergeCell ref="E2966:E2970"/>
    <mergeCell ref="F2966:F2970"/>
    <mergeCell ref="G2966:G2970"/>
    <mergeCell ref="H2966:H2970"/>
    <mergeCell ref="I2966:I2970"/>
    <mergeCell ref="G2961:G2965"/>
    <mergeCell ref="H2961:H2965"/>
    <mergeCell ref="I2961:I2965"/>
    <mergeCell ref="S2961:S2965"/>
    <mergeCell ref="T2961:T2965"/>
    <mergeCell ref="U2961:U2965"/>
    <mergeCell ref="A2961:A2965"/>
    <mergeCell ref="B2961:B2965"/>
    <mergeCell ref="C2961:C2965"/>
    <mergeCell ref="D2961:D2965"/>
    <mergeCell ref="E2961:E2965"/>
    <mergeCell ref="F2961:F2965"/>
    <mergeCell ref="S2978:S2982"/>
    <mergeCell ref="T2978:T2982"/>
    <mergeCell ref="U2978:U2982"/>
    <mergeCell ref="V2978:V2982"/>
    <mergeCell ref="A2983:A2987"/>
    <mergeCell ref="B2983:B2987"/>
    <mergeCell ref="C2983:C2987"/>
    <mergeCell ref="D2983:D2987"/>
    <mergeCell ref="E2983:E2987"/>
    <mergeCell ref="F2983:F2987"/>
    <mergeCell ref="V2973:V2977"/>
    <mergeCell ref="A2978:A2982"/>
    <mergeCell ref="B2978:B2982"/>
    <mergeCell ref="C2978:C2982"/>
    <mergeCell ref="D2978:D2982"/>
    <mergeCell ref="E2978:E2982"/>
    <mergeCell ref="F2978:F2982"/>
    <mergeCell ref="G2978:G2982"/>
    <mergeCell ref="H2978:H2982"/>
    <mergeCell ref="I2978:I2982"/>
    <mergeCell ref="G2973:G2977"/>
    <mergeCell ref="H2973:H2977"/>
    <mergeCell ref="I2973:I2977"/>
    <mergeCell ref="S2973:S2977"/>
    <mergeCell ref="T2973:T2977"/>
    <mergeCell ref="U2973:U2977"/>
    <mergeCell ref="A2973:A2977"/>
    <mergeCell ref="B2973:B2977"/>
    <mergeCell ref="C2973:C2977"/>
    <mergeCell ref="D2973:D2977"/>
    <mergeCell ref="E2973:E2977"/>
    <mergeCell ref="F2973:F2977"/>
    <mergeCell ref="H2990:H2994"/>
    <mergeCell ref="I2990:I2994"/>
    <mergeCell ref="S2990:S2994"/>
    <mergeCell ref="T2990:T2994"/>
    <mergeCell ref="U2990:U2994"/>
    <mergeCell ref="V2990:V2994"/>
    <mergeCell ref="V2983:V2987"/>
    <mergeCell ref="E2988:J2988"/>
    <mergeCell ref="E2989:V2989"/>
    <mergeCell ref="A2990:A2994"/>
    <mergeCell ref="B2990:B2994"/>
    <mergeCell ref="C2990:C2994"/>
    <mergeCell ref="D2990:D2994"/>
    <mergeCell ref="E2990:E2994"/>
    <mergeCell ref="F2990:F2994"/>
    <mergeCell ref="G2990:G2994"/>
    <mergeCell ref="G2983:G2987"/>
    <mergeCell ref="H2983:H2987"/>
    <mergeCell ref="I2983:I2987"/>
    <mergeCell ref="S2983:S2987"/>
    <mergeCell ref="T2983:T2987"/>
    <mergeCell ref="U2983:U2987"/>
    <mergeCell ref="S3000:S3004"/>
    <mergeCell ref="T3000:T3004"/>
    <mergeCell ref="U3000:U3004"/>
    <mergeCell ref="V3000:V3004"/>
    <mergeCell ref="E3005:J3005"/>
    <mergeCell ref="E3006:V3006"/>
    <mergeCell ref="V2995:V2999"/>
    <mergeCell ref="A3000:A3004"/>
    <mergeCell ref="B3000:B3004"/>
    <mergeCell ref="C3000:C3004"/>
    <mergeCell ref="D3000:D3004"/>
    <mergeCell ref="E3000:E3004"/>
    <mergeCell ref="F3000:F3004"/>
    <mergeCell ref="G3000:G3004"/>
    <mergeCell ref="H3000:H3004"/>
    <mergeCell ref="I3000:I3004"/>
    <mergeCell ref="G2995:G2999"/>
    <mergeCell ref="H2995:H2999"/>
    <mergeCell ref="I2995:I2999"/>
    <mergeCell ref="S2995:S2999"/>
    <mergeCell ref="T2995:T2999"/>
    <mergeCell ref="U2995:U2999"/>
    <mergeCell ref="A2995:A2999"/>
    <mergeCell ref="B2995:B2999"/>
    <mergeCell ref="C2995:C2999"/>
    <mergeCell ref="D2995:D2999"/>
    <mergeCell ref="E2995:E2999"/>
    <mergeCell ref="F2995:F2999"/>
    <mergeCell ref="S3012:S3016"/>
    <mergeCell ref="T3012:T3016"/>
    <mergeCell ref="U3012:U3016"/>
    <mergeCell ref="V3012:V3016"/>
    <mergeCell ref="A3017:A3021"/>
    <mergeCell ref="B3017:B3021"/>
    <mergeCell ref="C3017:C3021"/>
    <mergeCell ref="D3017:D3021"/>
    <mergeCell ref="E3017:E3021"/>
    <mergeCell ref="F3017:F3021"/>
    <mergeCell ref="V3007:V3011"/>
    <mergeCell ref="A3012:A3016"/>
    <mergeCell ref="B3012:B3016"/>
    <mergeCell ref="C3012:C3016"/>
    <mergeCell ref="D3012:D3016"/>
    <mergeCell ref="E3012:E3016"/>
    <mergeCell ref="F3012:F3016"/>
    <mergeCell ref="G3012:G3016"/>
    <mergeCell ref="H3012:H3016"/>
    <mergeCell ref="I3012:I3016"/>
    <mergeCell ref="G3007:G3011"/>
    <mergeCell ref="H3007:H3011"/>
    <mergeCell ref="I3007:I3011"/>
    <mergeCell ref="S3007:S3011"/>
    <mergeCell ref="T3007:T3011"/>
    <mergeCell ref="U3007:U3011"/>
    <mergeCell ref="A3007:A3011"/>
    <mergeCell ref="B3007:B3011"/>
    <mergeCell ref="C3007:C3011"/>
    <mergeCell ref="D3007:D3011"/>
    <mergeCell ref="E3007:E3011"/>
    <mergeCell ref="F3007:F3011"/>
    <mergeCell ref="H3024:H3025"/>
    <mergeCell ref="I3024:I3028"/>
    <mergeCell ref="S3024:S3028"/>
    <mergeCell ref="T3024:T3028"/>
    <mergeCell ref="U3024:U3028"/>
    <mergeCell ref="V3024:V3028"/>
    <mergeCell ref="H3027:H3028"/>
    <mergeCell ref="V3017:V3021"/>
    <mergeCell ref="E3022:J3022"/>
    <mergeCell ref="E3023:V3023"/>
    <mergeCell ref="A3024:A3028"/>
    <mergeCell ref="B3024:B3028"/>
    <mergeCell ref="C3024:C3028"/>
    <mergeCell ref="D3024:D3028"/>
    <mergeCell ref="E3024:E3028"/>
    <mergeCell ref="F3024:F3028"/>
    <mergeCell ref="G3024:G3028"/>
    <mergeCell ref="G3017:G3021"/>
    <mergeCell ref="H3017:H3021"/>
    <mergeCell ref="I3017:I3021"/>
    <mergeCell ref="S3017:S3021"/>
    <mergeCell ref="T3017:T3021"/>
    <mergeCell ref="U3017:U3021"/>
    <mergeCell ref="S3034:S3038"/>
    <mergeCell ref="T3034:T3038"/>
    <mergeCell ref="U3034:U3038"/>
    <mergeCell ref="V3034:V3038"/>
    <mergeCell ref="E3039:J3039"/>
    <mergeCell ref="E3040:V3040"/>
    <mergeCell ref="V3029:V3033"/>
    <mergeCell ref="A3034:A3038"/>
    <mergeCell ref="B3034:B3038"/>
    <mergeCell ref="C3034:C3038"/>
    <mergeCell ref="D3034:D3038"/>
    <mergeCell ref="E3034:E3038"/>
    <mergeCell ref="F3034:F3038"/>
    <mergeCell ref="G3034:G3038"/>
    <mergeCell ref="H3034:H3038"/>
    <mergeCell ref="I3034:I3038"/>
    <mergeCell ref="G3029:G3033"/>
    <mergeCell ref="H3029:H3033"/>
    <mergeCell ref="I3029:I3033"/>
    <mergeCell ref="S3029:S3033"/>
    <mergeCell ref="T3029:T3033"/>
    <mergeCell ref="U3029:U3033"/>
    <mergeCell ref="A3029:A3033"/>
    <mergeCell ref="B3029:B3033"/>
    <mergeCell ref="C3029:C3033"/>
    <mergeCell ref="D3029:D3033"/>
    <mergeCell ref="E3029:E3033"/>
    <mergeCell ref="F3029:F3033"/>
    <mergeCell ref="S3046:S3050"/>
    <mergeCell ref="T3046:T3050"/>
    <mergeCell ref="U3046:U3050"/>
    <mergeCell ref="V3046:V3050"/>
    <mergeCell ref="A3051:A3055"/>
    <mergeCell ref="B3051:B3055"/>
    <mergeCell ref="C3051:C3055"/>
    <mergeCell ref="D3051:D3055"/>
    <mergeCell ref="E3051:E3055"/>
    <mergeCell ref="F3051:F3055"/>
    <mergeCell ref="V3041:V3045"/>
    <mergeCell ref="A3046:A3050"/>
    <mergeCell ref="B3046:B3050"/>
    <mergeCell ref="C3046:C3050"/>
    <mergeCell ref="D3046:D3050"/>
    <mergeCell ref="E3046:E3050"/>
    <mergeCell ref="F3046:F3050"/>
    <mergeCell ref="G3046:G3050"/>
    <mergeCell ref="H3046:H3050"/>
    <mergeCell ref="I3046:I3050"/>
    <mergeCell ref="G3041:G3045"/>
    <mergeCell ref="H3041:H3045"/>
    <mergeCell ref="I3041:I3045"/>
    <mergeCell ref="S3041:S3045"/>
    <mergeCell ref="T3041:T3045"/>
    <mergeCell ref="U3041:U3045"/>
    <mergeCell ref="A3041:A3045"/>
    <mergeCell ref="B3041:B3045"/>
    <mergeCell ref="C3041:C3045"/>
    <mergeCell ref="D3041:D3045"/>
    <mergeCell ref="E3041:E3045"/>
    <mergeCell ref="F3041:F3045"/>
    <mergeCell ref="H3058:H3062"/>
    <mergeCell ref="I3058:I3062"/>
    <mergeCell ref="S3058:S3062"/>
    <mergeCell ref="T3058:T3062"/>
    <mergeCell ref="U3058:U3062"/>
    <mergeCell ref="V3058:V3062"/>
    <mergeCell ref="V3051:V3055"/>
    <mergeCell ref="E3056:J3056"/>
    <mergeCell ref="E3057:V3057"/>
    <mergeCell ref="A3058:A3062"/>
    <mergeCell ref="B3058:B3062"/>
    <mergeCell ref="C3058:C3062"/>
    <mergeCell ref="D3058:D3062"/>
    <mergeCell ref="E3058:E3062"/>
    <mergeCell ref="F3058:F3062"/>
    <mergeCell ref="G3058:G3062"/>
    <mergeCell ref="G3051:G3055"/>
    <mergeCell ref="H3051:H3055"/>
    <mergeCell ref="I3051:I3055"/>
    <mergeCell ref="S3051:S3055"/>
    <mergeCell ref="T3051:T3055"/>
    <mergeCell ref="U3051:U3055"/>
    <mergeCell ref="S3068:S3072"/>
    <mergeCell ref="T3068:T3072"/>
    <mergeCell ref="U3068:U3072"/>
    <mergeCell ref="V3068:V3072"/>
    <mergeCell ref="E3073:J3073"/>
    <mergeCell ref="E3074:V3074"/>
    <mergeCell ref="V3063:V3067"/>
    <mergeCell ref="A3068:A3072"/>
    <mergeCell ref="B3068:B3072"/>
    <mergeCell ref="C3068:C3072"/>
    <mergeCell ref="D3068:D3072"/>
    <mergeCell ref="E3068:E3072"/>
    <mergeCell ref="F3068:F3072"/>
    <mergeCell ref="G3068:G3072"/>
    <mergeCell ref="H3068:H3072"/>
    <mergeCell ref="I3068:I3072"/>
    <mergeCell ref="G3063:G3067"/>
    <mergeCell ref="H3063:H3067"/>
    <mergeCell ref="I3063:I3067"/>
    <mergeCell ref="S3063:S3067"/>
    <mergeCell ref="T3063:T3067"/>
    <mergeCell ref="U3063:U3067"/>
    <mergeCell ref="A3063:A3067"/>
    <mergeCell ref="B3063:B3067"/>
    <mergeCell ref="C3063:C3067"/>
    <mergeCell ref="D3063:D3067"/>
    <mergeCell ref="E3063:E3067"/>
    <mergeCell ref="F3063:F3067"/>
    <mergeCell ref="S3080:S3084"/>
    <mergeCell ref="T3080:T3084"/>
    <mergeCell ref="U3080:U3084"/>
    <mergeCell ref="V3080:V3084"/>
    <mergeCell ref="A3085:A3089"/>
    <mergeCell ref="B3085:B3089"/>
    <mergeCell ref="C3085:C3089"/>
    <mergeCell ref="D3085:D3089"/>
    <mergeCell ref="E3085:E3089"/>
    <mergeCell ref="F3085:F3089"/>
    <mergeCell ref="V3075:V3079"/>
    <mergeCell ref="A3080:A3084"/>
    <mergeCell ref="B3080:B3084"/>
    <mergeCell ref="C3080:C3084"/>
    <mergeCell ref="D3080:D3084"/>
    <mergeCell ref="E3080:E3084"/>
    <mergeCell ref="F3080:F3084"/>
    <mergeCell ref="G3080:G3084"/>
    <mergeCell ref="H3080:H3084"/>
    <mergeCell ref="I3080:I3084"/>
    <mergeCell ref="G3075:G3079"/>
    <mergeCell ref="H3075:H3079"/>
    <mergeCell ref="I3075:I3079"/>
    <mergeCell ref="S3075:S3079"/>
    <mergeCell ref="T3075:T3079"/>
    <mergeCell ref="U3075:U3079"/>
    <mergeCell ref="A3075:A3079"/>
    <mergeCell ref="B3075:B3079"/>
    <mergeCell ref="C3075:C3079"/>
    <mergeCell ref="D3075:D3079"/>
    <mergeCell ref="E3075:E3079"/>
    <mergeCell ref="F3075:F3079"/>
    <mergeCell ref="H3092:H3096"/>
    <mergeCell ref="I3092:I3096"/>
    <mergeCell ref="S3092:S3096"/>
    <mergeCell ref="T3092:T3096"/>
    <mergeCell ref="U3092:U3096"/>
    <mergeCell ref="V3092:V3096"/>
    <mergeCell ref="V3085:V3089"/>
    <mergeCell ref="E3090:J3090"/>
    <mergeCell ref="E3091:V3091"/>
    <mergeCell ref="A3092:A3096"/>
    <mergeCell ref="B3092:B3096"/>
    <mergeCell ref="C3092:C3096"/>
    <mergeCell ref="D3092:D3096"/>
    <mergeCell ref="E3092:E3096"/>
    <mergeCell ref="F3092:F3096"/>
    <mergeCell ref="G3092:G3096"/>
    <mergeCell ref="G3085:G3089"/>
    <mergeCell ref="H3085:H3089"/>
    <mergeCell ref="I3085:I3089"/>
    <mergeCell ref="S3085:S3089"/>
    <mergeCell ref="T3085:T3089"/>
    <mergeCell ref="U3085:U3089"/>
    <mergeCell ref="S3102:S3106"/>
    <mergeCell ref="T3102:T3106"/>
    <mergeCell ref="U3102:U3106"/>
    <mergeCell ref="V3102:V3106"/>
    <mergeCell ref="E3107:J3107"/>
    <mergeCell ref="E3108:V3108"/>
    <mergeCell ref="V3097:V3101"/>
    <mergeCell ref="A3102:A3106"/>
    <mergeCell ref="B3102:B3106"/>
    <mergeCell ref="C3102:C3106"/>
    <mergeCell ref="D3102:D3106"/>
    <mergeCell ref="E3102:E3106"/>
    <mergeCell ref="F3102:F3106"/>
    <mergeCell ref="G3102:G3106"/>
    <mergeCell ref="H3102:H3106"/>
    <mergeCell ref="I3102:I3106"/>
    <mergeCell ref="G3097:G3101"/>
    <mergeCell ref="H3097:H3101"/>
    <mergeCell ref="I3097:I3101"/>
    <mergeCell ref="S3097:S3101"/>
    <mergeCell ref="T3097:T3101"/>
    <mergeCell ref="U3097:U3101"/>
    <mergeCell ref="A3097:A3101"/>
    <mergeCell ref="B3097:B3101"/>
    <mergeCell ref="C3097:C3101"/>
    <mergeCell ref="D3097:D3101"/>
    <mergeCell ref="E3097:E3101"/>
    <mergeCell ref="F3097:F3101"/>
    <mergeCell ref="S3114:S3118"/>
    <mergeCell ref="T3114:T3118"/>
    <mergeCell ref="U3114:U3118"/>
    <mergeCell ref="V3114:V3118"/>
    <mergeCell ref="A3119:A3123"/>
    <mergeCell ref="B3119:B3123"/>
    <mergeCell ref="C3119:C3123"/>
    <mergeCell ref="D3119:D3123"/>
    <mergeCell ref="E3119:E3123"/>
    <mergeCell ref="F3119:F3123"/>
    <mergeCell ref="V3109:V3113"/>
    <mergeCell ref="A3114:A3118"/>
    <mergeCell ref="B3114:B3118"/>
    <mergeCell ref="C3114:C3118"/>
    <mergeCell ref="D3114:D3118"/>
    <mergeCell ref="E3114:E3118"/>
    <mergeCell ref="F3114:F3118"/>
    <mergeCell ref="G3114:G3118"/>
    <mergeCell ref="H3114:H3118"/>
    <mergeCell ref="I3114:I3118"/>
    <mergeCell ref="G3109:G3113"/>
    <mergeCell ref="H3109:H3113"/>
    <mergeCell ref="I3109:I3113"/>
    <mergeCell ref="S3109:S3113"/>
    <mergeCell ref="T3109:T3113"/>
    <mergeCell ref="U3109:U3113"/>
    <mergeCell ref="A3109:A3113"/>
    <mergeCell ref="B3109:B3113"/>
    <mergeCell ref="C3109:C3113"/>
    <mergeCell ref="D3109:D3113"/>
    <mergeCell ref="E3109:E3113"/>
    <mergeCell ref="F3109:F3113"/>
    <mergeCell ref="H3126:H3130"/>
    <mergeCell ref="I3126:I3130"/>
    <mergeCell ref="S3126:S3130"/>
    <mergeCell ref="T3126:T3130"/>
    <mergeCell ref="U3126:U3130"/>
    <mergeCell ref="V3126:V3130"/>
    <mergeCell ref="V3119:V3123"/>
    <mergeCell ref="E3124:J3124"/>
    <mergeCell ref="E3125:V3125"/>
    <mergeCell ref="A3126:A3130"/>
    <mergeCell ref="B3126:B3130"/>
    <mergeCell ref="C3126:C3130"/>
    <mergeCell ref="D3126:D3130"/>
    <mergeCell ref="E3126:E3130"/>
    <mergeCell ref="F3126:F3130"/>
    <mergeCell ref="G3126:G3130"/>
    <mergeCell ref="G3119:G3123"/>
    <mergeCell ref="H3119:H3123"/>
    <mergeCell ref="I3119:I3123"/>
    <mergeCell ref="S3119:S3123"/>
    <mergeCell ref="T3119:T3123"/>
    <mergeCell ref="U3119:U3123"/>
    <mergeCell ref="S3136:S3140"/>
    <mergeCell ref="T3136:T3140"/>
    <mergeCell ref="U3136:U3140"/>
    <mergeCell ref="V3136:V3140"/>
    <mergeCell ref="E3141:J3141"/>
    <mergeCell ref="D3142:J3142"/>
    <mergeCell ref="V3131:V3135"/>
    <mergeCell ref="A3136:A3140"/>
    <mergeCell ref="B3136:B3140"/>
    <mergeCell ref="C3136:C3140"/>
    <mergeCell ref="D3136:D3140"/>
    <mergeCell ref="E3136:E3140"/>
    <mergeCell ref="F3136:F3140"/>
    <mergeCell ref="G3136:G3140"/>
    <mergeCell ref="H3136:H3140"/>
    <mergeCell ref="I3136:I3140"/>
    <mergeCell ref="G3131:G3135"/>
    <mergeCell ref="H3131:H3135"/>
    <mergeCell ref="I3131:I3135"/>
    <mergeCell ref="S3131:S3135"/>
    <mergeCell ref="T3131:T3135"/>
    <mergeCell ref="U3131:U3135"/>
    <mergeCell ref="A3131:A3135"/>
    <mergeCell ref="B3131:B3135"/>
    <mergeCell ref="C3131:C3135"/>
    <mergeCell ref="D3131:D3135"/>
    <mergeCell ref="E3131:E3135"/>
    <mergeCell ref="F3131:F3135"/>
    <mergeCell ref="I3145:I3149"/>
    <mergeCell ref="S3145:S3149"/>
    <mergeCell ref="T3145:T3149"/>
    <mergeCell ref="U3145:U3149"/>
    <mergeCell ref="V3145:V3149"/>
    <mergeCell ref="A3150:A3154"/>
    <mergeCell ref="B3150:B3154"/>
    <mergeCell ref="C3150:C3154"/>
    <mergeCell ref="D3150:D3154"/>
    <mergeCell ref="E3150:E3154"/>
    <mergeCell ref="D3143:V3143"/>
    <mergeCell ref="E3144:V3144"/>
    <mergeCell ref="A3145:A3149"/>
    <mergeCell ref="B3145:B3149"/>
    <mergeCell ref="C3145:C3149"/>
    <mergeCell ref="D3145:D3149"/>
    <mergeCell ref="E3145:E3149"/>
    <mergeCell ref="F3145:F3149"/>
    <mergeCell ref="G3145:G3149"/>
    <mergeCell ref="H3145:H3149"/>
    <mergeCell ref="I3155:I3159"/>
    <mergeCell ref="S3155:S3159"/>
    <mergeCell ref="T3155:T3159"/>
    <mergeCell ref="U3155:U3159"/>
    <mergeCell ref="V3155:V3159"/>
    <mergeCell ref="E3160:J3160"/>
    <mergeCell ref="U3150:U3154"/>
    <mergeCell ref="V3150:V3154"/>
    <mergeCell ref="A3155:A3159"/>
    <mergeCell ref="B3155:B3159"/>
    <mergeCell ref="C3155:C3159"/>
    <mergeCell ref="D3155:D3159"/>
    <mergeCell ref="E3155:E3159"/>
    <mergeCell ref="F3155:F3159"/>
    <mergeCell ref="G3155:G3159"/>
    <mergeCell ref="H3155:H3159"/>
    <mergeCell ref="F3150:F3154"/>
    <mergeCell ref="G3150:G3154"/>
    <mergeCell ref="H3150:H3154"/>
    <mergeCell ref="I3150:I3154"/>
    <mergeCell ref="S3150:S3154"/>
    <mergeCell ref="T3150:T3154"/>
    <mergeCell ref="S3162:S3166"/>
    <mergeCell ref="T3162:T3166"/>
    <mergeCell ref="U3162:U3166"/>
    <mergeCell ref="V3162:V3166"/>
    <mergeCell ref="A3167:A3171"/>
    <mergeCell ref="B3167:B3171"/>
    <mergeCell ref="C3167:C3171"/>
    <mergeCell ref="D3167:D3171"/>
    <mergeCell ref="E3167:E3171"/>
    <mergeCell ref="F3167:F3171"/>
    <mergeCell ref="E3161:V3161"/>
    <mergeCell ref="A3162:A3166"/>
    <mergeCell ref="B3162:B3166"/>
    <mergeCell ref="C3162:C3166"/>
    <mergeCell ref="D3162:D3166"/>
    <mergeCell ref="E3162:E3166"/>
    <mergeCell ref="F3162:F3166"/>
    <mergeCell ref="G3162:G3166"/>
    <mergeCell ref="H3162:H3166"/>
    <mergeCell ref="I3162:I3166"/>
    <mergeCell ref="S3172:S3176"/>
    <mergeCell ref="T3172:T3176"/>
    <mergeCell ref="U3172:U3176"/>
    <mergeCell ref="V3172:V3176"/>
    <mergeCell ref="E3177:J3177"/>
    <mergeCell ref="E3178:V3178"/>
    <mergeCell ref="V3167:V3171"/>
    <mergeCell ref="A3172:A3176"/>
    <mergeCell ref="B3172:B3176"/>
    <mergeCell ref="C3172:C3176"/>
    <mergeCell ref="D3172:D3176"/>
    <mergeCell ref="E3172:E3176"/>
    <mergeCell ref="F3172:F3176"/>
    <mergeCell ref="G3172:G3176"/>
    <mergeCell ref="H3172:H3176"/>
    <mergeCell ref="I3172:I3176"/>
    <mergeCell ref="G3167:G3171"/>
    <mergeCell ref="H3167:H3171"/>
    <mergeCell ref="I3167:I3171"/>
    <mergeCell ref="S3167:S3171"/>
    <mergeCell ref="T3167:T3171"/>
    <mergeCell ref="U3167:U3171"/>
    <mergeCell ref="S3184:S3188"/>
    <mergeCell ref="T3184:T3188"/>
    <mergeCell ref="U3184:U3188"/>
    <mergeCell ref="V3184:V3188"/>
    <mergeCell ref="A3189:A3193"/>
    <mergeCell ref="B3189:B3193"/>
    <mergeCell ref="C3189:C3193"/>
    <mergeCell ref="D3189:D3193"/>
    <mergeCell ref="E3189:E3193"/>
    <mergeCell ref="F3189:F3193"/>
    <mergeCell ref="V3179:V3183"/>
    <mergeCell ref="A3184:A3188"/>
    <mergeCell ref="B3184:B3188"/>
    <mergeCell ref="C3184:C3188"/>
    <mergeCell ref="D3184:D3188"/>
    <mergeCell ref="E3184:E3188"/>
    <mergeCell ref="F3184:F3188"/>
    <mergeCell ref="G3184:G3188"/>
    <mergeCell ref="H3184:H3188"/>
    <mergeCell ref="I3184:I3188"/>
    <mergeCell ref="G3179:G3183"/>
    <mergeCell ref="H3179:H3183"/>
    <mergeCell ref="I3179:I3183"/>
    <mergeCell ref="S3179:S3183"/>
    <mergeCell ref="T3179:T3183"/>
    <mergeCell ref="U3179:U3183"/>
    <mergeCell ref="A3179:A3183"/>
    <mergeCell ref="B3179:B3183"/>
    <mergeCell ref="C3179:C3183"/>
    <mergeCell ref="D3179:D3183"/>
    <mergeCell ref="E3179:E3183"/>
    <mergeCell ref="F3179:F3183"/>
    <mergeCell ref="H3196:H3200"/>
    <mergeCell ref="I3196:I3200"/>
    <mergeCell ref="S3196:S3200"/>
    <mergeCell ref="T3196:T3200"/>
    <mergeCell ref="U3196:U3200"/>
    <mergeCell ref="V3196:V3200"/>
    <mergeCell ref="V3189:V3193"/>
    <mergeCell ref="E3194:J3194"/>
    <mergeCell ref="E3195:V3195"/>
    <mergeCell ref="A3196:A3200"/>
    <mergeCell ref="B3196:B3200"/>
    <mergeCell ref="C3196:C3200"/>
    <mergeCell ref="D3196:D3200"/>
    <mergeCell ref="E3196:E3200"/>
    <mergeCell ref="F3196:F3200"/>
    <mergeCell ref="G3196:G3200"/>
    <mergeCell ref="G3189:G3193"/>
    <mergeCell ref="H3189:H3193"/>
    <mergeCell ref="I3189:I3193"/>
    <mergeCell ref="S3189:S3193"/>
    <mergeCell ref="T3189:T3193"/>
    <mergeCell ref="U3189:U3193"/>
    <mergeCell ref="S3206:S3210"/>
    <mergeCell ref="T3206:T3210"/>
    <mergeCell ref="U3206:U3210"/>
    <mergeCell ref="V3206:V3210"/>
    <mergeCell ref="E3211:J3211"/>
    <mergeCell ref="D3212:J3212"/>
    <mergeCell ref="V3201:V3205"/>
    <mergeCell ref="A3206:A3210"/>
    <mergeCell ref="B3206:B3210"/>
    <mergeCell ref="C3206:C3210"/>
    <mergeCell ref="D3206:D3210"/>
    <mergeCell ref="E3206:E3210"/>
    <mergeCell ref="F3206:F3210"/>
    <mergeCell ref="G3206:G3210"/>
    <mergeCell ref="H3206:H3210"/>
    <mergeCell ref="I3206:I3210"/>
    <mergeCell ref="G3201:G3205"/>
    <mergeCell ref="H3201:H3205"/>
    <mergeCell ref="I3201:I3205"/>
    <mergeCell ref="S3201:S3205"/>
    <mergeCell ref="T3201:T3205"/>
    <mergeCell ref="U3201:U3205"/>
    <mergeCell ref="A3201:A3205"/>
    <mergeCell ref="B3201:B3205"/>
    <mergeCell ref="C3201:C3205"/>
    <mergeCell ref="D3201:D3205"/>
    <mergeCell ref="E3201:E3205"/>
    <mergeCell ref="F3201:F3205"/>
    <mergeCell ref="I3215:I3219"/>
    <mergeCell ref="S3215:S3219"/>
    <mergeCell ref="T3215:T3219"/>
    <mergeCell ref="U3215:U3219"/>
    <mergeCell ref="V3215:V3219"/>
    <mergeCell ref="A3220:A3224"/>
    <mergeCell ref="B3220:B3224"/>
    <mergeCell ref="C3220:C3224"/>
    <mergeCell ref="D3220:D3224"/>
    <mergeCell ref="E3220:E3224"/>
    <mergeCell ref="D3213:V3213"/>
    <mergeCell ref="E3214:V3214"/>
    <mergeCell ref="A3215:A3219"/>
    <mergeCell ref="B3215:B3219"/>
    <mergeCell ref="C3215:C3219"/>
    <mergeCell ref="D3215:D3219"/>
    <mergeCell ref="E3215:E3219"/>
    <mergeCell ref="F3215:F3219"/>
    <mergeCell ref="G3215:G3219"/>
    <mergeCell ref="H3215:H3219"/>
    <mergeCell ref="I3225:I3229"/>
    <mergeCell ref="S3225:S3229"/>
    <mergeCell ref="T3225:T3229"/>
    <mergeCell ref="U3225:U3229"/>
    <mergeCell ref="V3225:V3229"/>
    <mergeCell ref="E3230:J3230"/>
    <mergeCell ref="U3220:U3224"/>
    <mergeCell ref="V3220:V3224"/>
    <mergeCell ref="A3225:A3229"/>
    <mergeCell ref="B3225:B3229"/>
    <mergeCell ref="C3225:C3229"/>
    <mergeCell ref="D3225:D3229"/>
    <mergeCell ref="E3225:E3229"/>
    <mergeCell ref="F3225:F3229"/>
    <mergeCell ref="G3225:G3229"/>
    <mergeCell ref="H3225:H3229"/>
    <mergeCell ref="F3220:F3224"/>
    <mergeCell ref="G3220:G3224"/>
    <mergeCell ref="H3220:H3224"/>
    <mergeCell ref="I3220:I3224"/>
    <mergeCell ref="S3220:S3224"/>
    <mergeCell ref="T3220:T3224"/>
    <mergeCell ref="S3232:S3236"/>
    <mergeCell ref="T3232:T3236"/>
    <mergeCell ref="U3232:U3236"/>
    <mergeCell ref="V3232:V3236"/>
    <mergeCell ref="A3237:A3241"/>
    <mergeCell ref="B3237:B3241"/>
    <mergeCell ref="C3237:C3241"/>
    <mergeCell ref="D3237:D3241"/>
    <mergeCell ref="E3237:E3241"/>
    <mergeCell ref="F3237:F3241"/>
    <mergeCell ref="E3231:V3231"/>
    <mergeCell ref="A3232:A3236"/>
    <mergeCell ref="B3232:B3236"/>
    <mergeCell ref="C3232:C3236"/>
    <mergeCell ref="D3232:D3236"/>
    <mergeCell ref="E3232:E3236"/>
    <mergeCell ref="F3232:F3236"/>
    <mergeCell ref="G3232:G3236"/>
    <mergeCell ref="H3232:H3236"/>
    <mergeCell ref="I3232:I3236"/>
    <mergeCell ref="S3242:S3246"/>
    <mergeCell ref="T3242:T3246"/>
    <mergeCell ref="U3242:U3246"/>
    <mergeCell ref="V3242:V3246"/>
    <mergeCell ref="E3247:J3247"/>
    <mergeCell ref="E3248:V3248"/>
    <mergeCell ref="V3237:V3241"/>
    <mergeCell ref="A3242:A3246"/>
    <mergeCell ref="B3242:B3246"/>
    <mergeCell ref="C3242:C3246"/>
    <mergeCell ref="D3242:D3246"/>
    <mergeCell ref="E3242:E3246"/>
    <mergeCell ref="F3242:F3246"/>
    <mergeCell ref="G3242:G3246"/>
    <mergeCell ref="H3242:H3246"/>
    <mergeCell ref="I3242:I3246"/>
    <mergeCell ref="G3237:G3241"/>
    <mergeCell ref="H3237:H3241"/>
    <mergeCell ref="I3237:I3241"/>
    <mergeCell ref="S3237:S3241"/>
    <mergeCell ref="T3237:T3241"/>
    <mergeCell ref="U3237:U3241"/>
    <mergeCell ref="S3254:S3258"/>
    <mergeCell ref="T3254:T3258"/>
    <mergeCell ref="U3254:U3258"/>
    <mergeCell ref="V3254:V3258"/>
    <mergeCell ref="A3259:A3263"/>
    <mergeCell ref="B3259:B3263"/>
    <mergeCell ref="C3259:C3263"/>
    <mergeCell ref="D3259:D3263"/>
    <mergeCell ref="E3259:E3263"/>
    <mergeCell ref="F3259:F3263"/>
    <mergeCell ref="V3249:V3253"/>
    <mergeCell ref="A3254:A3258"/>
    <mergeCell ref="B3254:B3258"/>
    <mergeCell ref="C3254:C3258"/>
    <mergeCell ref="D3254:D3258"/>
    <mergeCell ref="E3254:E3258"/>
    <mergeCell ref="F3254:F3258"/>
    <mergeCell ref="G3254:G3258"/>
    <mergeCell ref="H3254:H3258"/>
    <mergeCell ref="I3254:I3258"/>
    <mergeCell ref="G3249:G3253"/>
    <mergeCell ref="H3249:H3253"/>
    <mergeCell ref="I3249:I3253"/>
    <mergeCell ref="S3249:S3253"/>
    <mergeCell ref="T3249:T3253"/>
    <mergeCell ref="U3249:U3253"/>
    <mergeCell ref="A3249:A3253"/>
    <mergeCell ref="B3249:B3253"/>
    <mergeCell ref="C3249:C3253"/>
    <mergeCell ref="D3249:D3253"/>
    <mergeCell ref="E3249:E3253"/>
    <mergeCell ref="F3249:F3253"/>
    <mergeCell ref="A3271:A3275"/>
    <mergeCell ref="B3271:B3275"/>
    <mergeCell ref="C3271:C3275"/>
    <mergeCell ref="D3271:D3275"/>
    <mergeCell ref="E3271:E3275"/>
    <mergeCell ref="F3271:F3275"/>
    <mergeCell ref="H3266:H3270"/>
    <mergeCell ref="I3266:I3270"/>
    <mergeCell ref="S3266:S3270"/>
    <mergeCell ref="T3266:T3270"/>
    <mergeCell ref="U3266:U3270"/>
    <mergeCell ref="V3266:V3270"/>
    <mergeCell ref="V3259:V3263"/>
    <mergeCell ref="E3264:J3264"/>
    <mergeCell ref="E3265:V3265"/>
    <mergeCell ref="A3266:A3270"/>
    <mergeCell ref="B3266:B3270"/>
    <mergeCell ref="C3266:C3270"/>
    <mergeCell ref="D3266:D3270"/>
    <mergeCell ref="E3266:E3270"/>
    <mergeCell ref="F3266:F3270"/>
    <mergeCell ref="G3266:G3270"/>
    <mergeCell ref="G3259:G3263"/>
    <mergeCell ref="H3259:H3263"/>
    <mergeCell ref="I3259:I3263"/>
    <mergeCell ref="S3259:S3263"/>
    <mergeCell ref="T3259:T3263"/>
    <mergeCell ref="U3259:U3263"/>
    <mergeCell ref="C3283:J3283"/>
    <mergeCell ref="C3284:V3284"/>
    <mergeCell ref="D3285:V3285"/>
    <mergeCell ref="E3286:V3286"/>
    <mergeCell ref="A3287:A3291"/>
    <mergeCell ref="B3287:B3291"/>
    <mergeCell ref="C3287:C3291"/>
    <mergeCell ref="D3287:D3291"/>
    <mergeCell ref="E3287:E3291"/>
    <mergeCell ref="F3287:F3291"/>
    <mergeCell ref="S3276:S3280"/>
    <mergeCell ref="T3276:T3280"/>
    <mergeCell ref="U3276:U3280"/>
    <mergeCell ref="V3276:V3280"/>
    <mergeCell ref="E3281:J3281"/>
    <mergeCell ref="D3282:J3282"/>
    <mergeCell ref="V3271:V3275"/>
    <mergeCell ref="A3276:A3280"/>
    <mergeCell ref="B3276:B3280"/>
    <mergeCell ref="C3276:C3280"/>
    <mergeCell ref="D3276:D3280"/>
    <mergeCell ref="E3276:E3280"/>
    <mergeCell ref="F3276:F3280"/>
    <mergeCell ref="G3276:G3280"/>
    <mergeCell ref="H3276:H3280"/>
    <mergeCell ref="I3276:I3280"/>
    <mergeCell ref="G3271:G3275"/>
    <mergeCell ref="H3271:H3275"/>
    <mergeCell ref="I3271:I3275"/>
    <mergeCell ref="S3271:S3275"/>
    <mergeCell ref="T3271:T3275"/>
    <mergeCell ref="U3271:U3275"/>
    <mergeCell ref="S3292:S3296"/>
    <mergeCell ref="T3292:T3296"/>
    <mergeCell ref="U3292:U3296"/>
    <mergeCell ref="V3292:V3296"/>
    <mergeCell ref="A3297:A3301"/>
    <mergeCell ref="B3297:B3301"/>
    <mergeCell ref="C3297:C3301"/>
    <mergeCell ref="D3297:D3301"/>
    <mergeCell ref="E3297:E3301"/>
    <mergeCell ref="F3297:F3301"/>
    <mergeCell ref="V3287:V3291"/>
    <mergeCell ref="A3292:A3296"/>
    <mergeCell ref="B3292:B3296"/>
    <mergeCell ref="C3292:C3296"/>
    <mergeCell ref="D3292:D3296"/>
    <mergeCell ref="E3292:E3296"/>
    <mergeCell ref="F3292:F3296"/>
    <mergeCell ref="G3292:G3296"/>
    <mergeCell ref="H3292:H3296"/>
    <mergeCell ref="I3292:I3296"/>
    <mergeCell ref="G3287:G3291"/>
    <mergeCell ref="H3287:H3291"/>
    <mergeCell ref="I3287:I3291"/>
    <mergeCell ref="S3287:S3291"/>
    <mergeCell ref="T3287:T3291"/>
    <mergeCell ref="U3287:U3291"/>
    <mergeCell ref="H3304:H3308"/>
    <mergeCell ref="I3304:I3308"/>
    <mergeCell ref="S3304:S3308"/>
    <mergeCell ref="T3304:T3308"/>
    <mergeCell ref="U3304:U3308"/>
    <mergeCell ref="V3304:V3308"/>
    <mergeCell ref="V3297:V3301"/>
    <mergeCell ref="E3302:J3302"/>
    <mergeCell ref="E3303:V3303"/>
    <mergeCell ref="A3304:A3308"/>
    <mergeCell ref="B3304:B3308"/>
    <mergeCell ref="C3304:C3308"/>
    <mergeCell ref="D3304:D3308"/>
    <mergeCell ref="E3304:E3308"/>
    <mergeCell ref="F3304:F3308"/>
    <mergeCell ref="G3304:G3308"/>
    <mergeCell ref="G3297:G3301"/>
    <mergeCell ref="H3297:H3301"/>
    <mergeCell ref="I3297:I3301"/>
    <mergeCell ref="S3297:S3301"/>
    <mergeCell ref="T3297:T3301"/>
    <mergeCell ref="U3297:U3301"/>
    <mergeCell ref="S3314:S3318"/>
    <mergeCell ref="T3314:T3318"/>
    <mergeCell ref="U3314:U3318"/>
    <mergeCell ref="V3314:V3318"/>
    <mergeCell ref="E3319:J3319"/>
    <mergeCell ref="E3320:V3320"/>
    <mergeCell ref="V3309:V3313"/>
    <mergeCell ref="A3314:A3318"/>
    <mergeCell ref="B3314:B3318"/>
    <mergeCell ref="C3314:C3318"/>
    <mergeCell ref="D3314:D3318"/>
    <mergeCell ref="E3314:E3318"/>
    <mergeCell ref="F3314:F3318"/>
    <mergeCell ref="G3314:G3318"/>
    <mergeCell ref="H3314:H3318"/>
    <mergeCell ref="I3314:I3318"/>
    <mergeCell ref="G3309:G3313"/>
    <mergeCell ref="H3309:H3313"/>
    <mergeCell ref="I3309:I3313"/>
    <mergeCell ref="S3309:S3313"/>
    <mergeCell ref="T3309:T3313"/>
    <mergeCell ref="U3309:U3313"/>
    <mergeCell ref="A3309:A3313"/>
    <mergeCell ref="B3309:B3313"/>
    <mergeCell ref="C3309:C3313"/>
    <mergeCell ref="D3309:D3313"/>
    <mergeCell ref="E3309:E3313"/>
    <mergeCell ref="F3309:F3313"/>
    <mergeCell ref="S3326:S3330"/>
    <mergeCell ref="T3326:T3330"/>
    <mergeCell ref="U3326:U3330"/>
    <mergeCell ref="V3326:V3330"/>
    <mergeCell ref="A3331:A3335"/>
    <mergeCell ref="B3331:B3335"/>
    <mergeCell ref="C3331:C3335"/>
    <mergeCell ref="D3331:D3335"/>
    <mergeCell ref="E3331:E3335"/>
    <mergeCell ref="F3331:F3335"/>
    <mergeCell ref="V3321:V3325"/>
    <mergeCell ref="A3326:A3330"/>
    <mergeCell ref="B3326:B3330"/>
    <mergeCell ref="C3326:C3330"/>
    <mergeCell ref="D3326:D3330"/>
    <mergeCell ref="E3326:E3330"/>
    <mergeCell ref="F3326:F3330"/>
    <mergeCell ref="G3326:G3330"/>
    <mergeCell ref="H3326:H3330"/>
    <mergeCell ref="I3326:I3330"/>
    <mergeCell ref="G3321:G3325"/>
    <mergeCell ref="H3321:H3325"/>
    <mergeCell ref="I3321:I3325"/>
    <mergeCell ref="S3321:S3325"/>
    <mergeCell ref="T3321:T3325"/>
    <mergeCell ref="U3321:U3325"/>
    <mergeCell ref="A3321:A3325"/>
    <mergeCell ref="B3321:B3325"/>
    <mergeCell ref="C3321:C3325"/>
    <mergeCell ref="D3321:D3325"/>
    <mergeCell ref="E3321:E3325"/>
    <mergeCell ref="F3321:F3325"/>
    <mergeCell ref="H3338:H3342"/>
    <mergeCell ref="I3338:I3342"/>
    <mergeCell ref="S3338:S3342"/>
    <mergeCell ref="T3338:T3342"/>
    <mergeCell ref="U3338:U3342"/>
    <mergeCell ref="V3338:V3342"/>
    <mergeCell ref="V3331:V3335"/>
    <mergeCell ref="E3336:J3336"/>
    <mergeCell ref="E3337:V3337"/>
    <mergeCell ref="A3338:A3342"/>
    <mergeCell ref="B3338:B3342"/>
    <mergeCell ref="C3338:C3342"/>
    <mergeCell ref="D3338:D3342"/>
    <mergeCell ref="E3338:E3342"/>
    <mergeCell ref="F3338:F3342"/>
    <mergeCell ref="G3338:G3342"/>
    <mergeCell ref="G3331:G3335"/>
    <mergeCell ref="H3331:H3335"/>
    <mergeCell ref="I3331:I3335"/>
    <mergeCell ref="S3331:S3335"/>
    <mergeCell ref="T3331:T3335"/>
    <mergeCell ref="U3331:U3335"/>
    <mergeCell ref="S3348:S3352"/>
    <mergeCell ref="T3348:T3352"/>
    <mergeCell ref="U3348:U3352"/>
    <mergeCell ref="V3348:V3352"/>
    <mergeCell ref="E3353:J3353"/>
    <mergeCell ref="E3354:V3354"/>
    <mergeCell ref="V3343:V3347"/>
    <mergeCell ref="A3348:A3352"/>
    <mergeCell ref="B3348:B3352"/>
    <mergeCell ref="C3348:C3352"/>
    <mergeCell ref="D3348:D3352"/>
    <mergeCell ref="E3348:E3352"/>
    <mergeCell ref="F3348:F3352"/>
    <mergeCell ref="G3348:G3352"/>
    <mergeCell ref="H3348:H3352"/>
    <mergeCell ref="I3348:I3352"/>
    <mergeCell ref="G3343:G3347"/>
    <mergeCell ref="H3343:H3347"/>
    <mergeCell ref="I3343:I3347"/>
    <mergeCell ref="S3343:S3347"/>
    <mergeCell ref="T3343:T3347"/>
    <mergeCell ref="U3343:U3347"/>
    <mergeCell ref="A3343:A3347"/>
    <mergeCell ref="B3343:B3347"/>
    <mergeCell ref="C3343:C3347"/>
    <mergeCell ref="D3343:D3347"/>
    <mergeCell ref="E3343:E3347"/>
    <mergeCell ref="F3343:F3347"/>
    <mergeCell ref="S3360:S3364"/>
    <mergeCell ref="T3360:T3364"/>
    <mergeCell ref="U3360:U3364"/>
    <mergeCell ref="V3360:V3364"/>
    <mergeCell ref="A3365:A3369"/>
    <mergeCell ref="B3365:B3369"/>
    <mergeCell ref="C3365:C3369"/>
    <mergeCell ref="D3365:D3369"/>
    <mergeCell ref="E3365:E3369"/>
    <mergeCell ref="F3365:F3369"/>
    <mergeCell ref="V3355:V3359"/>
    <mergeCell ref="A3360:A3364"/>
    <mergeCell ref="B3360:B3364"/>
    <mergeCell ref="C3360:C3364"/>
    <mergeCell ref="D3360:D3364"/>
    <mergeCell ref="E3360:E3364"/>
    <mergeCell ref="F3360:F3364"/>
    <mergeCell ref="G3360:G3364"/>
    <mergeCell ref="H3360:H3364"/>
    <mergeCell ref="I3360:I3364"/>
    <mergeCell ref="G3355:G3359"/>
    <mergeCell ref="H3355:H3359"/>
    <mergeCell ref="I3355:I3359"/>
    <mergeCell ref="S3355:S3359"/>
    <mergeCell ref="T3355:T3359"/>
    <mergeCell ref="U3355:U3359"/>
    <mergeCell ref="A3355:A3359"/>
    <mergeCell ref="B3355:B3359"/>
    <mergeCell ref="C3355:C3359"/>
    <mergeCell ref="D3355:D3359"/>
    <mergeCell ref="E3355:E3359"/>
    <mergeCell ref="F3355:F3359"/>
    <mergeCell ref="H3372:H3376"/>
    <mergeCell ref="I3372:I3376"/>
    <mergeCell ref="S3372:S3376"/>
    <mergeCell ref="T3372:T3376"/>
    <mergeCell ref="U3372:U3376"/>
    <mergeCell ref="V3372:V3376"/>
    <mergeCell ref="V3365:V3369"/>
    <mergeCell ref="E3370:J3370"/>
    <mergeCell ref="E3371:V3371"/>
    <mergeCell ref="A3372:A3376"/>
    <mergeCell ref="B3372:B3376"/>
    <mergeCell ref="C3372:C3376"/>
    <mergeCell ref="D3372:D3376"/>
    <mergeCell ref="E3372:E3376"/>
    <mergeCell ref="F3372:F3376"/>
    <mergeCell ref="G3372:G3376"/>
    <mergeCell ref="G3365:G3369"/>
    <mergeCell ref="H3365:H3369"/>
    <mergeCell ref="I3365:I3369"/>
    <mergeCell ref="S3365:S3369"/>
    <mergeCell ref="T3365:T3369"/>
    <mergeCell ref="U3365:U3369"/>
    <mergeCell ref="S3382:S3386"/>
    <mergeCell ref="T3382:T3386"/>
    <mergeCell ref="U3382:U3386"/>
    <mergeCell ref="V3382:V3386"/>
    <mergeCell ref="E3387:J3387"/>
    <mergeCell ref="E3388:V3388"/>
    <mergeCell ref="V3377:V3381"/>
    <mergeCell ref="A3382:A3386"/>
    <mergeCell ref="B3382:B3386"/>
    <mergeCell ref="C3382:C3386"/>
    <mergeCell ref="D3382:D3386"/>
    <mergeCell ref="E3382:E3386"/>
    <mergeCell ref="F3382:F3386"/>
    <mergeCell ref="G3382:G3386"/>
    <mergeCell ref="H3382:H3386"/>
    <mergeCell ref="I3382:I3386"/>
    <mergeCell ref="G3377:G3381"/>
    <mergeCell ref="H3377:H3381"/>
    <mergeCell ref="I3377:I3381"/>
    <mergeCell ref="S3377:S3381"/>
    <mergeCell ref="T3377:T3381"/>
    <mergeCell ref="U3377:U3381"/>
    <mergeCell ref="A3377:A3381"/>
    <mergeCell ref="B3377:B3381"/>
    <mergeCell ref="C3377:C3381"/>
    <mergeCell ref="D3377:D3381"/>
    <mergeCell ref="E3377:E3381"/>
    <mergeCell ref="F3377:F3381"/>
    <mergeCell ref="S3394:S3398"/>
    <mergeCell ref="T3394:T3398"/>
    <mergeCell ref="U3394:U3398"/>
    <mergeCell ref="V3394:V3398"/>
    <mergeCell ref="A3399:A3403"/>
    <mergeCell ref="B3399:B3403"/>
    <mergeCell ref="C3399:C3403"/>
    <mergeCell ref="D3399:D3403"/>
    <mergeCell ref="E3399:E3403"/>
    <mergeCell ref="F3399:F3403"/>
    <mergeCell ref="V3389:V3393"/>
    <mergeCell ref="A3394:A3398"/>
    <mergeCell ref="B3394:B3398"/>
    <mergeCell ref="C3394:C3398"/>
    <mergeCell ref="D3394:D3398"/>
    <mergeCell ref="E3394:E3398"/>
    <mergeCell ref="F3394:F3398"/>
    <mergeCell ref="G3394:G3398"/>
    <mergeCell ref="H3394:H3398"/>
    <mergeCell ref="I3394:I3398"/>
    <mergeCell ref="G3389:G3393"/>
    <mergeCell ref="H3389:H3393"/>
    <mergeCell ref="I3389:I3393"/>
    <mergeCell ref="S3389:S3393"/>
    <mergeCell ref="T3389:T3393"/>
    <mergeCell ref="U3389:U3393"/>
    <mergeCell ref="A3389:A3393"/>
    <mergeCell ref="B3389:B3393"/>
    <mergeCell ref="C3389:C3393"/>
    <mergeCell ref="D3389:D3393"/>
    <mergeCell ref="E3389:E3393"/>
    <mergeCell ref="F3389:F3393"/>
    <mergeCell ref="U3408:U3412"/>
    <mergeCell ref="V3408:V3412"/>
    <mergeCell ref="A3413:A3417"/>
    <mergeCell ref="B3413:B3417"/>
    <mergeCell ref="C3413:C3417"/>
    <mergeCell ref="D3413:D3417"/>
    <mergeCell ref="E3413:E3417"/>
    <mergeCell ref="F3413:F3417"/>
    <mergeCell ref="G3413:G3417"/>
    <mergeCell ref="H3413:H3417"/>
    <mergeCell ref="F3408:F3412"/>
    <mergeCell ref="G3408:G3412"/>
    <mergeCell ref="H3408:H3412"/>
    <mergeCell ref="I3408:I3412"/>
    <mergeCell ref="S3408:S3412"/>
    <mergeCell ref="T3408:T3412"/>
    <mergeCell ref="V3399:V3403"/>
    <mergeCell ref="E3404:J3404"/>
    <mergeCell ref="D3405:J3405"/>
    <mergeCell ref="D3406:V3406"/>
    <mergeCell ref="E3407:V3407"/>
    <mergeCell ref="A3408:A3412"/>
    <mergeCell ref="B3408:B3412"/>
    <mergeCell ref="C3408:C3412"/>
    <mergeCell ref="D3408:D3412"/>
    <mergeCell ref="E3408:E3412"/>
    <mergeCell ref="G3399:G3403"/>
    <mergeCell ref="H3399:H3403"/>
    <mergeCell ref="I3399:I3403"/>
    <mergeCell ref="S3399:S3403"/>
    <mergeCell ref="T3399:T3403"/>
    <mergeCell ref="U3399:U3403"/>
    <mergeCell ref="U3418:U3422"/>
    <mergeCell ref="V3418:V3422"/>
    <mergeCell ref="E3423:J3423"/>
    <mergeCell ref="E3424:V3424"/>
    <mergeCell ref="A3425:A3429"/>
    <mergeCell ref="B3425:B3429"/>
    <mergeCell ref="C3425:C3429"/>
    <mergeCell ref="D3425:D3429"/>
    <mergeCell ref="E3425:E3429"/>
    <mergeCell ref="F3425:F3429"/>
    <mergeCell ref="F3418:F3422"/>
    <mergeCell ref="G3418:G3422"/>
    <mergeCell ref="H3418:H3422"/>
    <mergeCell ref="I3418:I3422"/>
    <mergeCell ref="S3418:S3422"/>
    <mergeCell ref="T3418:T3422"/>
    <mergeCell ref="I3413:I3417"/>
    <mergeCell ref="S3413:S3417"/>
    <mergeCell ref="T3413:T3417"/>
    <mergeCell ref="U3413:U3417"/>
    <mergeCell ref="V3413:V3417"/>
    <mergeCell ref="A3418:A3422"/>
    <mergeCell ref="B3418:B3422"/>
    <mergeCell ref="C3418:C3422"/>
    <mergeCell ref="D3418:D3422"/>
    <mergeCell ref="E3418:E3422"/>
    <mergeCell ref="S3430:S3434"/>
    <mergeCell ref="T3430:T3434"/>
    <mergeCell ref="U3430:U3434"/>
    <mergeCell ref="V3430:V3434"/>
    <mergeCell ref="A3435:A3439"/>
    <mergeCell ref="B3435:B3439"/>
    <mergeCell ref="C3435:C3439"/>
    <mergeCell ref="D3435:D3439"/>
    <mergeCell ref="E3435:E3439"/>
    <mergeCell ref="F3435:F3439"/>
    <mergeCell ref="V3425:V3429"/>
    <mergeCell ref="A3430:A3434"/>
    <mergeCell ref="B3430:B3434"/>
    <mergeCell ref="C3430:C3434"/>
    <mergeCell ref="D3430:D3434"/>
    <mergeCell ref="E3430:E3434"/>
    <mergeCell ref="F3430:F3434"/>
    <mergeCell ref="G3430:G3434"/>
    <mergeCell ref="H3430:H3434"/>
    <mergeCell ref="I3430:I3434"/>
    <mergeCell ref="G3425:G3429"/>
    <mergeCell ref="H3425:H3429"/>
    <mergeCell ref="I3425:I3429"/>
    <mergeCell ref="S3425:S3429"/>
    <mergeCell ref="T3425:T3429"/>
    <mergeCell ref="U3425:U3429"/>
    <mergeCell ref="H3442:H3446"/>
    <mergeCell ref="I3442:I3446"/>
    <mergeCell ref="S3442:S3446"/>
    <mergeCell ref="T3442:T3446"/>
    <mergeCell ref="U3442:U3446"/>
    <mergeCell ref="V3442:V3446"/>
    <mergeCell ref="V3435:V3439"/>
    <mergeCell ref="E3440:J3440"/>
    <mergeCell ref="E3441:V3441"/>
    <mergeCell ref="A3442:A3446"/>
    <mergeCell ref="B3442:B3446"/>
    <mergeCell ref="C3442:C3446"/>
    <mergeCell ref="D3442:D3446"/>
    <mergeCell ref="E3442:E3446"/>
    <mergeCell ref="F3442:F3446"/>
    <mergeCell ref="G3442:G3446"/>
    <mergeCell ref="G3435:G3439"/>
    <mergeCell ref="H3435:H3439"/>
    <mergeCell ref="I3435:I3439"/>
    <mergeCell ref="S3435:S3439"/>
    <mergeCell ref="T3435:T3439"/>
    <mergeCell ref="U3435:U3439"/>
    <mergeCell ref="S3452:S3456"/>
    <mergeCell ref="T3452:T3456"/>
    <mergeCell ref="U3452:U3456"/>
    <mergeCell ref="V3452:V3456"/>
    <mergeCell ref="E3457:J3457"/>
    <mergeCell ref="E3458:V3458"/>
    <mergeCell ref="V3447:V3451"/>
    <mergeCell ref="A3452:A3456"/>
    <mergeCell ref="B3452:B3456"/>
    <mergeCell ref="C3452:C3456"/>
    <mergeCell ref="D3452:D3456"/>
    <mergeCell ref="E3452:E3456"/>
    <mergeCell ref="F3452:F3456"/>
    <mergeCell ref="G3452:G3456"/>
    <mergeCell ref="H3452:H3456"/>
    <mergeCell ref="I3452:I3456"/>
    <mergeCell ref="G3447:G3451"/>
    <mergeCell ref="H3447:H3451"/>
    <mergeCell ref="I3447:I3451"/>
    <mergeCell ref="S3447:S3451"/>
    <mergeCell ref="T3447:T3451"/>
    <mergeCell ref="U3447:U3451"/>
    <mergeCell ref="A3447:A3451"/>
    <mergeCell ref="B3447:B3451"/>
    <mergeCell ref="C3447:C3451"/>
    <mergeCell ref="D3447:D3451"/>
    <mergeCell ref="E3447:E3451"/>
    <mergeCell ref="F3447:F3451"/>
    <mergeCell ref="S3464:S3468"/>
    <mergeCell ref="T3464:T3468"/>
    <mergeCell ref="U3464:U3468"/>
    <mergeCell ref="V3464:V3468"/>
    <mergeCell ref="A3469:A3473"/>
    <mergeCell ref="B3469:B3473"/>
    <mergeCell ref="C3469:C3473"/>
    <mergeCell ref="D3469:D3473"/>
    <mergeCell ref="E3469:E3473"/>
    <mergeCell ref="F3469:F3473"/>
    <mergeCell ref="V3459:V3463"/>
    <mergeCell ref="A3464:A3468"/>
    <mergeCell ref="B3464:B3468"/>
    <mergeCell ref="C3464:C3468"/>
    <mergeCell ref="D3464:D3468"/>
    <mergeCell ref="E3464:E3468"/>
    <mergeCell ref="F3464:F3468"/>
    <mergeCell ref="G3464:G3468"/>
    <mergeCell ref="H3464:H3468"/>
    <mergeCell ref="I3464:I3468"/>
    <mergeCell ref="G3459:G3463"/>
    <mergeCell ref="H3459:H3463"/>
    <mergeCell ref="I3459:I3463"/>
    <mergeCell ref="S3459:S3463"/>
    <mergeCell ref="T3459:T3463"/>
    <mergeCell ref="U3459:U3463"/>
    <mergeCell ref="A3459:A3463"/>
    <mergeCell ref="B3459:B3463"/>
    <mergeCell ref="C3459:C3463"/>
    <mergeCell ref="D3459:D3463"/>
    <mergeCell ref="E3459:E3463"/>
    <mergeCell ref="F3459:F3463"/>
    <mergeCell ref="H3476:H3480"/>
    <mergeCell ref="I3476:I3480"/>
    <mergeCell ref="S3476:S3480"/>
    <mergeCell ref="T3476:T3480"/>
    <mergeCell ref="U3476:U3480"/>
    <mergeCell ref="V3476:V3480"/>
    <mergeCell ref="V3469:V3473"/>
    <mergeCell ref="E3474:J3474"/>
    <mergeCell ref="E3475:V3475"/>
    <mergeCell ref="A3476:A3480"/>
    <mergeCell ref="B3476:B3480"/>
    <mergeCell ref="C3476:C3480"/>
    <mergeCell ref="D3476:D3480"/>
    <mergeCell ref="E3476:E3480"/>
    <mergeCell ref="F3476:F3480"/>
    <mergeCell ref="G3476:G3480"/>
    <mergeCell ref="G3469:G3473"/>
    <mergeCell ref="H3469:H3473"/>
    <mergeCell ref="I3469:I3473"/>
    <mergeCell ref="S3469:S3473"/>
    <mergeCell ref="T3469:T3473"/>
    <mergeCell ref="U3469:U3473"/>
    <mergeCell ref="S3486:S3490"/>
    <mergeCell ref="T3486:T3490"/>
    <mergeCell ref="U3486:U3490"/>
    <mergeCell ref="V3486:V3490"/>
    <mergeCell ref="E3491:J3491"/>
    <mergeCell ref="E3492:V3492"/>
    <mergeCell ref="V3481:V3485"/>
    <mergeCell ref="A3486:A3490"/>
    <mergeCell ref="B3486:B3490"/>
    <mergeCell ref="C3486:C3490"/>
    <mergeCell ref="D3486:D3490"/>
    <mergeCell ref="E3486:E3490"/>
    <mergeCell ref="F3486:F3490"/>
    <mergeCell ref="G3486:G3490"/>
    <mergeCell ref="H3486:H3490"/>
    <mergeCell ref="I3486:I3490"/>
    <mergeCell ref="G3481:G3485"/>
    <mergeCell ref="H3481:H3485"/>
    <mergeCell ref="I3481:I3485"/>
    <mergeCell ref="S3481:S3485"/>
    <mergeCell ref="T3481:T3485"/>
    <mergeCell ref="U3481:U3485"/>
    <mergeCell ref="A3481:A3485"/>
    <mergeCell ref="B3481:B3485"/>
    <mergeCell ref="C3481:C3485"/>
    <mergeCell ref="D3481:D3485"/>
    <mergeCell ref="E3481:E3485"/>
    <mergeCell ref="F3481:F3485"/>
    <mergeCell ref="S3498:S3502"/>
    <mergeCell ref="T3498:T3502"/>
    <mergeCell ref="U3498:U3502"/>
    <mergeCell ref="V3498:V3502"/>
    <mergeCell ref="A3503:A3507"/>
    <mergeCell ref="B3503:B3507"/>
    <mergeCell ref="C3503:C3507"/>
    <mergeCell ref="D3503:D3507"/>
    <mergeCell ref="E3503:E3507"/>
    <mergeCell ref="F3503:F3507"/>
    <mergeCell ref="V3493:V3497"/>
    <mergeCell ref="A3498:A3502"/>
    <mergeCell ref="B3498:B3502"/>
    <mergeCell ref="C3498:C3502"/>
    <mergeCell ref="D3498:D3502"/>
    <mergeCell ref="E3498:E3502"/>
    <mergeCell ref="F3498:F3502"/>
    <mergeCell ref="G3498:G3502"/>
    <mergeCell ref="H3498:H3502"/>
    <mergeCell ref="I3498:I3502"/>
    <mergeCell ref="G3493:G3497"/>
    <mergeCell ref="H3493:H3497"/>
    <mergeCell ref="I3493:I3497"/>
    <mergeCell ref="S3493:S3497"/>
    <mergeCell ref="T3493:T3497"/>
    <mergeCell ref="U3493:U3497"/>
    <mergeCell ref="A3493:A3497"/>
    <mergeCell ref="B3493:B3497"/>
    <mergeCell ref="C3493:C3497"/>
    <mergeCell ref="D3493:D3497"/>
    <mergeCell ref="E3493:E3497"/>
    <mergeCell ref="F3493:F3497"/>
    <mergeCell ref="D3517:J3517"/>
    <mergeCell ref="V3503:V3507"/>
    <mergeCell ref="E3508:J3508"/>
    <mergeCell ref="D3509:J3509"/>
    <mergeCell ref="C3510:J3510"/>
    <mergeCell ref="B3511:J3511"/>
    <mergeCell ref="A3513:C3517"/>
    <mergeCell ref="D3513:I3513"/>
    <mergeCell ref="D3514:I3514"/>
    <mergeCell ref="D3515:I3515"/>
    <mergeCell ref="D3516:I3516"/>
    <mergeCell ref="G3503:G3507"/>
    <mergeCell ref="H3503:H3507"/>
    <mergeCell ref="I3503:I3507"/>
    <mergeCell ref="S3503:S3507"/>
    <mergeCell ref="T3503:T3507"/>
    <mergeCell ref="U3503:U3507"/>
  </mergeCells>
  <pageMargins left="0.25" right="0.25" top="0.75" bottom="0.75" header="0.3" footer="0.3"/>
  <pageSetup paperSize="9" scale="8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L3517"/>
  <sheetViews>
    <sheetView topLeftCell="B1" zoomScale="145" zoomScaleNormal="145" workbookViewId="0">
      <pane ySplit="7" topLeftCell="A3530" activePane="bottomLeft" state="frozenSplit"/>
      <selection pane="bottomLeft" activeCell="Q2448" sqref="Q2448"/>
    </sheetView>
  </sheetViews>
  <sheetFormatPr defaultColWidth="9.140625" defaultRowHeight="9" outlineLevelRow="4" x14ac:dyDescent="0.15"/>
  <cols>
    <col min="1" max="1" width="3.5703125" style="4" customWidth="1"/>
    <col min="2" max="5" width="3" style="4" customWidth="1"/>
    <col min="6" max="6" width="37.7109375" style="4" customWidth="1"/>
    <col min="7" max="10" width="7.5703125" style="4" customWidth="1"/>
    <col min="11" max="12" width="8.42578125" style="4" customWidth="1"/>
    <col min="13" max="15" width="7.140625" style="4" customWidth="1"/>
    <col min="16" max="16" width="8.28515625" style="4" customWidth="1"/>
    <col min="17" max="17" width="9.7109375" style="4" customWidth="1"/>
    <col min="18" max="18" width="8.42578125" style="4" customWidth="1"/>
    <col min="19" max="19" width="21.42578125" style="4" customWidth="1"/>
    <col min="20" max="22" width="6.7109375" style="4" customWidth="1"/>
    <col min="23" max="16384" width="9.140625" style="4"/>
  </cols>
  <sheetData>
    <row r="1" spans="1:44" ht="18.75" x14ac:dyDescent="0.3">
      <c r="A1" s="1102" t="s">
        <v>383</v>
      </c>
      <c r="B1" s="1102"/>
      <c r="C1" s="1102"/>
      <c r="D1" s="1102"/>
      <c r="E1" s="1102"/>
      <c r="F1" s="1102"/>
      <c r="G1" s="1102"/>
      <c r="H1" s="1102"/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</row>
    <row r="2" spans="1:44" ht="10.5" x14ac:dyDescent="0.15">
      <c r="A2" s="1103" t="s">
        <v>17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  <c r="O2" s="1103"/>
      <c r="P2" s="1103"/>
      <c r="Q2" s="1103"/>
      <c r="R2" s="1103"/>
      <c r="S2" s="1103"/>
      <c r="T2" s="1103"/>
      <c r="U2" s="1103"/>
      <c r="V2" s="1103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</row>
    <row r="3" spans="1:44" ht="10.5" x14ac:dyDescent="0.15">
      <c r="A3" s="1103" t="s">
        <v>292</v>
      </c>
      <c r="B3" s="1103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  <c r="O3" s="1104"/>
      <c r="P3" s="1104"/>
      <c r="Q3" s="1104"/>
      <c r="R3" s="1104"/>
      <c r="S3" s="1104"/>
      <c r="T3" s="1104"/>
      <c r="U3" s="1104"/>
      <c r="V3" s="1104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</row>
    <row r="4" spans="1:44" ht="11.25" thickBot="1" x14ac:dyDescent="0.2">
      <c r="A4" s="1103" t="s">
        <v>35</v>
      </c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</row>
    <row r="5" spans="1:44" ht="10.5" customHeight="1" x14ac:dyDescent="0.2">
      <c r="A5" s="1105" t="s">
        <v>18</v>
      </c>
      <c r="B5" s="1105" t="s">
        <v>19</v>
      </c>
      <c r="C5" s="1108" t="s">
        <v>0</v>
      </c>
      <c r="D5" s="1108" t="s">
        <v>1</v>
      </c>
      <c r="E5" s="1111" t="s">
        <v>30</v>
      </c>
      <c r="F5" s="1114" t="s">
        <v>31</v>
      </c>
      <c r="G5" s="1093" t="s">
        <v>2</v>
      </c>
      <c r="H5" s="1093" t="s">
        <v>3</v>
      </c>
      <c r="I5" s="1093" t="s">
        <v>32</v>
      </c>
      <c r="J5" s="1093" t="s">
        <v>384</v>
      </c>
      <c r="K5" s="1096" t="s">
        <v>33</v>
      </c>
      <c r="L5" s="1099" t="s">
        <v>34</v>
      </c>
      <c r="M5" s="1117" t="s">
        <v>22</v>
      </c>
      <c r="N5" s="1118"/>
      <c r="O5" s="1118"/>
      <c r="P5" s="1119"/>
      <c r="Q5" s="1099" t="s">
        <v>23</v>
      </c>
      <c r="R5" s="1120" t="s">
        <v>28</v>
      </c>
      <c r="S5" s="1123" t="s">
        <v>24</v>
      </c>
      <c r="T5" s="1124"/>
      <c r="U5" s="1124"/>
      <c r="V5" s="112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</row>
    <row r="6" spans="1:44" ht="10.5" customHeight="1" x14ac:dyDescent="0.2">
      <c r="A6" s="1106"/>
      <c r="B6" s="1106"/>
      <c r="C6" s="1109"/>
      <c r="D6" s="1109"/>
      <c r="E6" s="1112"/>
      <c r="F6" s="1115"/>
      <c r="G6" s="1094"/>
      <c r="H6" s="1094"/>
      <c r="I6" s="1094"/>
      <c r="J6" s="1094"/>
      <c r="K6" s="1097"/>
      <c r="L6" s="1100"/>
      <c r="M6" s="1126" t="s">
        <v>4</v>
      </c>
      <c r="N6" s="1128" t="s">
        <v>5</v>
      </c>
      <c r="O6" s="1128"/>
      <c r="P6" s="1129" t="s">
        <v>6</v>
      </c>
      <c r="Q6" s="1100"/>
      <c r="R6" s="1121"/>
      <c r="S6" s="1131" t="s">
        <v>7</v>
      </c>
      <c r="T6" s="1133" t="s">
        <v>8</v>
      </c>
      <c r="U6" s="1133"/>
      <c r="V6" s="1134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</row>
    <row r="7" spans="1:44" ht="52.5" customHeight="1" thickBot="1" x14ac:dyDescent="0.2">
      <c r="A7" s="1107"/>
      <c r="B7" s="1107"/>
      <c r="C7" s="1110"/>
      <c r="D7" s="1110"/>
      <c r="E7" s="1113"/>
      <c r="F7" s="1116"/>
      <c r="G7" s="1095"/>
      <c r="H7" s="1095"/>
      <c r="I7" s="1095"/>
      <c r="J7" s="1095"/>
      <c r="K7" s="1098"/>
      <c r="L7" s="1101"/>
      <c r="M7" s="1127"/>
      <c r="N7" s="1" t="s">
        <v>4</v>
      </c>
      <c r="O7" s="1" t="s">
        <v>9</v>
      </c>
      <c r="P7" s="1130"/>
      <c r="Q7" s="1101"/>
      <c r="R7" s="1122"/>
      <c r="S7" s="1132"/>
      <c r="T7" s="2" t="s">
        <v>25</v>
      </c>
      <c r="U7" s="2" t="s">
        <v>26</v>
      </c>
      <c r="V7" s="3" t="s">
        <v>27</v>
      </c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</row>
    <row r="8" spans="1:44" ht="11.25" customHeight="1" outlineLevel="1" thickBot="1" x14ac:dyDescent="0.2">
      <c r="A8" s="997" t="s">
        <v>93</v>
      </c>
      <c r="B8" s="998"/>
      <c r="C8" s="998"/>
      <c r="D8" s="998"/>
      <c r="E8" s="998"/>
      <c r="F8" s="998"/>
      <c r="G8" s="998"/>
      <c r="H8" s="998"/>
      <c r="I8" s="998"/>
      <c r="J8" s="998"/>
      <c r="K8" s="998"/>
      <c r="L8" s="998"/>
      <c r="M8" s="998"/>
      <c r="N8" s="998"/>
      <c r="O8" s="998"/>
      <c r="P8" s="998"/>
      <c r="Q8" s="998"/>
      <c r="R8" s="998"/>
      <c r="S8" s="998"/>
      <c r="T8" s="998"/>
      <c r="U8" s="998"/>
      <c r="V8" s="999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</row>
    <row r="9" spans="1:44" ht="11.25" customHeight="1" outlineLevel="2" thickBot="1" x14ac:dyDescent="0.2">
      <c r="A9" s="7" t="s">
        <v>20</v>
      </c>
      <c r="B9" s="8">
        <v>1</v>
      </c>
      <c r="C9" s="975" t="s">
        <v>94</v>
      </c>
      <c r="D9" s="976"/>
      <c r="E9" s="976"/>
      <c r="F9" s="976"/>
      <c r="G9" s="976"/>
      <c r="H9" s="976"/>
      <c r="I9" s="976"/>
      <c r="J9" s="976"/>
      <c r="K9" s="976"/>
      <c r="L9" s="976"/>
      <c r="M9" s="976"/>
      <c r="N9" s="976"/>
      <c r="O9" s="976"/>
      <c r="P9" s="976"/>
      <c r="Q9" s="976"/>
      <c r="R9" s="976"/>
      <c r="S9" s="976"/>
      <c r="T9" s="976"/>
      <c r="U9" s="976"/>
      <c r="V9" s="977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</row>
    <row r="10" spans="1:44" ht="11.25" customHeight="1" outlineLevel="3" thickBot="1" x14ac:dyDescent="0.2">
      <c r="A10" s="7" t="s">
        <v>20</v>
      </c>
      <c r="B10" s="9" t="s">
        <v>10</v>
      </c>
      <c r="C10" s="10" t="s">
        <v>10</v>
      </c>
      <c r="D10" s="972" t="s">
        <v>164</v>
      </c>
      <c r="E10" s="973"/>
      <c r="F10" s="973"/>
      <c r="G10" s="973"/>
      <c r="H10" s="973"/>
      <c r="I10" s="973"/>
      <c r="J10" s="973"/>
      <c r="K10" s="973"/>
      <c r="L10" s="973"/>
      <c r="M10" s="973"/>
      <c r="N10" s="973"/>
      <c r="O10" s="973"/>
      <c r="P10" s="973"/>
      <c r="Q10" s="973"/>
      <c r="R10" s="973"/>
      <c r="S10" s="973"/>
      <c r="T10" s="973"/>
      <c r="U10" s="973"/>
      <c r="V10" s="974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</row>
    <row r="11" spans="1:44" ht="11.25" customHeight="1" outlineLevel="4" thickBot="1" x14ac:dyDescent="0.2">
      <c r="A11" s="11" t="s">
        <v>20</v>
      </c>
      <c r="B11" s="12" t="s">
        <v>10</v>
      </c>
      <c r="C11" s="86" t="s">
        <v>10</v>
      </c>
      <c r="D11" s="13">
        <v>1</v>
      </c>
      <c r="E11" s="969" t="s">
        <v>165</v>
      </c>
      <c r="F11" s="970"/>
      <c r="G11" s="970"/>
      <c r="H11" s="970"/>
      <c r="I11" s="970"/>
      <c r="J11" s="970"/>
      <c r="K11" s="970"/>
      <c r="L11" s="970"/>
      <c r="M11" s="970"/>
      <c r="N11" s="970"/>
      <c r="O11" s="970"/>
      <c r="P11" s="970"/>
      <c r="Q11" s="970"/>
      <c r="R11" s="970"/>
      <c r="S11" s="970"/>
      <c r="T11" s="970"/>
      <c r="U11" s="970"/>
      <c r="V11" s="971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</row>
    <row r="12" spans="1:44" ht="10.5" outlineLevel="4" x14ac:dyDescent="0.15">
      <c r="A12" s="948" t="s">
        <v>20</v>
      </c>
      <c r="B12" s="951" t="s">
        <v>10</v>
      </c>
      <c r="C12" s="954" t="s">
        <v>10</v>
      </c>
      <c r="D12" s="957" t="s">
        <v>10</v>
      </c>
      <c r="E12" s="960" t="s">
        <v>10</v>
      </c>
      <c r="F12" s="966"/>
      <c r="G12" s="942"/>
      <c r="H12" s="942"/>
      <c r="I12" s="942"/>
      <c r="J12" s="14" t="s">
        <v>156</v>
      </c>
      <c r="K12" s="20"/>
      <c r="L12" s="14"/>
      <c r="M12" s="15"/>
      <c r="N12" s="15"/>
      <c r="O12" s="15"/>
      <c r="P12" s="15"/>
      <c r="Q12" s="14"/>
      <c r="R12" s="14"/>
      <c r="S12" s="945"/>
      <c r="T12" s="912"/>
      <c r="U12" s="912"/>
      <c r="V12" s="912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</row>
    <row r="13" spans="1:44" ht="10.5" outlineLevel="4" x14ac:dyDescent="0.15">
      <c r="A13" s="949"/>
      <c r="B13" s="952"/>
      <c r="C13" s="955"/>
      <c r="D13" s="958"/>
      <c r="E13" s="961"/>
      <c r="F13" s="967"/>
      <c r="G13" s="943"/>
      <c r="H13" s="943"/>
      <c r="I13" s="943"/>
      <c r="J13" s="16" t="s">
        <v>157</v>
      </c>
      <c r="K13" s="20"/>
      <c r="L13" s="16"/>
      <c r="M13" s="17"/>
      <c r="N13" s="17"/>
      <c r="O13" s="17"/>
      <c r="P13" s="17"/>
      <c r="Q13" s="16"/>
      <c r="R13" s="16"/>
      <c r="S13" s="946"/>
      <c r="T13" s="913"/>
      <c r="U13" s="913"/>
      <c r="V13" s="913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</row>
    <row r="14" spans="1:44" ht="10.5" outlineLevel="4" x14ac:dyDescent="0.15">
      <c r="A14" s="949"/>
      <c r="B14" s="952"/>
      <c r="C14" s="955"/>
      <c r="D14" s="958"/>
      <c r="E14" s="961"/>
      <c r="F14" s="967"/>
      <c r="G14" s="943"/>
      <c r="H14" s="943"/>
      <c r="I14" s="943"/>
      <c r="J14" s="16" t="s">
        <v>158</v>
      </c>
      <c r="K14" s="20"/>
      <c r="L14" s="16"/>
      <c r="M14" s="17"/>
      <c r="N14" s="17"/>
      <c r="O14" s="17"/>
      <c r="P14" s="17"/>
      <c r="Q14" s="16"/>
      <c r="R14" s="16"/>
      <c r="S14" s="946"/>
      <c r="T14" s="913"/>
      <c r="U14" s="913"/>
      <c r="V14" s="913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</row>
    <row r="15" spans="1:44" ht="10.5" outlineLevel="4" x14ac:dyDescent="0.15">
      <c r="A15" s="949"/>
      <c r="B15" s="952"/>
      <c r="C15" s="955"/>
      <c r="D15" s="958"/>
      <c r="E15" s="961"/>
      <c r="F15" s="967"/>
      <c r="G15" s="943"/>
      <c r="H15" s="943"/>
      <c r="I15" s="943"/>
      <c r="J15" s="18" t="s">
        <v>159</v>
      </c>
      <c r="K15" s="21"/>
      <c r="L15" s="18"/>
      <c r="M15" s="18"/>
      <c r="N15" s="18"/>
      <c r="O15" s="18"/>
      <c r="P15" s="18"/>
      <c r="Q15" s="18"/>
      <c r="R15" s="18"/>
      <c r="S15" s="946"/>
      <c r="T15" s="913"/>
      <c r="U15" s="913"/>
      <c r="V15" s="913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</row>
    <row r="16" spans="1:44" ht="11.25" outlineLevel="4" thickBot="1" x14ac:dyDescent="0.2">
      <c r="A16" s="950"/>
      <c r="B16" s="953"/>
      <c r="C16" s="956"/>
      <c r="D16" s="959"/>
      <c r="E16" s="962"/>
      <c r="F16" s="968"/>
      <c r="G16" s="944"/>
      <c r="H16" s="944"/>
      <c r="I16" s="944"/>
      <c r="J16" s="19" t="s">
        <v>385</v>
      </c>
      <c r="K16" s="19">
        <f>SUM(K12:K15)</f>
        <v>0</v>
      </c>
      <c r="L16" s="19">
        <f>SUM(L12:L15)</f>
        <v>0</v>
      </c>
      <c r="M16" s="19">
        <f t="shared" ref="M16:R16" si="0">SUM(M12:M15)</f>
        <v>0</v>
      </c>
      <c r="N16" s="19">
        <f t="shared" si="0"/>
        <v>0</v>
      </c>
      <c r="O16" s="19">
        <f t="shared" si="0"/>
        <v>0</v>
      </c>
      <c r="P16" s="19">
        <f t="shared" si="0"/>
        <v>0</v>
      </c>
      <c r="Q16" s="19">
        <f t="shared" si="0"/>
        <v>0</v>
      </c>
      <c r="R16" s="19">
        <f t="shared" si="0"/>
        <v>0</v>
      </c>
      <c r="S16" s="947"/>
      <c r="T16" s="914"/>
      <c r="U16" s="914"/>
      <c r="V16" s="914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</row>
    <row r="17" spans="1:116" ht="10.5" outlineLevel="4" x14ac:dyDescent="0.15">
      <c r="A17" s="948" t="s">
        <v>20</v>
      </c>
      <c r="B17" s="951" t="s">
        <v>10</v>
      </c>
      <c r="C17" s="954" t="s">
        <v>10</v>
      </c>
      <c r="D17" s="957" t="s">
        <v>10</v>
      </c>
      <c r="E17" s="960" t="s">
        <v>11</v>
      </c>
      <c r="F17" s="966"/>
      <c r="G17" s="942"/>
      <c r="H17" s="942"/>
      <c r="I17" s="942"/>
      <c r="J17" s="14" t="s">
        <v>156</v>
      </c>
      <c r="K17" s="20"/>
      <c r="L17" s="20"/>
      <c r="M17" s="17"/>
      <c r="N17" s="17"/>
      <c r="O17" s="17"/>
      <c r="P17" s="17"/>
      <c r="Q17" s="16"/>
      <c r="R17" s="16"/>
      <c r="S17" s="945"/>
      <c r="T17" s="912"/>
      <c r="U17" s="912"/>
      <c r="V17" s="912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</row>
    <row r="18" spans="1:116" ht="9.75" customHeight="1" outlineLevel="4" x14ac:dyDescent="0.15">
      <c r="A18" s="949"/>
      <c r="B18" s="952"/>
      <c r="C18" s="955"/>
      <c r="D18" s="958"/>
      <c r="E18" s="961"/>
      <c r="F18" s="967"/>
      <c r="G18" s="943"/>
      <c r="H18" s="943"/>
      <c r="I18" s="943"/>
      <c r="J18" s="16" t="s">
        <v>157</v>
      </c>
      <c r="K18" s="20"/>
      <c r="L18" s="20"/>
      <c r="M18" s="17"/>
      <c r="N18" s="17"/>
      <c r="O18" s="17"/>
      <c r="P18" s="17"/>
      <c r="Q18" s="16"/>
      <c r="R18" s="16"/>
      <c r="S18" s="946"/>
      <c r="T18" s="913"/>
      <c r="U18" s="913"/>
      <c r="V18" s="913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</row>
    <row r="19" spans="1:116" ht="9.75" customHeight="1" outlineLevel="4" x14ac:dyDescent="0.15">
      <c r="A19" s="949"/>
      <c r="B19" s="952"/>
      <c r="C19" s="955"/>
      <c r="D19" s="958"/>
      <c r="E19" s="961"/>
      <c r="F19" s="967"/>
      <c r="G19" s="943"/>
      <c r="H19" s="943"/>
      <c r="I19" s="943"/>
      <c r="J19" s="16" t="s">
        <v>158</v>
      </c>
      <c r="K19" s="20"/>
      <c r="L19" s="20"/>
      <c r="M19" s="17"/>
      <c r="N19" s="17"/>
      <c r="O19" s="17"/>
      <c r="P19" s="17"/>
      <c r="Q19" s="16"/>
      <c r="R19" s="16"/>
      <c r="S19" s="946"/>
      <c r="T19" s="913"/>
      <c r="U19" s="913"/>
      <c r="V19" s="913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</row>
    <row r="20" spans="1:116" ht="9.75" customHeight="1" outlineLevel="4" x14ac:dyDescent="0.15">
      <c r="A20" s="949"/>
      <c r="B20" s="952"/>
      <c r="C20" s="955"/>
      <c r="D20" s="958"/>
      <c r="E20" s="961"/>
      <c r="F20" s="967"/>
      <c r="G20" s="943"/>
      <c r="H20" s="943"/>
      <c r="I20" s="943"/>
      <c r="J20" s="18" t="s">
        <v>159</v>
      </c>
      <c r="K20" s="21"/>
      <c r="L20" s="21"/>
      <c r="M20" s="22"/>
      <c r="N20" s="22"/>
      <c r="O20" s="22"/>
      <c r="P20" s="22"/>
      <c r="Q20" s="18"/>
      <c r="R20" s="18"/>
      <c r="S20" s="946"/>
      <c r="T20" s="913"/>
      <c r="U20" s="913"/>
      <c r="V20" s="913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</row>
    <row r="21" spans="1:116" ht="9.75" customHeight="1" outlineLevel="4" thickBot="1" x14ac:dyDescent="0.2">
      <c r="A21" s="950"/>
      <c r="B21" s="953"/>
      <c r="C21" s="956"/>
      <c r="D21" s="959"/>
      <c r="E21" s="962"/>
      <c r="F21" s="968"/>
      <c r="G21" s="944"/>
      <c r="H21" s="944"/>
      <c r="I21" s="944"/>
      <c r="J21" s="19" t="s">
        <v>385</v>
      </c>
      <c r="K21" s="19">
        <f>SUM(K17:K20)</f>
        <v>0</v>
      </c>
      <c r="L21" s="19">
        <f>SUM(L17:L20)</f>
        <v>0</v>
      </c>
      <c r="M21" s="19">
        <f t="shared" ref="M21:R21" si="1">SUM(M17:M20)</f>
        <v>0</v>
      </c>
      <c r="N21" s="19">
        <f t="shared" si="1"/>
        <v>0</v>
      </c>
      <c r="O21" s="19">
        <f t="shared" si="1"/>
        <v>0</v>
      </c>
      <c r="P21" s="19">
        <f t="shared" si="1"/>
        <v>0</v>
      </c>
      <c r="Q21" s="19">
        <f t="shared" si="1"/>
        <v>0</v>
      </c>
      <c r="R21" s="19">
        <f t="shared" si="1"/>
        <v>0</v>
      </c>
      <c r="S21" s="947"/>
      <c r="T21" s="914"/>
      <c r="U21" s="914"/>
      <c r="V21" s="914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</row>
    <row r="22" spans="1:116" ht="9.75" customHeight="1" outlineLevel="4" x14ac:dyDescent="0.15">
      <c r="A22" s="948" t="s">
        <v>20</v>
      </c>
      <c r="B22" s="951" t="s">
        <v>10</v>
      </c>
      <c r="C22" s="954" t="s">
        <v>10</v>
      </c>
      <c r="D22" s="957" t="s">
        <v>10</v>
      </c>
      <c r="E22" s="960" t="s">
        <v>12</v>
      </c>
      <c r="F22" s="963"/>
      <c r="G22" s="942"/>
      <c r="H22" s="942"/>
      <c r="I22" s="942"/>
      <c r="J22" s="14" t="s">
        <v>156</v>
      </c>
      <c r="K22" s="20"/>
      <c r="L22" s="20"/>
      <c r="M22" s="17"/>
      <c r="N22" s="17"/>
      <c r="O22" s="17"/>
      <c r="P22" s="17"/>
      <c r="Q22" s="16"/>
      <c r="R22" s="16"/>
      <c r="S22" s="945"/>
      <c r="T22" s="912"/>
      <c r="U22" s="912"/>
      <c r="V22" s="912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</row>
    <row r="23" spans="1:116" ht="9.75" customHeight="1" outlineLevel="4" x14ac:dyDescent="0.15">
      <c r="A23" s="949"/>
      <c r="B23" s="952"/>
      <c r="C23" s="955"/>
      <c r="D23" s="958"/>
      <c r="E23" s="961"/>
      <c r="F23" s="964"/>
      <c r="G23" s="943"/>
      <c r="H23" s="943"/>
      <c r="I23" s="943"/>
      <c r="J23" s="16" t="s">
        <v>157</v>
      </c>
      <c r="K23" s="20"/>
      <c r="L23" s="20"/>
      <c r="M23" s="17"/>
      <c r="N23" s="17"/>
      <c r="O23" s="17"/>
      <c r="P23" s="17"/>
      <c r="Q23" s="16"/>
      <c r="R23" s="16"/>
      <c r="S23" s="946"/>
      <c r="T23" s="913"/>
      <c r="U23" s="913"/>
      <c r="V23" s="913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</row>
    <row r="24" spans="1:116" ht="9.75" customHeight="1" outlineLevel="4" x14ac:dyDescent="0.15">
      <c r="A24" s="949"/>
      <c r="B24" s="952"/>
      <c r="C24" s="955"/>
      <c r="D24" s="958"/>
      <c r="E24" s="961"/>
      <c r="F24" s="964"/>
      <c r="G24" s="943"/>
      <c r="H24" s="943"/>
      <c r="I24" s="943"/>
      <c r="J24" s="16" t="s">
        <v>158</v>
      </c>
      <c r="K24" s="20"/>
      <c r="L24" s="20"/>
      <c r="M24" s="17"/>
      <c r="N24" s="17"/>
      <c r="O24" s="17"/>
      <c r="P24" s="17"/>
      <c r="Q24" s="16"/>
      <c r="R24" s="16"/>
      <c r="S24" s="946"/>
      <c r="T24" s="913"/>
      <c r="U24" s="913"/>
      <c r="V24" s="913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</row>
    <row r="25" spans="1:116" ht="9.75" customHeight="1" outlineLevel="4" x14ac:dyDescent="0.15">
      <c r="A25" s="949"/>
      <c r="B25" s="952"/>
      <c r="C25" s="955"/>
      <c r="D25" s="958"/>
      <c r="E25" s="961"/>
      <c r="F25" s="964"/>
      <c r="G25" s="943"/>
      <c r="H25" s="943"/>
      <c r="I25" s="943"/>
      <c r="J25" s="18" t="s">
        <v>159</v>
      </c>
      <c r="K25" s="21"/>
      <c r="L25" s="21"/>
      <c r="M25" s="22"/>
      <c r="N25" s="22"/>
      <c r="O25" s="22"/>
      <c r="P25" s="22"/>
      <c r="Q25" s="18"/>
      <c r="R25" s="18"/>
      <c r="S25" s="946"/>
      <c r="T25" s="913"/>
      <c r="U25" s="913"/>
      <c r="V25" s="913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</row>
    <row r="26" spans="1:116" ht="9.75" customHeight="1" outlineLevel="4" thickBot="1" x14ac:dyDescent="0.2">
      <c r="A26" s="950"/>
      <c r="B26" s="953"/>
      <c r="C26" s="956"/>
      <c r="D26" s="959"/>
      <c r="E26" s="962"/>
      <c r="F26" s="965"/>
      <c r="G26" s="944"/>
      <c r="H26" s="944"/>
      <c r="I26" s="944"/>
      <c r="J26" s="19" t="s">
        <v>385</v>
      </c>
      <c r="K26" s="19">
        <f>SUM(K22:K25)</f>
        <v>0</v>
      </c>
      <c r="L26" s="19">
        <f>SUM(L22:L25)</f>
        <v>0</v>
      </c>
      <c r="M26" s="19">
        <f t="shared" ref="M26:R26" si="2">SUM(M22:M25)</f>
        <v>0</v>
      </c>
      <c r="N26" s="19">
        <f t="shared" si="2"/>
        <v>0</v>
      </c>
      <c r="O26" s="19">
        <f t="shared" si="2"/>
        <v>0</v>
      </c>
      <c r="P26" s="19">
        <f t="shared" si="2"/>
        <v>0</v>
      </c>
      <c r="Q26" s="19">
        <f t="shared" si="2"/>
        <v>0</v>
      </c>
      <c r="R26" s="19">
        <f t="shared" si="2"/>
        <v>0</v>
      </c>
      <c r="S26" s="947"/>
      <c r="T26" s="914"/>
      <c r="U26" s="914"/>
      <c r="V26" s="914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</row>
    <row r="27" spans="1:116" ht="9.75" customHeight="1" outlineLevel="3" thickBot="1" x14ac:dyDescent="0.2">
      <c r="A27" s="23" t="s">
        <v>20</v>
      </c>
      <c r="B27" s="24" t="s">
        <v>10</v>
      </c>
      <c r="C27" s="87" t="s">
        <v>10</v>
      </c>
      <c r="D27" s="25">
        <v>1</v>
      </c>
      <c r="E27" s="915" t="s">
        <v>46</v>
      </c>
      <c r="F27" s="916"/>
      <c r="G27" s="916"/>
      <c r="H27" s="916"/>
      <c r="I27" s="916"/>
      <c r="J27" s="917"/>
      <c r="K27" s="26">
        <f>K16+K21+K26</f>
        <v>0</v>
      </c>
      <c r="L27" s="26">
        <f>L16+L21+L26</f>
        <v>0</v>
      </c>
      <c r="M27" s="26">
        <f t="shared" ref="M27:R27" si="3">M16+M21+M26</f>
        <v>0</v>
      </c>
      <c r="N27" s="26">
        <f t="shared" si="3"/>
        <v>0</v>
      </c>
      <c r="O27" s="26">
        <f t="shared" si="3"/>
        <v>0</v>
      </c>
      <c r="P27" s="26">
        <f t="shared" si="3"/>
        <v>0</v>
      </c>
      <c r="Q27" s="26">
        <f t="shared" si="3"/>
        <v>0</v>
      </c>
      <c r="R27" s="26">
        <f t="shared" si="3"/>
        <v>0</v>
      </c>
      <c r="S27" s="27" t="s">
        <v>13</v>
      </c>
      <c r="T27" s="26" t="s">
        <v>13</v>
      </c>
      <c r="U27" s="28" t="s">
        <v>13</v>
      </c>
      <c r="V27" s="29" t="s">
        <v>13</v>
      </c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</row>
    <row r="28" spans="1:116" ht="11.25" customHeight="1" outlineLevel="4" thickBot="1" x14ac:dyDescent="0.2">
      <c r="A28" s="11" t="s">
        <v>20</v>
      </c>
      <c r="B28" s="12" t="s">
        <v>10</v>
      </c>
      <c r="C28" s="86" t="s">
        <v>10</v>
      </c>
      <c r="D28" s="13">
        <v>2</v>
      </c>
      <c r="E28" s="969" t="s">
        <v>165</v>
      </c>
      <c r="F28" s="970"/>
      <c r="G28" s="970"/>
      <c r="H28" s="970"/>
      <c r="I28" s="970"/>
      <c r="J28" s="970"/>
      <c r="K28" s="970"/>
      <c r="L28" s="970"/>
      <c r="M28" s="970"/>
      <c r="N28" s="970"/>
      <c r="O28" s="970"/>
      <c r="P28" s="970"/>
      <c r="Q28" s="970"/>
      <c r="R28" s="970"/>
      <c r="S28" s="970"/>
      <c r="T28" s="970"/>
      <c r="U28" s="970"/>
      <c r="V28" s="971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</row>
    <row r="29" spans="1:116" ht="9.75" customHeight="1" outlineLevel="4" x14ac:dyDescent="0.15">
      <c r="A29" s="948" t="s">
        <v>20</v>
      </c>
      <c r="B29" s="951" t="s">
        <v>10</v>
      </c>
      <c r="C29" s="954" t="s">
        <v>10</v>
      </c>
      <c r="D29" s="957" t="s">
        <v>11</v>
      </c>
      <c r="E29" s="960" t="s">
        <v>10</v>
      </c>
      <c r="F29" s="966"/>
      <c r="G29" s="942"/>
      <c r="H29" s="942"/>
      <c r="I29" s="942"/>
      <c r="J29" s="14" t="s">
        <v>156</v>
      </c>
      <c r="K29" s="20"/>
      <c r="L29" s="14"/>
      <c r="M29" s="15"/>
      <c r="N29" s="15"/>
      <c r="O29" s="15"/>
      <c r="P29" s="15"/>
      <c r="Q29" s="14"/>
      <c r="R29" s="14"/>
      <c r="S29" s="945"/>
      <c r="T29" s="912"/>
      <c r="U29" s="912"/>
      <c r="V29" s="912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</row>
    <row r="30" spans="1:116" ht="9.75" customHeight="1" outlineLevel="4" x14ac:dyDescent="0.15">
      <c r="A30" s="949"/>
      <c r="B30" s="952"/>
      <c r="C30" s="955"/>
      <c r="D30" s="958"/>
      <c r="E30" s="961"/>
      <c r="F30" s="967"/>
      <c r="G30" s="943"/>
      <c r="H30" s="943"/>
      <c r="I30" s="943"/>
      <c r="J30" s="16" t="s">
        <v>157</v>
      </c>
      <c r="K30" s="20"/>
      <c r="L30" s="16"/>
      <c r="M30" s="17"/>
      <c r="N30" s="17"/>
      <c r="O30" s="17"/>
      <c r="P30" s="17"/>
      <c r="Q30" s="16"/>
      <c r="R30" s="16"/>
      <c r="S30" s="946"/>
      <c r="T30" s="913"/>
      <c r="U30" s="913"/>
      <c r="V30" s="913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</row>
    <row r="31" spans="1:116" ht="9.75" customHeight="1" outlineLevel="4" x14ac:dyDescent="0.15">
      <c r="A31" s="949"/>
      <c r="B31" s="952"/>
      <c r="C31" s="955"/>
      <c r="D31" s="958"/>
      <c r="E31" s="961"/>
      <c r="F31" s="967"/>
      <c r="G31" s="943"/>
      <c r="H31" s="943"/>
      <c r="I31" s="943"/>
      <c r="J31" s="16" t="s">
        <v>158</v>
      </c>
      <c r="K31" s="20"/>
      <c r="L31" s="16"/>
      <c r="M31" s="17"/>
      <c r="N31" s="17"/>
      <c r="O31" s="17"/>
      <c r="P31" s="17"/>
      <c r="Q31" s="16"/>
      <c r="R31" s="16"/>
      <c r="S31" s="946"/>
      <c r="T31" s="913"/>
      <c r="U31" s="913"/>
      <c r="V31" s="913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</row>
    <row r="32" spans="1:116" ht="9.75" customHeight="1" outlineLevel="4" x14ac:dyDescent="0.15">
      <c r="A32" s="949"/>
      <c r="B32" s="952"/>
      <c r="C32" s="955"/>
      <c r="D32" s="958"/>
      <c r="E32" s="961"/>
      <c r="F32" s="967"/>
      <c r="G32" s="943"/>
      <c r="H32" s="943"/>
      <c r="I32" s="943"/>
      <c r="J32" s="18" t="s">
        <v>159</v>
      </c>
      <c r="K32" s="21"/>
      <c r="L32" s="18"/>
      <c r="M32" s="18"/>
      <c r="N32" s="18"/>
      <c r="O32" s="18"/>
      <c r="P32" s="18"/>
      <c r="Q32" s="18"/>
      <c r="R32" s="18"/>
      <c r="S32" s="946"/>
      <c r="T32" s="913"/>
      <c r="U32" s="913"/>
      <c r="V32" s="913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</row>
    <row r="33" spans="1:116" ht="9.75" customHeight="1" outlineLevel="4" thickBot="1" x14ac:dyDescent="0.2">
      <c r="A33" s="950"/>
      <c r="B33" s="953"/>
      <c r="C33" s="956"/>
      <c r="D33" s="959"/>
      <c r="E33" s="962"/>
      <c r="F33" s="968"/>
      <c r="G33" s="944"/>
      <c r="H33" s="944"/>
      <c r="I33" s="944"/>
      <c r="J33" s="19" t="s">
        <v>385</v>
      </c>
      <c r="K33" s="19">
        <f>SUM(K29:K32)</f>
        <v>0</v>
      </c>
      <c r="L33" s="19">
        <f>SUM(L29:L32)</f>
        <v>0</v>
      </c>
      <c r="M33" s="19">
        <f t="shared" ref="M33:R33" si="4">SUM(M29:M32)</f>
        <v>0</v>
      </c>
      <c r="N33" s="19">
        <f t="shared" si="4"/>
        <v>0</v>
      </c>
      <c r="O33" s="19">
        <f t="shared" si="4"/>
        <v>0</v>
      </c>
      <c r="P33" s="19">
        <f t="shared" si="4"/>
        <v>0</v>
      </c>
      <c r="Q33" s="19">
        <f t="shared" si="4"/>
        <v>0</v>
      </c>
      <c r="R33" s="19">
        <f t="shared" si="4"/>
        <v>0</v>
      </c>
      <c r="S33" s="947"/>
      <c r="T33" s="914"/>
      <c r="U33" s="914"/>
      <c r="V33" s="914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</row>
    <row r="34" spans="1:116" ht="9.75" customHeight="1" outlineLevel="4" x14ac:dyDescent="0.15">
      <c r="A34" s="948" t="s">
        <v>20</v>
      </c>
      <c r="B34" s="951" t="s">
        <v>10</v>
      </c>
      <c r="C34" s="954" t="s">
        <v>10</v>
      </c>
      <c r="D34" s="957" t="s">
        <v>11</v>
      </c>
      <c r="E34" s="960" t="s">
        <v>11</v>
      </c>
      <c r="F34" s="966"/>
      <c r="G34" s="942"/>
      <c r="H34" s="942"/>
      <c r="I34" s="942"/>
      <c r="J34" s="14" t="s">
        <v>156</v>
      </c>
      <c r="K34" s="20"/>
      <c r="L34" s="20"/>
      <c r="M34" s="17"/>
      <c r="N34" s="17"/>
      <c r="O34" s="17"/>
      <c r="P34" s="17"/>
      <c r="Q34" s="16"/>
      <c r="R34" s="16"/>
      <c r="S34" s="945"/>
      <c r="T34" s="912"/>
      <c r="U34" s="912"/>
      <c r="V34" s="912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</row>
    <row r="35" spans="1:116" ht="9.75" customHeight="1" outlineLevel="4" x14ac:dyDescent="0.15">
      <c r="A35" s="949"/>
      <c r="B35" s="952"/>
      <c r="C35" s="955"/>
      <c r="D35" s="958"/>
      <c r="E35" s="961"/>
      <c r="F35" s="967"/>
      <c r="G35" s="943"/>
      <c r="H35" s="943"/>
      <c r="I35" s="943"/>
      <c r="J35" s="16" t="s">
        <v>157</v>
      </c>
      <c r="K35" s="20"/>
      <c r="L35" s="20"/>
      <c r="M35" s="17"/>
      <c r="N35" s="17"/>
      <c r="O35" s="17"/>
      <c r="P35" s="17"/>
      <c r="Q35" s="16"/>
      <c r="R35" s="16"/>
      <c r="S35" s="946"/>
      <c r="T35" s="913"/>
      <c r="U35" s="913"/>
      <c r="V35" s="913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</row>
    <row r="36" spans="1:116" ht="9.75" customHeight="1" outlineLevel="4" x14ac:dyDescent="0.15">
      <c r="A36" s="949"/>
      <c r="B36" s="952"/>
      <c r="C36" s="955"/>
      <c r="D36" s="958"/>
      <c r="E36" s="961"/>
      <c r="F36" s="967"/>
      <c r="G36" s="943"/>
      <c r="H36" s="943"/>
      <c r="I36" s="943"/>
      <c r="J36" s="16" t="s">
        <v>158</v>
      </c>
      <c r="K36" s="20"/>
      <c r="L36" s="20"/>
      <c r="M36" s="17"/>
      <c r="N36" s="17"/>
      <c r="O36" s="17"/>
      <c r="P36" s="17"/>
      <c r="Q36" s="16"/>
      <c r="R36" s="16"/>
      <c r="S36" s="946"/>
      <c r="T36" s="913"/>
      <c r="U36" s="913"/>
      <c r="V36" s="913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</row>
    <row r="37" spans="1:116" ht="9.75" customHeight="1" outlineLevel="4" x14ac:dyDescent="0.15">
      <c r="A37" s="949"/>
      <c r="B37" s="952"/>
      <c r="C37" s="955"/>
      <c r="D37" s="958"/>
      <c r="E37" s="961"/>
      <c r="F37" s="967"/>
      <c r="G37" s="943"/>
      <c r="H37" s="943"/>
      <c r="I37" s="943"/>
      <c r="J37" s="18" t="s">
        <v>159</v>
      </c>
      <c r="K37" s="21"/>
      <c r="L37" s="21"/>
      <c r="M37" s="22"/>
      <c r="N37" s="22"/>
      <c r="O37" s="22"/>
      <c r="P37" s="22"/>
      <c r="Q37" s="18"/>
      <c r="R37" s="18"/>
      <c r="S37" s="946"/>
      <c r="T37" s="913"/>
      <c r="U37" s="913"/>
      <c r="V37" s="913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</row>
    <row r="38" spans="1:116" ht="9.75" customHeight="1" outlineLevel="4" thickBot="1" x14ac:dyDescent="0.2">
      <c r="A38" s="950"/>
      <c r="B38" s="953"/>
      <c r="C38" s="956"/>
      <c r="D38" s="959"/>
      <c r="E38" s="962"/>
      <c r="F38" s="968"/>
      <c r="G38" s="944"/>
      <c r="H38" s="944"/>
      <c r="I38" s="944"/>
      <c r="J38" s="19" t="s">
        <v>385</v>
      </c>
      <c r="K38" s="19">
        <f>SUM(K34:K37)</f>
        <v>0</v>
      </c>
      <c r="L38" s="19">
        <f>SUM(L34:L37)</f>
        <v>0</v>
      </c>
      <c r="M38" s="19">
        <f t="shared" ref="M38:R38" si="5">SUM(M34:M37)</f>
        <v>0</v>
      </c>
      <c r="N38" s="19">
        <f t="shared" si="5"/>
        <v>0</v>
      </c>
      <c r="O38" s="19">
        <f t="shared" si="5"/>
        <v>0</v>
      </c>
      <c r="P38" s="19">
        <f t="shared" si="5"/>
        <v>0</v>
      </c>
      <c r="Q38" s="19">
        <f t="shared" si="5"/>
        <v>0</v>
      </c>
      <c r="R38" s="19">
        <f t="shared" si="5"/>
        <v>0</v>
      </c>
      <c r="S38" s="947"/>
      <c r="T38" s="914"/>
      <c r="U38" s="914"/>
      <c r="V38" s="914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</row>
    <row r="39" spans="1:116" ht="9.75" customHeight="1" outlineLevel="4" x14ac:dyDescent="0.15">
      <c r="A39" s="948" t="s">
        <v>20</v>
      </c>
      <c r="B39" s="951" t="s">
        <v>10</v>
      </c>
      <c r="C39" s="954" t="s">
        <v>10</v>
      </c>
      <c r="D39" s="957" t="s">
        <v>11</v>
      </c>
      <c r="E39" s="960" t="s">
        <v>12</v>
      </c>
      <c r="F39" s="963"/>
      <c r="G39" s="942"/>
      <c r="H39" s="942"/>
      <c r="I39" s="942"/>
      <c r="J39" s="14" t="s">
        <v>156</v>
      </c>
      <c r="K39" s="20"/>
      <c r="L39" s="20"/>
      <c r="M39" s="17"/>
      <c r="N39" s="17"/>
      <c r="O39" s="17"/>
      <c r="P39" s="17"/>
      <c r="Q39" s="16"/>
      <c r="R39" s="16"/>
      <c r="S39" s="945"/>
      <c r="T39" s="912"/>
      <c r="U39" s="912"/>
      <c r="V39" s="912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</row>
    <row r="40" spans="1:116" ht="9.75" customHeight="1" outlineLevel="4" x14ac:dyDescent="0.15">
      <c r="A40" s="949"/>
      <c r="B40" s="952"/>
      <c r="C40" s="955"/>
      <c r="D40" s="958"/>
      <c r="E40" s="961"/>
      <c r="F40" s="964"/>
      <c r="G40" s="943"/>
      <c r="H40" s="943"/>
      <c r="I40" s="943"/>
      <c r="J40" s="16" t="s">
        <v>157</v>
      </c>
      <c r="K40" s="20"/>
      <c r="L40" s="20"/>
      <c r="M40" s="17"/>
      <c r="N40" s="17"/>
      <c r="O40" s="17"/>
      <c r="P40" s="17"/>
      <c r="Q40" s="16"/>
      <c r="R40" s="16"/>
      <c r="S40" s="946"/>
      <c r="T40" s="913"/>
      <c r="U40" s="913"/>
      <c r="V40" s="913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</row>
    <row r="41" spans="1:116" ht="9.75" customHeight="1" outlineLevel="4" x14ac:dyDescent="0.15">
      <c r="A41" s="949"/>
      <c r="B41" s="952"/>
      <c r="C41" s="955"/>
      <c r="D41" s="958"/>
      <c r="E41" s="961"/>
      <c r="F41" s="964"/>
      <c r="G41" s="943"/>
      <c r="H41" s="943"/>
      <c r="I41" s="943"/>
      <c r="J41" s="16" t="s">
        <v>158</v>
      </c>
      <c r="K41" s="20"/>
      <c r="L41" s="20"/>
      <c r="M41" s="17"/>
      <c r="N41" s="17"/>
      <c r="O41" s="17"/>
      <c r="P41" s="17"/>
      <c r="Q41" s="16"/>
      <c r="R41" s="16"/>
      <c r="S41" s="946"/>
      <c r="T41" s="913"/>
      <c r="U41" s="913"/>
      <c r="V41" s="913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</row>
    <row r="42" spans="1:116" ht="9.75" customHeight="1" outlineLevel="4" x14ac:dyDescent="0.15">
      <c r="A42" s="949"/>
      <c r="B42" s="952"/>
      <c r="C42" s="955"/>
      <c r="D42" s="958"/>
      <c r="E42" s="961"/>
      <c r="F42" s="964"/>
      <c r="G42" s="943"/>
      <c r="H42" s="943"/>
      <c r="I42" s="943"/>
      <c r="J42" s="18" t="s">
        <v>159</v>
      </c>
      <c r="K42" s="21"/>
      <c r="L42" s="21"/>
      <c r="M42" s="22"/>
      <c r="N42" s="22"/>
      <c r="O42" s="22"/>
      <c r="P42" s="22"/>
      <c r="Q42" s="18"/>
      <c r="R42" s="18"/>
      <c r="S42" s="946"/>
      <c r="T42" s="913"/>
      <c r="U42" s="913"/>
      <c r="V42" s="913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</row>
    <row r="43" spans="1:116" ht="9.75" customHeight="1" outlineLevel="4" thickBot="1" x14ac:dyDescent="0.2">
      <c r="A43" s="950"/>
      <c r="B43" s="953"/>
      <c r="C43" s="956"/>
      <c r="D43" s="959"/>
      <c r="E43" s="962"/>
      <c r="F43" s="965"/>
      <c r="G43" s="944"/>
      <c r="H43" s="944"/>
      <c r="I43" s="944"/>
      <c r="J43" s="19" t="s">
        <v>385</v>
      </c>
      <c r="K43" s="19">
        <f>SUM(K39:K42)</f>
        <v>0</v>
      </c>
      <c r="L43" s="19">
        <f>SUM(L39:L42)</f>
        <v>0</v>
      </c>
      <c r="M43" s="19">
        <f t="shared" ref="M43:R43" si="6">SUM(M39:M42)</f>
        <v>0</v>
      </c>
      <c r="N43" s="19">
        <f t="shared" si="6"/>
        <v>0</v>
      </c>
      <c r="O43" s="19">
        <f t="shared" si="6"/>
        <v>0</v>
      </c>
      <c r="P43" s="19">
        <f t="shared" si="6"/>
        <v>0</v>
      </c>
      <c r="Q43" s="19">
        <f t="shared" si="6"/>
        <v>0</v>
      </c>
      <c r="R43" s="19">
        <f t="shared" si="6"/>
        <v>0</v>
      </c>
      <c r="S43" s="947"/>
      <c r="T43" s="914"/>
      <c r="U43" s="914"/>
      <c r="V43" s="914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</row>
    <row r="44" spans="1:116" ht="9.75" customHeight="1" outlineLevel="3" thickBot="1" x14ac:dyDescent="0.2">
      <c r="A44" s="23" t="s">
        <v>20</v>
      </c>
      <c r="B44" s="24" t="s">
        <v>10</v>
      </c>
      <c r="C44" s="87" t="s">
        <v>10</v>
      </c>
      <c r="D44" s="25">
        <v>2</v>
      </c>
      <c r="E44" s="915" t="s">
        <v>46</v>
      </c>
      <c r="F44" s="916"/>
      <c r="G44" s="916"/>
      <c r="H44" s="916"/>
      <c r="I44" s="916"/>
      <c r="J44" s="917"/>
      <c r="K44" s="26">
        <f>K33+K38+K43</f>
        <v>0</v>
      </c>
      <c r="L44" s="26">
        <f>L33+L38+L43</f>
        <v>0</v>
      </c>
      <c r="M44" s="26">
        <f t="shared" ref="M44:R44" si="7">M33+M38+M43</f>
        <v>0</v>
      </c>
      <c r="N44" s="26">
        <f t="shared" si="7"/>
        <v>0</v>
      </c>
      <c r="O44" s="26">
        <f t="shared" si="7"/>
        <v>0</v>
      </c>
      <c r="P44" s="26">
        <f t="shared" si="7"/>
        <v>0</v>
      </c>
      <c r="Q44" s="26">
        <f t="shared" si="7"/>
        <v>0</v>
      </c>
      <c r="R44" s="26">
        <f t="shared" si="7"/>
        <v>0</v>
      </c>
      <c r="S44" s="27" t="s">
        <v>13</v>
      </c>
      <c r="T44" s="26" t="s">
        <v>13</v>
      </c>
      <c r="U44" s="28" t="s">
        <v>13</v>
      </c>
      <c r="V44" s="29" t="s">
        <v>13</v>
      </c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</row>
    <row r="45" spans="1:116" ht="11.25" customHeight="1" outlineLevel="4" thickBot="1" x14ac:dyDescent="0.2">
      <c r="A45" s="11" t="s">
        <v>20</v>
      </c>
      <c r="B45" s="12" t="s">
        <v>10</v>
      </c>
      <c r="C45" s="86" t="s">
        <v>10</v>
      </c>
      <c r="D45" s="13">
        <v>3</v>
      </c>
      <c r="E45" s="969" t="s">
        <v>166</v>
      </c>
      <c r="F45" s="970"/>
      <c r="G45" s="970"/>
      <c r="H45" s="970"/>
      <c r="I45" s="970"/>
      <c r="J45" s="970"/>
      <c r="K45" s="970"/>
      <c r="L45" s="970"/>
      <c r="M45" s="970"/>
      <c r="N45" s="970"/>
      <c r="O45" s="970"/>
      <c r="P45" s="970"/>
      <c r="Q45" s="970"/>
      <c r="R45" s="970"/>
      <c r="S45" s="970"/>
      <c r="T45" s="970"/>
      <c r="U45" s="970"/>
      <c r="V45" s="971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</row>
    <row r="46" spans="1:116" ht="9.75" customHeight="1" outlineLevel="4" x14ac:dyDescent="0.15">
      <c r="A46" s="948" t="s">
        <v>20</v>
      </c>
      <c r="B46" s="951" t="s">
        <v>10</v>
      </c>
      <c r="C46" s="954" t="s">
        <v>10</v>
      </c>
      <c r="D46" s="957" t="s">
        <v>12</v>
      </c>
      <c r="E46" s="960" t="s">
        <v>10</v>
      </c>
      <c r="F46" s="966"/>
      <c r="G46" s="942"/>
      <c r="H46" s="942"/>
      <c r="I46" s="942"/>
      <c r="J46" s="14" t="s">
        <v>156</v>
      </c>
      <c r="K46" s="20"/>
      <c r="L46" s="14"/>
      <c r="M46" s="15"/>
      <c r="N46" s="15"/>
      <c r="O46" s="15"/>
      <c r="P46" s="15"/>
      <c r="Q46" s="14"/>
      <c r="R46" s="14"/>
      <c r="S46" s="945"/>
      <c r="T46" s="912"/>
      <c r="U46" s="912"/>
      <c r="V46" s="912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</row>
    <row r="47" spans="1:116" ht="9.75" customHeight="1" outlineLevel="4" x14ac:dyDescent="0.15">
      <c r="A47" s="949"/>
      <c r="B47" s="952"/>
      <c r="C47" s="955"/>
      <c r="D47" s="958"/>
      <c r="E47" s="961"/>
      <c r="F47" s="967"/>
      <c r="G47" s="943"/>
      <c r="H47" s="943"/>
      <c r="I47" s="943"/>
      <c r="J47" s="16" t="s">
        <v>157</v>
      </c>
      <c r="K47" s="20"/>
      <c r="L47" s="16"/>
      <c r="M47" s="17"/>
      <c r="N47" s="17"/>
      <c r="O47" s="17"/>
      <c r="P47" s="17"/>
      <c r="Q47" s="16"/>
      <c r="R47" s="16"/>
      <c r="S47" s="946"/>
      <c r="T47" s="913"/>
      <c r="U47" s="913"/>
      <c r="V47" s="913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</row>
    <row r="48" spans="1:116" ht="9.75" customHeight="1" outlineLevel="4" x14ac:dyDescent="0.15">
      <c r="A48" s="949"/>
      <c r="B48" s="952"/>
      <c r="C48" s="955"/>
      <c r="D48" s="958"/>
      <c r="E48" s="961"/>
      <c r="F48" s="967"/>
      <c r="G48" s="943"/>
      <c r="H48" s="943"/>
      <c r="I48" s="943"/>
      <c r="J48" s="16" t="s">
        <v>158</v>
      </c>
      <c r="K48" s="20"/>
      <c r="L48" s="16"/>
      <c r="M48" s="17"/>
      <c r="N48" s="17"/>
      <c r="O48" s="17"/>
      <c r="P48" s="17"/>
      <c r="Q48" s="16"/>
      <c r="R48" s="16"/>
      <c r="S48" s="946"/>
      <c r="T48" s="913"/>
      <c r="U48" s="913"/>
      <c r="V48" s="913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</row>
    <row r="49" spans="1:116" ht="9.75" customHeight="1" outlineLevel="4" x14ac:dyDescent="0.15">
      <c r="A49" s="949"/>
      <c r="B49" s="952"/>
      <c r="C49" s="955"/>
      <c r="D49" s="958"/>
      <c r="E49" s="961"/>
      <c r="F49" s="967"/>
      <c r="G49" s="943"/>
      <c r="H49" s="943"/>
      <c r="I49" s="943"/>
      <c r="J49" s="18" t="s">
        <v>159</v>
      </c>
      <c r="K49" s="21"/>
      <c r="L49" s="18"/>
      <c r="M49" s="18"/>
      <c r="N49" s="18"/>
      <c r="O49" s="18"/>
      <c r="P49" s="18"/>
      <c r="Q49" s="18"/>
      <c r="R49" s="18"/>
      <c r="S49" s="946"/>
      <c r="T49" s="913"/>
      <c r="U49" s="913"/>
      <c r="V49" s="913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</row>
    <row r="50" spans="1:116" ht="9.75" customHeight="1" outlineLevel="4" thickBot="1" x14ac:dyDescent="0.2">
      <c r="A50" s="950"/>
      <c r="B50" s="953"/>
      <c r="C50" s="956"/>
      <c r="D50" s="959"/>
      <c r="E50" s="962"/>
      <c r="F50" s="968"/>
      <c r="G50" s="944"/>
      <c r="H50" s="944"/>
      <c r="I50" s="944"/>
      <c r="J50" s="19" t="s">
        <v>385</v>
      </c>
      <c r="K50" s="19">
        <f>SUM(K46:K49)</f>
        <v>0</v>
      </c>
      <c r="L50" s="19">
        <f>SUM(L46:L49)</f>
        <v>0</v>
      </c>
      <c r="M50" s="19">
        <f t="shared" ref="M50:R50" si="8">SUM(M46:M49)</f>
        <v>0</v>
      </c>
      <c r="N50" s="19">
        <f t="shared" si="8"/>
        <v>0</v>
      </c>
      <c r="O50" s="19">
        <f t="shared" si="8"/>
        <v>0</v>
      </c>
      <c r="P50" s="19">
        <f t="shared" si="8"/>
        <v>0</v>
      </c>
      <c r="Q50" s="19">
        <f t="shared" si="8"/>
        <v>0</v>
      </c>
      <c r="R50" s="19">
        <f t="shared" si="8"/>
        <v>0</v>
      </c>
      <c r="S50" s="947"/>
      <c r="T50" s="914"/>
      <c r="U50" s="914"/>
      <c r="V50" s="914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</row>
    <row r="51" spans="1:116" ht="9.75" customHeight="1" outlineLevel="4" x14ac:dyDescent="0.15">
      <c r="A51" s="948" t="s">
        <v>20</v>
      </c>
      <c r="B51" s="951" t="s">
        <v>10</v>
      </c>
      <c r="C51" s="954" t="s">
        <v>10</v>
      </c>
      <c r="D51" s="957" t="s">
        <v>12</v>
      </c>
      <c r="E51" s="960" t="s">
        <v>11</v>
      </c>
      <c r="F51" s="966"/>
      <c r="G51" s="942"/>
      <c r="H51" s="942"/>
      <c r="I51" s="942"/>
      <c r="J51" s="14" t="s">
        <v>156</v>
      </c>
      <c r="K51" s="20"/>
      <c r="L51" s="20"/>
      <c r="M51" s="17"/>
      <c r="N51" s="17"/>
      <c r="O51" s="17"/>
      <c r="P51" s="17"/>
      <c r="Q51" s="16"/>
      <c r="R51" s="16"/>
      <c r="S51" s="945"/>
      <c r="T51" s="912"/>
      <c r="U51" s="912"/>
      <c r="V51" s="912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</row>
    <row r="52" spans="1:116" ht="9.75" customHeight="1" outlineLevel="4" x14ac:dyDescent="0.15">
      <c r="A52" s="949"/>
      <c r="B52" s="952"/>
      <c r="C52" s="955"/>
      <c r="D52" s="958"/>
      <c r="E52" s="961"/>
      <c r="F52" s="967"/>
      <c r="G52" s="943"/>
      <c r="H52" s="943"/>
      <c r="I52" s="943"/>
      <c r="J52" s="16" t="s">
        <v>157</v>
      </c>
      <c r="K52" s="20"/>
      <c r="L52" s="20"/>
      <c r="M52" s="17"/>
      <c r="N52" s="17"/>
      <c r="O52" s="17"/>
      <c r="P52" s="17"/>
      <c r="Q52" s="16"/>
      <c r="R52" s="16"/>
      <c r="S52" s="946"/>
      <c r="T52" s="913"/>
      <c r="U52" s="913"/>
      <c r="V52" s="913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</row>
    <row r="53" spans="1:116" ht="9.75" customHeight="1" outlineLevel="4" x14ac:dyDescent="0.15">
      <c r="A53" s="949"/>
      <c r="B53" s="952"/>
      <c r="C53" s="955"/>
      <c r="D53" s="958"/>
      <c r="E53" s="961"/>
      <c r="F53" s="967"/>
      <c r="G53" s="943"/>
      <c r="H53" s="943"/>
      <c r="I53" s="943"/>
      <c r="J53" s="16" t="s">
        <v>158</v>
      </c>
      <c r="K53" s="20"/>
      <c r="L53" s="20"/>
      <c r="M53" s="17"/>
      <c r="N53" s="17"/>
      <c r="O53" s="17"/>
      <c r="P53" s="17"/>
      <c r="Q53" s="16"/>
      <c r="R53" s="16"/>
      <c r="S53" s="946"/>
      <c r="T53" s="913"/>
      <c r="U53" s="913"/>
      <c r="V53" s="913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</row>
    <row r="54" spans="1:116" ht="9.75" customHeight="1" outlineLevel="4" x14ac:dyDescent="0.15">
      <c r="A54" s="949"/>
      <c r="B54" s="952"/>
      <c r="C54" s="955"/>
      <c r="D54" s="958"/>
      <c r="E54" s="961"/>
      <c r="F54" s="967"/>
      <c r="G54" s="943"/>
      <c r="H54" s="943"/>
      <c r="I54" s="943"/>
      <c r="J54" s="18" t="s">
        <v>159</v>
      </c>
      <c r="K54" s="21"/>
      <c r="L54" s="21"/>
      <c r="M54" s="22"/>
      <c r="N54" s="22"/>
      <c r="O54" s="22"/>
      <c r="P54" s="22"/>
      <c r="Q54" s="18"/>
      <c r="R54" s="18"/>
      <c r="S54" s="946"/>
      <c r="T54" s="913"/>
      <c r="U54" s="913"/>
      <c r="V54" s="913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</row>
    <row r="55" spans="1:116" ht="9.75" customHeight="1" outlineLevel="4" thickBot="1" x14ac:dyDescent="0.2">
      <c r="A55" s="950"/>
      <c r="B55" s="953"/>
      <c r="C55" s="956"/>
      <c r="D55" s="959"/>
      <c r="E55" s="962"/>
      <c r="F55" s="968"/>
      <c r="G55" s="944"/>
      <c r="H55" s="944"/>
      <c r="I55" s="944"/>
      <c r="J55" s="19" t="s">
        <v>385</v>
      </c>
      <c r="K55" s="19">
        <f>SUM(K51:K54)</f>
        <v>0</v>
      </c>
      <c r="L55" s="19">
        <f>SUM(L51:L54)</f>
        <v>0</v>
      </c>
      <c r="M55" s="19">
        <f t="shared" ref="M55:R55" si="9">SUM(M51:M54)</f>
        <v>0</v>
      </c>
      <c r="N55" s="19">
        <f t="shared" si="9"/>
        <v>0</v>
      </c>
      <c r="O55" s="19">
        <f t="shared" si="9"/>
        <v>0</v>
      </c>
      <c r="P55" s="19">
        <f t="shared" si="9"/>
        <v>0</v>
      </c>
      <c r="Q55" s="19">
        <f t="shared" si="9"/>
        <v>0</v>
      </c>
      <c r="R55" s="19">
        <f t="shared" si="9"/>
        <v>0</v>
      </c>
      <c r="S55" s="947"/>
      <c r="T55" s="914"/>
      <c r="U55" s="914"/>
      <c r="V55" s="914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</row>
    <row r="56" spans="1:116" ht="9.75" customHeight="1" outlineLevel="4" x14ac:dyDescent="0.15">
      <c r="A56" s="948" t="s">
        <v>20</v>
      </c>
      <c r="B56" s="951" t="s">
        <v>10</v>
      </c>
      <c r="C56" s="954" t="s">
        <v>10</v>
      </c>
      <c r="D56" s="957" t="s">
        <v>12</v>
      </c>
      <c r="E56" s="960" t="s">
        <v>12</v>
      </c>
      <c r="F56" s="963"/>
      <c r="G56" s="942"/>
      <c r="H56" s="942"/>
      <c r="I56" s="942"/>
      <c r="J56" s="14" t="s">
        <v>156</v>
      </c>
      <c r="K56" s="20"/>
      <c r="L56" s="20"/>
      <c r="M56" s="17"/>
      <c r="N56" s="17"/>
      <c r="O56" s="17"/>
      <c r="P56" s="17"/>
      <c r="Q56" s="16"/>
      <c r="R56" s="16"/>
      <c r="S56" s="945"/>
      <c r="T56" s="912"/>
      <c r="U56" s="912"/>
      <c r="V56" s="912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</row>
    <row r="57" spans="1:116" ht="9.75" customHeight="1" outlineLevel="4" x14ac:dyDescent="0.15">
      <c r="A57" s="949"/>
      <c r="B57" s="952"/>
      <c r="C57" s="955"/>
      <c r="D57" s="958"/>
      <c r="E57" s="961"/>
      <c r="F57" s="964"/>
      <c r="G57" s="943"/>
      <c r="H57" s="943"/>
      <c r="I57" s="943"/>
      <c r="J57" s="16" t="s">
        <v>157</v>
      </c>
      <c r="K57" s="20"/>
      <c r="L57" s="20"/>
      <c r="M57" s="17"/>
      <c r="N57" s="17"/>
      <c r="O57" s="17"/>
      <c r="P57" s="17"/>
      <c r="Q57" s="16"/>
      <c r="R57" s="16"/>
      <c r="S57" s="946"/>
      <c r="T57" s="913"/>
      <c r="U57" s="913"/>
      <c r="V57" s="913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</row>
    <row r="58" spans="1:116" ht="9.75" customHeight="1" outlineLevel="4" x14ac:dyDescent="0.15">
      <c r="A58" s="949"/>
      <c r="B58" s="952"/>
      <c r="C58" s="955"/>
      <c r="D58" s="958"/>
      <c r="E58" s="961"/>
      <c r="F58" s="964"/>
      <c r="G58" s="943"/>
      <c r="H58" s="943"/>
      <c r="I58" s="943"/>
      <c r="J58" s="16" t="s">
        <v>158</v>
      </c>
      <c r="K58" s="20"/>
      <c r="L58" s="20"/>
      <c r="M58" s="17"/>
      <c r="N58" s="17"/>
      <c r="O58" s="17"/>
      <c r="P58" s="17"/>
      <c r="Q58" s="16"/>
      <c r="R58" s="16"/>
      <c r="S58" s="946"/>
      <c r="T58" s="913"/>
      <c r="U58" s="913"/>
      <c r="V58" s="913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</row>
    <row r="59" spans="1:116" ht="9.75" customHeight="1" outlineLevel="4" x14ac:dyDescent="0.15">
      <c r="A59" s="949"/>
      <c r="B59" s="952"/>
      <c r="C59" s="955"/>
      <c r="D59" s="958"/>
      <c r="E59" s="961"/>
      <c r="F59" s="964"/>
      <c r="G59" s="943"/>
      <c r="H59" s="943"/>
      <c r="I59" s="943"/>
      <c r="J59" s="18" t="s">
        <v>159</v>
      </c>
      <c r="K59" s="21"/>
      <c r="L59" s="21"/>
      <c r="M59" s="22"/>
      <c r="N59" s="22"/>
      <c r="O59" s="22"/>
      <c r="P59" s="22"/>
      <c r="Q59" s="18"/>
      <c r="R59" s="18"/>
      <c r="S59" s="946"/>
      <c r="T59" s="913"/>
      <c r="U59" s="913"/>
      <c r="V59" s="913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</row>
    <row r="60" spans="1:116" ht="9.75" customHeight="1" outlineLevel="4" thickBot="1" x14ac:dyDescent="0.2">
      <c r="A60" s="950"/>
      <c r="B60" s="953"/>
      <c r="C60" s="956"/>
      <c r="D60" s="959"/>
      <c r="E60" s="962"/>
      <c r="F60" s="965"/>
      <c r="G60" s="944"/>
      <c r="H60" s="944"/>
      <c r="I60" s="944"/>
      <c r="J60" s="19" t="s">
        <v>385</v>
      </c>
      <c r="K60" s="19">
        <f>SUM(K56:K59)</f>
        <v>0</v>
      </c>
      <c r="L60" s="19">
        <f>SUM(L56:L59)</f>
        <v>0</v>
      </c>
      <c r="M60" s="19">
        <f t="shared" ref="M60:R60" si="10">SUM(M56:M59)</f>
        <v>0</v>
      </c>
      <c r="N60" s="19">
        <f t="shared" si="10"/>
        <v>0</v>
      </c>
      <c r="O60" s="19">
        <f t="shared" si="10"/>
        <v>0</v>
      </c>
      <c r="P60" s="19">
        <f t="shared" si="10"/>
        <v>0</v>
      </c>
      <c r="Q60" s="19">
        <f t="shared" si="10"/>
        <v>0</v>
      </c>
      <c r="R60" s="19">
        <f t="shared" si="10"/>
        <v>0</v>
      </c>
      <c r="S60" s="947"/>
      <c r="T60" s="914"/>
      <c r="U60" s="914"/>
      <c r="V60" s="914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</row>
    <row r="61" spans="1:116" ht="9.75" customHeight="1" outlineLevel="3" thickBot="1" x14ac:dyDescent="0.2">
      <c r="A61" s="23" t="s">
        <v>20</v>
      </c>
      <c r="B61" s="24" t="s">
        <v>10</v>
      </c>
      <c r="C61" s="87" t="s">
        <v>10</v>
      </c>
      <c r="D61" s="25">
        <v>3</v>
      </c>
      <c r="E61" s="915" t="s">
        <v>46</v>
      </c>
      <c r="F61" s="916"/>
      <c r="G61" s="916"/>
      <c r="H61" s="916"/>
      <c r="I61" s="916"/>
      <c r="J61" s="917"/>
      <c r="K61" s="26">
        <f>K50+K55+K60</f>
        <v>0</v>
      </c>
      <c r="L61" s="26">
        <f>L50+L55+L60</f>
        <v>0</v>
      </c>
      <c r="M61" s="26">
        <f t="shared" ref="M61:R61" si="11">M50+M55+M60</f>
        <v>0</v>
      </c>
      <c r="N61" s="26">
        <f t="shared" si="11"/>
        <v>0</v>
      </c>
      <c r="O61" s="26">
        <f t="shared" si="11"/>
        <v>0</v>
      </c>
      <c r="P61" s="26">
        <f t="shared" si="11"/>
        <v>0</v>
      </c>
      <c r="Q61" s="26">
        <f t="shared" si="11"/>
        <v>0</v>
      </c>
      <c r="R61" s="26">
        <f t="shared" si="11"/>
        <v>0</v>
      </c>
      <c r="S61" s="27" t="s">
        <v>13</v>
      </c>
      <c r="T61" s="26" t="s">
        <v>13</v>
      </c>
      <c r="U61" s="28" t="s">
        <v>13</v>
      </c>
      <c r="V61" s="29" t="s">
        <v>13</v>
      </c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</row>
    <row r="62" spans="1:116" ht="11.25" customHeight="1" outlineLevel="4" thickBot="1" x14ac:dyDescent="0.2">
      <c r="A62" s="11" t="s">
        <v>20</v>
      </c>
      <c r="B62" s="12" t="s">
        <v>10</v>
      </c>
      <c r="C62" s="86" t="s">
        <v>10</v>
      </c>
      <c r="D62" s="13">
        <v>4</v>
      </c>
      <c r="E62" s="969" t="s">
        <v>167</v>
      </c>
      <c r="F62" s="970"/>
      <c r="G62" s="970"/>
      <c r="H62" s="970"/>
      <c r="I62" s="970"/>
      <c r="J62" s="970"/>
      <c r="K62" s="970"/>
      <c r="L62" s="970"/>
      <c r="M62" s="970"/>
      <c r="N62" s="970"/>
      <c r="O62" s="970"/>
      <c r="P62" s="970"/>
      <c r="Q62" s="970"/>
      <c r="R62" s="970"/>
      <c r="S62" s="970"/>
      <c r="T62" s="970"/>
      <c r="U62" s="970"/>
      <c r="V62" s="971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</row>
    <row r="63" spans="1:116" ht="9.75" customHeight="1" outlineLevel="4" x14ac:dyDescent="0.15">
      <c r="A63" s="948" t="s">
        <v>20</v>
      </c>
      <c r="B63" s="951" t="s">
        <v>10</v>
      </c>
      <c r="C63" s="954" t="s">
        <v>10</v>
      </c>
      <c r="D63" s="957" t="s">
        <v>41</v>
      </c>
      <c r="E63" s="960" t="s">
        <v>10</v>
      </c>
      <c r="F63" s="1135" t="s">
        <v>354</v>
      </c>
      <c r="G63" s="942"/>
      <c r="H63" s="942" t="s">
        <v>62</v>
      </c>
      <c r="I63" s="942" t="s">
        <v>341</v>
      </c>
      <c r="J63" s="14" t="s">
        <v>156</v>
      </c>
      <c r="K63" s="20"/>
      <c r="L63" s="14"/>
      <c r="M63" s="15"/>
      <c r="N63" s="15"/>
      <c r="O63" s="15"/>
      <c r="P63" s="15"/>
      <c r="Q63" s="14"/>
      <c r="R63" s="14"/>
      <c r="S63" s="945"/>
      <c r="T63" s="912"/>
      <c r="U63" s="912"/>
      <c r="V63" s="912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</row>
    <row r="64" spans="1:116" ht="9.75" customHeight="1" outlineLevel="4" x14ac:dyDescent="0.15">
      <c r="A64" s="949"/>
      <c r="B64" s="952"/>
      <c r="C64" s="955"/>
      <c r="D64" s="958"/>
      <c r="E64" s="961"/>
      <c r="F64" s="1136"/>
      <c r="G64" s="943"/>
      <c r="H64" s="943"/>
      <c r="I64" s="943"/>
      <c r="J64" s="16" t="s">
        <v>157</v>
      </c>
      <c r="K64" s="20"/>
      <c r="L64" s="16"/>
      <c r="M64" s="17"/>
      <c r="N64" s="17"/>
      <c r="O64" s="17"/>
      <c r="P64" s="17"/>
      <c r="Q64" s="16"/>
      <c r="R64" s="16"/>
      <c r="S64" s="946"/>
      <c r="T64" s="913"/>
      <c r="U64" s="913"/>
      <c r="V64" s="913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</row>
    <row r="65" spans="1:116" ht="9.75" customHeight="1" outlineLevel="4" x14ac:dyDescent="0.15">
      <c r="A65" s="949"/>
      <c r="B65" s="952"/>
      <c r="C65" s="955"/>
      <c r="D65" s="958"/>
      <c r="E65" s="961"/>
      <c r="F65" s="1136"/>
      <c r="G65" s="943"/>
      <c r="H65" s="943"/>
      <c r="I65" s="943"/>
      <c r="J65" s="16" t="s">
        <v>158</v>
      </c>
      <c r="K65" s="20"/>
      <c r="L65" s="16"/>
      <c r="M65" s="17"/>
      <c r="N65" s="17"/>
      <c r="O65" s="17"/>
      <c r="P65" s="17"/>
      <c r="Q65" s="16"/>
      <c r="R65" s="16"/>
      <c r="S65" s="946"/>
      <c r="T65" s="913"/>
      <c r="U65" s="913"/>
      <c r="V65" s="913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</row>
    <row r="66" spans="1:116" ht="9.75" customHeight="1" outlineLevel="4" x14ac:dyDescent="0.15">
      <c r="A66" s="949"/>
      <c r="B66" s="952"/>
      <c r="C66" s="955"/>
      <c r="D66" s="958"/>
      <c r="E66" s="961"/>
      <c r="F66" s="1136"/>
      <c r="G66" s="943"/>
      <c r="H66" s="943"/>
      <c r="I66" s="943"/>
      <c r="J66" s="18" t="s">
        <v>159</v>
      </c>
      <c r="K66" s="21"/>
      <c r="L66" s="18"/>
      <c r="M66" s="18"/>
      <c r="N66" s="18"/>
      <c r="O66" s="18"/>
      <c r="P66" s="18"/>
      <c r="Q66" s="18"/>
      <c r="R66" s="18"/>
      <c r="S66" s="946"/>
      <c r="T66" s="913"/>
      <c r="U66" s="913"/>
      <c r="V66" s="913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</row>
    <row r="67" spans="1:116" ht="9.75" customHeight="1" outlineLevel="4" thickBot="1" x14ac:dyDescent="0.2">
      <c r="A67" s="950"/>
      <c r="B67" s="953"/>
      <c r="C67" s="956"/>
      <c r="D67" s="959"/>
      <c r="E67" s="962"/>
      <c r="F67" s="1137"/>
      <c r="G67" s="944"/>
      <c r="H67" s="944"/>
      <c r="I67" s="944"/>
      <c r="J67" s="19" t="s">
        <v>385</v>
      </c>
      <c r="K67" s="19">
        <f>SUM(K63:K66)</f>
        <v>0</v>
      </c>
      <c r="L67" s="19">
        <f>SUM(L63:L66)</f>
        <v>0</v>
      </c>
      <c r="M67" s="19">
        <f t="shared" ref="M67:R67" si="12">SUM(M63:M66)</f>
        <v>0</v>
      </c>
      <c r="N67" s="19">
        <f t="shared" si="12"/>
        <v>0</v>
      </c>
      <c r="O67" s="19">
        <f t="shared" si="12"/>
        <v>0</v>
      </c>
      <c r="P67" s="19">
        <f t="shared" si="12"/>
        <v>0</v>
      </c>
      <c r="Q67" s="19">
        <f t="shared" si="12"/>
        <v>0</v>
      </c>
      <c r="R67" s="19">
        <f t="shared" si="12"/>
        <v>0</v>
      </c>
      <c r="S67" s="947"/>
      <c r="T67" s="914"/>
      <c r="U67" s="914"/>
      <c r="V67" s="914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</row>
    <row r="68" spans="1:116" ht="9.75" customHeight="1" outlineLevel="4" x14ac:dyDescent="0.15">
      <c r="A68" s="948" t="s">
        <v>20</v>
      </c>
      <c r="B68" s="951" t="s">
        <v>10</v>
      </c>
      <c r="C68" s="954" t="s">
        <v>10</v>
      </c>
      <c r="D68" s="957" t="s">
        <v>41</v>
      </c>
      <c r="E68" s="960" t="s">
        <v>11</v>
      </c>
      <c r="F68" s="966"/>
      <c r="G68" s="942"/>
      <c r="H68" s="942"/>
      <c r="I68" s="942"/>
      <c r="J68" s="14" t="s">
        <v>156</v>
      </c>
      <c r="K68" s="20"/>
      <c r="L68" s="20"/>
      <c r="M68" s="17"/>
      <c r="N68" s="17"/>
      <c r="O68" s="17"/>
      <c r="P68" s="17"/>
      <c r="Q68" s="16"/>
      <c r="R68" s="16"/>
      <c r="S68" s="945"/>
      <c r="T68" s="912"/>
      <c r="U68" s="912"/>
      <c r="V68" s="912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</row>
    <row r="69" spans="1:116" ht="9.75" customHeight="1" outlineLevel="4" x14ac:dyDescent="0.15">
      <c r="A69" s="949"/>
      <c r="B69" s="952"/>
      <c r="C69" s="955"/>
      <c r="D69" s="958"/>
      <c r="E69" s="961"/>
      <c r="F69" s="967"/>
      <c r="G69" s="943"/>
      <c r="H69" s="943"/>
      <c r="I69" s="943"/>
      <c r="J69" s="16" t="s">
        <v>157</v>
      </c>
      <c r="K69" s="20"/>
      <c r="L69" s="20"/>
      <c r="M69" s="17"/>
      <c r="N69" s="17"/>
      <c r="O69" s="17"/>
      <c r="P69" s="17"/>
      <c r="Q69" s="16"/>
      <c r="R69" s="16"/>
      <c r="S69" s="946"/>
      <c r="T69" s="913"/>
      <c r="U69" s="913"/>
      <c r="V69" s="913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</row>
    <row r="70" spans="1:116" ht="9.75" customHeight="1" outlineLevel="4" x14ac:dyDescent="0.15">
      <c r="A70" s="949"/>
      <c r="B70" s="952"/>
      <c r="C70" s="955"/>
      <c r="D70" s="958"/>
      <c r="E70" s="961"/>
      <c r="F70" s="967"/>
      <c r="G70" s="943"/>
      <c r="H70" s="943"/>
      <c r="I70" s="943"/>
      <c r="J70" s="16" t="s">
        <v>158</v>
      </c>
      <c r="K70" s="20"/>
      <c r="L70" s="20"/>
      <c r="M70" s="17"/>
      <c r="N70" s="17"/>
      <c r="O70" s="17"/>
      <c r="P70" s="17"/>
      <c r="Q70" s="16"/>
      <c r="R70" s="16"/>
      <c r="S70" s="946"/>
      <c r="T70" s="913"/>
      <c r="U70" s="913"/>
      <c r="V70" s="913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</row>
    <row r="71" spans="1:116" ht="9.75" customHeight="1" outlineLevel="4" x14ac:dyDescent="0.15">
      <c r="A71" s="949"/>
      <c r="B71" s="952"/>
      <c r="C71" s="955"/>
      <c r="D71" s="958"/>
      <c r="E71" s="961"/>
      <c r="F71" s="967"/>
      <c r="G71" s="943"/>
      <c r="H71" s="943"/>
      <c r="I71" s="943"/>
      <c r="J71" s="18" t="s">
        <v>159</v>
      </c>
      <c r="K71" s="21"/>
      <c r="L71" s="21"/>
      <c r="M71" s="22"/>
      <c r="N71" s="22"/>
      <c r="O71" s="22"/>
      <c r="P71" s="22"/>
      <c r="Q71" s="18"/>
      <c r="R71" s="18"/>
      <c r="S71" s="946"/>
      <c r="T71" s="913"/>
      <c r="U71" s="913"/>
      <c r="V71" s="913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</row>
    <row r="72" spans="1:116" ht="9.75" customHeight="1" outlineLevel="4" thickBot="1" x14ac:dyDescent="0.2">
      <c r="A72" s="950"/>
      <c r="B72" s="953"/>
      <c r="C72" s="956"/>
      <c r="D72" s="959"/>
      <c r="E72" s="962"/>
      <c r="F72" s="968"/>
      <c r="G72" s="944"/>
      <c r="H72" s="944"/>
      <c r="I72" s="944"/>
      <c r="J72" s="19" t="s">
        <v>385</v>
      </c>
      <c r="K72" s="19">
        <f>SUM(K68:K71)</f>
        <v>0</v>
      </c>
      <c r="L72" s="19">
        <f>SUM(L68:L71)</f>
        <v>0</v>
      </c>
      <c r="M72" s="19">
        <f t="shared" ref="M72:R72" si="13">SUM(M68:M71)</f>
        <v>0</v>
      </c>
      <c r="N72" s="19">
        <f t="shared" si="13"/>
        <v>0</v>
      </c>
      <c r="O72" s="19">
        <f t="shared" si="13"/>
        <v>0</v>
      </c>
      <c r="P72" s="19">
        <f t="shared" si="13"/>
        <v>0</v>
      </c>
      <c r="Q72" s="19">
        <f t="shared" si="13"/>
        <v>0</v>
      </c>
      <c r="R72" s="19">
        <f t="shared" si="13"/>
        <v>0</v>
      </c>
      <c r="S72" s="947"/>
      <c r="T72" s="914"/>
      <c r="U72" s="914"/>
      <c r="V72" s="914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</row>
    <row r="73" spans="1:116" ht="9.75" customHeight="1" outlineLevel="4" x14ac:dyDescent="0.15">
      <c r="A73" s="948" t="s">
        <v>20</v>
      </c>
      <c r="B73" s="951" t="s">
        <v>10</v>
      </c>
      <c r="C73" s="954" t="s">
        <v>10</v>
      </c>
      <c r="D73" s="957" t="s">
        <v>41</v>
      </c>
      <c r="E73" s="960" t="s">
        <v>12</v>
      </c>
      <c r="F73" s="963"/>
      <c r="G73" s="942"/>
      <c r="H73" s="942"/>
      <c r="I73" s="942"/>
      <c r="J73" s="14" t="s">
        <v>156</v>
      </c>
      <c r="K73" s="20"/>
      <c r="L73" s="20"/>
      <c r="M73" s="17"/>
      <c r="N73" s="17"/>
      <c r="O73" s="17"/>
      <c r="P73" s="17"/>
      <c r="Q73" s="16"/>
      <c r="R73" s="16"/>
      <c r="S73" s="945"/>
      <c r="T73" s="912"/>
      <c r="U73" s="912"/>
      <c r="V73" s="912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</row>
    <row r="74" spans="1:116" ht="9.75" customHeight="1" outlineLevel="4" x14ac:dyDescent="0.15">
      <c r="A74" s="949"/>
      <c r="B74" s="952"/>
      <c r="C74" s="955"/>
      <c r="D74" s="958"/>
      <c r="E74" s="961"/>
      <c r="F74" s="964"/>
      <c r="G74" s="943"/>
      <c r="H74" s="943"/>
      <c r="I74" s="943"/>
      <c r="J74" s="16" t="s">
        <v>157</v>
      </c>
      <c r="K74" s="20"/>
      <c r="L74" s="20"/>
      <c r="M74" s="17"/>
      <c r="N74" s="17"/>
      <c r="O74" s="17"/>
      <c r="P74" s="17"/>
      <c r="Q74" s="16"/>
      <c r="R74" s="16"/>
      <c r="S74" s="946"/>
      <c r="T74" s="913"/>
      <c r="U74" s="913"/>
      <c r="V74" s="913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</row>
    <row r="75" spans="1:116" ht="9.75" customHeight="1" outlineLevel="4" x14ac:dyDescent="0.15">
      <c r="A75" s="949"/>
      <c r="B75" s="952"/>
      <c r="C75" s="955"/>
      <c r="D75" s="958"/>
      <c r="E75" s="961"/>
      <c r="F75" s="964"/>
      <c r="G75" s="943"/>
      <c r="H75" s="943"/>
      <c r="I75" s="943"/>
      <c r="J75" s="16" t="s">
        <v>158</v>
      </c>
      <c r="K75" s="20"/>
      <c r="L75" s="20"/>
      <c r="M75" s="17"/>
      <c r="N75" s="17"/>
      <c r="O75" s="17"/>
      <c r="P75" s="17"/>
      <c r="Q75" s="16"/>
      <c r="R75" s="16"/>
      <c r="S75" s="946"/>
      <c r="T75" s="913"/>
      <c r="U75" s="913"/>
      <c r="V75" s="913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</row>
    <row r="76" spans="1:116" ht="9.75" customHeight="1" outlineLevel="4" x14ac:dyDescent="0.15">
      <c r="A76" s="949"/>
      <c r="B76" s="952"/>
      <c r="C76" s="955"/>
      <c r="D76" s="958"/>
      <c r="E76" s="961"/>
      <c r="F76" s="964"/>
      <c r="G76" s="943"/>
      <c r="H76" s="943"/>
      <c r="I76" s="943"/>
      <c r="J76" s="18" t="s">
        <v>159</v>
      </c>
      <c r="K76" s="21"/>
      <c r="L76" s="21"/>
      <c r="M76" s="22"/>
      <c r="N76" s="22"/>
      <c r="O76" s="22"/>
      <c r="P76" s="22"/>
      <c r="Q76" s="18"/>
      <c r="R76" s="18"/>
      <c r="S76" s="946"/>
      <c r="T76" s="913"/>
      <c r="U76" s="913"/>
      <c r="V76" s="913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</row>
    <row r="77" spans="1:116" ht="9.75" customHeight="1" outlineLevel="4" thickBot="1" x14ac:dyDescent="0.2">
      <c r="A77" s="950"/>
      <c r="B77" s="953"/>
      <c r="C77" s="956"/>
      <c r="D77" s="959"/>
      <c r="E77" s="962"/>
      <c r="F77" s="965"/>
      <c r="G77" s="944"/>
      <c r="H77" s="944"/>
      <c r="I77" s="944"/>
      <c r="J77" s="19" t="s">
        <v>385</v>
      </c>
      <c r="K77" s="19">
        <f>SUM(K73:K76)</f>
        <v>0</v>
      </c>
      <c r="L77" s="19">
        <f>SUM(L73:L76)</f>
        <v>0</v>
      </c>
      <c r="M77" s="19">
        <f t="shared" ref="M77:R77" si="14">SUM(M73:M76)</f>
        <v>0</v>
      </c>
      <c r="N77" s="19">
        <f t="shared" si="14"/>
        <v>0</v>
      </c>
      <c r="O77" s="19">
        <f t="shared" si="14"/>
        <v>0</v>
      </c>
      <c r="P77" s="19">
        <f t="shared" si="14"/>
        <v>0</v>
      </c>
      <c r="Q77" s="19">
        <f t="shared" si="14"/>
        <v>0</v>
      </c>
      <c r="R77" s="19">
        <f t="shared" si="14"/>
        <v>0</v>
      </c>
      <c r="S77" s="947"/>
      <c r="T77" s="914"/>
      <c r="U77" s="914"/>
      <c r="V77" s="914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</row>
    <row r="78" spans="1:116" ht="9.75" customHeight="1" outlineLevel="3" thickBot="1" x14ac:dyDescent="0.2">
      <c r="A78" s="23" t="s">
        <v>20</v>
      </c>
      <c r="B78" s="24" t="s">
        <v>10</v>
      </c>
      <c r="C78" s="87" t="s">
        <v>10</v>
      </c>
      <c r="D78" s="25">
        <v>4</v>
      </c>
      <c r="E78" s="915" t="s">
        <v>46</v>
      </c>
      <c r="F78" s="916"/>
      <c r="G78" s="916"/>
      <c r="H78" s="916"/>
      <c r="I78" s="916"/>
      <c r="J78" s="917"/>
      <c r="K78" s="26">
        <f>K67+K72+K77</f>
        <v>0</v>
      </c>
      <c r="L78" s="26">
        <f>L67+L72+L77</f>
        <v>0</v>
      </c>
      <c r="M78" s="26">
        <f t="shared" ref="M78:R78" si="15">M67+M72+M77</f>
        <v>0</v>
      </c>
      <c r="N78" s="26">
        <f t="shared" si="15"/>
        <v>0</v>
      </c>
      <c r="O78" s="26">
        <f t="shared" si="15"/>
        <v>0</v>
      </c>
      <c r="P78" s="26">
        <f t="shared" si="15"/>
        <v>0</v>
      </c>
      <c r="Q78" s="26">
        <f t="shared" si="15"/>
        <v>0</v>
      </c>
      <c r="R78" s="26">
        <f t="shared" si="15"/>
        <v>0</v>
      </c>
      <c r="S78" s="27" t="s">
        <v>13</v>
      </c>
      <c r="T78" s="26" t="s">
        <v>13</v>
      </c>
      <c r="U78" s="28" t="s">
        <v>13</v>
      </c>
      <c r="V78" s="29" t="s">
        <v>13</v>
      </c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</row>
    <row r="79" spans="1:116" ht="11.25" customHeight="1" outlineLevel="4" thickBot="1" x14ac:dyDescent="0.2">
      <c r="A79" s="11" t="s">
        <v>20</v>
      </c>
      <c r="B79" s="12" t="s">
        <v>10</v>
      </c>
      <c r="C79" s="86" t="s">
        <v>10</v>
      </c>
      <c r="D79" s="13">
        <v>5</v>
      </c>
      <c r="E79" s="969" t="s">
        <v>168</v>
      </c>
      <c r="F79" s="970"/>
      <c r="G79" s="970"/>
      <c r="H79" s="970"/>
      <c r="I79" s="970"/>
      <c r="J79" s="970"/>
      <c r="K79" s="970"/>
      <c r="L79" s="970"/>
      <c r="M79" s="970"/>
      <c r="N79" s="970"/>
      <c r="O79" s="970"/>
      <c r="P79" s="970"/>
      <c r="Q79" s="970"/>
      <c r="R79" s="970"/>
      <c r="S79" s="970"/>
      <c r="T79" s="970"/>
      <c r="U79" s="970"/>
      <c r="V79" s="971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</row>
    <row r="80" spans="1:116" ht="9.75" customHeight="1" outlineLevel="4" x14ac:dyDescent="0.15">
      <c r="A80" s="948" t="s">
        <v>20</v>
      </c>
      <c r="B80" s="951" t="s">
        <v>10</v>
      </c>
      <c r="C80" s="954" t="s">
        <v>10</v>
      </c>
      <c r="D80" s="957" t="s">
        <v>45</v>
      </c>
      <c r="E80" s="960" t="s">
        <v>10</v>
      </c>
      <c r="F80" s="966"/>
      <c r="G80" s="942"/>
      <c r="H80" s="942"/>
      <c r="I80" s="942"/>
      <c r="J80" s="14" t="s">
        <v>156</v>
      </c>
      <c r="K80" s="20"/>
      <c r="L80" s="14"/>
      <c r="M80" s="15"/>
      <c r="N80" s="15"/>
      <c r="O80" s="15"/>
      <c r="P80" s="15"/>
      <c r="Q80" s="14"/>
      <c r="R80" s="14"/>
      <c r="S80" s="945"/>
      <c r="T80" s="912"/>
      <c r="U80" s="912"/>
      <c r="V80" s="912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</row>
    <row r="81" spans="1:116" ht="9.75" customHeight="1" outlineLevel="4" x14ac:dyDescent="0.15">
      <c r="A81" s="949"/>
      <c r="B81" s="952"/>
      <c r="C81" s="955"/>
      <c r="D81" s="958"/>
      <c r="E81" s="961"/>
      <c r="F81" s="967"/>
      <c r="G81" s="943"/>
      <c r="H81" s="943"/>
      <c r="I81" s="943"/>
      <c r="J81" s="16" t="s">
        <v>157</v>
      </c>
      <c r="K81" s="20"/>
      <c r="L81" s="16"/>
      <c r="M81" s="17"/>
      <c r="N81" s="17"/>
      <c r="O81" s="17"/>
      <c r="P81" s="17"/>
      <c r="Q81" s="16"/>
      <c r="R81" s="16"/>
      <c r="S81" s="946"/>
      <c r="T81" s="913"/>
      <c r="U81" s="913"/>
      <c r="V81" s="913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</row>
    <row r="82" spans="1:116" ht="9.75" customHeight="1" outlineLevel="4" x14ac:dyDescent="0.15">
      <c r="A82" s="949"/>
      <c r="B82" s="952"/>
      <c r="C82" s="955"/>
      <c r="D82" s="958"/>
      <c r="E82" s="961"/>
      <c r="F82" s="967"/>
      <c r="G82" s="943"/>
      <c r="H82" s="943"/>
      <c r="I82" s="943"/>
      <c r="J82" s="16" t="s">
        <v>158</v>
      </c>
      <c r="K82" s="20"/>
      <c r="L82" s="16"/>
      <c r="M82" s="17"/>
      <c r="N82" s="17"/>
      <c r="O82" s="17"/>
      <c r="P82" s="17"/>
      <c r="Q82" s="16"/>
      <c r="R82" s="16"/>
      <c r="S82" s="946"/>
      <c r="T82" s="913"/>
      <c r="U82" s="913"/>
      <c r="V82" s="913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</row>
    <row r="83" spans="1:116" ht="9.75" customHeight="1" outlineLevel="4" x14ac:dyDescent="0.15">
      <c r="A83" s="949"/>
      <c r="B83" s="952"/>
      <c r="C83" s="955"/>
      <c r="D83" s="958"/>
      <c r="E83" s="961"/>
      <c r="F83" s="967"/>
      <c r="G83" s="943"/>
      <c r="H83" s="943"/>
      <c r="I83" s="943"/>
      <c r="J83" s="18" t="s">
        <v>159</v>
      </c>
      <c r="K83" s="21"/>
      <c r="L83" s="18"/>
      <c r="M83" s="18"/>
      <c r="N83" s="18"/>
      <c r="O83" s="18"/>
      <c r="P83" s="18"/>
      <c r="Q83" s="18"/>
      <c r="R83" s="18"/>
      <c r="S83" s="946"/>
      <c r="T83" s="913"/>
      <c r="U83" s="913"/>
      <c r="V83" s="913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</row>
    <row r="84" spans="1:116" ht="9.75" customHeight="1" outlineLevel="4" thickBot="1" x14ac:dyDescent="0.2">
      <c r="A84" s="950"/>
      <c r="B84" s="953"/>
      <c r="C84" s="956"/>
      <c r="D84" s="959"/>
      <c r="E84" s="962"/>
      <c r="F84" s="968"/>
      <c r="G84" s="944"/>
      <c r="H84" s="944"/>
      <c r="I84" s="944"/>
      <c r="J84" s="19" t="s">
        <v>385</v>
      </c>
      <c r="K84" s="19">
        <f>SUM(K80:K83)</f>
        <v>0</v>
      </c>
      <c r="L84" s="19">
        <f>SUM(L80:L83)</f>
        <v>0</v>
      </c>
      <c r="M84" s="19">
        <f t="shared" ref="M84:R84" si="16">SUM(M80:M83)</f>
        <v>0</v>
      </c>
      <c r="N84" s="19">
        <f t="shared" si="16"/>
        <v>0</v>
      </c>
      <c r="O84" s="19">
        <f t="shared" si="16"/>
        <v>0</v>
      </c>
      <c r="P84" s="19">
        <f t="shared" si="16"/>
        <v>0</v>
      </c>
      <c r="Q84" s="19">
        <f t="shared" si="16"/>
        <v>0</v>
      </c>
      <c r="R84" s="19">
        <f t="shared" si="16"/>
        <v>0</v>
      </c>
      <c r="S84" s="947"/>
      <c r="T84" s="914"/>
      <c r="U84" s="914"/>
      <c r="V84" s="914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</row>
    <row r="85" spans="1:116" ht="9.75" customHeight="1" outlineLevel="4" x14ac:dyDescent="0.15">
      <c r="A85" s="948" t="s">
        <v>20</v>
      </c>
      <c r="B85" s="951" t="s">
        <v>10</v>
      </c>
      <c r="C85" s="954" t="s">
        <v>10</v>
      </c>
      <c r="D85" s="957" t="s">
        <v>45</v>
      </c>
      <c r="E85" s="960" t="s">
        <v>11</v>
      </c>
      <c r="F85" s="966"/>
      <c r="G85" s="942"/>
      <c r="H85" s="942"/>
      <c r="I85" s="942"/>
      <c r="J85" s="14" t="s">
        <v>156</v>
      </c>
      <c r="K85" s="20"/>
      <c r="L85" s="20"/>
      <c r="M85" s="17"/>
      <c r="N85" s="17"/>
      <c r="O85" s="17"/>
      <c r="P85" s="17"/>
      <c r="Q85" s="16"/>
      <c r="R85" s="16"/>
      <c r="S85" s="945"/>
      <c r="T85" s="912"/>
      <c r="U85" s="912"/>
      <c r="V85" s="912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</row>
    <row r="86" spans="1:116" ht="9.75" customHeight="1" outlineLevel="4" x14ac:dyDescent="0.15">
      <c r="A86" s="949"/>
      <c r="B86" s="952"/>
      <c r="C86" s="955"/>
      <c r="D86" s="958"/>
      <c r="E86" s="961"/>
      <c r="F86" s="967"/>
      <c r="G86" s="943"/>
      <c r="H86" s="943"/>
      <c r="I86" s="943"/>
      <c r="J86" s="16" t="s">
        <v>157</v>
      </c>
      <c r="K86" s="20"/>
      <c r="L86" s="20"/>
      <c r="M86" s="17"/>
      <c r="N86" s="17"/>
      <c r="O86" s="17"/>
      <c r="P86" s="17"/>
      <c r="Q86" s="16"/>
      <c r="R86" s="16"/>
      <c r="S86" s="946"/>
      <c r="T86" s="913"/>
      <c r="U86" s="913"/>
      <c r="V86" s="913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</row>
    <row r="87" spans="1:116" ht="9.75" customHeight="1" outlineLevel="4" x14ac:dyDescent="0.15">
      <c r="A87" s="949"/>
      <c r="B87" s="952"/>
      <c r="C87" s="955"/>
      <c r="D87" s="958"/>
      <c r="E87" s="961"/>
      <c r="F87" s="967"/>
      <c r="G87" s="943"/>
      <c r="H87" s="943"/>
      <c r="I87" s="943"/>
      <c r="J87" s="16" t="s">
        <v>158</v>
      </c>
      <c r="K87" s="20"/>
      <c r="L87" s="20"/>
      <c r="M87" s="17"/>
      <c r="N87" s="17"/>
      <c r="O87" s="17"/>
      <c r="P87" s="17"/>
      <c r="Q87" s="16"/>
      <c r="R87" s="16"/>
      <c r="S87" s="946"/>
      <c r="T87" s="913"/>
      <c r="U87" s="913"/>
      <c r="V87" s="913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</row>
    <row r="88" spans="1:116" ht="9.75" customHeight="1" outlineLevel="4" x14ac:dyDescent="0.15">
      <c r="A88" s="949"/>
      <c r="B88" s="952"/>
      <c r="C88" s="955"/>
      <c r="D88" s="958"/>
      <c r="E88" s="961"/>
      <c r="F88" s="967"/>
      <c r="G88" s="943"/>
      <c r="H88" s="943"/>
      <c r="I88" s="943"/>
      <c r="J88" s="18" t="s">
        <v>159</v>
      </c>
      <c r="K88" s="21"/>
      <c r="L88" s="21"/>
      <c r="M88" s="22"/>
      <c r="N88" s="22"/>
      <c r="O88" s="22"/>
      <c r="P88" s="22"/>
      <c r="Q88" s="18"/>
      <c r="R88" s="18"/>
      <c r="S88" s="946"/>
      <c r="T88" s="913"/>
      <c r="U88" s="913"/>
      <c r="V88" s="913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</row>
    <row r="89" spans="1:116" ht="9.75" customHeight="1" outlineLevel="4" thickBot="1" x14ac:dyDescent="0.2">
      <c r="A89" s="950"/>
      <c r="B89" s="953"/>
      <c r="C89" s="956"/>
      <c r="D89" s="959"/>
      <c r="E89" s="962"/>
      <c r="F89" s="968"/>
      <c r="G89" s="944"/>
      <c r="H89" s="944"/>
      <c r="I89" s="944"/>
      <c r="J89" s="19" t="s">
        <v>385</v>
      </c>
      <c r="K89" s="19">
        <f>SUM(K85:K88)</f>
        <v>0</v>
      </c>
      <c r="L89" s="19">
        <f>SUM(L85:L88)</f>
        <v>0</v>
      </c>
      <c r="M89" s="19">
        <f t="shared" ref="M89:R89" si="17">SUM(M85:M88)</f>
        <v>0</v>
      </c>
      <c r="N89" s="19">
        <f t="shared" si="17"/>
        <v>0</v>
      </c>
      <c r="O89" s="19">
        <f t="shared" si="17"/>
        <v>0</v>
      </c>
      <c r="P89" s="19">
        <f t="shared" si="17"/>
        <v>0</v>
      </c>
      <c r="Q89" s="19">
        <f t="shared" si="17"/>
        <v>0</v>
      </c>
      <c r="R89" s="19">
        <f t="shared" si="17"/>
        <v>0</v>
      </c>
      <c r="S89" s="947"/>
      <c r="T89" s="914"/>
      <c r="U89" s="914"/>
      <c r="V89" s="914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</row>
    <row r="90" spans="1:116" ht="9.75" customHeight="1" outlineLevel="4" x14ac:dyDescent="0.15">
      <c r="A90" s="948" t="s">
        <v>20</v>
      </c>
      <c r="B90" s="951" t="s">
        <v>10</v>
      </c>
      <c r="C90" s="954" t="s">
        <v>10</v>
      </c>
      <c r="D90" s="957" t="s">
        <v>45</v>
      </c>
      <c r="E90" s="960" t="s">
        <v>12</v>
      </c>
      <c r="F90" s="963"/>
      <c r="G90" s="942"/>
      <c r="H90" s="942"/>
      <c r="I90" s="942"/>
      <c r="J90" s="14" t="s">
        <v>156</v>
      </c>
      <c r="K90" s="20"/>
      <c r="L90" s="20"/>
      <c r="M90" s="17"/>
      <c r="N90" s="17"/>
      <c r="O90" s="17"/>
      <c r="P90" s="17"/>
      <c r="Q90" s="16"/>
      <c r="R90" s="16"/>
      <c r="S90" s="945"/>
      <c r="T90" s="912"/>
      <c r="U90" s="912"/>
      <c r="V90" s="912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</row>
    <row r="91" spans="1:116" ht="9.75" customHeight="1" outlineLevel="4" x14ac:dyDescent="0.15">
      <c r="A91" s="949"/>
      <c r="B91" s="952"/>
      <c r="C91" s="955"/>
      <c r="D91" s="958"/>
      <c r="E91" s="961"/>
      <c r="F91" s="964"/>
      <c r="G91" s="943"/>
      <c r="H91" s="943"/>
      <c r="I91" s="943"/>
      <c r="J91" s="16" t="s">
        <v>157</v>
      </c>
      <c r="K91" s="20"/>
      <c r="L91" s="20"/>
      <c r="M91" s="17"/>
      <c r="N91" s="17"/>
      <c r="O91" s="17"/>
      <c r="P91" s="17"/>
      <c r="Q91" s="16"/>
      <c r="R91" s="16"/>
      <c r="S91" s="946"/>
      <c r="T91" s="913"/>
      <c r="U91" s="913"/>
      <c r="V91" s="913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</row>
    <row r="92" spans="1:116" ht="9.75" customHeight="1" outlineLevel="4" x14ac:dyDescent="0.15">
      <c r="A92" s="949"/>
      <c r="B92" s="952"/>
      <c r="C92" s="955"/>
      <c r="D92" s="958"/>
      <c r="E92" s="961"/>
      <c r="F92" s="964"/>
      <c r="G92" s="943"/>
      <c r="H92" s="943"/>
      <c r="I92" s="943"/>
      <c r="J92" s="16" t="s">
        <v>158</v>
      </c>
      <c r="K92" s="20"/>
      <c r="L92" s="20"/>
      <c r="M92" s="17"/>
      <c r="N92" s="17"/>
      <c r="O92" s="17"/>
      <c r="P92" s="17"/>
      <c r="Q92" s="16"/>
      <c r="R92" s="16"/>
      <c r="S92" s="946"/>
      <c r="T92" s="913"/>
      <c r="U92" s="913"/>
      <c r="V92" s="913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</row>
    <row r="93" spans="1:116" ht="9.75" customHeight="1" outlineLevel="4" x14ac:dyDescent="0.15">
      <c r="A93" s="949"/>
      <c r="B93" s="952"/>
      <c r="C93" s="955"/>
      <c r="D93" s="958"/>
      <c r="E93" s="961"/>
      <c r="F93" s="964"/>
      <c r="G93" s="943"/>
      <c r="H93" s="943"/>
      <c r="I93" s="943"/>
      <c r="J93" s="18" t="s">
        <v>159</v>
      </c>
      <c r="K93" s="21"/>
      <c r="L93" s="21"/>
      <c r="M93" s="22"/>
      <c r="N93" s="22"/>
      <c r="O93" s="22"/>
      <c r="P93" s="22"/>
      <c r="Q93" s="18"/>
      <c r="R93" s="18"/>
      <c r="S93" s="946"/>
      <c r="T93" s="913"/>
      <c r="U93" s="913"/>
      <c r="V93" s="913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</row>
    <row r="94" spans="1:116" ht="9.75" customHeight="1" outlineLevel="4" thickBot="1" x14ac:dyDescent="0.2">
      <c r="A94" s="950"/>
      <c r="B94" s="953"/>
      <c r="C94" s="956"/>
      <c r="D94" s="959"/>
      <c r="E94" s="962"/>
      <c r="F94" s="965"/>
      <c r="G94" s="944"/>
      <c r="H94" s="944"/>
      <c r="I94" s="944"/>
      <c r="J94" s="19" t="s">
        <v>385</v>
      </c>
      <c r="K94" s="19">
        <f>SUM(K90:K93)</f>
        <v>0</v>
      </c>
      <c r="L94" s="19">
        <f>SUM(L90:L93)</f>
        <v>0</v>
      </c>
      <c r="M94" s="19">
        <f t="shared" ref="M94:R94" si="18">SUM(M90:M93)</f>
        <v>0</v>
      </c>
      <c r="N94" s="19">
        <f t="shared" si="18"/>
        <v>0</v>
      </c>
      <c r="O94" s="19">
        <f t="shared" si="18"/>
        <v>0</v>
      </c>
      <c r="P94" s="19">
        <f t="shared" si="18"/>
        <v>0</v>
      </c>
      <c r="Q94" s="19">
        <f t="shared" si="18"/>
        <v>0</v>
      </c>
      <c r="R94" s="19">
        <f t="shared" si="18"/>
        <v>0</v>
      </c>
      <c r="S94" s="947"/>
      <c r="T94" s="914"/>
      <c r="U94" s="914"/>
      <c r="V94" s="914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</row>
    <row r="95" spans="1:116" ht="9.75" customHeight="1" outlineLevel="3" thickBot="1" x14ac:dyDescent="0.2">
      <c r="A95" s="23" t="s">
        <v>20</v>
      </c>
      <c r="B95" s="24" t="s">
        <v>10</v>
      </c>
      <c r="C95" s="87" t="s">
        <v>10</v>
      </c>
      <c r="D95" s="25">
        <v>5</v>
      </c>
      <c r="E95" s="915" t="s">
        <v>46</v>
      </c>
      <c r="F95" s="916"/>
      <c r="G95" s="916"/>
      <c r="H95" s="916"/>
      <c r="I95" s="916"/>
      <c r="J95" s="917"/>
      <c r="K95" s="26">
        <f>K84+K89+K94</f>
        <v>0</v>
      </c>
      <c r="L95" s="26">
        <f>L84+L89+L94</f>
        <v>0</v>
      </c>
      <c r="M95" s="26">
        <f t="shared" ref="M95:R95" si="19">M84+M89+M94</f>
        <v>0</v>
      </c>
      <c r="N95" s="26">
        <f t="shared" si="19"/>
        <v>0</v>
      </c>
      <c r="O95" s="26">
        <f t="shared" si="19"/>
        <v>0</v>
      </c>
      <c r="P95" s="26">
        <f t="shared" si="19"/>
        <v>0</v>
      </c>
      <c r="Q95" s="26">
        <f t="shared" si="19"/>
        <v>0</v>
      </c>
      <c r="R95" s="26">
        <f t="shared" si="19"/>
        <v>0</v>
      </c>
      <c r="S95" s="27" t="s">
        <v>13</v>
      </c>
      <c r="T95" s="26" t="s">
        <v>13</v>
      </c>
      <c r="U95" s="28" t="s">
        <v>13</v>
      </c>
      <c r="V95" s="29" t="s">
        <v>13</v>
      </c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</row>
    <row r="96" spans="1:116" ht="11.25" customHeight="1" outlineLevel="4" thickBot="1" x14ac:dyDescent="0.2">
      <c r="A96" s="11" t="s">
        <v>20</v>
      </c>
      <c r="B96" s="12" t="s">
        <v>10</v>
      </c>
      <c r="C96" s="86" t="s">
        <v>10</v>
      </c>
      <c r="D96" s="13">
        <v>6</v>
      </c>
      <c r="E96" s="969" t="s">
        <v>169</v>
      </c>
      <c r="F96" s="970"/>
      <c r="G96" s="970"/>
      <c r="H96" s="970"/>
      <c r="I96" s="970"/>
      <c r="J96" s="970"/>
      <c r="K96" s="970"/>
      <c r="L96" s="970"/>
      <c r="M96" s="970"/>
      <c r="N96" s="970"/>
      <c r="O96" s="970"/>
      <c r="P96" s="970"/>
      <c r="Q96" s="970"/>
      <c r="R96" s="970"/>
      <c r="S96" s="970"/>
      <c r="T96" s="970"/>
      <c r="U96" s="970"/>
      <c r="V96" s="971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</row>
    <row r="97" spans="1:116" ht="9.75" customHeight="1" outlineLevel="4" x14ac:dyDescent="0.15">
      <c r="A97" s="948" t="s">
        <v>20</v>
      </c>
      <c r="B97" s="951" t="s">
        <v>10</v>
      </c>
      <c r="C97" s="954" t="s">
        <v>10</v>
      </c>
      <c r="D97" s="957" t="s">
        <v>48</v>
      </c>
      <c r="E97" s="960" t="s">
        <v>10</v>
      </c>
      <c r="F97" s="966"/>
      <c r="G97" s="942"/>
      <c r="H97" s="942"/>
      <c r="I97" s="942"/>
      <c r="J97" s="14" t="s">
        <v>156</v>
      </c>
      <c r="K97" s="20"/>
      <c r="L97" s="14"/>
      <c r="M97" s="15"/>
      <c r="N97" s="15"/>
      <c r="O97" s="15"/>
      <c r="P97" s="15"/>
      <c r="Q97" s="14"/>
      <c r="R97" s="14"/>
      <c r="S97" s="945"/>
      <c r="T97" s="912"/>
      <c r="U97" s="912"/>
      <c r="V97" s="912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</row>
    <row r="98" spans="1:116" ht="9.75" customHeight="1" outlineLevel="4" x14ac:dyDescent="0.15">
      <c r="A98" s="949"/>
      <c r="B98" s="952"/>
      <c r="C98" s="955"/>
      <c r="D98" s="958"/>
      <c r="E98" s="961"/>
      <c r="F98" s="967"/>
      <c r="G98" s="943"/>
      <c r="H98" s="943"/>
      <c r="I98" s="943"/>
      <c r="J98" s="16" t="s">
        <v>157</v>
      </c>
      <c r="K98" s="20"/>
      <c r="L98" s="16"/>
      <c r="M98" s="17"/>
      <c r="N98" s="17"/>
      <c r="O98" s="17"/>
      <c r="P98" s="17"/>
      <c r="Q98" s="16"/>
      <c r="R98" s="16"/>
      <c r="S98" s="946"/>
      <c r="T98" s="913"/>
      <c r="U98" s="913"/>
      <c r="V98" s="913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</row>
    <row r="99" spans="1:116" ht="9.75" customHeight="1" outlineLevel="4" x14ac:dyDescent="0.15">
      <c r="A99" s="949"/>
      <c r="B99" s="952"/>
      <c r="C99" s="955"/>
      <c r="D99" s="958"/>
      <c r="E99" s="961"/>
      <c r="F99" s="967"/>
      <c r="G99" s="943"/>
      <c r="H99" s="943"/>
      <c r="I99" s="943"/>
      <c r="J99" s="16" t="s">
        <v>158</v>
      </c>
      <c r="K99" s="20"/>
      <c r="L99" s="16"/>
      <c r="M99" s="17"/>
      <c r="N99" s="17"/>
      <c r="O99" s="17"/>
      <c r="P99" s="17"/>
      <c r="Q99" s="16"/>
      <c r="R99" s="16"/>
      <c r="S99" s="946"/>
      <c r="T99" s="913"/>
      <c r="U99" s="913"/>
      <c r="V99" s="913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</row>
    <row r="100" spans="1:116" ht="9.75" customHeight="1" outlineLevel="4" x14ac:dyDescent="0.15">
      <c r="A100" s="949"/>
      <c r="B100" s="952"/>
      <c r="C100" s="955"/>
      <c r="D100" s="958"/>
      <c r="E100" s="961"/>
      <c r="F100" s="967"/>
      <c r="G100" s="943"/>
      <c r="H100" s="943"/>
      <c r="I100" s="943"/>
      <c r="J100" s="18" t="s">
        <v>159</v>
      </c>
      <c r="K100" s="21"/>
      <c r="L100" s="18"/>
      <c r="M100" s="18"/>
      <c r="N100" s="18"/>
      <c r="O100" s="18"/>
      <c r="P100" s="18"/>
      <c r="Q100" s="18"/>
      <c r="R100" s="18"/>
      <c r="S100" s="946"/>
      <c r="T100" s="913"/>
      <c r="U100" s="913"/>
      <c r="V100" s="913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</row>
    <row r="101" spans="1:116" ht="9.75" customHeight="1" outlineLevel="4" thickBot="1" x14ac:dyDescent="0.2">
      <c r="A101" s="950"/>
      <c r="B101" s="953"/>
      <c r="C101" s="956"/>
      <c r="D101" s="959"/>
      <c r="E101" s="962"/>
      <c r="F101" s="968"/>
      <c r="G101" s="944"/>
      <c r="H101" s="944"/>
      <c r="I101" s="944"/>
      <c r="J101" s="19" t="s">
        <v>385</v>
      </c>
      <c r="K101" s="19">
        <f>SUM(K97:K100)</f>
        <v>0</v>
      </c>
      <c r="L101" s="19">
        <f>SUM(L97:L100)</f>
        <v>0</v>
      </c>
      <c r="M101" s="19">
        <f t="shared" ref="M101:R101" si="20">SUM(M97:M100)</f>
        <v>0</v>
      </c>
      <c r="N101" s="19">
        <f t="shared" si="20"/>
        <v>0</v>
      </c>
      <c r="O101" s="19">
        <f t="shared" si="20"/>
        <v>0</v>
      </c>
      <c r="P101" s="19">
        <f t="shared" si="20"/>
        <v>0</v>
      </c>
      <c r="Q101" s="19">
        <f t="shared" si="20"/>
        <v>0</v>
      </c>
      <c r="R101" s="19">
        <f t="shared" si="20"/>
        <v>0</v>
      </c>
      <c r="S101" s="947"/>
      <c r="T101" s="914"/>
      <c r="U101" s="914"/>
      <c r="V101" s="914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</row>
    <row r="102" spans="1:116" ht="9.75" customHeight="1" outlineLevel="4" x14ac:dyDescent="0.15">
      <c r="A102" s="948" t="s">
        <v>20</v>
      </c>
      <c r="B102" s="951" t="s">
        <v>10</v>
      </c>
      <c r="C102" s="954" t="s">
        <v>10</v>
      </c>
      <c r="D102" s="957" t="s">
        <v>48</v>
      </c>
      <c r="E102" s="960" t="s">
        <v>11</v>
      </c>
      <c r="F102" s="966"/>
      <c r="G102" s="942"/>
      <c r="H102" s="942"/>
      <c r="I102" s="942"/>
      <c r="J102" s="14" t="s">
        <v>156</v>
      </c>
      <c r="K102" s="20"/>
      <c r="L102" s="20"/>
      <c r="M102" s="17"/>
      <c r="N102" s="17"/>
      <c r="O102" s="17"/>
      <c r="P102" s="17"/>
      <c r="Q102" s="16"/>
      <c r="R102" s="16"/>
      <c r="S102" s="945"/>
      <c r="T102" s="912"/>
      <c r="U102" s="912"/>
      <c r="V102" s="912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</row>
    <row r="103" spans="1:116" ht="9.75" customHeight="1" outlineLevel="4" x14ac:dyDescent="0.15">
      <c r="A103" s="949"/>
      <c r="B103" s="952"/>
      <c r="C103" s="955"/>
      <c r="D103" s="958"/>
      <c r="E103" s="961"/>
      <c r="F103" s="967"/>
      <c r="G103" s="943"/>
      <c r="H103" s="943"/>
      <c r="I103" s="943"/>
      <c r="J103" s="16" t="s">
        <v>157</v>
      </c>
      <c r="K103" s="20"/>
      <c r="L103" s="20"/>
      <c r="M103" s="17"/>
      <c r="N103" s="17"/>
      <c r="O103" s="17"/>
      <c r="P103" s="17"/>
      <c r="Q103" s="16"/>
      <c r="R103" s="16"/>
      <c r="S103" s="946"/>
      <c r="T103" s="913"/>
      <c r="U103" s="913"/>
      <c r="V103" s="913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</row>
    <row r="104" spans="1:116" ht="9.75" customHeight="1" outlineLevel="4" x14ac:dyDescent="0.15">
      <c r="A104" s="949"/>
      <c r="B104" s="952"/>
      <c r="C104" s="955"/>
      <c r="D104" s="958"/>
      <c r="E104" s="961"/>
      <c r="F104" s="967"/>
      <c r="G104" s="943"/>
      <c r="H104" s="943"/>
      <c r="I104" s="943"/>
      <c r="J104" s="16" t="s">
        <v>158</v>
      </c>
      <c r="K104" s="20"/>
      <c r="L104" s="20"/>
      <c r="M104" s="17"/>
      <c r="N104" s="17"/>
      <c r="O104" s="17"/>
      <c r="P104" s="17"/>
      <c r="Q104" s="16"/>
      <c r="R104" s="16"/>
      <c r="S104" s="946"/>
      <c r="T104" s="913"/>
      <c r="U104" s="913"/>
      <c r="V104" s="913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</row>
    <row r="105" spans="1:116" ht="9.75" customHeight="1" outlineLevel="4" x14ac:dyDescent="0.15">
      <c r="A105" s="949"/>
      <c r="B105" s="952"/>
      <c r="C105" s="955"/>
      <c r="D105" s="958"/>
      <c r="E105" s="961"/>
      <c r="F105" s="967"/>
      <c r="G105" s="943"/>
      <c r="H105" s="943"/>
      <c r="I105" s="943"/>
      <c r="J105" s="18" t="s">
        <v>159</v>
      </c>
      <c r="K105" s="21"/>
      <c r="L105" s="21"/>
      <c r="M105" s="22"/>
      <c r="N105" s="22"/>
      <c r="O105" s="22"/>
      <c r="P105" s="22"/>
      <c r="Q105" s="18"/>
      <c r="R105" s="18"/>
      <c r="S105" s="946"/>
      <c r="T105" s="913"/>
      <c r="U105" s="913"/>
      <c r="V105" s="913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</row>
    <row r="106" spans="1:116" ht="9.75" customHeight="1" outlineLevel="4" thickBot="1" x14ac:dyDescent="0.2">
      <c r="A106" s="950"/>
      <c r="B106" s="953"/>
      <c r="C106" s="956"/>
      <c r="D106" s="959"/>
      <c r="E106" s="962"/>
      <c r="F106" s="968"/>
      <c r="G106" s="944"/>
      <c r="H106" s="944"/>
      <c r="I106" s="944"/>
      <c r="J106" s="19" t="s">
        <v>385</v>
      </c>
      <c r="K106" s="19">
        <f>SUM(K102:K105)</f>
        <v>0</v>
      </c>
      <c r="L106" s="19">
        <f>SUM(L102:L105)</f>
        <v>0</v>
      </c>
      <c r="M106" s="19">
        <f t="shared" ref="M106:R106" si="21">SUM(M102:M105)</f>
        <v>0</v>
      </c>
      <c r="N106" s="19">
        <f t="shared" si="21"/>
        <v>0</v>
      </c>
      <c r="O106" s="19">
        <f t="shared" si="21"/>
        <v>0</v>
      </c>
      <c r="P106" s="19">
        <f t="shared" si="21"/>
        <v>0</v>
      </c>
      <c r="Q106" s="19">
        <f t="shared" si="21"/>
        <v>0</v>
      </c>
      <c r="R106" s="19">
        <f t="shared" si="21"/>
        <v>0</v>
      </c>
      <c r="S106" s="947"/>
      <c r="T106" s="914"/>
      <c r="U106" s="914"/>
      <c r="V106" s="914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</row>
    <row r="107" spans="1:116" ht="9.75" customHeight="1" outlineLevel="4" x14ac:dyDescent="0.15">
      <c r="A107" s="948" t="s">
        <v>20</v>
      </c>
      <c r="B107" s="951" t="s">
        <v>10</v>
      </c>
      <c r="C107" s="954" t="s">
        <v>10</v>
      </c>
      <c r="D107" s="957" t="s">
        <v>48</v>
      </c>
      <c r="E107" s="960" t="s">
        <v>12</v>
      </c>
      <c r="F107" s="963"/>
      <c r="G107" s="942"/>
      <c r="H107" s="942"/>
      <c r="I107" s="942"/>
      <c r="J107" s="14" t="s">
        <v>156</v>
      </c>
      <c r="K107" s="20"/>
      <c r="L107" s="20"/>
      <c r="M107" s="17"/>
      <c r="N107" s="17"/>
      <c r="O107" s="17"/>
      <c r="P107" s="17"/>
      <c r="Q107" s="16"/>
      <c r="R107" s="16"/>
      <c r="S107" s="945"/>
      <c r="T107" s="912"/>
      <c r="U107" s="912"/>
      <c r="V107" s="912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</row>
    <row r="108" spans="1:116" ht="9.75" customHeight="1" outlineLevel="4" x14ac:dyDescent="0.15">
      <c r="A108" s="949"/>
      <c r="B108" s="952"/>
      <c r="C108" s="955"/>
      <c r="D108" s="958"/>
      <c r="E108" s="961"/>
      <c r="F108" s="964"/>
      <c r="G108" s="943"/>
      <c r="H108" s="943"/>
      <c r="I108" s="943"/>
      <c r="J108" s="16" t="s">
        <v>157</v>
      </c>
      <c r="K108" s="20"/>
      <c r="L108" s="20"/>
      <c r="M108" s="17"/>
      <c r="N108" s="17"/>
      <c r="O108" s="17"/>
      <c r="P108" s="17"/>
      <c r="Q108" s="16"/>
      <c r="R108" s="16"/>
      <c r="S108" s="946"/>
      <c r="T108" s="913"/>
      <c r="U108" s="913"/>
      <c r="V108" s="913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</row>
    <row r="109" spans="1:116" ht="9.75" customHeight="1" outlineLevel="4" x14ac:dyDescent="0.15">
      <c r="A109" s="949"/>
      <c r="B109" s="952"/>
      <c r="C109" s="955"/>
      <c r="D109" s="958"/>
      <c r="E109" s="961"/>
      <c r="F109" s="964"/>
      <c r="G109" s="943"/>
      <c r="H109" s="943"/>
      <c r="I109" s="943"/>
      <c r="J109" s="16" t="s">
        <v>158</v>
      </c>
      <c r="K109" s="20"/>
      <c r="L109" s="20"/>
      <c r="M109" s="17"/>
      <c r="N109" s="17"/>
      <c r="O109" s="17"/>
      <c r="P109" s="17"/>
      <c r="Q109" s="16"/>
      <c r="R109" s="16"/>
      <c r="S109" s="946"/>
      <c r="T109" s="913"/>
      <c r="U109" s="913"/>
      <c r="V109" s="913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</row>
    <row r="110" spans="1:116" ht="9.75" customHeight="1" outlineLevel="4" x14ac:dyDescent="0.15">
      <c r="A110" s="949"/>
      <c r="B110" s="952"/>
      <c r="C110" s="955"/>
      <c r="D110" s="958"/>
      <c r="E110" s="961"/>
      <c r="F110" s="964"/>
      <c r="G110" s="943"/>
      <c r="H110" s="943"/>
      <c r="I110" s="943"/>
      <c r="J110" s="18" t="s">
        <v>159</v>
      </c>
      <c r="K110" s="21"/>
      <c r="L110" s="21"/>
      <c r="M110" s="22"/>
      <c r="N110" s="22"/>
      <c r="O110" s="22"/>
      <c r="P110" s="22"/>
      <c r="Q110" s="18"/>
      <c r="R110" s="18"/>
      <c r="S110" s="946"/>
      <c r="T110" s="913"/>
      <c r="U110" s="913"/>
      <c r="V110" s="913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</row>
    <row r="111" spans="1:116" ht="9.75" customHeight="1" outlineLevel="4" thickBot="1" x14ac:dyDescent="0.2">
      <c r="A111" s="950"/>
      <c r="B111" s="953"/>
      <c r="C111" s="956"/>
      <c r="D111" s="959"/>
      <c r="E111" s="962"/>
      <c r="F111" s="965"/>
      <c r="G111" s="944"/>
      <c r="H111" s="944"/>
      <c r="I111" s="944"/>
      <c r="J111" s="19" t="s">
        <v>385</v>
      </c>
      <c r="K111" s="19">
        <f>SUM(K107:K110)</f>
        <v>0</v>
      </c>
      <c r="L111" s="19">
        <f>SUM(L107:L110)</f>
        <v>0</v>
      </c>
      <c r="M111" s="19">
        <f t="shared" ref="M111:R111" si="22">SUM(M107:M110)</f>
        <v>0</v>
      </c>
      <c r="N111" s="19">
        <f t="shared" si="22"/>
        <v>0</v>
      </c>
      <c r="O111" s="19">
        <f t="shared" si="22"/>
        <v>0</v>
      </c>
      <c r="P111" s="19">
        <f t="shared" si="22"/>
        <v>0</v>
      </c>
      <c r="Q111" s="19">
        <f t="shared" si="22"/>
        <v>0</v>
      </c>
      <c r="R111" s="19">
        <f t="shared" si="22"/>
        <v>0</v>
      </c>
      <c r="S111" s="947"/>
      <c r="T111" s="914"/>
      <c r="U111" s="914"/>
      <c r="V111" s="914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</row>
    <row r="112" spans="1:116" ht="9.75" customHeight="1" outlineLevel="3" thickBot="1" x14ac:dyDescent="0.2">
      <c r="A112" s="23" t="s">
        <v>20</v>
      </c>
      <c r="B112" s="24" t="s">
        <v>10</v>
      </c>
      <c r="C112" s="87" t="s">
        <v>10</v>
      </c>
      <c r="D112" s="25">
        <v>6</v>
      </c>
      <c r="E112" s="915" t="s">
        <v>46</v>
      </c>
      <c r="F112" s="916"/>
      <c r="G112" s="916"/>
      <c r="H112" s="916"/>
      <c r="I112" s="916"/>
      <c r="J112" s="917"/>
      <c r="K112" s="26">
        <f>K101+K106+K111</f>
        <v>0</v>
      </c>
      <c r="L112" s="26">
        <f>L101+L106+L111</f>
        <v>0</v>
      </c>
      <c r="M112" s="26">
        <f t="shared" ref="M112:R112" si="23">M101+M106+M111</f>
        <v>0</v>
      </c>
      <c r="N112" s="26">
        <f t="shared" si="23"/>
        <v>0</v>
      </c>
      <c r="O112" s="26">
        <f t="shared" si="23"/>
        <v>0</v>
      </c>
      <c r="P112" s="26">
        <f t="shared" si="23"/>
        <v>0</v>
      </c>
      <c r="Q112" s="26">
        <f t="shared" si="23"/>
        <v>0</v>
      </c>
      <c r="R112" s="26">
        <f t="shared" si="23"/>
        <v>0</v>
      </c>
      <c r="S112" s="27" t="s">
        <v>13</v>
      </c>
      <c r="T112" s="26" t="s">
        <v>13</v>
      </c>
      <c r="U112" s="28" t="s">
        <v>13</v>
      </c>
      <c r="V112" s="29" t="s">
        <v>13</v>
      </c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</row>
    <row r="113" spans="1:44" ht="11.25" customHeight="1" outlineLevel="4" thickBot="1" x14ac:dyDescent="0.2">
      <c r="A113" s="11" t="s">
        <v>20</v>
      </c>
      <c r="B113" s="12" t="s">
        <v>10</v>
      </c>
      <c r="C113" s="86" t="s">
        <v>10</v>
      </c>
      <c r="D113" s="13">
        <v>7</v>
      </c>
      <c r="E113" s="969" t="s">
        <v>170</v>
      </c>
      <c r="F113" s="970"/>
      <c r="G113" s="970"/>
      <c r="H113" s="970"/>
      <c r="I113" s="970"/>
      <c r="J113" s="970"/>
      <c r="K113" s="970"/>
      <c r="L113" s="970"/>
      <c r="M113" s="970"/>
      <c r="N113" s="970"/>
      <c r="O113" s="970"/>
      <c r="P113" s="970"/>
      <c r="Q113" s="970"/>
      <c r="R113" s="970"/>
      <c r="S113" s="970"/>
      <c r="T113" s="970"/>
      <c r="U113" s="970"/>
      <c r="V113" s="971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</row>
    <row r="114" spans="1:44" ht="9.75" customHeight="1" outlineLevel="4" x14ac:dyDescent="0.15">
      <c r="A114" s="948" t="s">
        <v>20</v>
      </c>
      <c r="B114" s="951" t="s">
        <v>10</v>
      </c>
      <c r="C114" s="954" t="s">
        <v>10</v>
      </c>
      <c r="D114" s="957" t="s">
        <v>49</v>
      </c>
      <c r="E114" s="960" t="s">
        <v>10</v>
      </c>
      <c r="F114" s="966"/>
      <c r="G114" s="942"/>
      <c r="H114" s="942"/>
      <c r="I114" s="942"/>
      <c r="J114" s="14" t="s">
        <v>156</v>
      </c>
      <c r="K114" s="20"/>
      <c r="L114" s="14"/>
      <c r="M114" s="15"/>
      <c r="N114" s="15"/>
      <c r="O114" s="15"/>
      <c r="P114" s="15"/>
      <c r="Q114" s="14"/>
      <c r="R114" s="14"/>
      <c r="S114" s="945"/>
      <c r="T114" s="912"/>
      <c r="U114" s="912"/>
      <c r="V114" s="912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</row>
    <row r="115" spans="1:44" ht="9.75" customHeight="1" outlineLevel="4" x14ac:dyDescent="0.15">
      <c r="A115" s="949"/>
      <c r="B115" s="952"/>
      <c r="C115" s="955"/>
      <c r="D115" s="958"/>
      <c r="E115" s="961"/>
      <c r="F115" s="967"/>
      <c r="G115" s="943"/>
      <c r="H115" s="943"/>
      <c r="I115" s="943"/>
      <c r="J115" s="16" t="s">
        <v>157</v>
      </c>
      <c r="K115" s="20"/>
      <c r="L115" s="16"/>
      <c r="M115" s="17"/>
      <c r="N115" s="17"/>
      <c r="O115" s="17"/>
      <c r="P115" s="17"/>
      <c r="Q115" s="16"/>
      <c r="R115" s="16"/>
      <c r="S115" s="946"/>
      <c r="T115" s="913"/>
      <c r="U115" s="913"/>
      <c r="V115" s="913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</row>
    <row r="116" spans="1:44" ht="9.75" customHeight="1" outlineLevel="4" x14ac:dyDescent="0.15">
      <c r="A116" s="949"/>
      <c r="B116" s="952"/>
      <c r="C116" s="955"/>
      <c r="D116" s="958"/>
      <c r="E116" s="961"/>
      <c r="F116" s="967"/>
      <c r="G116" s="943"/>
      <c r="H116" s="943"/>
      <c r="I116" s="943"/>
      <c r="J116" s="16" t="s">
        <v>158</v>
      </c>
      <c r="K116" s="20"/>
      <c r="L116" s="16"/>
      <c r="M116" s="17"/>
      <c r="N116" s="17"/>
      <c r="O116" s="17"/>
      <c r="P116" s="17"/>
      <c r="Q116" s="16"/>
      <c r="R116" s="16"/>
      <c r="S116" s="946"/>
      <c r="T116" s="913"/>
      <c r="U116" s="913"/>
      <c r="V116" s="913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</row>
    <row r="117" spans="1:44" ht="9.75" customHeight="1" outlineLevel="4" x14ac:dyDescent="0.15">
      <c r="A117" s="949"/>
      <c r="B117" s="952"/>
      <c r="C117" s="955"/>
      <c r="D117" s="958"/>
      <c r="E117" s="961"/>
      <c r="F117" s="967"/>
      <c r="G117" s="943"/>
      <c r="H117" s="943"/>
      <c r="I117" s="943"/>
      <c r="J117" s="18" t="s">
        <v>159</v>
      </c>
      <c r="K117" s="21"/>
      <c r="L117" s="18"/>
      <c r="M117" s="18"/>
      <c r="N117" s="18"/>
      <c r="O117" s="18"/>
      <c r="P117" s="18"/>
      <c r="Q117" s="18"/>
      <c r="R117" s="18"/>
      <c r="S117" s="946"/>
      <c r="T117" s="913"/>
      <c r="U117" s="913"/>
      <c r="V117" s="913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</row>
    <row r="118" spans="1:44" ht="9.75" customHeight="1" outlineLevel="4" thickBot="1" x14ac:dyDescent="0.2">
      <c r="A118" s="950"/>
      <c r="B118" s="953"/>
      <c r="C118" s="956"/>
      <c r="D118" s="959"/>
      <c r="E118" s="962"/>
      <c r="F118" s="968"/>
      <c r="G118" s="944"/>
      <c r="H118" s="944"/>
      <c r="I118" s="944"/>
      <c r="J118" s="19" t="s">
        <v>385</v>
      </c>
      <c r="K118" s="19">
        <f>SUM(K114:K117)</f>
        <v>0</v>
      </c>
      <c r="L118" s="19">
        <f>SUM(L114:L117)</f>
        <v>0</v>
      </c>
      <c r="M118" s="19">
        <f t="shared" ref="M118:R118" si="24">SUM(M114:M117)</f>
        <v>0</v>
      </c>
      <c r="N118" s="19">
        <f t="shared" si="24"/>
        <v>0</v>
      </c>
      <c r="O118" s="19">
        <f t="shared" si="24"/>
        <v>0</v>
      </c>
      <c r="P118" s="19">
        <f t="shared" si="24"/>
        <v>0</v>
      </c>
      <c r="Q118" s="19">
        <f t="shared" si="24"/>
        <v>0</v>
      </c>
      <c r="R118" s="19">
        <f t="shared" si="24"/>
        <v>0</v>
      </c>
      <c r="S118" s="947"/>
      <c r="T118" s="914"/>
      <c r="U118" s="914"/>
      <c r="V118" s="914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</row>
    <row r="119" spans="1:44" ht="9.75" customHeight="1" outlineLevel="4" x14ac:dyDescent="0.15">
      <c r="A119" s="948" t="s">
        <v>20</v>
      </c>
      <c r="B119" s="951" t="s">
        <v>10</v>
      </c>
      <c r="C119" s="954" t="s">
        <v>10</v>
      </c>
      <c r="D119" s="957" t="s">
        <v>49</v>
      </c>
      <c r="E119" s="960" t="s">
        <v>11</v>
      </c>
      <c r="F119" s="966"/>
      <c r="G119" s="942"/>
      <c r="H119" s="942"/>
      <c r="I119" s="942"/>
      <c r="J119" s="14" t="s">
        <v>156</v>
      </c>
      <c r="K119" s="20"/>
      <c r="L119" s="20"/>
      <c r="M119" s="17"/>
      <c r="N119" s="17"/>
      <c r="O119" s="17"/>
      <c r="P119" s="17"/>
      <c r="Q119" s="16"/>
      <c r="R119" s="16"/>
      <c r="S119" s="945"/>
      <c r="T119" s="912"/>
      <c r="U119" s="912"/>
      <c r="V119" s="912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</row>
    <row r="120" spans="1:44" ht="9.75" customHeight="1" outlineLevel="4" x14ac:dyDescent="0.15">
      <c r="A120" s="949"/>
      <c r="B120" s="952"/>
      <c r="C120" s="955"/>
      <c r="D120" s="958"/>
      <c r="E120" s="961"/>
      <c r="F120" s="967"/>
      <c r="G120" s="943"/>
      <c r="H120" s="943"/>
      <c r="I120" s="943"/>
      <c r="J120" s="16" t="s">
        <v>157</v>
      </c>
      <c r="K120" s="20"/>
      <c r="L120" s="20"/>
      <c r="M120" s="17"/>
      <c r="N120" s="17"/>
      <c r="O120" s="17"/>
      <c r="P120" s="17"/>
      <c r="Q120" s="16"/>
      <c r="R120" s="16"/>
      <c r="S120" s="946"/>
      <c r="T120" s="913"/>
      <c r="U120" s="913"/>
      <c r="V120" s="913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</row>
    <row r="121" spans="1:44" ht="9.75" customHeight="1" outlineLevel="4" x14ac:dyDescent="0.15">
      <c r="A121" s="949"/>
      <c r="B121" s="952"/>
      <c r="C121" s="955"/>
      <c r="D121" s="958"/>
      <c r="E121" s="961"/>
      <c r="F121" s="967"/>
      <c r="G121" s="943"/>
      <c r="H121" s="943"/>
      <c r="I121" s="943"/>
      <c r="J121" s="16" t="s">
        <v>158</v>
      </c>
      <c r="K121" s="20"/>
      <c r="L121" s="20"/>
      <c r="M121" s="17"/>
      <c r="N121" s="17"/>
      <c r="O121" s="17"/>
      <c r="P121" s="17"/>
      <c r="Q121" s="16"/>
      <c r="R121" s="16"/>
      <c r="S121" s="946"/>
      <c r="T121" s="913"/>
      <c r="U121" s="913"/>
      <c r="V121" s="913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</row>
    <row r="122" spans="1:44" ht="9.75" customHeight="1" outlineLevel="4" x14ac:dyDescent="0.15">
      <c r="A122" s="949"/>
      <c r="B122" s="952"/>
      <c r="C122" s="955"/>
      <c r="D122" s="958"/>
      <c r="E122" s="961"/>
      <c r="F122" s="967"/>
      <c r="G122" s="943"/>
      <c r="H122" s="943"/>
      <c r="I122" s="943"/>
      <c r="J122" s="18" t="s">
        <v>159</v>
      </c>
      <c r="K122" s="21"/>
      <c r="L122" s="21"/>
      <c r="M122" s="22"/>
      <c r="N122" s="22"/>
      <c r="O122" s="22"/>
      <c r="P122" s="22"/>
      <c r="Q122" s="18"/>
      <c r="R122" s="18"/>
      <c r="S122" s="946"/>
      <c r="T122" s="913"/>
      <c r="U122" s="913"/>
      <c r="V122" s="913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</row>
    <row r="123" spans="1:44" ht="9.75" customHeight="1" outlineLevel="4" thickBot="1" x14ac:dyDescent="0.2">
      <c r="A123" s="950"/>
      <c r="B123" s="953"/>
      <c r="C123" s="956"/>
      <c r="D123" s="959"/>
      <c r="E123" s="962"/>
      <c r="F123" s="968"/>
      <c r="G123" s="944"/>
      <c r="H123" s="944"/>
      <c r="I123" s="944"/>
      <c r="J123" s="19" t="s">
        <v>385</v>
      </c>
      <c r="K123" s="19">
        <f>SUM(K119:K122)</f>
        <v>0</v>
      </c>
      <c r="L123" s="19">
        <f>SUM(L119:L122)</f>
        <v>0</v>
      </c>
      <c r="M123" s="19">
        <f t="shared" ref="M123:R123" si="25">SUM(M119:M122)</f>
        <v>0</v>
      </c>
      <c r="N123" s="19">
        <f t="shared" si="25"/>
        <v>0</v>
      </c>
      <c r="O123" s="19">
        <f t="shared" si="25"/>
        <v>0</v>
      </c>
      <c r="P123" s="19">
        <f t="shared" si="25"/>
        <v>0</v>
      </c>
      <c r="Q123" s="19">
        <f t="shared" si="25"/>
        <v>0</v>
      </c>
      <c r="R123" s="19">
        <f t="shared" si="25"/>
        <v>0</v>
      </c>
      <c r="S123" s="947"/>
      <c r="T123" s="914"/>
      <c r="U123" s="914"/>
      <c r="V123" s="914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</row>
    <row r="124" spans="1:44" ht="9.75" customHeight="1" outlineLevel="4" x14ac:dyDescent="0.15">
      <c r="A124" s="948" t="s">
        <v>20</v>
      </c>
      <c r="B124" s="951" t="s">
        <v>10</v>
      </c>
      <c r="C124" s="954" t="s">
        <v>10</v>
      </c>
      <c r="D124" s="957" t="s">
        <v>49</v>
      </c>
      <c r="E124" s="960" t="s">
        <v>12</v>
      </c>
      <c r="F124" s="963"/>
      <c r="G124" s="942"/>
      <c r="H124" s="942"/>
      <c r="I124" s="942"/>
      <c r="J124" s="14" t="s">
        <v>156</v>
      </c>
      <c r="K124" s="20"/>
      <c r="L124" s="20"/>
      <c r="M124" s="17"/>
      <c r="N124" s="17"/>
      <c r="O124" s="17"/>
      <c r="P124" s="17"/>
      <c r="Q124" s="16"/>
      <c r="R124" s="16"/>
      <c r="S124" s="945"/>
      <c r="T124" s="912"/>
      <c r="U124" s="912"/>
      <c r="V124" s="912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</row>
    <row r="125" spans="1:44" ht="9.75" customHeight="1" outlineLevel="4" x14ac:dyDescent="0.15">
      <c r="A125" s="949"/>
      <c r="B125" s="952"/>
      <c r="C125" s="955"/>
      <c r="D125" s="958"/>
      <c r="E125" s="961"/>
      <c r="F125" s="964"/>
      <c r="G125" s="943"/>
      <c r="H125" s="943"/>
      <c r="I125" s="943"/>
      <c r="J125" s="16" t="s">
        <v>157</v>
      </c>
      <c r="K125" s="20"/>
      <c r="L125" s="20"/>
      <c r="M125" s="17"/>
      <c r="N125" s="17"/>
      <c r="O125" s="17"/>
      <c r="P125" s="17"/>
      <c r="Q125" s="16"/>
      <c r="R125" s="16"/>
      <c r="S125" s="946"/>
      <c r="T125" s="913"/>
      <c r="U125" s="913"/>
      <c r="V125" s="913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</row>
    <row r="126" spans="1:44" ht="9.75" customHeight="1" outlineLevel="4" x14ac:dyDescent="0.15">
      <c r="A126" s="949"/>
      <c r="B126" s="952"/>
      <c r="C126" s="955"/>
      <c r="D126" s="958"/>
      <c r="E126" s="961"/>
      <c r="F126" s="964"/>
      <c r="G126" s="943"/>
      <c r="H126" s="943"/>
      <c r="I126" s="943"/>
      <c r="J126" s="16" t="s">
        <v>158</v>
      </c>
      <c r="K126" s="20"/>
      <c r="L126" s="20"/>
      <c r="M126" s="17"/>
      <c r="N126" s="17"/>
      <c r="O126" s="17"/>
      <c r="P126" s="17"/>
      <c r="Q126" s="16"/>
      <c r="R126" s="16"/>
      <c r="S126" s="946"/>
      <c r="T126" s="913"/>
      <c r="U126" s="913"/>
      <c r="V126" s="913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</row>
    <row r="127" spans="1:44" ht="9.75" customHeight="1" outlineLevel="4" x14ac:dyDescent="0.15">
      <c r="A127" s="949"/>
      <c r="B127" s="952"/>
      <c r="C127" s="955"/>
      <c r="D127" s="958"/>
      <c r="E127" s="961"/>
      <c r="F127" s="964"/>
      <c r="G127" s="943"/>
      <c r="H127" s="943"/>
      <c r="I127" s="943"/>
      <c r="J127" s="18" t="s">
        <v>159</v>
      </c>
      <c r="K127" s="21"/>
      <c r="L127" s="21"/>
      <c r="M127" s="22"/>
      <c r="N127" s="22"/>
      <c r="O127" s="22"/>
      <c r="P127" s="22"/>
      <c r="Q127" s="18"/>
      <c r="R127" s="18"/>
      <c r="S127" s="946"/>
      <c r="T127" s="913"/>
      <c r="U127" s="913"/>
      <c r="V127" s="913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</row>
    <row r="128" spans="1:44" ht="9.75" customHeight="1" outlineLevel="4" thickBot="1" x14ac:dyDescent="0.2">
      <c r="A128" s="950"/>
      <c r="B128" s="953"/>
      <c r="C128" s="956"/>
      <c r="D128" s="959"/>
      <c r="E128" s="962"/>
      <c r="F128" s="965"/>
      <c r="G128" s="944"/>
      <c r="H128" s="944"/>
      <c r="I128" s="944"/>
      <c r="J128" s="19" t="s">
        <v>385</v>
      </c>
      <c r="K128" s="19">
        <f>SUM(K124:K127)</f>
        <v>0</v>
      </c>
      <c r="L128" s="19">
        <f>SUM(L124:L127)</f>
        <v>0</v>
      </c>
      <c r="M128" s="19">
        <f t="shared" ref="M128:R128" si="26">SUM(M124:M127)</f>
        <v>0</v>
      </c>
      <c r="N128" s="19">
        <f t="shared" si="26"/>
        <v>0</v>
      </c>
      <c r="O128" s="19">
        <f t="shared" si="26"/>
        <v>0</v>
      </c>
      <c r="P128" s="19">
        <f t="shared" si="26"/>
        <v>0</v>
      </c>
      <c r="Q128" s="19">
        <f t="shared" si="26"/>
        <v>0</v>
      </c>
      <c r="R128" s="19">
        <f t="shared" si="26"/>
        <v>0</v>
      </c>
      <c r="S128" s="947"/>
      <c r="T128" s="914"/>
      <c r="U128" s="914"/>
      <c r="V128" s="914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</row>
    <row r="129" spans="1:116" ht="9.75" customHeight="1" outlineLevel="3" thickBot="1" x14ac:dyDescent="0.2">
      <c r="A129" s="23" t="s">
        <v>20</v>
      </c>
      <c r="B129" s="24" t="s">
        <v>10</v>
      </c>
      <c r="C129" s="87" t="s">
        <v>10</v>
      </c>
      <c r="D129" s="25">
        <v>7</v>
      </c>
      <c r="E129" s="915" t="s">
        <v>46</v>
      </c>
      <c r="F129" s="916"/>
      <c r="G129" s="916"/>
      <c r="H129" s="916"/>
      <c r="I129" s="916"/>
      <c r="J129" s="917"/>
      <c r="K129" s="26">
        <f>K118+K123+K128</f>
        <v>0</v>
      </c>
      <c r="L129" s="26">
        <f>L118+L123+L128</f>
        <v>0</v>
      </c>
      <c r="M129" s="26">
        <f t="shared" ref="M129:R129" si="27">M118+M123+M128</f>
        <v>0</v>
      </c>
      <c r="N129" s="26">
        <f t="shared" si="27"/>
        <v>0</v>
      </c>
      <c r="O129" s="26">
        <f t="shared" si="27"/>
        <v>0</v>
      </c>
      <c r="P129" s="26">
        <f t="shared" si="27"/>
        <v>0</v>
      </c>
      <c r="Q129" s="26">
        <f t="shared" si="27"/>
        <v>0</v>
      </c>
      <c r="R129" s="26">
        <f t="shared" si="27"/>
        <v>0</v>
      </c>
      <c r="S129" s="27" t="s">
        <v>13</v>
      </c>
      <c r="T129" s="26" t="s">
        <v>13</v>
      </c>
      <c r="U129" s="28" t="s">
        <v>13</v>
      </c>
      <c r="V129" s="29" t="s">
        <v>13</v>
      </c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</row>
    <row r="130" spans="1:116" ht="11.25" customHeight="1" outlineLevel="4" thickBot="1" x14ac:dyDescent="0.2">
      <c r="A130" s="11" t="s">
        <v>20</v>
      </c>
      <c r="B130" s="12" t="s">
        <v>10</v>
      </c>
      <c r="C130" s="86" t="s">
        <v>10</v>
      </c>
      <c r="D130" s="13">
        <v>8</v>
      </c>
      <c r="E130" s="969" t="s">
        <v>171</v>
      </c>
      <c r="F130" s="970"/>
      <c r="G130" s="970"/>
      <c r="H130" s="970"/>
      <c r="I130" s="970"/>
      <c r="J130" s="970"/>
      <c r="K130" s="970"/>
      <c r="L130" s="970"/>
      <c r="M130" s="970"/>
      <c r="N130" s="970"/>
      <c r="O130" s="970"/>
      <c r="P130" s="970"/>
      <c r="Q130" s="970"/>
      <c r="R130" s="970"/>
      <c r="S130" s="970"/>
      <c r="T130" s="970"/>
      <c r="U130" s="970"/>
      <c r="V130" s="971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</row>
    <row r="131" spans="1:116" ht="10.5" outlineLevel="4" x14ac:dyDescent="0.15">
      <c r="A131" s="948" t="s">
        <v>20</v>
      </c>
      <c r="B131" s="951" t="s">
        <v>10</v>
      </c>
      <c r="C131" s="954" t="s">
        <v>10</v>
      </c>
      <c r="D131" s="957" t="s">
        <v>58</v>
      </c>
      <c r="E131" s="960" t="s">
        <v>10</v>
      </c>
      <c r="F131" s="966"/>
      <c r="G131" s="942"/>
      <c r="H131" s="942"/>
      <c r="I131" s="942"/>
      <c r="J131" s="14" t="s">
        <v>156</v>
      </c>
      <c r="K131" s="20"/>
      <c r="L131" s="14"/>
      <c r="M131" s="15"/>
      <c r="N131" s="15"/>
      <c r="O131" s="15"/>
      <c r="P131" s="15"/>
      <c r="Q131" s="14"/>
      <c r="R131" s="14"/>
      <c r="S131" s="945"/>
      <c r="T131" s="912"/>
      <c r="U131" s="912"/>
      <c r="V131" s="912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</row>
    <row r="132" spans="1:116" ht="10.5" outlineLevel="4" x14ac:dyDescent="0.15">
      <c r="A132" s="949"/>
      <c r="B132" s="952"/>
      <c r="C132" s="955"/>
      <c r="D132" s="958"/>
      <c r="E132" s="961"/>
      <c r="F132" s="967"/>
      <c r="G132" s="943"/>
      <c r="H132" s="943"/>
      <c r="I132" s="943"/>
      <c r="J132" s="16" t="s">
        <v>157</v>
      </c>
      <c r="K132" s="20"/>
      <c r="L132" s="16"/>
      <c r="M132" s="17"/>
      <c r="N132" s="17"/>
      <c r="O132" s="17"/>
      <c r="P132" s="17"/>
      <c r="Q132" s="16"/>
      <c r="R132" s="16"/>
      <c r="S132" s="946"/>
      <c r="T132" s="913"/>
      <c r="U132" s="913"/>
      <c r="V132" s="913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</row>
    <row r="133" spans="1:116" ht="10.5" outlineLevel="4" x14ac:dyDescent="0.15">
      <c r="A133" s="949"/>
      <c r="B133" s="952"/>
      <c r="C133" s="955"/>
      <c r="D133" s="958"/>
      <c r="E133" s="961"/>
      <c r="F133" s="967"/>
      <c r="G133" s="943"/>
      <c r="H133" s="943"/>
      <c r="I133" s="943"/>
      <c r="J133" s="16" t="s">
        <v>158</v>
      </c>
      <c r="K133" s="20"/>
      <c r="L133" s="16"/>
      <c r="M133" s="17"/>
      <c r="N133" s="17"/>
      <c r="O133" s="17"/>
      <c r="P133" s="17"/>
      <c r="Q133" s="16"/>
      <c r="R133" s="16"/>
      <c r="S133" s="946"/>
      <c r="T133" s="913"/>
      <c r="U133" s="913"/>
      <c r="V133" s="913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</row>
    <row r="134" spans="1:116" ht="10.5" outlineLevel="4" x14ac:dyDescent="0.15">
      <c r="A134" s="949"/>
      <c r="B134" s="952"/>
      <c r="C134" s="955"/>
      <c r="D134" s="958"/>
      <c r="E134" s="961"/>
      <c r="F134" s="967"/>
      <c r="G134" s="943"/>
      <c r="H134" s="943"/>
      <c r="I134" s="943"/>
      <c r="J134" s="18" t="s">
        <v>159</v>
      </c>
      <c r="K134" s="21"/>
      <c r="L134" s="18"/>
      <c r="M134" s="18"/>
      <c r="N134" s="18"/>
      <c r="O134" s="18"/>
      <c r="P134" s="18"/>
      <c r="Q134" s="18"/>
      <c r="R134" s="18"/>
      <c r="S134" s="946"/>
      <c r="T134" s="913"/>
      <c r="U134" s="913"/>
      <c r="V134" s="913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</row>
    <row r="135" spans="1:116" ht="11.25" outlineLevel="4" thickBot="1" x14ac:dyDescent="0.2">
      <c r="A135" s="950"/>
      <c r="B135" s="953"/>
      <c r="C135" s="956"/>
      <c r="D135" s="959"/>
      <c r="E135" s="962"/>
      <c r="F135" s="968"/>
      <c r="G135" s="944"/>
      <c r="H135" s="944"/>
      <c r="I135" s="944"/>
      <c r="J135" s="19" t="s">
        <v>385</v>
      </c>
      <c r="K135" s="19">
        <f>SUM(K131:K134)</f>
        <v>0</v>
      </c>
      <c r="L135" s="19">
        <f>SUM(L131:L134)</f>
        <v>0</v>
      </c>
      <c r="M135" s="19">
        <f t="shared" ref="M135:R135" si="28">SUM(M131:M134)</f>
        <v>0</v>
      </c>
      <c r="N135" s="19">
        <f t="shared" si="28"/>
        <v>0</v>
      </c>
      <c r="O135" s="19">
        <f t="shared" si="28"/>
        <v>0</v>
      </c>
      <c r="P135" s="19">
        <f t="shared" si="28"/>
        <v>0</v>
      </c>
      <c r="Q135" s="19">
        <f t="shared" si="28"/>
        <v>0</v>
      </c>
      <c r="R135" s="19">
        <f t="shared" si="28"/>
        <v>0</v>
      </c>
      <c r="S135" s="947"/>
      <c r="T135" s="914"/>
      <c r="U135" s="914"/>
      <c r="V135" s="914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</row>
    <row r="136" spans="1:116" ht="10.5" outlineLevel="4" x14ac:dyDescent="0.15">
      <c r="A136" s="948" t="s">
        <v>20</v>
      </c>
      <c r="B136" s="951" t="s">
        <v>10</v>
      </c>
      <c r="C136" s="954" t="s">
        <v>10</v>
      </c>
      <c r="D136" s="957" t="s">
        <v>58</v>
      </c>
      <c r="E136" s="960" t="s">
        <v>11</v>
      </c>
      <c r="F136" s="966"/>
      <c r="G136" s="942"/>
      <c r="H136" s="942"/>
      <c r="I136" s="942"/>
      <c r="J136" s="14" t="s">
        <v>156</v>
      </c>
      <c r="K136" s="20"/>
      <c r="L136" s="20"/>
      <c r="M136" s="17"/>
      <c r="N136" s="17"/>
      <c r="O136" s="17"/>
      <c r="P136" s="17"/>
      <c r="Q136" s="16"/>
      <c r="R136" s="16"/>
      <c r="S136" s="945"/>
      <c r="T136" s="912"/>
      <c r="U136" s="912"/>
      <c r="V136" s="912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</row>
    <row r="137" spans="1:116" ht="10.5" outlineLevel="4" x14ac:dyDescent="0.15">
      <c r="A137" s="949"/>
      <c r="B137" s="952"/>
      <c r="C137" s="955"/>
      <c r="D137" s="958"/>
      <c r="E137" s="961"/>
      <c r="F137" s="967"/>
      <c r="G137" s="943"/>
      <c r="H137" s="943"/>
      <c r="I137" s="943"/>
      <c r="J137" s="16" t="s">
        <v>157</v>
      </c>
      <c r="K137" s="20"/>
      <c r="L137" s="20"/>
      <c r="M137" s="17"/>
      <c r="N137" s="17"/>
      <c r="O137" s="17"/>
      <c r="P137" s="17"/>
      <c r="Q137" s="16"/>
      <c r="R137" s="16"/>
      <c r="S137" s="946"/>
      <c r="T137" s="913"/>
      <c r="U137" s="913"/>
      <c r="V137" s="913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</row>
    <row r="138" spans="1:116" ht="10.5" outlineLevel="4" x14ac:dyDescent="0.15">
      <c r="A138" s="949"/>
      <c r="B138" s="952"/>
      <c r="C138" s="955"/>
      <c r="D138" s="958"/>
      <c r="E138" s="961"/>
      <c r="F138" s="967"/>
      <c r="G138" s="943"/>
      <c r="H138" s="943"/>
      <c r="I138" s="943"/>
      <c r="J138" s="16" t="s">
        <v>158</v>
      </c>
      <c r="K138" s="20"/>
      <c r="L138" s="20"/>
      <c r="M138" s="17"/>
      <c r="N138" s="17"/>
      <c r="O138" s="17"/>
      <c r="P138" s="17"/>
      <c r="Q138" s="16"/>
      <c r="R138" s="16"/>
      <c r="S138" s="946"/>
      <c r="T138" s="913"/>
      <c r="U138" s="913"/>
      <c r="V138" s="913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</row>
    <row r="139" spans="1:116" ht="10.5" outlineLevel="4" x14ac:dyDescent="0.15">
      <c r="A139" s="949"/>
      <c r="B139" s="952"/>
      <c r="C139" s="955"/>
      <c r="D139" s="958"/>
      <c r="E139" s="961"/>
      <c r="F139" s="967"/>
      <c r="G139" s="943"/>
      <c r="H139" s="943"/>
      <c r="I139" s="943"/>
      <c r="J139" s="18" t="s">
        <v>159</v>
      </c>
      <c r="K139" s="21"/>
      <c r="L139" s="21"/>
      <c r="M139" s="22"/>
      <c r="N139" s="22"/>
      <c r="O139" s="22"/>
      <c r="P139" s="22"/>
      <c r="Q139" s="18"/>
      <c r="R139" s="18"/>
      <c r="S139" s="946"/>
      <c r="T139" s="913"/>
      <c r="U139" s="913"/>
      <c r="V139" s="913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</row>
    <row r="140" spans="1:116" ht="11.25" outlineLevel="4" thickBot="1" x14ac:dyDescent="0.2">
      <c r="A140" s="950"/>
      <c r="B140" s="953"/>
      <c r="C140" s="956"/>
      <c r="D140" s="959"/>
      <c r="E140" s="962"/>
      <c r="F140" s="968"/>
      <c r="G140" s="944"/>
      <c r="H140" s="944"/>
      <c r="I140" s="944"/>
      <c r="J140" s="19" t="s">
        <v>385</v>
      </c>
      <c r="K140" s="19">
        <f>SUM(K136:K139)</f>
        <v>0</v>
      </c>
      <c r="L140" s="19">
        <f>SUM(L136:L139)</f>
        <v>0</v>
      </c>
      <c r="M140" s="19">
        <f t="shared" ref="M140:R140" si="29">SUM(M136:M139)</f>
        <v>0</v>
      </c>
      <c r="N140" s="19">
        <f t="shared" si="29"/>
        <v>0</v>
      </c>
      <c r="O140" s="19">
        <f t="shared" si="29"/>
        <v>0</v>
      </c>
      <c r="P140" s="19">
        <f t="shared" si="29"/>
        <v>0</v>
      </c>
      <c r="Q140" s="19">
        <f t="shared" si="29"/>
        <v>0</v>
      </c>
      <c r="R140" s="19">
        <f t="shared" si="29"/>
        <v>0</v>
      </c>
      <c r="S140" s="947"/>
      <c r="T140" s="914"/>
      <c r="U140" s="914"/>
      <c r="V140" s="914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</row>
    <row r="141" spans="1:116" ht="10.5" outlineLevel="4" x14ac:dyDescent="0.15">
      <c r="A141" s="948" t="s">
        <v>20</v>
      </c>
      <c r="B141" s="951" t="s">
        <v>10</v>
      </c>
      <c r="C141" s="954" t="s">
        <v>10</v>
      </c>
      <c r="D141" s="957" t="s">
        <v>58</v>
      </c>
      <c r="E141" s="960" t="s">
        <v>12</v>
      </c>
      <c r="F141" s="963"/>
      <c r="G141" s="942"/>
      <c r="H141" s="942"/>
      <c r="I141" s="942"/>
      <c r="J141" s="14" t="s">
        <v>156</v>
      </c>
      <c r="K141" s="20"/>
      <c r="L141" s="20"/>
      <c r="M141" s="17"/>
      <c r="N141" s="17"/>
      <c r="O141" s="17"/>
      <c r="P141" s="17"/>
      <c r="Q141" s="16"/>
      <c r="R141" s="16"/>
      <c r="S141" s="945"/>
      <c r="T141" s="912"/>
      <c r="U141" s="912"/>
      <c r="V141" s="912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</row>
    <row r="142" spans="1:116" ht="10.5" outlineLevel="4" x14ac:dyDescent="0.15">
      <c r="A142" s="949"/>
      <c r="B142" s="952"/>
      <c r="C142" s="955"/>
      <c r="D142" s="958"/>
      <c r="E142" s="961"/>
      <c r="F142" s="964"/>
      <c r="G142" s="943"/>
      <c r="H142" s="943"/>
      <c r="I142" s="943"/>
      <c r="J142" s="16" t="s">
        <v>157</v>
      </c>
      <c r="K142" s="20"/>
      <c r="L142" s="20"/>
      <c r="M142" s="17"/>
      <c r="N142" s="17"/>
      <c r="O142" s="17"/>
      <c r="P142" s="17"/>
      <c r="Q142" s="16"/>
      <c r="R142" s="16"/>
      <c r="S142" s="946"/>
      <c r="T142" s="913"/>
      <c r="U142" s="913"/>
      <c r="V142" s="913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</row>
    <row r="143" spans="1:116" ht="10.5" outlineLevel="4" x14ac:dyDescent="0.15">
      <c r="A143" s="949"/>
      <c r="B143" s="952"/>
      <c r="C143" s="955"/>
      <c r="D143" s="958"/>
      <c r="E143" s="961"/>
      <c r="F143" s="964"/>
      <c r="G143" s="943"/>
      <c r="H143" s="943"/>
      <c r="I143" s="943"/>
      <c r="J143" s="16" t="s">
        <v>158</v>
      </c>
      <c r="K143" s="20"/>
      <c r="L143" s="20"/>
      <c r="M143" s="17"/>
      <c r="N143" s="17"/>
      <c r="O143" s="17"/>
      <c r="P143" s="17"/>
      <c r="Q143" s="16"/>
      <c r="R143" s="16"/>
      <c r="S143" s="946"/>
      <c r="T143" s="913"/>
      <c r="U143" s="913"/>
      <c r="V143" s="913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</row>
    <row r="144" spans="1:116" ht="10.5" outlineLevel="4" x14ac:dyDescent="0.15">
      <c r="A144" s="949"/>
      <c r="B144" s="952"/>
      <c r="C144" s="955"/>
      <c r="D144" s="958"/>
      <c r="E144" s="961"/>
      <c r="F144" s="964"/>
      <c r="G144" s="943"/>
      <c r="H144" s="943"/>
      <c r="I144" s="943"/>
      <c r="J144" s="18" t="s">
        <v>159</v>
      </c>
      <c r="K144" s="21"/>
      <c r="L144" s="21"/>
      <c r="M144" s="22"/>
      <c r="N144" s="22"/>
      <c r="O144" s="22"/>
      <c r="P144" s="22"/>
      <c r="Q144" s="18"/>
      <c r="R144" s="18"/>
      <c r="S144" s="946"/>
      <c r="T144" s="913"/>
      <c r="U144" s="913"/>
      <c r="V144" s="913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</row>
    <row r="145" spans="1:116" ht="11.25" outlineLevel="4" thickBot="1" x14ac:dyDescent="0.2">
      <c r="A145" s="950"/>
      <c r="B145" s="953"/>
      <c r="C145" s="956"/>
      <c r="D145" s="959"/>
      <c r="E145" s="962"/>
      <c r="F145" s="965"/>
      <c r="G145" s="944"/>
      <c r="H145" s="944"/>
      <c r="I145" s="944"/>
      <c r="J145" s="19" t="s">
        <v>385</v>
      </c>
      <c r="K145" s="19">
        <f>SUM(K141:K144)</f>
        <v>0</v>
      </c>
      <c r="L145" s="19">
        <f>SUM(L141:L144)</f>
        <v>0</v>
      </c>
      <c r="M145" s="19">
        <f t="shared" ref="M145:R145" si="30">SUM(M141:M144)</f>
        <v>0</v>
      </c>
      <c r="N145" s="19">
        <f t="shared" si="30"/>
        <v>0</v>
      </c>
      <c r="O145" s="19">
        <f t="shared" si="30"/>
        <v>0</v>
      </c>
      <c r="P145" s="19">
        <f t="shared" si="30"/>
        <v>0</v>
      </c>
      <c r="Q145" s="19">
        <f t="shared" si="30"/>
        <v>0</v>
      </c>
      <c r="R145" s="19">
        <f t="shared" si="30"/>
        <v>0</v>
      </c>
      <c r="S145" s="947"/>
      <c r="T145" s="914"/>
      <c r="U145" s="914"/>
      <c r="V145" s="914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</row>
    <row r="146" spans="1:116" ht="9.75" customHeight="1" outlineLevel="3" thickBot="1" x14ac:dyDescent="0.2">
      <c r="A146" s="23" t="s">
        <v>20</v>
      </c>
      <c r="B146" s="24" t="s">
        <v>10</v>
      </c>
      <c r="C146" s="87" t="s">
        <v>10</v>
      </c>
      <c r="D146" s="25">
        <v>8</v>
      </c>
      <c r="E146" s="915" t="s">
        <v>46</v>
      </c>
      <c r="F146" s="916"/>
      <c r="G146" s="916"/>
      <c r="H146" s="916"/>
      <c r="I146" s="916"/>
      <c r="J146" s="917"/>
      <c r="K146" s="26">
        <f>K135+K140+K145</f>
        <v>0</v>
      </c>
      <c r="L146" s="26">
        <f>L135+L140+L145</f>
        <v>0</v>
      </c>
      <c r="M146" s="26">
        <f t="shared" ref="M146:R146" si="31">M135+M140+M145</f>
        <v>0</v>
      </c>
      <c r="N146" s="26">
        <f t="shared" si="31"/>
        <v>0</v>
      </c>
      <c r="O146" s="26">
        <f t="shared" si="31"/>
        <v>0</v>
      </c>
      <c r="P146" s="26">
        <f t="shared" si="31"/>
        <v>0</v>
      </c>
      <c r="Q146" s="26">
        <f t="shared" si="31"/>
        <v>0</v>
      </c>
      <c r="R146" s="26">
        <f t="shared" si="31"/>
        <v>0</v>
      </c>
      <c r="S146" s="27" t="s">
        <v>13</v>
      </c>
      <c r="T146" s="26" t="s">
        <v>13</v>
      </c>
      <c r="U146" s="28" t="s">
        <v>13</v>
      </c>
      <c r="V146" s="29" t="s">
        <v>13</v>
      </c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</row>
    <row r="147" spans="1:116" ht="9.75" customHeight="1" outlineLevel="2" thickBot="1" x14ac:dyDescent="0.25">
      <c r="A147" s="30" t="s">
        <v>20</v>
      </c>
      <c r="B147" s="31" t="s">
        <v>10</v>
      </c>
      <c r="C147" s="10" t="s">
        <v>10</v>
      </c>
      <c r="D147" s="918" t="s">
        <v>21</v>
      </c>
      <c r="E147" s="919"/>
      <c r="F147" s="919"/>
      <c r="G147" s="919"/>
      <c r="H147" s="919"/>
      <c r="I147" s="919"/>
      <c r="J147" s="919"/>
      <c r="K147" s="32">
        <f>K146+K129+K112+K95+K78+K61+K44+K27</f>
        <v>0</v>
      </c>
      <c r="L147" s="32">
        <f>L146+L129+L112+L95+L78+L61+L44+L27</f>
        <v>0</v>
      </c>
      <c r="M147" s="32">
        <f t="shared" ref="M147:R147" si="32">M146+M129+M112+M95+M78+M61+M44+M27</f>
        <v>0</v>
      </c>
      <c r="N147" s="32">
        <f t="shared" si="32"/>
        <v>0</v>
      </c>
      <c r="O147" s="32">
        <f t="shared" si="32"/>
        <v>0</v>
      </c>
      <c r="P147" s="32">
        <f t="shared" si="32"/>
        <v>0</v>
      </c>
      <c r="Q147" s="32">
        <f t="shared" si="32"/>
        <v>0</v>
      </c>
      <c r="R147" s="32">
        <f t="shared" si="32"/>
        <v>0</v>
      </c>
      <c r="S147" s="33" t="s">
        <v>13</v>
      </c>
      <c r="T147" s="34" t="s">
        <v>13</v>
      </c>
      <c r="U147" s="35" t="s">
        <v>13</v>
      </c>
      <c r="V147" s="36" t="s">
        <v>13</v>
      </c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</row>
    <row r="148" spans="1:116" ht="9.75" customHeight="1" outlineLevel="3" thickBot="1" x14ac:dyDescent="0.2">
      <c r="A148" s="7" t="s">
        <v>20</v>
      </c>
      <c r="B148" s="9" t="s">
        <v>10</v>
      </c>
      <c r="C148" s="10" t="s">
        <v>11</v>
      </c>
      <c r="D148" s="972" t="s">
        <v>172</v>
      </c>
      <c r="E148" s="973"/>
      <c r="F148" s="973"/>
      <c r="G148" s="973"/>
      <c r="H148" s="973"/>
      <c r="I148" s="973"/>
      <c r="J148" s="973"/>
      <c r="K148" s="973"/>
      <c r="L148" s="973"/>
      <c r="M148" s="973"/>
      <c r="N148" s="973"/>
      <c r="O148" s="973"/>
      <c r="P148" s="973"/>
      <c r="Q148" s="973"/>
      <c r="R148" s="973"/>
      <c r="S148" s="973"/>
      <c r="T148" s="973"/>
      <c r="U148" s="973"/>
      <c r="V148" s="974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</row>
    <row r="149" spans="1:116" ht="11.25" customHeight="1" outlineLevel="4" thickBot="1" x14ac:dyDescent="0.2">
      <c r="A149" s="11" t="s">
        <v>20</v>
      </c>
      <c r="B149" s="12" t="s">
        <v>10</v>
      </c>
      <c r="C149" s="86" t="s">
        <v>11</v>
      </c>
      <c r="D149" s="13">
        <v>1</v>
      </c>
      <c r="E149" s="969" t="s">
        <v>173</v>
      </c>
      <c r="F149" s="970"/>
      <c r="G149" s="970"/>
      <c r="H149" s="970"/>
      <c r="I149" s="970"/>
      <c r="J149" s="970"/>
      <c r="K149" s="970"/>
      <c r="L149" s="970"/>
      <c r="M149" s="970"/>
      <c r="N149" s="970"/>
      <c r="O149" s="970"/>
      <c r="P149" s="970"/>
      <c r="Q149" s="970"/>
      <c r="R149" s="970"/>
      <c r="S149" s="970"/>
      <c r="T149" s="970"/>
      <c r="U149" s="970"/>
      <c r="V149" s="971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</row>
    <row r="150" spans="1:116" ht="9.75" customHeight="1" outlineLevel="4" x14ac:dyDescent="0.15">
      <c r="A150" s="948" t="s">
        <v>20</v>
      </c>
      <c r="B150" s="951" t="s">
        <v>10</v>
      </c>
      <c r="C150" s="954" t="s">
        <v>11</v>
      </c>
      <c r="D150" s="957" t="s">
        <v>10</v>
      </c>
      <c r="E150" s="960" t="s">
        <v>10</v>
      </c>
      <c r="F150" s="966"/>
      <c r="G150" s="942"/>
      <c r="H150" s="942"/>
      <c r="I150" s="942"/>
      <c r="J150" s="14" t="s">
        <v>156</v>
      </c>
      <c r="K150" s="20"/>
      <c r="L150" s="14"/>
      <c r="M150" s="15"/>
      <c r="N150" s="15"/>
      <c r="O150" s="15"/>
      <c r="P150" s="15"/>
      <c r="Q150" s="14"/>
      <c r="R150" s="14"/>
      <c r="S150" s="945"/>
      <c r="T150" s="912"/>
      <c r="U150" s="912"/>
      <c r="V150" s="912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</row>
    <row r="151" spans="1:116" ht="9.75" customHeight="1" outlineLevel="4" x14ac:dyDescent="0.15">
      <c r="A151" s="949"/>
      <c r="B151" s="952"/>
      <c r="C151" s="955"/>
      <c r="D151" s="958"/>
      <c r="E151" s="961"/>
      <c r="F151" s="967"/>
      <c r="G151" s="943"/>
      <c r="H151" s="943"/>
      <c r="I151" s="943"/>
      <c r="J151" s="16" t="s">
        <v>157</v>
      </c>
      <c r="K151" s="20"/>
      <c r="L151" s="16"/>
      <c r="M151" s="17"/>
      <c r="N151" s="17"/>
      <c r="O151" s="17"/>
      <c r="P151" s="17"/>
      <c r="Q151" s="16"/>
      <c r="R151" s="16"/>
      <c r="S151" s="946"/>
      <c r="T151" s="913"/>
      <c r="U151" s="913"/>
      <c r="V151" s="913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</row>
    <row r="152" spans="1:116" ht="9.75" customHeight="1" outlineLevel="4" x14ac:dyDescent="0.15">
      <c r="A152" s="949"/>
      <c r="B152" s="952"/>
      <c r="C152" s="955"/>
      <c r="D152" s="958"/>
      <c r="E152" s="961"/>
      <c r="F152" s="967"/>
      <c r="G152" s="943"/>
      <c r="H152" s="943"/>
      <c r="I152" s="943"/>
      <c r="J152" s="16" t="s">
        <v>158</v>
      </c>
      <c r="K152" s="20"/>
      <c r="L152" s="16"/>
      <c r="M152" s="17"/>
      <c r="N152" s="17"/>
      <c r="O152" s="17"/>
      <c r="P152" s="17"/>
      <c r="Q152" s="16"/>
      <c r="R152" s="16"/>
      <c r="S152" s="946"/>
      <c r="T152" s="913"/>
      <c r="U152" s="913"/>
      <c r="V152" s="913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</row>
    <row r="153" spans="1:116" ht="9.75" customHeight="1" outlineLevel="4" x14ac:dyDescent="0.15">
      <c r="A153" s="949"/>
      <c r="B153" s="952"/>
      <c r="C153" s="955"/>
      <c r="D153" s="958"/>
      <c r="E153" s="961"/>
      <c r="F153" s="967"/>
      <c r="G153" s="943"/>
      <c r="H153" s="943"/>
      <c r="I153" s="943"/>
      <c r="J153" s="18" t="s">
        <v>159</v>
      </c>
      <c r="K153" s="21"/>
      <c r="L153" s="18"/>
      <c r="M153" s="18"/>
      <c r="N153" s="18"/>
      <c r="O153" s="18"/>
      <c r="P153" s="18"/>
      <c r="Q153" s="18"/>
      <c r="R153" s="18"/>
      <c r="S153" s="946"/>
      <c r="T153" s="913"/>
      <c r="U153" s="913"/>
      <c r="V153" s="913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</row>
    <row r="154" spans="1:116" ht="9.75" customHeight="1" outlineLevel="4" thickBot="1" x14ac:dyDescent="0.2">
      <c r="A154" s="950"/>
      <c r="B154" s="953"/>
      <c r="C154" s="956"/>
      <c r="D154" s="959"/>
      <c r="E154" s="962"/>
      <c r="F154" s="968"/>
      <c r="G154" s="944"/>
      <c r="H154" s="944"/>
      <c r="I154" s="944"/>
      <c r="J154" s="19" t="s">
        <v>385</v>
      </c>
      <c r="K154" s="19">
        <f>SUM(K150:K153)</f>
        <v>0</v>
      </c>
      <c r="L154" s="19">
        <f>SUM(L150:L153)</f>
        <v>0</v>
      </c>
      <c r="M154" s="19">
        <f t="shared" ref="M154:R154" si="33">SUM(M150:M153)</f>
        <v>0</v>
      </c>
      <c r="N154" s="19">
        <f t="shared" si="33"/>
        <v>0</v>
      </c>
      <c r="O154" s="19">
        <f t="shared" si="33"/>
        <v>0</v>
      </c>
      <c r="P154" s="19">
        <f t="shared" si="33"/>
        <v>0</v>
      </c>
      <c r="Q154" s="19">
        <f t="shared" si="33"/>
        <v>0</v>
      </c>
      <c r="R154" s="19">
        <f t="shared" si="33"/>
        <v>0</v>
      </c>
      <c r="S154" s="947"/>
      <c r="T154" s="914"/>
      <c r="U154" s="914"/>
      <c r="V154" s="914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</row>
    <row r="155" spans="1:116" ht="9.75" customHeight="1" outlineLevel="4" x14ac:dyDescent="0.15">
      <c r="A155" s="948" t="s">
        <v>20</v>
      </c>
      <c r="B155" s="951" t="s">
        <v>10</v>
      </c>
      <c r="C155" s="954" t="s">
        <v>11</v>
      </c>
      <c r="D155" s="957" t="s">
        <v>10</v>
      </c>
      <c r="E155" s="960" t="s">
        <v>11</v>
      </c>
      <c r="F155" s="966"/>
      <c r="G155" s="942"/>
      <c r="H155" s="942"/>
      <c r="I155" s="942"/>
      <c r="J155" s="14" t="s">
        <v>156</v>
      </c>
      <c r="K155" s="20"/>
      <c r="L155" s="20"/>
      <c r="M155" s="17"/>
      <c r="N155" s="17"/>
      <c r="O155" s="17"/>
      <c r="P155" s="17"/>
      <c r="Q155" s="16"/>
      <c r="R155" s="16"/>
      <c r="S155" s="945"/>
      <c r="T155" s="912"/>
      <c r="U155" s="912"/>
      <c r="V155" s="912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</row>
    <row r="156" spans="1:116" ht="9.75" customHeight="1" outlineLevel="4" x14ac:dyDescent="0.15">
      <c r="A156" s="949"/>
      <c r="B156" s="952"/>
      <c r="C156" s="955"/>
      <c r="D156" s="958"/>
      <c r="E156" s="961"/>
      <c r="F156" s="967"/>
      <c r="G156" s="943"/>
      <c r="H156" s="943"/>
      <c r="I156" s="943"/>
      <c r="J156" s="16" t="s">
        <v>157</v>
      </c>
      <c r="K156" s="20"/>
      <c r="L156" s="20"/>
      <c r="M156" s="17"/>
      <c r="N156" s="17"/>
      <c r="O156" s="17"/>
      <c r="P156" s="17"/>
      <c r="Q156" s="16"/>
      <c r="R156" s="16"/>
      <c r="S156" s="946"/>
      <c r="T156" s="913"/>
      <c r="U156" s="913"/>
      <c r="V156" s="913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</row>
    <row r="157" spans="1:116" ht="9.75" customHeight="1" outlineLevel="4" x14ac:dyDescent="0.15">
      <c r="A157" s="949"/>
      <c r="B157" s="952"/>
      <c r="C157" s="955"/>
      <c r="D157" s="958"/>
      <c r="E157" s="961"/>
      <c r="F157" s="967"/>
      <c r="G157" s="943"/>
      <c r="H157" s="943"/>
      <c r="I157" s="943"/>
      <c r="J157" s="16" t="s">
        <v>158</v>
      </c>
      <c r="K157" s="20"/>
      <c r="L157" s="20"/>
      <c r="M157" s="17"/>
      <c r="N157" s="17"/>
      <c r="O157" s="17"/>
      <c r="P157" s="17"/>
      <c r="Q157" s="16"/>
      <c r="R157" s="16"/>
      <c r="S157" s="946"/>
      <c r="T157" s="913"/>
      <c r="U157" s="913"/>
      <c r="V157" s="913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</row>
    <row r="158" spans="1:116" ht="9.75" customHeight="1" outlineLevel="4" x14ac:dyDescent="0.15">
      <c r="A158" s="949"/>
      <c r="B158" s="952"/>
      <c r="C158" s="955"/>
      <c r="D158" s="958"/>
      <c r="E158" s="961"/>
      <c r="F158" s="967"/>
      <c r="G158" s="943"/>
      <c r="H158" s="943"/>
      <c r="I158" s="943"/>
      <c r="J158" s="18" t="s">
        <v>159</v>
      </c>
      <c r="K158" s="21"/>
      <c r="L158" s="21"/>
      <c r="M158" s="22"/>
      <c r="N158" s="22"/>
      <c r="O158" s="22"/>
      <c r="P158" s="22"/>
      <c r="Q158" s="18"/>
      <c r="R158" s="18"/>
      <c r="S158" s="946"/>
      <c r="T158" s="913"/>
      <c r="U158" s="913"/>
      <c r="V158" s="913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</row>
    <row r="159" spans="1:116" ht="9.75" customHeight="1" outlineLevel="4" thickBot="1" x14ac:dyDescent="0.2">
      <c r="A159" s="950"/>
      <c r="B159" s="953"/>
      <c r="C159" s="956"/>
      <c r="D159" s="959"/>
      <c r="E159" s="962"/>
      <c r="F159" s="968"/>
      <c r="G159" s="944"/>
      <c r="H159" s="944"/>
      <c r="I159" s="944"/>
      <c r="J159" s="19" t="s">
        <v>385</v>
      </c>
      <c r="K159" s="19">
        <f>SUM(K155:K158)</f>
        <v>0</v>
      </c>
      <c r="L159" s="19">
        <f>SUM(L155:L158)</f>
        <v>0</v>
      </c>
      <c r="M159" s="19">
        <f t="shared" ref="M159:R159" si="34">SUM(M155:M158)</f>
        <v>0</v>
      </c>
      <c r="N159" s="19">
        <f t="shared" si="34"/>
        <v>0</v>
      </c>
      <c r="O159" s="19">
        <f t="shared" si="34"/>
        <v>0</v>
      </c>
      <c r="P159" s="19">
        <f t="shared" si="34"/>
        <v>0</v>
      </c>
      <c r="Q159" s="19">
        <f t="shared" si="34"/>
        <v>0</v>
      </c>
      <c r="R159" s="19">
        <f t="shared" si="34"/>
        <v>0</v>
      </c>
      <c r="S159" s="947"/>
      <c r="T159" s="914"/>
      <c r="U159" s="914"/>
      <c r="V159" s="914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</row>
    <row r="160" spans="1:116" ht="9.75" customHeight="1" outlineLevel="4" x14ac:dyDescent="0.15">
      <c r="A160" s="948" t="s">
        <v>20</v>
      </c>
      <c r="B160" s="951" t="s">
        <v>10</v>
      </c>
      <c r="C160" s="954" t="s">
        <v>11</v>
      </c>
      <c r="D160" s="957" t="s">
        <v>10</v>
      </c>
      <c r="E160" s="960" t="s">
        <v>12</v>
      </c>
      <c r="F160" s="963"/>
      <c r="G160" s="942"/>
      <c r="H160" s="942"/>
      <c r="I160" s="942"/>
      <c r="J160" s="14" t="s">
        <v>156</v>
      </c>
      <c r="K160" s="20"/>
      <c r="L160" s="20"/>
      <c r="M160" s="17"/>
      <c r="N160" s="17"/>
      <c r="O160" s="17"/>
      <c r="P160" s="17"/>
      <c r="Q160" s="16"/>
      <c r="R160" s="16"/>
      <c r="S160" s="945"/>
      <c r="T160" s="912"/>
      <c r="U160" s="912"/>
      <c r="V160" s="912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</row>
    <row r="161" spans="1:116" ht="9.75" customHeight="1" outlineLevel="4" x14ac:dyDescent="0.15">
      <c r="A161" s="949"/>
      <c r="B161" s="952"/>
      <c r="C161" s="955"/>
      <c r="D161" s="958"/>
      <c r="E161" s="961"/>
      <c r="F161" s="964"/>
      <c r="G161" s="943"/>
      <c r="H161" s="943"/>
      <c r="I161" s="943"/>
      <c r="J161" s="16" t="s">
        <v>157</v>
      </c>
      <c r="K161" s="20"/>
      <c r="L161" s="20"/>
      <c r="M161" s="17"/>
      <c r="N161" s="17"/>
      <c r="O161" s="17"/>
      <c r="P161" s="17"/>
      <c r="Q161" s="16"/>
      <c r="R161" s="16"/>
      <c r="S161" s="946"/>
      <c r="T161" s="913"/>
      <c r="U161" s="913"/>
      <c r="V161" s="913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</row>
    <row r="162" spans="1:116" ht="9.75" customHeight="1" outlineLevel="4" x14ac:dyDescent="0.15">
      <c r="A162" s="949"/>
      <c r="B162" s="952"/>
      <c r="C162" s="955"/>
      <c r="D162" s="958"/>
      <c r="E162" s="961"/>
      <c r="F162" s="964"/>
      <c r="G162" s="943"/>
      <c r="H162" s="943"/>
      <c r="I162" s="943"/>
      <c r="J162" s="16" t="s">
        <v>158</v>
      </c>
      <c r="K162" s="20"/>
      <c r="L162" s="20"/>
      <c r="M162" s="17"/>
      <c r="N162" s="17"/>
      <c r="O162" s="17"/>
      <c r="P162" s="17"/>
      <c r="Q162" s="16"/>
      <c r="R162" s="16"/>
      <c r="S162" s="946"/>
      <c r="T162" s="913"/>
      <c r="U162" s="913"/>
      <c r="V162" s="913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</row>
    <row r="163" spans="1:116" ht="9.75" customHeight="1" outlineLevel="4" x14ac:dyDescent="0.15">
      <c r="A163" s="949"/>
      <c r="B163" s="952"/>
      <c r="C163" s="955"/>
      <c r="D163" s="958"/>
      <c r="E163" s="961"/>
      <c r="F163" s="964"/>
      <c r="G163" s="943"/>
      <c r="H163" s="943"/>
      <c r="I163" s="943"/>
      <c r="J163" s="18" t="s">
        <v>159</v>
      </c>
      <c r="K163" s="21"/>
      <c r="L163" s="21"/>
      <c r="M163" s="22"/>
      <c r="N163" s="22"/>
      <c r="O163" s="22"/>
      <c r="P163" s="22"/>
      <c r="Q163" s="18"/>
      <c r="R163" s="18"/>
      <c r="S163" s="946"/>
      <c r="T163" s="913"/>
      <c r="U163" s="913"/>
      <c r="V163" s="913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</row>
    <row r="164" spans="1:116" ht="9.75" customHeight="1" outlineLevel="4" thickBot="1" x14ac:dyDescent="0.2">
      <c r="A164" s="950"/>
      <c r="B164" s="953"/>
      <c r="C164" s="956"/>
      <c r="D164" s="959"/>
      <c r="E164" s="962"/>
      <c r="F164" s="965"/>
      <c r="G164" s="944"/>
      <c r="H164" s="944"/>
      <c r="I164" s="944"/>
      <c r="J164" s="19" t="s">
        <v>385</v>
      </c>
      <c r="K164" s="19">
        <f>SUM(K160:K163)</f>
        <v>0</v>
      </c>
      <c r="L164" s="19">
        <f>SUM(L160:L163)</f>
        <v>0</v>
      </c>
      <c r="M164" s="19">
        <f t="shared" ref="M164:R164" si="35">SUM(M160:M163)</f>
        <v>0</v>
      </c>
      <c r="N164" s="19">
        <f t="shared" si="35"/>
        <v>0</v>
      </c>
      <c r="O164" s="19">
        <f t="shared" si="35"/>
        <v>0</v>
      </c>
      <c r="P164" s="19">
        <f t="shared" si="35"/>
        <v>0</v>
      </c>
      <c r="Q164" s="19">
        <f t="shared" si="35"/>
        <v>0</v>
      </c>
      <c r="R164" s="19">
        <f t="shared" si="35"/>
        <v>0</v>
      </c>
      <c r="S164" s="947"/>
      <c r="T164" s="914"/>
      <c r="U164" s="914"/>
      <c r="V164" s="914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</row>
    <row r="165" spans="1:116" ht="9.75" customHeight="1" outlineLevel="3" thickBot="1" x14ac:dyDescent="0.2">
      <c r="A165" s="23" t="s">
        <v>20</v>
      </c>
      <c r="B165" s="24" t="s">
        <v>10</v>
      </c>
      <c r="C165" s="87" t="s">
        <v>11</v>
      </c>
      <c r="D165" s="25">
        <v>1</v>
      </c>
      <c r="E165" s="915" t="s">
        <v>46</v>
      </c>
      <c r="F165" s="916"/>
      <c r="G165" s="916"/>
      <c r="H165" s="916"/>
      <c r="I165" s="916"/>
      <c r="J165" s="917"/>
      <c r="K165" s="26">
        <f>K154+K159+K164</f>
        <v>0</v>
      </c>
      <c r="L165" s="26">
        <f>L154+L159+L164</f>
        <v>0</v>
      </c>
      <c r="M165" s="26">
        <f t="shared" ref="M165:R165" si="36">M154+M159+M164</f>
        <v>0</v>
      </c>
      <c r="N165" s="26">
        <f t="shared" si="36"/>
        <v>0</v>
      </c>
      <c r="O165" s="26">
        <f t="shared" si="36"/>
        <v>0</v>
      </c>
      <c r="P165" s="26">
        <f t="shared" si="36"/>
        <v>0</v>
      </c>
      <c r="Q165" s="26">
        <f t="shared" si="36"/>
        <v>0</v>
      </c>
      <c r="R165" s="26">
        <f t="shared" si="36"/>
        <v>0</v>
      </c>
      <c r="S165" s="27" t="s">
        <v>13</v>
      </c>
      <c r="T165" s="26" t="s">
        <v>13</v>
      </c>
      <c r="U165" s="28" t="s">
        <v>13</v>
      </c>
      <c r="V165" s="29" t="s">
        <v>13</v>
      </c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</row>
    <row r="166" spans="1:116" ht="11.25" customHeight="1" outlineLevel="4" thickBot="1" x14ac:dyDescent="0.2">
      <c r="A166" s="11" t="s">
        <v>20</v>
      </c>
      <c r="B166" s="12" t="s">
        <v>10</v>
      </c>
      <c r="C166" s="86" t="s">
        <v>11</v>
      </c>
      <c r="D166" s="13">
        <v>2</v>
      </c>
      <c r="E166" s="969" t="s">
        <v>174</v>
      </c>
      <c r="F166" s="970"/>
      <c r="G166" s="970"/>
      <c r="H166" s="970"/>
      <c r="I166" s="970"/>
      <c r="J166" s="970"/>
      <c r="K166" s="970"/>
      <c r="L166" s="970"/>
      <c r="M166" s="970"/>
      <c r="N166" s="970"/>
      <c r="O166" s="970"/>
      <c r="P166" s="970"/>
      <c r="Q166" s="970"/>
      <c r="R166" s="970"/>
      <c r="S166" s="970"/>
      <c r="T166" s="970"/>
      <c r="U166" s="970"/>
      <c r="V166" s="971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</row>
    <row r="167" spans="1:116" ht="9.75" customHeight="1" outlineLevel="4" x14ac:dyDescent="0.15">
      <c r="A167" s="948" t="s">
        <v>20</v>
      </c>
      <c r="B167" s="951" t="s">
        <v>10</v>
      </c>
      <c r="C167" s="954" t="s">
        <v>11</v>
      </c>
      <c r="D167" s="957" t="s">
        <v>11</v>
      </c>
      <c r="E167" s="960" t="s">
        <v>10</v>
      </c>
      <c r="F167" s="966"/>
      <c r="G167" s="942"/>
      <c r="H167" s="942"/>
      <c r="I167" s="942"/>
      <c r="J167" s="14" t="s">
        <v>156</v>
      </c>
      <c r="K167" s="20"/>
      <c r="L167" s="14"/>
      <c r="M167" s="15"/>
      <c r="N167" s="15"/>
      <c r="O167" s="15"/>
      <c r="P167" s="15"/>
      <c r="Q167" s="14"/>
      <c r="R167" s="14"/>
      <c r="S167" s="945"/>
      <c r="T167" s="912"/>
      <c r="U167" s="912"/>
      <c r="V167" s="912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</row>
    <row r="168" spans="1:116" ht="9.75" customHeight="1" outlineLevel="4" x14ac:dyDescent="0.15">
      <c r="A168" s="949"/>
      <c r="B168" s="952"/>
      <c r="C168" s="955"/>
      <c r="D168" s="958"/>
      <c r="E168" s="961"/>
      <c r="F168" s="967"/>
      <c r="G168" s="943"/>
      <c r="H168" s="943"/>
      <c r="I168" s="943"/>
      <c r="J168" s="16" t="s">
        <v>157</v>
      </c>
      <c r="K168" s="20"/>
      <c r="L168" s="16"/>
      <c r="M168" s="17"/>
      <c r="N168" s="17"/>
      <c r="O168" s="17"/>
      <c r="P168" s="17"/>
      <c r="Q168" s="16"/>
      <c r="R168" s="16"/>
      <c r="S168" s="946"/>
      <c r="T168" s="913"/>
      <c r="U168" s="913"/>
      <c r="V168" s="913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</row>
    <row r="169" spans="1:116" ht="9.75" customHeight="1" outlineLevel="4" x14ac:dyDescent="0.15">
      <c r="A169" s="949"/>
      <c r="B169" s="952"/>
      <c r="C169" s="955"/>
      <c r="D169" s="958"/>
      <c r="E169" s="961"/>
      <c r="F169" s="967"/>
      <c r="G169" s="943"/>
      <c r="H169" s="943"/>
      <c r="I169" s="943"/>
      <c r="J169" s="16" t="s">
        <v>158</v>
      </c>
      <c r="K169" s="20"/>
      <c r="L169" s="16"/>
      <c r="M169" s="17"/>
      <c r="N169" s="17"/>
      <c r="O169" s="17"/>
      <c r="P169" s="17"/>
      <c r="Q169" s="16"/>
      <c r="R169" s="16"/>
      <c r="S169" s="946"/>
      <c r="T169" s="913"/>
      <c r="U169" s="913"/>
      <c r="V169" s="913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</row>
    <row r="170" spans="1:116" ht="9.75" customHeight="1" outlineLevel="4" x14ac:dyDescent="0.15">
      <c r="A170" s="949"/>
      <c r="B170" s="952"/>
      <c r="C170" s="955"/>
      <c r="D170" s="958"/>
      <c r="E170" s="961"/>
      <c r="F170" s="967"/>
      <c r="G170" s="943"/>
      <c r="H170" s="943"/>
      <c r="I170" s="943"/>
      <c r="J170" s="18" t="s">
        <v>159</v>
      </c>
      <c r="K170" s="21"/>
      <c r="L170" s="18"/>
      <c r="M170" s="18"/>
      <c r="N170" s="18"/>
      <c r="O170" s="18"/>
      <c r="P170" s="18"/>
      <c r="Q170" s="18"/>
      <c r="R170" s="18"/>
      <c r="S170" s="946"/>
      <c r="T170" s="913"/>
      <c r="U170" s="913"/>
      <c r="V170" s="913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</row>
    <row r="171" spans="1:116" ht="9.75" customHeight="1" outlineLevel="4" thickBot="1" x14ac:dyDescent="0.2">
      <c r="A171" s="950"/>
      <c r="B171" s="953"/>
      <c r="C171" s="956"/>
      <c r="D171" s="959"/>
      <c r="E171" s="962"/>
      <c r="F171" s="968"/>
      <c r="G171" s="944"/>
      <c r="H171" s="944"/>
      <c r="I171" s="944"/>
      <c r="J171" s="19" t="s">
        <v>385</v>
      </c>
      <c r="K171" s="19">
        <f>SUM(K167:K170)</f>
        <v>0</v>
      </c>
      <c r="L171" s="19">
        <f>SUM(L167:L170)</f>
        <v>0</v>
      </c>
      <c r="M171" s="19">
        <f t="shared" ref="M171:R171" si="37">SUM(M167:M170)</f>
        <v>0</v>
      </c>
      <c r="N171" s="19">
        <f t="shared" si="37"/>
        <v>0</v>
      </c>
      <c r="O171" s="19">
        <f t="shared" si="37"/>
        <v>0</v>
      </c>
      <c r="P171" s="19">
        <f t="shared" si="37"/>
        <v>0</v>
      </c>
      <c r="Q171" s="19">
        <f t="shared" si="37"/>
        <v>0</v>
      </c>
      <c r="R171" s="19">
        <f t="shared" si="37"/>
        <v>0</v>
      </c>
      <c r="S171" s="947"/>
      <c r="T171" s="914"/>
      <c r="U171" s="914"/>
      <c r="V171" s="914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</row>
    <row r="172" spans="1:116" ht="9.75" customHeight="1" outlineLevel="4" x14ac:dyDescent="0.15">
      <c r="A172" s="948" t="s">
        <v>20</v>
      </c>
      <c r="B172" s="951" t="s">
        <v>10</v>
      </c>
      <c r="C172" s="954" t="s">
        <v>11</v>
      </c>
      <c r="D172" s="957" t="s">
        <v>11</v>
      </c>
      <c r="E172" s="960" t="s">
        <v>11</v>
      </c>
      <c r="F172" s="966"/>
      <c r="G172" s="942"/>
      <c r="H172" s="942"/>
      <c r="I172" s="942"/>
      <c r="J172" s="14" t="s">
        <v>156</v>
      </c>
      <c r="K172" s="20"/>
      <c r="L172" s="20"/>
      <c r="M172" s="17"/>
      <c r="N172" s="17"/>
      <c r="O172" s="17"/>
      <c r="P172" s="17"/>
      <c r="Q172" s="16"/>
      <c r="R172" s="16"/>
      <c r="S172" s="945"/>
      <c r="T172" s="912"/>
      <c r="U172" s="912"/>
      <c r="V172" s="912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</row>
    <row r="173" spans="1:116" ht="9.75" customHeight="1" outlineLevel="4" x14ac:dyDescent="0.15">
      <c r="A173" s="949"/>
      <c r="B173" s="952"/>
      <c r="C173" s="955"/>
      <c r="D173" s="958"/>
      <c r="E173" s="961"/>
      <c r="F173" s="967"/>
      <c r="G173" s="943"/>
      <c r="H173" s="943"/>
      <c r="I173" s="943"/>
      <c r="J173" s="16" t="s">
        <v>157</v>
      </c>
      <c r="K173" s="20"/>
      <c r="L173" s="20"/>
      <c r="M173" s="17"/>
      <c r="N173" s="17"/>
      <c r="O173" s="17"/>
      <c r="P173" s="17"/>
      <c r="Q173" s="16"/>
      <c r="R173" s="16"/>
      <c r="S173" s="946"/>
      <c r="T173" s="913"/>
      <c r="U173" s="913"/>
      <c r="V173" s="913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</row>
    <row r="174" spans="1:116" ht="9.75" customHeight="1" outlineLevel="4" x14ac:dyDescent="0.15">
      <c r="A174" s="949"/>
      <c r="B174" s="952"/>
      <c r="C174" s="955"/>
      <c r="D174" s="958"/>
      <c r="E174" s="961"/>
      <c r="F174" s="967"/>
      <c r="G174" s="943"/>
      <c r="H174" s="943"/>
      <c r="I174" s="943"/>
      <c r="J174" s="16" t="s">
        <v>158</v>
      </c>
      <c r="K174" s="20"/>
      <c r="L174" s="20"/>
      <c r="M174" s="17"/>
      <c r="N174" s="17"/>
      <c r="O174" s="17"/>
      <c r="P174" s="17"/>
      <c r="Q174" s="16"/>
      <c r="R174" s="16"/>
      <c r="S174" s="946"/>
      <c r="T174" s="913"/>
      <c r="U174" s="913"/>
      <c r="V174" s="913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</row>
    <row r="175" spans="1:116" ht="9.75" customHeight="1" outlineLevel="4" x14ac:dyDescent="0.15">
      <c r="A175" s="949"/>
      <c r="B175" s="952"/>
      <c r="C175" s="955"/>
      <c r="D175" s="958"/>
      <c r="E175" s="961"/>
      <c r="F175" s="967"/>
      <c r="G175" s="943"/>
      <c r="H175" s="943"/>
      <c r="I175" s="943"/>
      <c r="J175" s="18" t="s">
        <v>159</v>
      </c>
      <c r="K175" s="21"/>
      <c r="L175" s="21"/>
      <c r="M175" s="22"/>
      <c r="N175" s="22"/>
      <c r="O175" s="22"/>
      <c r="P175" s="22"/>
      <c r="Q175" s="18"/>
      <c r="R175" s="18"/>
      <c r="S175" s="946"/>
      <c r="T175" s="913"/>
      <c r="U175" s="913"/>
      <c r="V175" s="913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</row>
    <row r="176" spans="1:116" ht="9.75" customHeight="1" outlineLevel="4" thickBot="1" x14ac:dyDescent="0.2">
      <c r="A176" s="950"/>
      <c r="B176" s="953"/>
      <c r="C176" s="956"/>
      <c r="D176" s="959"/>
      <c r="E176" s="962"/>
      <c r="F176" s="968"/>
      <c r="G176" s="944"/>
      <c r="H176" s="944"/>
      <c r="I176" s="944"/>
      <c r="J176" s="19" t="s">
        <v>385</v>
      </c>
      <c r="K176" s="19">
        <f>SUM(K172:K175)</f>
        <v>0</v>
      </c>
      <c r="L176" s="19">
        <f>SUM(L172:L175)</f>
        <v>0</v>
      </c>
      <c r="M176" s="19">
        <f t="shared" ref="M176:R176" si="38">SUM(M172:M175)</f>
        <v>0</v>
      </c>
      <c r="N176" s="19">
        <f t="shared" si="38"/>
        <v>0</v>
      </c>
      <c r="O176" s="19">
        <f t="shared" si="38"/>
        <v>0</v>
      </c>
      <c r="P176" s="19">
        <f t="shared" si="38"/>
        <v>0</v>
      </c>
      <c r="Q176" s="19">
        <f t="shared" si="38"/>
        <v>0</v>
      </c>
      <c r="R176" s="19">
        <f t="shared" si="38"/>
        <v>0</v>
      </c>
      <c r="S176" s="947"/>
      <c r="T176" s="914"/>
      <c r="U176" s="914"/>
      <c r="V176" s="914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</row>
    <row r="177" spans="1:116" ht="9.75" customHeight="1" outlineLevel="4" x14ac:dyDescent="0.15">
      <c r="A177" s="948" t="s">
        <v>20</v>
      </c>
      <c r="B177" s="951" t="s">
        <v>10</v>
      </c>
      <c r="C177" s="954" t="s">
        <v>11</v>
      </c>
      <c r="D177" s="957" t="s">
        <v>11</v>
      </c>
      <c r="E177" s="960" t="s">
        <v>12</v>
      </c>
      <c r="F177" s="963"/>
      <c r="G177" s="942"/>
      <c r="H177" s="942"/>
      <c r="I177" s="942"/>
      <c r="J177" s="14" t="s">
        <v>156</v>
      </c>
      <c r="K177" s="20"/>
      <c r="L177" s="20"/>
      <c r="M177" s="17"/>
      <c r="N177" s="17"/>
      <c r="O177" s="17"/>
      <c r="P177" s="17"/>
      <c r="Q177" s="16"/>
      <c r="R177" s="16"/>
      <c r="S177" s="945"/>
      <c r="T177" s="912"/>
      <c r="U177" s="912"/>
      <c r="V177" s="912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</row>
    <row r="178" spans="1:116" ht="9.75" customHeight="1" outlineLevel="4" x14ac:dyDescent="0.15">
      <c r="A178" s="949"/>
      <c r="B178" s="952"/>
      <c r="C178" s="955"/>
      <c r="D178" s="958"/>
      <c r="E178" s="961"/>
      <c r="F178" s="964"/>
      <c r="G178" s="943"/>
      <c r="H178" s="943"/>
      <c r="I178" s="943"/>
      <c r="J178" s="16" t="s">
        <v>157</v>
      </c>
      <c r="K178" s="20"/>
      <c r="L178" s="20"/>
      <c r="M178" s="17"/>
      <c r="N178" s="17"/>
      <c r="O178" s="17"/>
      <c r="P178" s="17"/>
      <c r="Q178" s="16"/>
      <c r="R178" s="16"/>
      <c r="S178" s="946"/>
      <c r="T178" s="913"/>
      <c r="U178" s="913"/>
      <c r="V178" s="913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</row>
    <row r="179" spans="1:116" ht="9.75" customHeight="1" outlineLevel="4" x14ac:dyDescent="0.15">
      <c r="A179" s="949"/>
      <c r="B179" s="952"/>
      <c r="C179" s="955"/>
      <c r="D179" s="958"/>
      <c r="E179" s="961"/>
      <c r="F179" s="964"/>
      <c r="G179" s="943"/>
      <c r="H179" s="943"/>
      <c r="I179" s="943"/>
      <c r="J179" s="16" t="s">
        <v>158</v>
      </c>
      <c r="K179" s="20"/>
      <c r="L179" s="20"/>
      <c r="M179" s="17"/>
      <c r="N179" s="17"/>
      <c r="O179" s="17"/>
      <c r="P179" s="17"/>
      <c r="Q179" s="16"/>
      <c r="R179" s="16"/>
      <c r="S179" s="946"/>
      <c r="T179" s="913"/>
      <c r="U179" s="913"/>
      <c r="V179" s="913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</row>
    <row r="180" spans="1:116" ht="9.75" customHeight="1" outlineLevel="4" x14ac:dyDescent="0.15">
      <c r="A180" s="949"/>
      <c r="B180" s="952"/>
      <c r="C180" s="955"/>
      <c r="D180" s="958"/>
      <c r="E180" s="961"/>
      <c r="F180" s="964"/>
      <c r="G180" s="943"/>
      <c r="H180" s="943"/>
      <c r="I180" s="943"/>
      <c r="J180" s="18" t="s">
        <v>159</v>
      </c>
      <c r="K180" s="21"/>
      <c r="L180" s="21"/>
      <c r="M180" s="22"/>
      <c r="N180" s="22"/>
      <c r="O180" s="22"/>
      <c r="P180" s="22"/>
      <c r="Q180" s="18"/>
      <c r="R180" s="18"/>
      <c r="S180" s="946"/>
      <c r="T180" s="913"/>
      <c r="U180" s="913"/>
      <c r="V180" s="913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</row>
    <row r="181" spans="1:116" ht="9.75" customHeight="1" outlineLevel="4" thickBot="1" x14ac:dyDescent="0.2">
      <c r="A181" s="950"/>
      <c r="B181" s="953"/>
      <c r="C181" s="956"/>
      <c r="D181" s="959"/>
      <c r="E181" s="962"/>
      <c r="F181" s="965"/>
      <c r="G181" s="944"/>
      <c r="H181" s="944"/>
      <c r="I181" s="944"/>
      <c r="J181" s="19" t="s">
        <v>385</v>
      </c>
      <c r="K181" s="19">
        <f>SUM(K177:K180)</f>
        <v>0</v>
      </c>
      <c r="L181" s="19">
        <f>SUM(L177:L180)</f>
        <v>0</v>
      </c>
      <c r="M181" s="19">
        <f t="shared" ref="M181:R181" si="39">SUM(M177:M180)</f>
        <v>0</v>
      </c>
      <c r="N181" s="19">
        <f t="shared" si="39"/>
        <v>0</v>
      </c>
      <c r="O181" s="19">
        <f t="shared" si="39"/>
        <v>0</v>
      </c>
      <c r="P181" s="19">
        <f t="shared" si="39"/>
        <v>0</v>
      </c>
      <c r="Q181" s="19">
        <f t="shared" si="39"/>
        <v>0</v>
      </c>
      <c r="R181" s="19">
        <f t="shared" si="39"/>
        <v>0</v>
      </c>
      <c r="S181" s="947"/>
      <c r="T181" s="914"/>
      <c r="U181" s="914"/>
      <c r="V181" s="914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</row>
    <row r="182" spans="1:116" ht="9.75" customHeight="1" outlineLevel="3" thickBot="1" x14ac:dyDescent="0.2">
      <c r="A182" s="23" t="s">
        <v>20</v>
      </c>
      <c r="B182" s="24" t="s">
        <v>10</v>
      </c>
      <c r="C182" s="87" t="s">
        <v>11</v>
      </c>
      <c r="D182" s="25">
        <v>2</v>
      </c>
      <c r="E182" s="915" t="s">
        <v>46</v>
      </c>
      <c r="F182" s="916"/>
      <c r="G182" s="916"/>
      <c r="H182" s="916"/>
      <c r="I182" s="916"/>
      <c r="J182" s="917"/>
      <c r="K182" s="26">
        <f>K171+K176+K181</f>
        <v>0</v>
      </c>
      <c r="L182" s="26">
        <f>L171+L176+L181</f>
        <v>0</v>
      </c>
      <c r="M182" s="26">
        <f t="shared" ref="M182:R182" si="40">M171+M176+M181</f>
        <v>0</v>
      </c>
      <c r="N182" s="26">
        <f t="shared" si="40"/>
        <v>0</v>
      </c>
      <c r="O182" s="26">
        <f t="shared" si="40"/>
        <v>0</v>
      </c>
      <c r="P182" s="26">
        <f t="shared" si="40"/>
        <v>0</v>
      </c>
      <c r="Q182" s="26">
        <f t="shared" si="40"/>
        <v>0</v>
      </c>
      <c r="R182" s="26">
        <f t="shared" si="40"/>
        <v>0</v>
      </c>
      <c r="S182" s="27" t="s">
        <v>13</v>
      </c>
      <c r="T182" s="26" t="s">
        <v>13</v>
      </c>
      <c r="U182" s="28" t="s">
        <v>13</v>
      </c>
      <c r="V182" s="29" t="s">
        <v>13</v>
      </c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</row>
    <row r="183" spans="1:116" ht="11.25" customHeight="1" outlineLevel="4" thickBot="1" x14ac:dyDescent="0.2">
      <c r="A183" s="11" t="s">
        <v>20</v>
      </c>
      <c r="B183" s="12" t="s">
        <v>10</v>
      </c>
      <c r="C183" s="86" t="s">
        <v>11</v>
      </c>
      <c r="D183" s="13">
        <v>3</v>
      </c>
      <c r="E183" s="969" t="s">
        <v>175</v>
      </c>
      <c r="F183" s="970"/>
      <c r="G183" s="970"/>
      <c r="H183" s="970"/>
      <c r="I183" s="970"/>
      <c r="J183" s="970"/>
      <c r="K183" s="970"/>
      <c r="L183" s="970"/>
      <c r="M183" s="970"/>
      <c r="N183" s="970"/>
      <c r="O183" s="970"/>
      <c r="P183" s="970"/>
      <c r="Q183" s="970"/>
      <c r="R183" s="970"/>
      <c r="S183" s="970"/>
      <c r="T183" s="970"/>
      <c r="U183" s="970"/>
      <c r="V183" s="971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</row>
    <row r="184" spans="1:116" ht="9.75" customHeight="1" outlineLevel="4" x14ac:dyDescent="0.15">
      <c r="A184" s="948" t="s">
        <v>20</v>
      </c>
      <c r="B184" s="951" t="s">
        <v>10</v>
      </c>
      <c r="C184" s="954" t="s">
        <v>11</v>
      </c>
      <c r="D184" s="957" t="s">
        <v>12</v>
      </c>
      <c r="E184" s="960" t="s">
        <v>10</v>
      </c>
      <c r="F184" s="966"/>
      <c r="G184" s="942"/>
      <c r="H184" s="942"/>
      <c r="I184" s="942"/>
      <c r="J184" s="14" t="s">
        <v>156</v>
      </c>
      <c r="K184" s="20"/>
      <c r="L184" s="14"/>
      <c r="M184" s="15"/>
      <c r="N184" s="15"/>
      <c r="O184" s="15"/>
      <c r="P184" s="15"/>
      <c r="Q184" s="14"/>
      <c r="R184" s="14"/>
      <c r="S184" s="945"/>
      <c r="T184" s="912"/>
      <c r="U184" s="912"/>
      <c r="V184" s="912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</row>
    <row r="185" spans="1:116" ht="9.75" customHeight="1" outlineLevel="4" x14ac:dyDescent="0.15">
      <c r="A185" s="949"/>
      <c r="B185" s="952"/>
      <c r="C185" s="955"/>
      <c r="D185" s="958"/>
      <c r="E185" s="961"/>
      <c r="F185" s="967"/>
      <c r="G185" s="943"/>
      <c r="H185" s="943"/>
      <c r="I185" s="943"/>
      <c r="J185" s="16" t="s">
        <v>157</v>
      </c>
      <c r="K185" s="20"/>
      <c r="L185" s="16"/>
      <c r="M185" s="17"/>
      <c r="N185" s="17"/>
      <c r="O185" s="17"/>
      <c r="P185" s="17"/>
      <c r="Q185" s="16"/>
      <c r="R185" s="16"/>
      <c r="S185" s="946"/>
      <c r="T185" s="913"/>
      <c r="U185" s="913"/>
      <c r="V185" s="913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</row>
    <row r="186" spans="1:116" ht="9.75" customHeight="1" outlineLevel="4" x14ac:dyDescent="0.15">
      <c r="A186" s="949"/>
      <c r="B186" s="952"/>
      <c r="C186" s="955"/>
      <c r="D186" s="958"/>
      <c r="E186" s="961"/>
      <c r="F186" s="967"/>
      <c r="G186" s="943"/>
      <c r="H186" s="943"/>
      <c r="I186" s="943"/>
      <c r="J186" s="16" t="s">
        <v>158</v>
      </c>
      <c r="K186" s="20"/>
      <c r="L186" s="16"/>
      <c r="M186" s="17"/>
      <c r="N186" s="17"/>
      <c r="O186" s="17"/>
      <c r="P186" s="17"/>
      <c r="Q186" s="16"/>
      <c r="R186" s="16"/>
      <c r="S186" s="946"/>
      <c r="T186" s="913"/>
      <c r="U186" s="913"/>
      <c r="V186" s="913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</row>
    <row r="187" spans="1:116" ht="9.75" customHeight="1" outlineLevel="4" x14ac:dyDescent="0.15">
      <c r="A187" s="949"/>
      <c r="B187" s="952"/>
      <c r="C187" s="955"/>
      <c r="D187" s="958"/>
      <c r="E187" s="961"/>
      <c r="F187" s="967"/>
      <c r="G187" s="943"/>
      <c r="H187" s="943"/>
      <c r="I187" s="943"/>
      <c r="J187" s="18" t="s">
        <v>159</v>
      </c>
      <c r="K187" s="21"/>
      <c r="L187" s="18"/>
      <c r="M187" s="18"/>
      <c r="N187" s="18"/>
      <c r="O187" s="18"/>
      <c r="P187" s="18"/>
      <c r="Q187" s="18"/>
      <c r="R187" s="18"/>
      <c r="S187" s="946"/>
      <c r="T187" s="913"/>
      <c r="U187" s="913"/>
      <c r="V187" s="913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</row>
    <row r="188" spans="1:116" ht="9.75" customHeight="1" outlineLevel="4" thickBot="1" x14ac:dyDescent="0.2">
      <c r="A188" s="950"/>
      <c r="B188" s="953"/>
      <c r="C188" s="956"/>
      <c r="D188" s="959"/>
      <c r="E188" s="962"/>
      <c r="F188" s="968"/>
      <c r="G188" s="944"/>
      <c r="H188" s="944"/>
      <c r="I188" s="944"/>
      <c r="J188" s="19" t="s">
        <v>385</v>
      </c>
      <c r="K188" s="19">
        <f>SUM(K184:K187)</f>
        <v>0</v>
      </c>
      <c r="L188" s="19">
        <f>SUM(L184:L187)</f>
        <v>0</v>
      </c>
      <c r="M188" s="19">
        <f t="shared" ref="M188:R188" si="41">SUM(M184:M187)</f>
        <v>0</v>
      </c>
      <c r="N188" s="19">
        <f t="shared" si="41"/>
        <v>0</v>
      </c>
      <c r="O188" s="19">
        <f t="shared" si="41"/>
        <v>0</v>
      </c>
      <c r="P188" s="19">
        <f t="shared" si="41"/>
        <v>0</v>
      </c>
      <c r="Q188" s="19">
        <f t="shared" si="41"/>
        <v>0</v>
      </c>
      <c r="R188" s="19">
        <f t="shared" si="41"/>
        <v>0</v>
      </c>
      <c r="S188" s="947"/>
      <c r="T188" s="914"/>
      <c r="U188" s="914"/>
      <c r="V188" s="914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</row>
    <row r="189" spans="1:116" ht="9.75" customHeight="1" outlineLevel="4" x14ac:dyDescent="0.15">
      <c r="A189" s="948" t="s">
        <v>20</v>
      </c>
      <c r="B189" s="951" t="s">
        <v>10</v>
      </c>
      <c r="C189" s="954" t="s">
        <v>11</v>
      </c>
      <c r="D189" s="957" t="s">
        <v>12</v>
      </c>
      <c r="E189" s="960" t="s">
        <v>11</v>
      </c>
      <c r="F189" s="966"/>
      <c r="G189" s="942"/>
      <c r="H189" s="942"/>
      <c r="I189" s="942"/>
      <c r="J189" s="14" t="s">
        <v>156</v>
      </c>
      <c r="K189" s="20"/>
      <c r="L189" s="20"/>
      <c r="M189" s="17"/>
      <c r="N189" s="17"/>
      <c r="O189" s="17"/>
      <c r="P189" s="17"/>
      <c r="Q189" s="16"/>
      <c r="R189" s="16"/>
      <c r="S189" s="945"/>
      <c r="T189" s="912"/>
      <c r="U189" s="912"/>
      <c r="V189" s="912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</row>
    <row r="190" spans="1:116" ht="9.75" customHeight="1" outlineLevel="4" x14ac:dyDescent="0.15">
      <c r="A190" s="949"/>
      <c r="B190" s="952"/>
      <c r="C190" s="955"/>
      <c r="D190" s="958"/>
      <c r="E190" s="961"/>
      <c r="F190" s="967"/>
      <c r="G190" s="943"/>
      <c r="H190" s="943"/>
      <c r="I190" s="943"/>
      <c r="J190" s="16" t="s">
        <v>157</v>
      </c>
      <c r="K190" s="20"/>
      <c r="L190" s="20"/>
      <c r="M190" s="17"/>
      <c r="N190" s="17"/>
      <c r="O190" s="17"/>
      <c r="P190" s="17"/>
      <c r="Q190" s="16"/>
      <c r="R190" s="16"/>
      <c r="S190" s="946"/>
      <c r="T190" s="913"/>
      <c r="U190" s="913"/>
      <c r="V190" s="913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</row>
    <row r="191" spans="1:116" ht="9.75" customHeight="1" outlineLevel="4" x14ac:dyDescent="0.15">
      <c r="A191" s="949"/>
      <c r="B191" s="952"/>
      <c r="C191" s="955"/>
      <c r="D191" s="958"/>
      <c r="E191" s="961"/>
      <c r="F191" s="967"/>
      <c r="G191" s="943"/>
      <c r="H191" s="943"/>
      <c r="I191" s="943"/>
      <c r="J191" s="16" t="s">
        <v>158</v>
      </c>
      <c r="K191" s="20"/>
      <c r="L191" s="20"/>
      <c r="M191" s="17"/>
      <c r="N191" s="17"/>
      <c r="O191" s="17"/>
      <c r="P191" s="17"/>
      <c r="Q191" s="16"/>
      <c r="R191" s="16"/>
      <c r="S191" s="946"/>
      <c r="T191" s="913"/>
      <c r="U191" s="913"/>
      <c r="V191" s="913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</row>
    <row r="192" spans="1:116" ht="9.75" customHeight="1" outlineLevel="4" x14ac:dyDescent="0.15">
      <c r="A192" s="949"/>
      <c r="B192" s="952"/>
      <c r="C192" s="955"/>
      <c r="D192" s="958"/>
      <c r="E192" s="961"/>
      <c r="F192" s="967"/>
      <c r="G192" s="943"/>
      <c r="H192" s="943"/>
      <c r="I192" s="943"/>
      <c r="J192" s="18" t="s">
        <v>159</v>
      </c>
      <c r="K192" s="21"/>
      <c r="L192" s="21"/>
      <c r="M192" s="22"/>
      <c r="N192" s="22"/>
      <c r="O192" s="22"/>
      <c r="P192" s="22"/>
      <c r="Q192" s="18"/>
      <c r="R192" s="18"/>
      <c r="S192" s="946"/>
      <c r="T192" s="913"/>
      <c r="U192" s="913"/>
      <c r="V192" s="913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</row>
    <row r="193" spans="1:116" ht="9.75" customHeight="1" outlineLevel="4" thickBot="1" x14ac:dyDescent="0.2">
      <c r="A193" s="950"/>
      <c r="B193" s="953"/>
      <c r="C193" s="956"/>
      <c r="D193" s="959"/>
      <c r="E193" s="962"/>
      <c r="F193" s="968"/>
      <c r="G193" s="944"/>
      <c r="H193" s="944"/>
      <c r="I193" s="944"/>
      <c r="J193" s="19" t="s">
        <v>385</v>
      </c>
      <c r="K193" s="19">
        <f>SUM(K189:K192)</f>
        <v>0</v>
      </c>
      <c r="L193" s="19">
        <f>SUM(L189:L192)</f>
        <v>0</v>
      </c>
      <c r="M193" s="19">
        <f t="shared" ref="M193:R193" si="42">SUM(M189:M192)</f>
        <v>0</v>
      </c>
      <c r="N193" s="19">
        <f t="shared" si="42"/>
        <v>0</v>
      </c>
      <c r="O193" s="19">
        <f t="shared" si="42"/>
        <v>0</v>
      </c>
      <c r="P193" s="19">
        <f t="shared" si="42"/>
        <v>0</v>
      </c>
      <c r="Q193" s="19">
        <f t="shared" si="42"/>
        <v>0</v>
      </c>
      <c r="R193" s="19">
        <f t="shared" si="42"/>
        <v>0</v>
      </c>
      <c r="S193" s="947"/>
      <c r="T193" s="914"/>
      <c r="U193" s="914"/>
      <c r="V193" s="914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</row>
    <row r="194" spans="1:116" ht="9.75" customHeight="1" outlineLevel="4" x14ac:dyDescent="0.15">
      <c r="A194" s="948" t="s">
        <v>20</v>
      </c>
      <c r="B194" s="951" t="s">
        <v>10</v>
      </c>
      <c r="C194" s="954" t="s">
        <v>11</v>
      </c>
      <c r="D194" s="957" t="s">
        <v>12</v>
      </c>
      <c r="E194" s="960" t="s">
        <v>12</v>
      </c>
      <c r="F194" s="963"/>
      <c r="G194" s="942"/>
      <c r="H194" s="942"/>
      <c r="I194" s="942"/>
      <c r="J194" s="14" t="s">
        <v>156</v>
      </c>
      <c r="K194" s="20"/>
      <c r="L194" s="20"/>
      <c r="M194" s="17"/>
      <c r="N194" s="17"/>
      <c r="O194" s="17"/>
      <c r="P194" s="17"/>
      <c r="Q194" s="16"/>
      <c r="R194" s="16"/>
      <c r="S194" s="945"/>
      <c r="T194" s="912"/>
      <c r="U194" s="912"/>
      <c r="V194" s="912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</row>
    <row r="195" spans="1:116" ht="9.75" customHeight="1" outlineLevel="4" x14ac:dyDescent="0.15">
      <c r="A195" s="949"/>
      <c r="B195" s="952"/>
      <c r="C195" s="955"/>
      <c r="D195" s="958"/>
      <c r="E195" s="961"/>
      <c r="F195" s="964"/>
      <c r="G195" s="943"/>
      <c r="H195" s="943"/>
      <c r="I195" s="943"/>
      <c r="J195" s="16" t="s">
        <v>157</v>
      </c>
      <c r="K195" s="20"/>
      <c r="L195" s="20"/>
      <c r="M195" s="17"/>
      <c r="N195" s="17"/>
      <c r="O195" s="17"/>
      <c r="P195" s="17"/>
      <c r="Q195" s="16"/>
      <c r="R195" s="16"/>
      <c r="S195" s="946"/>
      <c r="T195" s="913"/>
      <c r="U195" s="913"/>
      <c r="V195" s="913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</row>
    <row r="196" spans="1:116" ht="9.75" customHeight="1" outlineLevel="4" x14ac:dyDescent="0.15">
      <c r="A196" s="949"/>
      <c r="B196" s="952"/>
      <c r="C196" s="955"/>
      <c r="D196" s="958"/>
      <c r="E196" s="961"/>
      <c r="F196" s="964"/>
      <c r="G196" s="943"/>
      <c r="H196" s="943"/>
      <c r="I196" s="943"/>
      <c r="J196" s="16" t="s">
        <v>158</v>
      </c>
      <c r="K196" s="20"/>
      <c r="L196" s="20"/>
      <c r="M196" s="17"/>
      <c r="N196" s="17"/>
      <c r="O196" s="17"/>
      <c r="P196" s="17"/>
      <c r="Q196" s="16"/>
      <c r="R196" s="16"/>
      <c r="S196" s="946"/>
      <c r="T196" s="913"/>
      <c r="U196" s="913"/>
      <c r="V196" s="913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</row>
    <row r="197" spans="1:116" ht="9.75" customHeight="1" outlineLevel="4" x14ac:dyDescent="0.15">
      <c r="A197" s="949"/>
      <c r="B197" s="952"/>
      <c r="C197" s="955"/>
      <c r="D197" s="958"/>
      <c r="E197" s="961"/>
      <c r="F197" s="964"/>
      <c r="G197" s="943"/>
      <c r="H197" s="943"/>
      <c r="I197" s="943"/>
      <c r="J197" s="18" t="s">
        <v>159</v>
      </c>
      <c r="K197" s="21"/>
      <c r="L197" s="21"/>
      <c r="M197" s="22"/>
      <c r="N197" s="22"/>
      <c r="O197" s="22"/>
      <c r="P197" s="22"/>
      <c r="Q197" s="18"/>
      <c r="R197" s="18"/>
      <c r="S197" s="946"/>
      <c r="T197" s="913"/>
      <c r="U197" s="913"/>
      <c r="V197" s="913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</row>
    <row r="198" spans="1:116" ht="9.75" customHeight="1" outlineLevel="4" thickBot="1" x14ac:dyDescent="0.2">
      <c r="A198" s="950"/>
      <c r="B198" s="953"/>
      <c r="C198" s="956"/>
      <c r="D198" s="959"/>
      <c r="E198" s="962"/>
      <c r="F198" s="965"/>
      <c r="G198" s="944"/>
      <c r="H198" s="944"/>
      <c r="I198" s="944"/>
      <c r="J198" s="19" t="s">
        <v>385</v>
      </c>
      <c r="K198" s="19">
        <f>SUM(K194:K197)</f>
        <v>0</v>
      </c>
      <c r="L198" s="19">
        <f>SUM(L194:L197)</f>
        <v>0</v>
      </c>
      <c r="M198" s="19">
        <f t="shared" ref="M198:R198" si="43">SUM(M194:M197)</f>
        <v>0</v>
      </c>
      <c r="N198" s="19">
        <f t="shared" si="43"/>
        <v>0</v>
      </c>
      <c r="O198" s="19">
        <f t="shared" si="43"/>
        <v>0</v>
      </c>
      <c r="P198" s="19">
        <f t="shared" si="43"/>
        <v>0</v>
      </c>
      <c r="Q198" s="19">
        <f t="shared" si="43"/>
        <v>0</v>
      </c>
      <c r="R198" s="19">
        <f t="shared" si="43"/>
        <v>0</v>
      </c>
      <c r="S198" s="947"/>
      <c r="T198" s="914"/>
      <c r="U198" s="914"/>
      <c r="V198" s="914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</row>
    <row r="199" spans="1:116" ht="9.75" customHeight="1" outlineLevel="3" thickBot="1" x14ac:dyDescent="0.2">
      <c r="A199" s="23" t="s">
        <v>20</v>
      </c>
      <c r="B199" s="24" t="s">
        <v>10</v>
      </c>
      <c r="C199" s="87" t="s">
        <v>11</v>
      </c>
      <c r="D199" s="25">
        <v>3</v>
      </c>
      <c r="E199" s="915" t="s">
        <v>46</v>
      </c>
      <c r="F199" s="916"/>
      <c r="G199" s="916"/>
      <c r="H199" s="916"/>
      <c r="I199" s="916"/>
      <c r="J199" s="917"/>
      <c r="K199" s="26">
        <f>K188+K193+K198</f>
        <v>0</v>
      </c>
      <c r="L199" s="26">
        <f>L188+L193+L198</f>
        <v>0</v>
      </c>
      <c r="M199" s="26">
        <f t="shared" ref="M199:R199" si="44">M188+M193+M198</f>
        <v>0</v>
      </c>
      <c r="N199" s="26">
        <f t="shared" si="44"/>
        <v>0</v>
      </c>
      <c r="O199" s="26">
        <f t="shared" si="44"/>
        <v>0</v>
      </c>
      <c r="P199" s="26">
        <f t="shared" si="44"/>
        <v>0</v>
      </c>
      <c r="Q199" s="26">
        <f t="shared" si="44"/>
        <v>0</v>
      </c>
      <c r="R199" s="26">
        <f t="shared" si="44"/>
        <v>0</v>
      </c>
      <c r="S199" s="27" t="s">
        <v>13</v>
      </c>
      <c r="T199" s="26" t="s">
        <v>13</v>
      </c>
      <c r="U199" s="28" t="s">
        <v>13</v>
      </c>
      <c r="V199" s="29" t="s">
        <v>13</v>
      </c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</row>
    <row r="200" spans="1:116" ht="11.25" customHeight="1" outlineLevel="4" thickBot="1" x14ac:dyDescent="0.2">
      <c r="A200" s="11" t="s">
        <v>20</v>
      </c>
      <c r="B200" s="12" t="s">
        <v>10</v>
      </c>
      <c r="C200" s="86" t="s">
        <v>11</v>
      </c>
      <c r="D200" s="13">
        <v>4</v>
      </c>
      <c r="E200" s="969" t="s">
        <v>176</v>
      </c>
      <c r="F200" s="970"/>
      <c r="G200" s="970"/>
      <c r="H200" s="970"/>
      <c r="I200" s="970"/>
      <c r="J200" s="970"/>
      <c r="K200" s="970"/>
      <c r="L200" s="970"/>
      <c r="M200" s="970"/>
      <c r="N200" s="970"/>
      <c r="O200" s="970"/>
      <c r="P200" s="970"/>
      <c r="Q200" s="970"/>
      <c r="R200" s="970"/>
      <c r="S200" s="970"/>
      <c r="T200" s="970"/>
      <c r="U200" s="970"/>
      <c r="V200" s="971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</row>
    <row r="201" spans="1:116" ht="9.75" customHeight="1" outlineLevel="4" x14ac:dyDescent="0.15">
      <c r="A201" s="948" t="s">
        <v>20</v>
      </c>
      <c r="B201" s="951" t="s">
        <v>10</v>
      </c>
      <c r="C201" s="954" t="s">
        <v>11</v>
      </c>
      <c r="D201" s="957" t="s">
        <v>41</v>
      </c>
      <c r="E201" s="960" t="s">
        <v>10</v>
      </c>
      <c r="F201" s="966"/>
      <c r="G201" s="942"/>
      <c r="H201" s="942"/>
      <c r="I201" s="942"/>
      <c r="J201" s="14" t="s">
        <v>156</v>
      </c>
      <c r="K201" s="20"/>
      <c r="L201" s="14"/>
      <c r="M201" s="15"/>
      <c r="N201" s="15"/>
      <c r="O201" s="15"/>
      <c r="P201" s="15"/>
      <c r="Q201" s="14"/>
      <c r="R201" s="14"/>
      <c r="S201" s="945"/>
      <c r="T201" s="912"/>
      <c r="U201" s="912"/>
      <c r="V201" s="912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</row>
    <row r="202" spans="1:116" ht="9.75" customHeight="1" outlineLevel="4" x14ac:dyDescent="0.15">
      <c r="A202" s="949"/>
      <c r="B202" s="952"/>
      <c r="C202" s="955"/>
      <c r="D202" s="958"/>
      <c r="E202" s="961"/>
      <c r="F202" s="967"/>
      <c r="G202" s="943"/>
      <c r="H202" s="943"/>
      <c r="I202" s="943"/>
      <c r="J202" s="16" t="s">
        <v>157</v>
      </c>
      <c r="K202" s="20"/>
      <c r="L202" s="16"/>
      <c r="M202" s="17"/>
      <c r="N202" s="17"/>
      <c r="O202" s="17"/>
      <c r="P202" s="17"/>
      <c r="Q202" s="16"/>
      <c r="R202" s="16"/>
      <c r="S202" s="946"/>
      <c r="T202" s="913"/>
      <c r="U202" s="913"/>
      <c r="V202" s="913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</row>
    <row r="203" spans="1:116" ht="9.75" customHeight="1" outlineLevel="4" x14ac:dyDescent="0.15">
      <c r="A203" s="949"/>
      <c r="B203" s="952"/>
      <c r="C203" s="955"/>
      <c r="D203" s="958"/>
      <c r="E203" s="961"/>
      <c r="F203" s="967"/>
      <c r="G203" s="943"/>
      <c r="H203" s="943"/>
      <c r="I203" s="943"/>
      <c r="J203" s="16" t="s">
        <v>158</v>
      </c>
      <c r="K203" s="20"/>
      <c r="L203" s="16"/>
      <c r="M203" s="17"/>
      <c r="N203" s="17"/>
      <c r="O203" s="17"/>
      <c r="P203" s="17"/>
      <c r="Q203" s="16"/>
      <c r="R203" s="16"/>
      <c r="S203" s="946"/>
      <c r="T203" s="913"/>
      <c r="U203" s="913"/>
      <c r="V203" s="913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</row>
    <row r="204" spans="1:116" ht="9.75" customHeight="1" outlineLevel="4" x14ac:dyDescent="0.15">
      <c r="A204" s="949"/>
      <c r="B204" s="952"/>
      <c r="C204" s="955"/>
      <c r="D204" s="958"/>
      <c r="E204" s="961"/>
      <c r="F204" s="967"/>
      <c r="G204" s="943"/>
      <c r="H204" s="943"/>
      <c r="I204" s="943"/>
      <c r="J204" s="18" t="s">
        <v>159</v>
      </c>
      <c r="K204" s="21"/>
      <c r="L204" s="18"/>
      <c r="M204" s="18"/>
      <c r="N204" s="18"/>
      <c r="O204" s="18"/>
      <c r="P204" s="18"/>
      <c r="Q204" s="18"/>
      <c r="R204" s="18"/>
      <c r="S204" s="946"/>
      <c r="T204" s="913"/>
      <c r="U204" s="913"/>
      <c r="V204" s="913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</row>
    <row r="205" spans="1:116" ht="9.75" customHeight="1" outlineLevel="4" thickBot="1" x14ac:dyDescent="0.2">
      <c r="A205" s="950"/>
      <c r="B205" s="953"/>
      <c r="C205" s="956"/>
      <c r="D205" s="959"/>
      <c r="E205" s="962"/>
      <c r="F205" s="968"/>
      <c r="G205" s="944"/>
      <c r="H205" s="944"/>
      <c r="I205" s="944"/>
      <c r="J205" s="19" t="s">
        <v>385</v>
      </c>
      <c r="K205" s="19">
        <f>SUM(K201:K204)</f>
        <v>0</v>
      </c>
      <c r="L205" s="19">
        <f>SUM(L201:L204)</f>
        <v>0</v>
      </c>
      <c r="M205" s="19">
        <f t="shared" ref="M205:R205" si="45">SUM(M201:M204)</f>
        <v>0</v>
      </c>
      <c r="N205" s="19">
        <f t="shared" si="45"/>
        <v>0</v>
      </c>
      <c r="O205" s="19">
        <f t="shared" si="45"/>
        <v>0</v>
      </c>
      <c r="P205" s="19">
        <f t="shared" si="45"/>
        <v>0</v>
      </c>
      <c r="Q205" s="19">
        <f t="shared" si="45"/>
        <v>0</v>
      </c>
      <c r="R205" s="19">
        <f t="shared" si="45"/>
        <v>0</v>
      </c>
      <c r="S205" s="947"/>
      <c r="T205" s="914"/>
      <c r="U205" s="914"/>
      <c r="V205" s="914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</row>
    <row r="206" spans="1:116" ht="9.75" customHeight="1" outlineLevel="4" x14ac:dyDescent="0.15">
      <c r="A206" s="948" t="s">
        <v>20</v>
      </c>
      <c r="B206" s="951" t="s">
        <v>10</v>
      </c>
      <c r="C206" s="954" t="s">
        <v>11</v>
      </c>
      <c r="D206" s="957" t="s">
        <v>41</v>
      </c>
      <c r="E206" s="960" t="s">
        <v>11</v>
      </c>
      <c r="F206" s="966"/>
      <c r="G206" s="942"/>
      <c r="H206" s="942"/>
      <c r="I206" s="942"/>
      <c r="J206" s="14" t="s">
        <v>156</v>
      </c>
      <c r="K206" s="20"/>
      <c r="L206" s="20"/>
      <c r="M206" s="17"/>
      <c r="N206" s="17"/>
      <c r="O206" s="17"/>
      <c r="P206" s="17"/>
      <c r="Q206" s="16"/>
      <c r="R206" s="16"/>
      <c r="S206" s="945"/>
      <c r="T206" s="912"/>
      <c r="U206" s="912"/>
      <c r="V206" s="912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</row>
    <row r="207" spans="1:116" ht="9.75" customHeight="1" outlineLevel="4" x14ac:dyDescent="0.15">
      <c r="A207" s="949"/>
      <c r="B207" s="952"/>
      <c r="C207" s="955"/>
      <c r="D207" s="958"/>
      <c r="E207" s="961"/>
      <c r="F207" s="967"/>
      <c r="G207" s="943"/>
      <c r="H207" s="943"/>
      <c r="I207" s="943"/>
      <c r="J207" s="16" t="s">
        <v>157</v>
      </c>
      <c r="K207" s="20"/>
      <c r="L207" s="20"/>
      <c r="M207" s="17"/>
      <c r="N207" s="17"/>
      <c r="O207" s="17"/>
      <c r="P207" s="17"/>
      <c r="Q207" s="16"/>
      <c r="R207" s="16"/>
      <c r="S207" s="946"/>
      <c r="T207" s="913"/>
      <c r="U207" s="913"/>
      <c r="V207" s="913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</row>
    <row r="208" spans="1:116" ht="9.75" customHeight="1" outlineLevel="4" x14ac:dyDescent="0.15">
      <c r="A208" s="949"/>
      <c r="B208" s="952"/>
      <c r="C208" s="955"/>
      <c r="D208" s="958"/>
      <c r="E208" s="961"/>
      <c r="F208" s="967"/>
      <c r="G208" s="943"/>
      <c r="H208" s="943"/>
      <c r="I208" s="943"/>
      <c r="J208" s="16" t="s">
        <v>158</v>
      </c>
      <c r="K208" s="20"/>
      <c r="L208" s="20"/>
      <c r="M208" s="17"/>
      <c r="N208" s="17"/>
      <c r="O208" s="17"/>
      <c r="P208" s="17"/>
      <c r="Q208" s="16"/>
      <c r="R208" s="16"/>
      <c r="S208" s="946"/>
      <c r="T208" s="913"/>
      <c r="U208" s="913"/>
      <c r="V208" s="913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</row>
    <row r="209" spans="1:116" ht="9.75" customHeight="1" outlineLevel="4" x14ac:dyDescent="0.15">
      <c r="A209" s="949"/>
      <c r="B209" s="952"/>
      <c r="C209" s="955"/>
      <c r="D209" s="958"/>
      <c r="E209" s="961"/>
      <c r="F209" s="967"/>
      <c r="G209" s="943"/>
      <c r="H209" s="943"/>
      <c r="I209" s="943"/>
      <c r="J209" s="18" t="s">
        <v>159</v>
      </c>
      <c r="K209" s="21"/>
      <c r="L209" s="21"/>
      <c r="M209" s="22"/>
      <c r="N209" s="22"/>
      <c r="O209" s="22"/>
      <c r="P209" s="22"/>
      <c r="Q209" s="18"/>
      <c r="R209" s="18"/>
      <c r="S209" s="946"/>
      <c r="T209" s="913"/>
      <c r="U209" s="913"/>
      <c r="V209" s="913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</row>
    <row r="210" spans="1:116" ht="9.75" customHeight="1" outlineLevel="4" thickBot="1" x14ac:dyDescent="0.2">
      <c r="A210" s="950"/>
      <c r="B210" s="953"/>
      <c r="C210" s="956"/>
      <c r="D210" s="959"/>
      <c r="E210" s="962"/>
      <c r="F210" s="968"/>
      <c r="G210" s="944"/>
      <c r="H210" s="944"/>
      <c r="I210" s="944"/>
      <c r="J210" s="19" t="s">
        <v>385</v>
      </c>
      <c r="K210" s="19">
        <f>SUM(K206:K209)</f>
        <v>0</v>
      </c>
      <c r="L210" s="19">
        <f>SUM(L206:L209)</f>
        <v>0</v>
      </c>
      <c r="M210" s="19">
        <f t="shared" ref="M210:R210" si="46">SUM(M206:M209)</f>
        <v>0</v>
      </c>
      <c r="N210" s="19">
        <f t="shared" si="46"/>
        <v>0</v>
      </c>
      <c r="O210" s="19">
        <f t="shared" si="46"/>
        <v>0</v>
      </c>
      <c r="P210" s="19">
        <f t="shared" si="46"/>
        <v>0</v>
      </c>
      <c r="Q210" s="19">
        <f t="shared" si="46"/>
        <v>0</v>
      </c>
      <c r="R210" s="19">
        <f t="shared" si="46"/>
        <v>0</v>
      </c>
      <c r="S210" s="947"/>
      <c r="T210" s="914"/>
      <c r="U210" s="914"/>
      <c r="V210" s="914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</row>
    <row r="211" spans="1:116" ht="9.75" customHeight="1" outlineLevel="4" x14ac:dyDescent="0.15">
      <c r="A211" s="948" t="s">
        <v>20</v>
      </c>
      <c r="B211" s="951" t="s">
        <v>10</v>
      </c>
      <c r="C211" s="954" t="s">
        <v>11</v>
      </c>
      <c r="D211" s="957" t="s">
        <v>41</v>
      </c>
      <c r="E211" s="960" t="s">
        <v>12</v>
      </c>
      <c r="F211" s="963"/>
      <c r="G211" s="942"/>
      <c r="H211" s="942"/>
      <c r="I211" s="942"/>
      <c r="J211" s="14" t="s">
        <v>156</v>
      </c>
      <c r="K211" s="20"/>
      <c r="L211" s="20"/>
      <c r="M211" s="17"/>
      <c r="N211" s="17"/>
      <c r="O211" s="17"/>
      <c r="P211" s="17"/>
      <c r="Q211" s="16"/>
      <c r="R211" s="16"/>
      <c r="S211" s="945"/>
      <c r="T211" s="912"/>
      <c r="U211" s="912"/>
      <c r="V211" s="912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</row>
    <row r="212" spans="1:116" ht="9.75" customHeight="1" outlineLevel="4" x14ac:dyDescent="0.15">
      <c r="A212" s="949"/>
      <c r="B212" s="952"/>
      <c r="C212" s="955"/>
      <c r="D212" s="958"/>
      <c r="E212" s="961"/>
      <c r="F212" s="964"/>
      <c r="G212" s="943"/>
      <c r="H212" s="943"/>
      <c r="I212" s="943"/>
      <c r="J212" s="16" t="s">
        <v>157</v>
      </c>
      <c r="K212" s="20"/>
      <c r="L212" s="20"/>
      <c r="M212" s="17"/>
      <c r="N212" s="17"/>
      <c r="O212" s="17"/>
      <c r="P212" s="17"/>
      <c r="Q212" s="16"/>
      <c r="R212" s="16"/>
      <c r="S212" s="946"/>
      <c r="T212" s="913"/>
      <c r="U212" s="913"/>
      <c r="V212" s="913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</row>
    <row r="213" spans="1:116" ht="9.75" customHeight="1" outlineLevel="4" x14ac:dyDescent="0.15">
      <c r="A213" s="949"/>
      <c r="B213" s="952"/>
      <c r="C213" s="955"/>
      <c r="D213" s="958"/>
      <c r="E213" s="961"/>
      <c r="F213" s="964"/>
      <c r="G213" s="943"/>
      <c r="H213" s="943"/>
      <c r="I213" s="943"/>
      <c r="J213" s="16" t="s">
        <v>158</v>
      </c>
      <c r="K213" s="20"/>
      <c r="L213" s="20"/>
      <c r="M213" s="17"/>
      <c r="N213" s="17"/>
      <c r="O213" s="17"/>
      <c r="P213" s="17"/>
      <c r="Q213" s="16"/>
      <c r="R213" s="16"/>
      <c r="S213" s="946"/>
      <c r="T213" s="913"/>
      <c r="U213" s="913"/>
      <c r="V213" s="913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</row>
    <row r="214" spans="1:116" ht="9.75" customHeight="1" outlineLevel="4" x14ac:dyDescent="0.15">
      <c r="A214" s="949"/>
      <c r="B214" s="952"/>
      <c r="C214" s="955"/>
      <c r="D214" s="958"/>
      <c r="E214" s="961"/>
      <c r="F214" s="964"/>
      <c r="G214" s="943"/>
      <c r="H214" s="943"/>
      <c r="I214" s="943"/>
      <c r="J214" s="18" t="s">
        <v>159</v>
      </c>
      <c r="K214" s="21"/>
      <c r="L214" s="21"/>
      <c r="M214" s="22"/>
      <c r="N214" s="22"/>
      <c r="O214" s="22"/>
      <c r="P214" s="22"/>
      <c r="Q214" s="18"/>
      <c r="R214" s="18"/>
      <c r="S214" s="946"/>
      <c r="T214" s="913"/>
      <c r="U214" s="913"/>
      <c r="V214" s="913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</row>
    <row r="215" spans="1:116" ht="9.75" customHeight="1" outlineLevel="4" thickBot="1" x14ac:dyDescent="0.2">
      <c r="A215" s="950"/>
      <c r="B215" s="953"/>
      <c r="C215" s="956"/>
      <c r="D215" s="959"/>
      <c r="E215" s="962"/>
      <c r="F215" s="965"/>
      <c r="G215" s="944"/>
      <c r="H215" s="944"/>
      <c r="I215" s="944"/>
      <c r="J215" s="19" t="s">
        <v>385</v>
      </c>
      <c r="K215" s="19">
        <f>SUM(K211:K214)</f>
        <v>0</v>
      </c>
      <c r="L215" s="19">
        <f>SUM(L211:L214)</f>
        <v>0</v>
      </c>
      <c r="M215" s="19">
        <f t="shared" ref="M215:R215" si="47">SUM(M211:M214)</f>
        <v>0</v>
      </c>
      <c r="N215" s="19">
        <f t="shared" si="47"/>
        <v>0</v>
      </c>
      <c r="O215" s="19">
        <f t="shared" si="47"/>
        <v>0</v>
      </c>
      <c r="P215" s="19">
        <f t="shared" si="47"/>
        <v>0</v>
      </c>
      <c r="Q215" s="19">
        <f t="shared" si="47"/>
        <v>0</v>
      </c>
      <c r="R215" s="19">
        <f t="shared" si="47"/>
        <v>0</v>
      </c>
      <c r="S215" s="947"/>
      <c r="T215" s="914"/>
      <c r="U215" s="914"/>
      <c r="V215" s="914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</row>
    <row r="216" spans="1:116" ht="9.75" customHeight="1" outlineLevel="3" thickBot="1" x14ac:dyDescent="0.2">
      <c r="A216" s="23" t="s">
        <v>20</v>
      </c>
      <c r="B216" s="24" t="s">
        <v>10</v>
      </c>
      <c r="C216" s="87" t="s">
        <v>11</v>
      </c>
      <c r="D216" s="25">
        <v>4</v>
      </c>
      <c r="E216" s="915" t="s">
        <v>46</v>
      </c>
      <c r="F216" s="916"/>
      <c r="G216" s="916"/>
      <c r="H216" s="916"/>
      <c r="I216" s="916"/>
      <c r="J216" s="917"/>
      <c r="K216" s="26">
        <f>K205+K210+K215</f>
        <v>0</v>
      </c>
      <c r="L216" s="26">
        <f>L205+L210+L215</f>
        <v>0</v>
      </c>
      <c r="M216" s="26">
        <f t="shared" ref="M216:R216" si="48">M205+M210+M215</f>
        <v>0</v>
      </c>
      <c r="N216" s="26">
        <f t="shared" si="48"/>
        <v>0</v>
      </c>
      <c r="O216" s="26">
        <f t="shared" si="48"/>
        <v>0</v>
      </c>
      <c r="P216" s="26">
        <f t="shared" si="48"/>
        <v>0</v>
      </c>
      <c r="Q216" s="26">
        <f t="shared" si="48"/>
        <v>0</v>
      </c>
      <c r="R216" s="26">
        <f t="shared" si="48"/>
        <v>0</v>
      </c>
      <c r="S216" s="27" t="s">
        <v>13</v>
      </c>
      <c r="T216" s="26" t="s">
        <v>13</v>
      </c>
      <c r="U216" s="28" t="s">
        <v>13</v>
      </c>
      <c r="V216" s="29" t="s">
        <v>13</v>
      </c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</row>
    <row r="217" spans="1:116" ht="11.25" customHeight="1" outlineLevel="4" thickBot="1" x14ac:dyDescent="0.2">
      <c r="A217" s="11" t="s">
        <v>20</v>
      </c>
      <c r="B217" s="12" t="s">
        <v>10</v>
      </c>
      <c r="C217" s="86" t="s">
        <v>11</v>
      </c>
      <c r="D217" s="13">
        <v>5</v>
      </c>
      <c r="E217" s="969" t="s">
        <v>177</v>
      </c>
      <c r="F217" s="970"/>
      <c r="G217" s="970"/>
      <c r="H217" s="970"/>
      <c r="I217" s="970"/>
      <c r="J217" s="970"/>
      <c r="K217" s="970"/>
      <c r="L217" s="970"/>
      <c r="M217" s="970"/>
      <c r="N217" s="970"/>
      <c r="O217" s="970"/>
      <c r="P217" s="970"/>
      <c r="Q217" s="970"/>
      <c r="R217" s="970"/>
      <c r="S217" s="970"/>
      <c r="T217" s="970"/>
      <c r="U217" s="970"/>
      <c r="V217" s="971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</row>
    <row r="218" spans="1:116" ht="9.75" customHeight="1" outlineLevel="4" x14ac:dyDescent="0.15">
      <c r="A218" s="948" t="s">
        <v>20</v>
      </c>
      <c r="B218" s="951" t="s">
        <v>10</v>
      </c>
      <c r="C218" s="954" t="s">
        <v>11</v>
      </c>
      <c r="D218" s="957" t="s">
        <v>45</v>
      </c>
      <c r="E218" s="960" t="s">
        <v>10</v>
      </c>
      <c r="F218" s="966"/>
      <c r="G218" s="942"/>
      <c r="H218" s="942"/>
      <c r="I218" s="942"/>
      <c r="J218" s="14" t="s">
        <v>156</v>
      </c>
      <c r="K218" s="20"/>
      <c r="L218" s="14"/>
      <c r="M218" s="15"/>
      <c r="N218" s="15"/>
      <c r="O218" s="15"/>
      <c r="P218" s="15"/>
      <c r="Q218" s="14"/>
      <c r="R218" s="14"/>
      <c r="S218" s="945"/>
      <c r="T218" s="912"/>
      <c r="U218" s="912"/>
      <c r="V218" s="912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</row>
    <row r="219" spans="1:116" ht="9.75" customHeight="1" outlineLevel="4" x14ac:dyDescent="0.15">
      <c r="A219" s="949"/>
      <c r="B219" s="952"/>
      <c r="C219" s="955"/>
      <c r="D219" s="958"/>
      <c r="E219" s="961"/>
      <c r="F219" s="967"/>
      <c r="G219" s="943"/>
      <c r="H219" s="943"/>
      <c r="I219" s="943"/>
      <c r="J219" s="16" t="s">
        <v>157</v>
      </c>
      <c r="K219" s="20"/>
      <c r="L219" s="16"/>
      <c r="M219" s="17"/>
      <c r="N219" s="17"/>
      <c r="O219" s="17"/>
      <c r="P219" s="17"/>
      <c r="Q219" s="16"/>
      <c r="R219" s="16"/>
      <c r="S219" s="946"/>
      <c r="T219" s="913"/>
      <c r="U219" s="913"/>
      <c r="V219" s="913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</row>
    <row r="220" spans="1:116" ht="9.75" customHeight="1" outlineLevel="4" x14ac:dyDescent="0.15">
      <c r="A220" s="949"/>
      <c r="B220" s="952"/>
      <c r="C220" s="955"/>
      <c r="D220" s="958"/>
      <c r="E220" s="961"/>
      <c r="F220" s="967"/>
      <c r="G220" s="943"/>
      <c r="H220" s="943"/>
      <c r="I220" s="943"/>
      <c r="J220" s="16" t="s">
        <v>158</v>
      </c>
      <c r="K220" s="20"/>
      <c r="L220" s="16"/>
      <c r="M220" s="17"/>
      <c r="N220" s="17"/>
      <c r="O220" s="17"/>
      <c r="P220" s="17"/>
      <c r="Q220" s="16"/>
      <c r="R220" s="16"/>
      <c r="S220" s="946"/>
      <c r="T220" s="913"/>
      <c r="U220" s="913"/>
      <c r="V220" s="913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</row>
    <row r="221" spans="1:116" ht="9.75" customHeight="1" outlineLevel="4" x14ac:dyDescent="0.15">
      <c r="A221" s="949"/>
      <c r="B221" s="952"/>
      <c r="C221" s="955"/>
      <c r="D221" s="958"/>
      <c r="E221" s="961"/>
      <c r="F221" s="967"/>
      <c r="G221" s="943"/>
      <c r="H221" s="943"/>
      <c r="I221" s="943"/>
      <c r="J221" s="18" t="s">
        <v>159</v>
      </c>
      <c r="K221" s="21"/>
      <c r="L221" s="18"/>
      <c r="M221" s="18"/>
      <c r="N221" s="18"/>
      <c r="O221" s="18"/>
      <c r="P221" s="18"/>
      <c r="Q221" s="18"/>
      <c r="R221" s="18"/>
      <c r="S221" s="946"/>
      <c r="T221" s="913"/>
      <c r="U221" s="913"/>
      <c r="V221" s="913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</row>
    <row r="222" spans="1:116" ht="9.75" customHeight="1" outlineLevel="4" thickBot="1" x14ac:dyDescent="0.2">
      <c r="A222" s="950"/>
      <c r="B222" s="953"/>
      <c r="C222" s="956"/>
      <c r="D222" s="959"/>
      <c r="E222" s="962"/>
      <c r="F222" s="968"/>
      <c r="G222" s="944"/>
      <c r="H222" s="944"/>
      <c r="I222" s="944"/>
      <c r="J222" s="19" t="s">
        <v>385</v>
      </c>
      <c r="K222" s="19">
        <f>SUM(K218:K221)</f>
        <v>0</v>
      </c>
      <c r="L222" s="19">
        <f>SUM(L218:L221)</f>
        <v>0</v>
      </c>
      <c r="M222" s="19">
        <f t="shared" ref="M222:R222" si="49">SUM(M218:M221)</f>
        <v>0</v>
      </c>
      <c r="N222" s="19">
        <f t="shared" si="49"/>
        <v>0</v>
      </c>
      <c r="O222" s="19">
        <f t="shared" si="49"/>
        <v>0</v>
      </c>
      <c r="P222" s="19">
        <f t="shared" si="49"/>
        <v>0</v>
      </c>
      <c r="Q222" s="19">
        <f t="shared" si="49"/>
        <v>0</v>
      </c>
      <c r="R222" s="19">
        <f t="shared" si="49"/>
        <v>0</v>
      </c>
      <c r="S222" s="947"/>
      <c r="T222" s="914"/>
      <c r="U222" s="914"/>
      <c r="V222" s="914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</row>
    <row r="223" spans="1:116" ht="9.75" customHeight="1" outlineLevel="4" x14ac:dyDescent="0.15">
      <c r="A223" s="948" t="s">
        <v>20</v>
      </c>
      <c r="B223" s="951" t="s">
        <v>10</v>
      </c>
      <c r="C223" s="954" t="s">
        <v>11</v>
      </c>
      <c r="D223" s="957" t="s">
        <v>45</v>
      </c>
      <c r="E223" s="960" t="s">
        <v>11</v>
      </c>
      <c r="F223" s="966"/>
      <c r="G223" s="942"/>
      <c r="H223" s="942"/>
      <c r="I223" s="942"/>
      <c r="J223" s="14" t="s">
        <v>156</v>
      </c>
      <c r="K223" s="20"/>
      <c r="L223" s="20"/>
      <c r="M223" s="17"/>
      <c r="N223" s="17"/>
      <c r="O223" s="17"/>
      <c r="P223" s="17"/>
      <c r="Q223" s="16"/>
      <c r="R223" s="16"/>
      <c r="S223" s="945"/>
      <c r="T223" s="912"/>
      <c r="U223" s="912"/>
      <c r="V223" s="912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</row>
    <row r="224" spans="1:116" ht="9.75" customHeight="1" outlineLevel="4" x14ac:dyDescent="0.15">
      <c r="A224" s="949"/>
      <c r="B224" s="952"/>
      <c r="C224" s="955"/>
      <c r="D224" s="958"/>
      <c r="E224" s="961"/>
      <c r="F224" s="967"/>
      <c r="G224" s="943"/>
      <c r="H224" s="943"/>
      <c r="I224" s="943"/>
      <c r="J224" s="16" t="s">
        <v>157</v>
      </c>
      <c r="K224" s="20"/>
      <c r="L224" s="20"/>
      <c r="M224" s="17"/>
      <c r="N224" s="17"/>
      <c r="O224" s="17"/>
      <c r="P224" s="17"/>
      <c r="Q224" s="16"/>
      <c r="R224" s="16"/>
      <c r="S224" s="946"/>
      <c r="T224" s="913"/>
      <c r="U224" s="913"/>
      <c r="V224" s="913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</row>
    <row r="225" spans="1:116" ht="9.75" customHeight="1" outlineLevel="4" x14ac:dyDescent="0.15">
      <c r="A225" s="949"/>
      <c r="B225" s="952"/>
      <c r="C225" s="955"/>
      <c r="D225" s="958"/>
      <c r="E225" s="961"/>
      <c r="F225" s="967"/>
      <c r="G225" s="943"/>
      <c r="H225" s="943"/>
      <c r="I225" s="943"/>
      <c r="J225" s="16" t="s">
        <v>158</v>
      </c>
      <c r="K225" s="20"/>
      <c r="L225" s="20"/>
      <c r="M225" s="17"/>
      <c r="N225" s="17"/>
      <c r="O225" s="17"/>
      <c r="P225" s="17"/>
      <c r="Q225" s="16"/>
      <c r="R225" s="16"/>
      <c r="S225" s="946"/>
      <c r="T225" s="913"/>
      <c r="U225" s="913"/>
      <c r="V225" s="913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</row>
    <row r="226" spans="1:116" ht="9.75" customHeight="1" outlineLevel="4" x14ac:dyDescent="0.15">
      <c r="A226" s="949"/>
      <c r="B226" s="952"/>
      <c r="C226" s="955"/>
      <c r="D226" s="958"/>
      <c r="E226" s="961"/>
      <c r="F226" s="967"/>
      <c r="G226" s="943"/>
      <c r="H226" s="943"/>
      <c r="I226" s="943"/>
      <c r="J226" s="18" t="s">
        <v>159</v>
      </c>
      <c r="K226" s="21"/>
      <c r="L226" s="21"/>
      <c r="M226" s="22"/>
      <c r="N226" s="22"/>
      <c r="O226" s="22"/>
      <c r="P226" s="22"/>
      <c r="Q226" s="18"/>
      <c r="R226" s="18"/>
      <c r="S226" s="946"/>
      <c r="T226" s="913"/>
      <c r="U226" s="913"/>
      <c r="V226" s="913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</row>
    <row r="227" spans="1:116" ht="9.75" customHeight="1" outlineLevel="4" thickBot="1" x14ac:dyDescent="0.2">
      <c r="A227" s="950"/>
      <c r="B227" s="953"/>
      <c r="C227" s="956"/>
      <c r="D227" s="959"/>
      <c r="E227" s="962"/>
      <c r="F227" s="968"/>
      <c r="G227" s="944"/>
      <c r="H227" s="944"/>
      <c r="I227" s="944"/>
      <c r="J227" s="19" t="s">
        <v>385</v>
      </c>
      <c r="K227" s="19">
        <f>SUM(K223:K226)</f>
        <v>0</v>
      </c>
      <c r="L227" s="19">
        <f>SUM(L223:L226)</f>
        <v>0</v>
      </c>
      <c r="M227" s="19">
        <f t="shared" ref="M227:R227" si="50">SUM(M223:M226)</f>
        <v>0</v>
      </c>
      <c r="N227" s="19">
        <f t="shared" si="50"/>
        <v>0</v>
      </c>
      <c r="O227" s="19">
        <f t="shared" si="50"/>
        <v>0</v>
      </c>
      <c r="P227" s="19">
        <f t="shared" si="50"/>
        <v>0</v>
      </c>
      <c r="Q227" s="19">
        <f t="shared" si="50"/>
        <v>0</v>
      </c>
      <c r="R227" s="19">
        <f t="shared" si="50"/>
        <v>0</v>
      </c>
      <c r="S227" s="947"/>
      <c r="T227" s="914"/>
      <c r="U227" s="914"/>
      <c r="V227" s="914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</row>
    <row r="228" spans="1:116" ht="9.75" customHeight="1" outlineLevel="4" x14ac:dyDescent="0.15">
      <c r="A228" s="948" t="s">
        <v>20</v>
      </c>
      <c r="B228" s="951" t="s">
        <v>10</v>
      </c>
      <c r="C228" s="954" t="s">
        <v>11</v>
      </c>
      <c r="D228" s="957" t="s">
        <v>45</v>
      </c>
      <c r="E228" s="960" t="s">
        <v>12</v>
      </c>
      <c r="F228" s="963"/>
      <c r="G228" s="942"/>
      <c r="H228" s="942"/>
      <c r="I228" s="942"/>
      <c r="J228" s="14" t="s">
        <v>156</v>
      </c>
      <c r="K228" s="20"/>
      <c r="L228" s="20"/>
      <c r="M228" s="17"/>
      <c r="N228" s="17"/>
      <c r="O228" s="17"/>
      <c r="P228" s="17"/>
      <c r="Q228" s="16"/>
      <c r="R228" s="16"/>
      <c r="S228" s="945"/>
      <c r="T228" s="912"/>
      <c r="U228" s="912"/>
      <c r="V228" s="912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</row>
    <row r="229" spans="1:116" ht="9.75" customHeight="1" outlineLevel="4" x14ac:dyDescent="0.15">
      <c r="A229" s="949"/>
      <c r="B229" s="952"/>
      <c r="C229" s="955"/>
      <c r="D229" s="958"/>
      <c r="E229" s="961"/>
      <c r="F229" s="964"/>
      <c r="G229" s="943"/>
      <c r="H229" s="943"/>
      <c r="I229" s="943"/>
      <c r="J229" s="16" t="s">
        <v>157</v>
      </c>
      <c r="K229" s="20"/>
      <c r="L229" s="20"/>
      <c r="M229" s="17"/>
      <c r="N229" s="17"/>
      <c r="O229" s="17"/>
      <c r="P229" s="17"/>
      <c r="Q229" s="16"/>
      <c r="R229" s="16"/>
      <c r="S229" s="946"/>
      <c r="T229" s="913"/>
      <c r="U229" s="913"/>
      <c r="V229" s="913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</row>
    <row r="230" spans="1:116" ht="9.75" customHeight="1" outlineLevel="4" x14ac:dyDescent="0.15">
      <c r="A230" s="949"/>
      <c r="B230" s="952"/>
      <c r="C230" s="955"/>
      <c r="D230" s="958"/>
      <c r="E230" s="961"/>
      <c r="F230" s="964"/>
      <c r="G230" s="943"/>
      <c r="H230" s="943"/>
      <c r="I230" s="943"/>
      <c r="J230" s="16" t="s">
        <v>158</v>
      </c>
      <c r="K230" s="20"/>
      <c r="L230" s="20"/>
      <c r="M230" s="17"/>
      <c r="N230" s="17"/>
      <c r="O230" s="17"/>
      <c r="P230" s="17"/>
      <c r="Q230" s="16"/>
      <c r="R230" s="16"/>
      <c r="S230" s="946"/>
      <c r="T230" s="913"/>
      <c r="U230" s="913"/>
      <c r="V230" s="913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</row>
    <row r="231" spans="1:116" ht="9.75" customHeight="1" outlineLevel="4" x14ac:dyDescent="0.15">
      <c r="A231" s="949"/>
      <c r="B231" s="952"/>
      <c r="C231" s="955"/>
      <c r="D231" s="958"/>
      <c r="E231" s="961"/>
      <c r="F231" s="964"/>
      <c r="G231" s="943"/>
      <c r="H231" s="943"/>
      <c r="I231" s="943"/>
      <c r="J231" s="18" t="s">
        <v>159</v>
      </c>
      <c r="K231" s="21"/>
      <c r="L231" s="21"/>
      <c r="M231" s="22"/>
      <c r="N231" s="22"/>
      <c r="O231" s="22"/>
      <c r="P231" s="22"/>
      <c r="Q231" s="18"/>
      <c r="R231" s="18"/>
      <c r="S231" s="946"/>
      <c r="T231" s="913"/>
      <c r="U231" s="913"/>
      <c r="V231" s="913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</row>
    <row r="232" spans="1:116" ht="9.75" customHeight="1" outlineLevel="4" thickBot="1" x14ac:dyDescent="0.2">
      <c r="A232" s="950"/>
      <c r="B232" s="953"/>
      <c r="C232" s="956"/>
      <c r="D232" s="959"/>
      <c r="E232" s="962"/>
      <c r="F232" s="965"/>
      <c r="G232" s="944"/>
      <c r="H232" s="944"/>
      <c r="I232" s="944"/>
      <c r="J232" s="19" t="s">
        <v>385</v>
      </c>
      <c r="K232" s="19">
        <f>SUM(K228:K231)</f>
        <v>0</v>
      </c>
      <c r="L232" s="19">
        <f>SUM(L228:L231)</f>
        <v>0</v>
      </c>
      <c r="M232" s="19">
        <f t="shared" ref="M232:R232" si="51">SUM(M228:M231)</f>
        <v>0</v>
      </c>
      <c r="N232" s="19">
        <f t="shared" si="51"/>
        <v>0</v>
      </c>
      <c r="O232" s="19">
        <f t="shared" si="51"/>
        <v>0</v>
      </c>
      <c r="P232" s="19">
        <f t="shared" si="51"/>
        <v>0</v>
      </c>
      <c r="Q232" s="19">
        <f t="shared" si="51"/>
        <v>0</v>
      </c>
      <c r="R232" s="19">
        <f t="shared" si="51"/>
        <v>0</v>
      </c>
      <c r="S232" s="947"/>
      <c r="T232" s="914"/>
      <c r="U232" s="914"/>
      <c r="V232" s="914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</row>
    <row r="233" spans="1:116" ht="9.75" customHeight="1" outlineLevel="3" thickBot="1" x14ac:dyDescent="0.2">
      <c r="A233" s="23" t="s">
        <v>20</v>
      </c>
      <c r="B233" s="24" t="s">
        <v>10</v>
      </c>
      <c r="C233" s="87" t="s">
        <v>11</v>
      </c>
      <c r="D233" s="25">
        <v>5</v>
      </c>
      <c r="E233" s="915" t="s">
        <v>46</v>
      </c>
      <c r="F233" s="916"/>
      <c r="G233" s="916"/>
      <c r="H233" s="916"/>
      <c r="I233" s="916"/>
      <c r="J233" s="917"/>
      <c r="K233" s="26">
        <f>K222+K227+K232</f>
        <v>0</v>
      </c>
      <c r="L233" s="26">
        <f>L222+L227+L232</f>
        <v>0</v>
      </c>
      <c r="M233" s="26">
        <f t="shared" ref="M233:R233" si="52">M222+M227+M232</f>
        <v>0</v>
      </c>
      <c r="N233" s="26">
        <f t="shared" si="52"/>
        <v>0</v>
      </c>
      <c r="O233" s="26">
        <f t="shared" si="52"/>
        <v>0</v>
      </c>
      <c r="P233" s="26">
        <f t="shared" si="52"/>
        <v>0</v>
      </c>
      <c r="Q233" s="26">
        <f t="shared" si="52"/>
        <v>0</v>
      </c>
      <c r="R233" s="26">
        <f t="shared" si="52"/>
        <v>0</v>
      </c>
      <c r="S233" s="27" t="s">
        <v>13</v>
      </c>
      <c r="T233" s="26" t="s">
        <v>13</v>
      </c>
      <c r="U233" s="28" t="s">
        <v>13</v>
      </c>
      <c r="V233" s="29" t="s">
        <v>13</v>
      </c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</row>
    <row r="234" spans="1:116" ht="11.25" customHeight="1" outlineLevel="4" thickBot="1" x14ac:dyDescent="0.2">
      <c r="A234" s="11" t="s">
        <v>20</v>
      </c>
      <c r="B234" s="12" t="s">
        <v>10</v>
      </c>
      <c r="C234" s="86" t="s">
        <v>11</v>
      </c>
      <c r="D234" s="13">
        <v>6</v>
      </c>
      <c r="E234" s="969" t="s">
        <v>178</v>
      </c>
      <c r="F234" s="970"/>
      <c r="G234" s="970"/>
      <c r="H234" s="970"/>
      <c r="I234" s="970"/>
      <c r="J234" s="970"/>
      <c r="K234" s="970"/>
      <c r="L234" s="970"/>
      <c r="M234" s="970"/>
      <c r="N234" s="970"/>
      <c r="O234" s="970"/>
      <c r="P234" s="970"/>
      <c r="Q234" s="970"/>
      <c r="R234" s="970"/>
      <c r="S234" s="970"/>
      <c r="T234" s="970"/>
      <c r="U234" s="970"/>
      <c r="V234" s="971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</row>
    <row r="235" spans="1:116" ht="9.75" customHeight="1" outlineLevel="4" x14ac:dyDescent="0.15">
      <c r="A235" s="948" t="s">
        <v>20</v>
      </c>
      <c r="B235" s="951" t="s">
        <v>10</v>
      </c>
      <c r="C235" s="954" t="s">
        <v>11</v>
      </c>
      <c r="D235" s="957" t="s">
        <v>48</v>
      </c>
      <c r="E235" s="960" t="s">
        <v>10</v>
      </c>
      <c r="F235" s="966"/>
      <c r="G235" s="942"/>
      <c r="H235" s="942"/>
      <c r="I235" s="942"/>
      <c r="J235" s="14" t="s">
        <v>156</v>
      </c>
      <c r="K235" s="20"/>
      <c r="L235" s="14"/>
      <c r="M235" s="15"/>
      <c r="N235" s="15"/>
      <c r="O235" s="15"/>
      <c r="P235" s="15"/>
      <c r="Q235" s="14"/>
      <c r="R235" s="14"/>
      <c r="S235" s="945"/>
      <c r="T235" s="912"/>
      <c r="U235" s="912"/>
      <c r="V235" s="912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</row>
    <row r="236" spans="1:116" ht="9.75" customHeight="1" outlineLevel="4" x14ac:dyDescent="0.15">
      <c r="A236" s="949"/>
      <c r="B236" s="952"/>
      <c r="C236" s="955"/>
      <c r="D236" s="958"/>
      <c r="E236" s="961"/>
      <c r="F236" s="967"/>
      <c r="G236" s="943"/>
      <c r="H236" s="943"/>
      <c r="I236" s="943"/>
      <c r="J236" s="16" t="s">
        <v>157</v>
      </c>
      <c r="K236" s="20"/>
      <c r="L236" s="16"/>
      <c r="M236" s="17"/>
      <c r="N236" s="17"/>
      <c r="O236" s="17"/>
      <c r="P236" s="17"/>
      <c r="Q236" s="16"/>
      <c r="R236" s="16"/>
      <c r="S236" s="946"/>
      <c r="T236" s="913"/>
      <c r="U236" s="913"/>
      <c r="V236" s="913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</row>
    <row r="237" spans="1:116" ht="9.75" customHeight="1" outlineLevel="4" x14ac:dyDescent="0.15">
      <c r="A237" s="949"/>
      <c r="B237" s="952"/>
      <c r="C237" s="955"/>
      <c r="D237" s="958"/>
      <c r="E237" s="961"/>
      <c r="F237" s="967"/>
      <c r="G237" s="943"/>
      <c r="H237" s="943"/>
      <c r="I237" s="943"/>
      <c r="J237" s="16" t="s">
        <v>158</v>
      </c>
      <c r="K237" s="20"/>
      <c r="L237" s="16"/>
      <c r="M237" s="17"/>
      <c r="N237" s="17"/>
      <c r="O237" s="17"/>
      <c r="P237" s="17"/>
      <c r="Q237" s="16"/>
      <c r="R237" s="16"/>
      <c r="S237" s="946"/>
      <c r="T237" s="913"/>
      <c r="U237" s="913"/>
      <c r="V237" s="913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</row>
    <row r="238" spans="1:116" ht="9.75" customHeight="1" outlineLevel="4" x14ac:dyDescent="0.15">
      <c r="A238" s="949"/>
      <c r="B238" s="952"/>
      <c r="C238" s="955"/>
      <c r="D238" s="958"/>
      <c r="E238" s="961"/>
      <c r="F238" s="967"/>
      <c r="G238" s="943"/>
      <c r="H238" s="943"/>
      <c r="I238" s="943"/>
      <c r="J238" s="18" t="s">
        <v>159</v>
      </c>
      <c r="K238" s="21"/>
      <c r="L238" s="18"/>
      <c r="M238" s="18"/>
      <c r="N238" s="18"/>
      <c r="O238" s="18"/>
      <c r="P238" s="18"/>
      <c r="Q238" s="18"/>
      <c r="R238" s="18"/>
      <c r="S238" s="946"/>
      <c r="T238" s="913"/>
      <c r="U238" s="913"/>
      <c r="V238" s="913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</row>
    <row r="239" spans="1:116" ht="9.75" customHeight="1" outlineLevel="4" thickBot="1" x14ac:dyDescent="0.2">
      <c r="A239" s="950"/>
      <c r="B239" s="953"/>
      <c r="C239" s="956"/>
      <c r="D239" s="959"/>
      <c r="E239" s="962"/>
      <c r="F239" s="968"/>
      <c r="G239" s="944"/>
      <c r="H239" s="944"/>
      <c r="I239" s="944"/>
      <c r="J239" s="19" t="s">
        <v>385</v>
      </c>
      <c r="K239" s="19">
        <f>SUM(K235:K238)</f>
        <v>0</v>
      </c>
      <c r="L239" s="19">
        <f>SUM(L235:L238)</f>
        <v>0</v>
      </c>
      <c r="M239" s="19">
        <f t="shared" ref="M239:R239" si="53">SUM(M235:M238)</f>
        <v>0</v>
      </c>
      <c r="N239" s="19">
        <f t="shared" si="53"/>
        <v>0</v>
      </c>
      <c r="O239" s="19">
        <f t="shared" si="53"/>
        <v>0</v>
      </c>
      <c r="P239" s="19">
        <f t="shared" si="53"/>
        <v>0</v>
      </c>
      <c r="Q239" s="19">
        <f t="shared" si="53"/>
        <v>0</v>
      </c>
      <c r="R239" s="19">
        <f t="shared" si="53"/>
        <v>0</v>
      </c>
      <c r="S239" s="947"/>
      <c r="T239" s="914"/>
      <c r="U239" s="914"/>
      <c r="V239" s="914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</row>
    <row r="240" spans="1:116" ht="9.75" customHeight="1" outlineLevel="4" x14ac:dyDescent="0.15">
      <c r="A240" s="948" t="s">
        <v>20</v>
      </c>
      <c r="B240" s="951" t="s">
        <v>10</v>
      </c>
      <c r="C240" s="954" t="s">
        <v>11</v>
      </c>
      <c r="D240" s="957" t="s">
        <v>48</v>
      </c>
      <c r="E240" s="960" t="s">
        <v>11</v>
      </c>
      <c r="F240" s="966"/>
      <c r="G240" s="942"/>
      <c r="H240" s="942"/>
      <c r="I240" s="942"/>
      <c r="J240" s="14" t="s">
        <v>156</v>
      </c>
      <c r="K240" s="20"/>
      <c r="L240" s="20"/>
      <c r="M240" s="17"/>
      <c r="N240" s="17"/>
      <c r="O240" s="17"/>
      <c r="P240" s="17"/>
      <c r="Q240" s="16"/>
      <c r="R240" s="16"/>
      <c r="S240" s="945"/>
      <c r="T240" s="912"/>
      <c r="U240" s="912"/>
      <c r="V240" s="912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</row>
    <row r="241" spans="1:116" ht="9.75" customHeight="1" outlineLevel="4" x14ac:dyDescent="0.15">
      <c r="A241" s="949"/>
      <c r="B241" s="952"/>
      <c r="C241" s="955"/>
      <c r="D241" s="958"/>
      <c r="E241" s="961"/>
      <c r="F241" s="967"/>
      <c r="G241" s="943"/>
      <c r="H241" s="943"/>
      <c r="I241" s="943"/>
      <c r="J241" s="16" t="s">
        <v>157</v>
      </c>
      <c r="K241" s="20"/>
      <c r="L241" s="20"/>
      <c r="M241" s="17"/>
      <c r="N241" s="17"/>
      <c r="O241" s="17"/>
      <c r="P241" s="17"/>
      <c r="Q241" s="16"/>
      <c r="R241" s="16"/>
      <c r="S241" s="946"/>
      <c r="T241" s="913"/>
      <c r="U241" s="913"/>
      <c r="V241" s="913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</row>
    <row r="242" spans="1:116" ht="9.75" customHeight="1" outlineLevel="4" x14ac:dyDescent="0.15">
      <c r="A242" s="949"/>
      <c r="B242" s="952"/>
      <c r="C242" s="955"/>
      <c r="D242" s="958"/>
      <c r="E242" s="961"/>
      <c r="F242" s="967"/>
      <c r="G242" s="943"/>
      <c r="H242" s="943"/>
      <c r="I242" s="943"/>
      <c r="J242" s="16" t="s">
        <v>158</v>
      </c>
      <c r="K242" s="20"/>
      <c r="L242" s="20"/>
      <c r="M242" s="17"/>
      <c r="N242" s="17"/>
      <c r="O242" s="17"/>
      <c r="P242" s="17"/>
      <c r="Q242" s="16"/>
      <c r="R242" s="16"/>
      <c r="S242" s="946"/>
      <c r="T242" s="913"/>
      <c r="U242" s="913"/>
      <c r="V242" s="913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</row>
    <row r="243" spans="1:116" ht="9.75" customHeight="1" outlineLevel="4" x14ac:dyDescent="0.15">
      <c r="A243" s="949"/>
      <c r="B243" s="952"/>
      <c r="C243" s="955"/>
      <c r="D243" s="958"/>
      <c r="E243" s="961"/>
      <c r="F243" s="967"/>
      <c r="G243" s="943"/>
      <c r="H243" s="943"/>
      <c r="I243" s="943"/>
      <c r="J243" s="18" t="s">
        <v>159</v>
      </c>
      <c r="K243" s="21"/>
      <c r="L243" s="21"/>
      <c r="M243" s="22"/>
      <c r="N243" s="22"/>
      <c r="O243" s="22"/>
      <c r="P243" s="22"/>
      <c r="Q243" s="18"/>
      <c r="R243" s="18"/>
      <c r="S243" s="946"/>
      <c r="T243" s="913"/>
      <c r="U243" s="913"/>
      <c r="V243" s="913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</row>
    <row r="244" spans="1:116" ht="9.75" customHeight="1" outlineLevel="4" thickBot="1" x14ac:dyDescent="0.2">
      <c r="A244" s="950"/>
      <c r="B244" s="953"/>
      <c r="C244" s="956"/>
      <c r="D244" s="959"/>
      <c r="E244" s="962"/>
      <c r="F244" s="968"/>
      <c r="G244" s="944"/>
      <c r="H244" s="944"/>
      <c r="I244" s="944"/>
      <c r="J244" s="19" t="s">
        <v>385</v>
      </c>
      <c r="K244" s="19">
        <f>SUM(K240:K243)</f>
        <v>0</v>
      </c>
      <c r="L244" s="19">
        <f>SUM(L240:L243)</f>
        <v>0</v>
      </c>
      <c r="M244" s="19">
        <f t="shared" ref="M244:R244" si="54">SUM(M240:M243)</f>
        <v>0</v>
      </c>
      <c r="N244" s="19">
        <f t="shared" si="54"/>
        <v>0</v>
      </c>
      <c r="O244" s="19">
        <f t="shared" si="54"/>
        <v>0</v>
      </c>
      <c r="P244" s="19">
        <f t="shared" si="54"/>
        <v>0</v>
      </c>
      <c r="Q244" s="19">
        <f t="shared" si="54"/>
        <v>0</v>
      </c>
      <c r="R244" s="19">
        <f t="shared" si="54"/>
        <v>0</v>
      </c>
      <c r="S244" s="947"/>
      <c r="T244" s="914"/>
      <c r="U244" s="914"/>
      <c r="V244" s="914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</row>
    <row r="245" spans="1:116" ht="9.75" customHeight="1" outlineLevel="4" x14ac:dyDescent="0.15">
      <c r="A245" s="948" t="s">
        <v>20</v>
      </c>
      <c r="B245" s="951" t="s">
        <v>10</v>
      </c>
      <c r="C245" s="954" t="s">
        <v>11</v>
      </c>
      <c r="D245" s="957" t="s">
        <v>48</v>
      </c>
      <c r="E245" s="960" t="s">
        <v>12</v>
      </c>
      <c r="F245" s="963"/>
      <c r="G245" s="942"/>
      <c r="H245" s="942"/>
      <c r="I245" s="942"/>
      <c r="J245" s="14" t="s">
        <v>156</v>
      </c>
      <c r="K245" s="20"/>
      <c r="L245" s="20"/>
      <c r="M245" s="17"/>
      <c r="N245" s="17"/>
      <c r="O245" s="17"/>
      <c r="P245" s="17"/>
      <c r="Q245" s="16"/>
      <c r="R245" s="16"/>
      <c r="S245" s="945"/>
      <c r="T245" s="912"/>
      <c r="U245" s="912"/>
      <c r="V245" s="912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</row>
    <row r="246" spans="1:116" ht="9.75" customHeight="1" outlineLevel="4" x14ac:dyDescent="0.15">
      <c r="A246" s="949"/>
      <c r="B246" s="952"/>
      <c r="C246" s="955"/>
      <c r="D246" s="958"/>
      <c r="E246" s="961"/>
      <c r="F246" s="964"/>
      <c r="G246" s="943"/>
      <c r="H246" s="943"/>
      <c r="I246" s="943"/>
      <c r="J246" s="16" t="s">
        <v>157</v>
      </c>
      <c r="K246" s="20"/>
      <c r="L246" s="20"/>
      <c r="M246" s="17"/>
      <c r="N246" s="17"/>
      <c r="O246" s="17"/>
      <c r="P246" s="17"/>
      <c r="Q246" s="16"/>
      <c r="R246" s="16"/>
      <c r="S246" s="946"/>
      <c r="T246" s="913"/>
      <c r="U246" s="913"/>
      <c r="V246" s="913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</row>
    <row r="247" spans="1:116" ht="9.75" customHeight="1" outlineLevel="4" x14ac:dyDescent="0.15">
      <c r="A247" s="949"/>
      <c r="B247" s="952"/>
      <c r="C247" s="955"/>
      <c r="D247" s="958"/>
      <c r="E247" s="961"/>
      <c r="F247" s="964"/>
      <c r="G247" s="943"/>
      <c r="H247" s="943"/>
      <c r="I247" s="943"/>
      <c r="J247" s="16" t="s">
        <v>158</v>
      </c>
      <c r="K247" s="20"/>
      <c r="L247" s="20"/>
      <c r="M247" s="17"/>
      <c r="N247" s="17"/>
      <c r="O247" s="17"/>
      <c r="P247" s="17"/>
      <c r="Q247" s="16"/>
      <c r="R247" s="16"/>
      <c r="S247" s="946"/>
      <c r="T247" s="913"/>
      <c r="U247" s="913"/>
      <c r="V247" s="913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</row>
    <row r="248" spans="1:116" ht="9.75" customHeight="1" outlineLevel="4" x14ac:dyDescent="0.15">
      <c r="A248" s="949"/>
      <c r="B248" s="952"/>
      <c r="C248" s="955"/>
      <c r="D248" s="958"/>
      <c r="E248" s="961"/>
      <c r="F248" s="964"/>
      <c r="G248" s="943"/>
      <c r="H248" s="943"/>
      <c r="I248" s="943"/>
      <c r="J248" s="18" t="s">
        <v>159</v>
      </c>
      <c r="K248" s="21"/>
      <c r="L248" s="21"/>
      <c r="M248" s="22"/>
      <c r="N248" s="22"/>
      <c r="O248" s="22"/>
      <c r="P248" s="22"/>
      <c r="Q248" s="18"/>
      <c r="R248" s="18"/>
      <c r="S248" s="946"/>
      <c r="T248" s="913"/>
      <c r="U248" s="913"/>
      <c r="V248" s="913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</row>
    <row r="249" spans="1:116" ht="9.75" customHeight="1" outlineLevel="4" thickBot="1" x14ac:dyDescent="0.2">
      <c r="A249" s="950"/>
      <c r="B249" s="953"/>
      <c r="C249" s="956"/>
      <c r="D249" s="959"/>
      <c r="E249" s="962"/>
      <c r="F249" s="965"/>
      <c r="G249" s="944"/>
      <c r="H249" s="944"/>
      <c r="I249" s="944"/>
      <c r="J249" s="19" t="s">
        <v>385</v>
      </c>
      <c r="K249" s="19">
        <f>SUM(K245:K248)</f>
        <v>0</v>
      </c>
      <c r="L249" s="19">
        <f>SUM(L245:L248)</f>
        <v>0</v>
      </c>
      <c r="M249" s="19">
        <f t="shared" ref="M249:R249" si="55">SUM(M245:M248)</f>
        <v>0</v>
      </c>
      <c r="N249" s="19">
        <f t="shared" si="55"/>
        <v>0</v>
      </c>
      <c r="O249" s="19">
        <f t="shared" si="55"/>
        <v>0</v>
      </c>
      <c r="P249" s="19">
        <f t="shared" si="55"/>
        <v>0</v>
      </c>
      <c r="Q249" s="19">
        <f t="shared" si="55"/>
        <v>0</v>
      </c>
      <c r="R249" s="19">
        <f t="shared" si="55"/>
        <v>0</v>
      </c>
      <c r="S249" s="947"/>
      <c r="T249" s="914"/>
      <c r="U249" s="914"/>
      <c r="V249" s="914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</row>
    <row r="250" spans="1:116" ht="9.75" customHeight="1" outlineLevel="3" thickBot="1" x14ac:dyDescent="0.2">
      <c r="A250" s="23" t="s">
        <v>20</v>
      </c>
      <c r="B250" s="24" t="s">
        <v>10</v>
      </c>
      <c r="C250" s="87" t="s">
        <v>11</v>
      </c>
      <c r="D250" s="25">
        <v>6</v>
      </c>
      <c r="E250" s="915" t="s">
        <v>46</v>
      </c>
      <c r="F250" s="916"/>
      <c r="G250" s="916"/>
      <c r="H250" s="916"/>
      <c r="I250" s="916"/>
      <c r="J250" s="917"/>
      <c r="K250" s="26">
        <f>K239+K244+K249</f>
        <v>0</v>
      </c>
      <c r="L250" s="26">
        <f>L239+L244+L249</f>
        <v>0</v>
      </c>
      <c r="M250" s="26">
        <f t="shared" ref="M250:R250" si="56">M239+M244+M249</f>
        <v>0</v>
      </c>
      <c r="N250" s="26">
        <f t="shared" si="56"/>
        <v>0</v>
      </c>
      <c r="O250" s="26">
        <f t="shared" si="56"/>
        <v>0</v>
      </c>
      <c r="P250" s="26">
        <f t="shared" si="56"/>
        <v>0</v>
      </c>
      <c r="Q250" s="26">
        <f t="shared" si="56"/>
        <v>0</v>
      </c>
      <c r="R250" s="26">
        <f t="shared" si="56"/>
        <v>0</v>
      </c>
      <c r="S250" s="27" t="s">
        <v>13</v>
      </c>
      <c r="T250" s="26" t="s">
        <v>13</v>
      </c>
      <c r="U250" s="28" t="s">
        <v>13</v>
      </c>
      <c r="V250" s="29" t="s">
        <v>13</v>
      </c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</row>
    <row r="251" spans="1:116" ht="9.75" customHeight="1" outlineLevel="2" thickBot="1" x14ac:dyDescent="0.25">
      <c r="A251" s="30" t="s">
        <v>20</v>
      </c>
      <c r="B251" s="31" t="s">
        <v>10</v>
      </c>
      <c r="C251" s="10" t="s">
        <v>11</v>
      </c>
      <c r="D251" s="918" t="s">
        <v>21</v>
      </c>
      <c r="E251" s="919"/>
      <c r="F251" s="919"/>
      <c r="G251" s="919"/>
      <c r="H251" s="919"/>
      <c r="I251" s="919"/>
      <c r="J251" s="919"/>
      <c r="K251" s="32">
        <f>K250+K233+K216+K199+K182+K165</f>
        <v>0</v>
      </c>
      <c r="L251" s="32">
        <f>L250+L233+L216+L199+L182+L165</f>
        <v>0</v>
      </c>
      <c r="M251" s="32">
        <f t="shared" ref="M251:R251" si="57">M250+M233+M216+M199+M182+M165</f>
        <v>0</v>
      </c>
      <c r="N251" s="32">
        <f t="shared" si="57"/>
        <v>0</v>
      </c>
      <c r="O251" s="32">
        <f t="shared" si="57"/>
        <v>0</v>
      </c>
      <c r="P251" s="32">
        <f t="shared" si="57"/>
        <v>0</v>
      </c>
      <c r="Q251" s="32">
        <f t="shared" si="57"/>
        <v>0</v>
      </c>
      <c r="R251" s="32">
        <f t="shared" si="57"/>
        <v>0</v>
      </c>
      <c r="S251" s="33" t="s">
        <v>13</v>
      </c>
      <c r="T251" s="34" t="s">
        <v>13</v>
      </c>
      <c r="U251" s="35" t="s">
        <v>13</v>
      </c>
      <c r="V251" s="36" t="s">
        <v>13</v>
      </c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</row>
    <row r="252" spans="1:116" ht="9.75" customHeight="1" outlineLevel="3" thickBot="1" x14ac:dyDescent="0.2">
      <c r="A252" s="7" t="s">
        <v>20</v>
      </c>
      <c r="B252" s="9" t="s">
        <v>10</v>
      </c>
      <c r="C252" s="10" t="s">
        <v>12</v>
      </c>
      <c r="D252" s="972" t="s">
        <v>95</v>
      </c>
      <c r="E252" s="973"/>
      <c r="F252" s="973"/>
      <c r="G252" s="973"/>
      <c r="H252" s="973"/>
      <c r="I252" s="973"/>
      <c r="J252" s="973"/>
      <c r="K252" s="973"/>
      <c r="L252" s="973"/>
      <c r="M252" s="973"/>
      <c r="N252" s="973"/>
      <c r="O252" s="973"/>
      <c r="P252" s="973"/>
      <c r="Q252" s="973"/>
      <c r="R252" s="973"/>
      <c r="S252" s="973"/>
      <c r="T252" s="973"/>
      <c r="U252" s="973"/>
      <c r="V252" s="974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</row>
    <row r="253" spans="1:116" ht="11.25" customHeight="1" outlineLevel="4" thickBot="1" x14ac:dyDescent="0.2">
      <c r="A253" s="11" t="s">
        <v>20</v>
      </c>
      <c r="B253" s="12" t="s">
        <v>10</v>
      </c>
      <c r="C253" s="86" t="s">
        <v>12</v>
      </c>
      <c r="D253" s="13">
        <v>1</v>
      </c>
      <c r="E253" s="1016" t="s">
        <v>179</v>
      </c>
      <c r="F253" s="1017"/>
      <c r="G253" s="1017"/>
      <c r="H253" s="1017"/>
      <c r="I253" s="1017"/>
      <c r="J253" s="1017"/>
      <c r="K253" s="1017"/>
      <c r="L253" s="1017"/>
      <c r="M253" s="1017"/>
      <c r="N253" s="1017"/>
      <c r="O253" s="1017"/>
      <c r="P253" s="1017"/>
      <c r="Q253" s="1017"/>
      <c r="R253" s="1017"/>
      <c r="S253" s="1017"/>
      <c r="T253" s="1017"/>
      <c r="U253" s="1017"/>
      <c r="V253" s="1018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</row>
    <row r="254" spans="1:116" ht="9.75" customHeight="1" outlineLevel="4" x14ac:dyDescent="0.15">
      <c r="A254" s="1000" t="s">
        <v>20</v>
      </c>
      <c r="B254" s="1004" t="s">
        <v>10</v>
      </c>
      <c r="C254" s="1008" t="s">
        <v>12</v>
      </c>
      <c r="D254" s="1048" t="s">
        <v>10</v>
      </c>
      <c r="E254" s="960" t="s">
        <v>10</v>
      </c>
      <c r="F254" s="966"/>
      <c r="G254" s="942"/>
      <c r="H254" s="942"/>
      <c r="I254" s="942"/>
      <c r="J254" s="14" t="s">
        <v>156</v>
      </c>
      <c r="K254" s="20"/>
      <c r="L254" s="14"/>
      <c r="M254" s="15"/>
      <c r="N254" s="15"/>
      <c r="O254" s="15"/>
      <c r="P254" s="15"/>
      <c r="Q254" s="14"/>
      <c r="R254" s="14"/>
      <c r="S254" s="1012"/>
      <c r="T254" s="912"/>
      <c r="U254" s="912"/>
      <c r="V254" s="912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</row>
    <row r="255" spans="1:116" ht="9.75" customHeight="1" outlineLevel="4" x14ac:dyDescent="0.15">
      <c r="A255" s="1001"/>
      <c r="B255" s="1005"/>
      <c r="C255" s="1009"/>
      <c r="D255" s="1045"/>
      <c r="E255" s="961"/>
      <c r="F255" s="967"/>
      <c r="G255" s="943"/>
      <c r="H255" s="943"/>
      <c r="I255" s="943"/>
      <c r="J255" s="16" t="s">
        <v>157</v>
      </c>
      <c r="K255" s="20"/>
      <c r="L255" s="16"/>
      <c r="M255" s="17"/>
      <c r="N255" s="17"/>
      <c r="O255" s="17"/>
      <c r="P255" s="17"/>
      <c r="Q255" s="16"/>
      <c r="R255" s="16"/>
      <c r="S255" s="1013"/>
      <c r="T255" s="913"/>
      <c r="U255" s="913"/>
      <c r="V255" s="913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</row>
    <row r="256" spans="1:116" ht="9.75" customHeight="1" outlineLevel="4" x14ac:dyDescent="0.15">
      <c r="A256" s="1001"/>
      <c r="B256" s="1005"/>
      <c r="C256" s="1009"/>
      <c r="D256" s="1045"/>
      <c r="E256" s="961"/>
      <c r="F256" s="967"/>
      <c r="G256" s="943"/>
      <c r="H256" s="943"/>
      <c r="I256" s="943"/>
      <c r="J256" s="16" t="s">
        <v>158</v>
      </c>
      <c r="K256" s="20"/>
      <c r="L256" s="16"/>
      <c r="M256" s="17"/>
      <c r="N256" s="17"/>
      <c r="O256" s="17"/>
      <c r="P256" s="17"/>
      <c r="Q256" s="16"/>
      <c r="R256" s="16"/>
      <c r="S256" s="1013"/>
      <c r="T256" s="913"/>
      <c r="U256" s="913"/>
      <c r="V256" s="913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</row>
    <row r="257" spans="1:116" ht="9.75" customHeight="1" outlineLevel="4" x14ac:dyDescent="0.15">
      <c r="A257" s="1002"/>
      <c r="B257" s="1006"/>
      <c r="C257" s="1010"/>
      <c r="D257" s="1046"/>
      <c r="E257" s="961"/>
      <c r="F257" s="967"/>
      <c r="G257" s="943"/>
      <c r="H257" s="943"/>
      <c r="I257" s="943"/>
      <c r="J257" s="18" t="s">
        <v>159</v>
      </c>
      <c r="K257" s="21"/>
      <c r="L257" s="18"/>
      <c r="M257" s="18"/>
      <c r="N257" s="18"/>
      <c r="O257" s="18"/>
      <c r="P257" s="18"/>
      <c r="Q257" s="18"/>
      <c r="R257" s="18"/>
      <c r="S257" s="1014"/>
      <c r="T257" s="913"/>
      <c r="U257" s="913"/>
      <c r="V257" s="913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</row>
    <row r="258" spans="1:116" ht="9.75" customHeight="1" outlineLevel="4" thickBot="1" x14ac:dyDescent="0.2">
      <c r="A258" s="1003"/>
      <c r="B258" s="1007"/>
      <c r="C258" s="1011"/>
      <c r="D258" s="1047"/>
      <c r="E258" s="962"/>
      <c r="F258" s="968"/>
      <c r="G258" s="944"/>
      <c r="H258" s="944"/>
      <c r="I258" s="944"/>
      <c r="J258" s="19" t="s">
        <v>385</v>
      </c>
      <c r="K258" s="19">
        <f>SUM(K254:K257)</f>
        <v>0</v>
      </c>
      <c r="L258" s="19">
        <f>SUM(L254:L257)</f>
        <v>0</v>
      </c>
      <c r="M258" s="19">
        <f t="shared" ref="M258:R258" si="58">SUM(M254:M257)</f>
        <v>0</v>
      </c>
      <c r="N258" s="19">
        <f t="shared" si="58"/>
        <v>0</v>
      </c>
      <c r="O258" s="19">
        <f t="shared" si="58"/>
        <v>0</v>
      </c>
      <c r="P258" s="19">
        <f t="shared" si="58"/>
        <v>0</v>
      </c>
      <c r="Q258" s="19">
        <f t="shared" si="58"/>
        <v>0</v>
      </c>
      <c r="R258" s="19">
        <f t="shared" si="58"/>
        <v>0</v>
      </c>
      <c r="S258" s="1015"/>
      <c r="T258" s="914"/>
      <c r="U258" s="914"/>
      <c r="V258" s="914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</row>
    <row r="259" spans="1:116" ht="9.75" customHeight="1" outlineLevel="4" x14ac:dyDescent="0.15">
      <c r="A259" s="948" t="s">
        <v>20</v>
      </c>
      <c r="B259" s="951" t="s">
        <v>10</v>
      </c>
      <c r="C259" s="954" t="s">
        <v>12</v>
      </c>
      <c r="D259" s="957" t="s">
        <v>10</v>
      </c>
      <c r="E259" s="960" t="s">
        <v>11</v>
      </c>
      <c r="F259" s="966"/>
      <c r="G259" s="942"/>
      <c r="H259" s="942"/>
      <c r="I259" s="942"/>
      <c r="J259" s="14" t="s">
        <v>156</v>
      </c>
      <c r="K259" s="20"/>
      <c r="L259" s="20"/>
      <c r="M259" s="17"/>
      <c r="N259" s="17"/>
      <c r="O259" s="17"/>
      <c r="P259" s="17"/>
      <c r="Q259" s="16"/>
      <c r="R259" s="16"/>
      <c r="S259" s="945"/>
      <c r="T259" s="912"/>
      <c r="U259" s="912"/>
      <c r="V259" s="912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</row>
    <row r="260" spans="1:116" ht="9.75" customHeight="1" outlineLevel="4" x14ac:dyDescent="0.15">
      <c r="A260" s="949"/>
      <c r="B260" s="952"/>
      <c r="C260" s="955"/>
      <c r="D260" s="958"/>
      <c r="E260" s="961"/>
      <c r="F260" s="967"/>
      <c r="G260" s="943"/>
      <c r="H260" s="943"/>
      <c r="I260" s="943"/>
      <c r="J260" s="16" t="s">
        <v>157</v>
      </c>
      <c r="K260" s="20"/>
      <c r="L260" s="20"/>
      <c r="M260" s="17"/>
      <c r="N260" s="17"/>
      <c r="O260" s="17"/>
      <c r="P260" s="17"/>
      <c r="Q260" s="16"/>
      <c r="R260" s="16"/>
      <c r="S260" s="946"/>
      <c r="T260" s="913"/>
      <c r="U260" s="913"/>
      <c r="V260" s="913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</row>
    <row r="261" spans="1:116" ht="9.75" customHeight="1" outlineLevel="4" x14ac:dyDescent="0.15">
      <c r="A261" s="949"/>
      <c r="B261" s="952"/>
      <c r="C261" s="955"/>
      <c r="D261" s="958"/>
      <c r="E261" s="961"/>
      <c r="F261" s="967"/>
      <c r="G261" s="943"/>
      <c r="H261" s="943"/>
      <c r="I261" s="943"/>
      <c r="J261" s="16" t="s">
        <v>158</v>
      </c>
      <c r="K261" s="20"/>
      <c r="L261" s="20"/>
      <c r="M261" s="17"/>
      <c r="N261" s="17"/>
      <c r="O261" s="17"/>
      <c r="P261" s="17"/>
      <c r="Q261" s="16"/>
      <c r="R261" s="16"/>
      <c r="S261" s="946"/>
      <c r="T261" s="913"/>
      <c r="U261" s="913"/>
      <c r="V261" s="913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</row>
    <row r="262" spans="1:116" ht="9.75" customHeight="1" outlineLevel="4" x14ac:dyDescent="0.15">
      <c r="A262" s="949"/>
      <c r="B262" s="952"/>
      <c r="C262" s="955"/>
      <c r="D262" s="958"/>
      <c r="E262" s="961"/>
      <c r="F262" s="967"/>
      <c r="G262" s="943"/>
      <c r="H262" s="943"/>
      <c r="I262" s="943"/>
      <c r="J262" s="18" t="s">
        <v>159</v>
      </c>
      <c r="K262" s="21"/>
      <c r="L262" s="21"/>
      <c r="M262" s="22"/>
      <c r="N262" s="22"/>
      <c r="O262" s="22"/>
      <c r="P262" s="22"/>
      <c r="Q262" s="18"/>
      <c r="R262" s="18"/>
      <c r="S262" s="946"/>
      <c r="T262" s="913"/>
      <c r="U262" s="913"/>
      <c r="V262" s="913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</row>
    <row r="263" spans="1:116" ht="9.75" customHeight="1" outlineLevel="4" thickBot="1" x14ac:dyDescent="0.2">
      <c r="A263" s="950"/>
      <c r="B263" s="953"/>
      <c r="C263" s="956"/>
      <c r="D263" s="959"/>
      <c r="E263" s="962"/>
      <c r="F263" s="968"/>
      <c r="G263" s="944"/>
      <c r="H263" s="944"/>
      <c r="I263" s="944"/>
      <c r="J263" s="19" t="s">
        <v>385</v>
      </c>
      <c r="K263" s="19">
        <f>SUM(K259:K262)</f>
        <v>0</v>
      </c>
      <c r="L263" s="19">
        <f>SUM(L259:L262)</f>
        <v>0</v>
      </c>
      <c r="M263" s="19">
        <f t="shared" ref="M263:R263" si="59">SUM(M259:M262)</f>
        <v>0</v>
      </c>
      <c r="N263" s="19">
        <f t="shared" si="59"/>
        <v>0</v>
      </c>
      <c r="O263" s="19">
        <f t="shared" si="59"/>
        <v>0</v>
      </c>
      <c r="P263" s="19">
        <f t="shared" si="59"/>
        <v>0</v>
      </c>
      <c r="Q263" s="19">
        <f t="shared" si="59"/>
        <v>0</v>
      </c>
      <c r="R263" s="19">
        <f t="shared" si="59"/>
        <v>0</v>
      </c>
      <c r="S263" s="947"/>
      <c r="T263" s="914"/>
      <c r="U263" s="914"/>
      <c r="V263" s="914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</row>
    <row r="264" spans="1:116" ht="9.75" customHeight="1" outlineLevel="4" x14ac:dyDescent="0.15">
      <c r="A264" s="1001" t="s">
        <v>20</v>
      </c>
      <c r="B264" s="1005" t="s">
        <v>10</v>
      </c>
      <c r="C264" s="1009" t="s">
        <v>12</v>
      </c>
      <c r="D264" s="1045" t="s">
        <v>10</v>
      </c>
      <c r="E264" s="960" t="s">
        <v>12</v>
      </c>
      <c r="F264" s="963"/>
      <c r="G264" s="942"/>
      <c r="H264" s="942"/>
      <c r="I264" s="942"/>
      <c r="J264" s="14" t="s">
        <v>156</v>
      </c>
      <c r="K264" s="20"/>
      <c r="L264" s="20"/>
      <c r="M264" s="17"/>
      <c r="N264" s="17"/>
      <c r="O264" s="17"/>
      <c r="P264" s="17"/>
      <c r="Q264" s="16"/>
      <c r="R264" s="16"/>
      <c r="S264" s="1013"/>
      <c r="T264" s="912"/>
      <c r="U264" s="912"/>
      <c r="V264" s="912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</row>
    <row r="265" spans="1:116" ht="9.75" customHeight="1" outlineLevel="4" x14ac:dyDescent="0.15">
      <c r="A265" s="1001"/>
      <c r="B265" s="1005"/>
      <c r="C265" s="1009"/>
      <c r="D265" s="1045"/>
      <c r="E265" s="961"/>
      <c r="F265" s="964"/>
      <c r="G265" s="943"/>
      <c r="H265" s="943"/>
      <c r="I265" s="943"/>
      <c r="J265" s="16" t="s">
        <v>157</v>
      </c>
      <c r="K265" s="20"/>
      <c r="L265" s="20"/>
      <c r="M265" s="17"/>
      <c r="N265" s="17"/>
      <c r="O265" s="17"/>
      <c r="P265" s="17"/>
      <c r="Q265" s="16"/>
      <c r="R265" s="16"/>
      <c r="S265" s="1013"/>
      <c r="T265" s="913"/>
      <c r="U265" s="913"/>
      <c r="V265" s="913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</row>
    <row r="266" spans="1:116" ht="9.75" customHeight="1" outlineLevel="4" x14ac:dyDescent="0.15">
      <c r="A266" s="1001"/>
      <c r="B266" s="1005"/>
      <c r="C266" s="1009"/>
      <c r="D266" s="1045"/>
      <c r="E266" s="961"/>
      <c r="F266" s="964"/>
      <c r="G266" s="943"/>
      <c r="H266" s="943"/>
      <c r="I266" s="943"/>
      <c r="J266" s="16" t="s">
        <v>158</v>
      </c>
      <c r="K266" s="20"/>
      <c r="L266" s="20"/>
      <c r="M266" s="17"/>
      <c r="N266" s="17"/>
      <c r="O266" s="17"/>
      <c r="P266" s="17"/>
      <c r="Q266" s="16"/>
      <c r="R266" s="16"/>
      <c r="S266" s="1013"/>
      <c r="T266" s="913"/>
      <c r="U266" s="913"/>
      <c r="V266" s="913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</row>
    <row r="267" spans="1:116" ht="9.75" customHeight="1" outlineLevel="4" x14ac:dyDescent="0.15">
      <c r="A267" s="1002"/>
      <c r="B267" s="1006"/>
      <c r="C267" s="1010"/>
      <c r="D267" s="1046"/>
      <c r="E267" s="961"/>
      <c r="F267" s="964"/>
      <c r="G267" s="943"/>
      <c r="H267" s="943"/>
      <c r="I267" s="943"/>
      <c r="J267" s="18" t="s">
        <v>159</v>
      </c>
      <c r="K267" s="21"/>
      <c r="L267" s="21"/>
      <c r="M267" s="22"/>
      <c r="N267" s="22"/>
      <c r="O267" s="22"/>
      <c r="P267" s="22"/>
      <c r="Q267" s="18"/>
      <c r="R267" s="18"/>
      <c r="S267" s="1014"/>
      <c r="T267" s="913"/>
      <c r="U267" s="913"/>
      <c r="V267" s="913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</row>
    <row r="268" spans="1:116" ht="9.75" customHeight="1" outlineLevel="4" thickBot="1" x14ac:dyDescent="0.2">
      <c r="A268" s="1003"/>
      <c r="B268" s="1007"/>
      <c r="C268" s="1011"/>
      <c r="D268" s="1047"/>
      <c r="E268" s="962"/>
      <c r="F268" s="965"/>
      <c r="G268" s="944"/>
      <c r="H268" s="944"/>
      <c r="I268" s="944"/>
      <c r="J268" s="19" t="s">
        <v>385</v>
      </c>
      <c r="K268" s="19">
        <f>SUM(K264:K267)</f>
        <v>0</v>
      </c>
      <c r="L268" s="19">
        <f>SUM(L264:L267)</f>
        <v>0</v>
      </c>
      <c r="M268" s="19">
        <f t="shared" ref="M268:R268" si="60">SUM(M264:M267)</f>
        <v>0</v>
      </c>
      <c r="N268" s="19">
        <f t="shared" si="60"/>
        <v>0</v>
      </c>
      <c r="O268" s="19">
        <f t="shared" si="60"/>
        <v>0</v>
      </c>
      <c r="P268" s="19">
        <f t="shared" si="60"/>
        <v>0</v>
      </c>
      <c r="Q268" s="19">
        <f t="shared" si="60"/>
        <v>0</v>
      </c>
      <c r="R268" s="19">
        <f t="shared" si="60"/>
        <v>0</v>
      </c>
      <c r="S268" s="1015"/>
      <c r="T268" s="914"/>
      <c r="U268" s="914"/>
      <c r="V268" s="914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</row>
    <row r="269" spans="1:116" ht="9.75" customHeight="1" outlineLevel="3" thickBot="1" x14ac:dyDescent="0.2">
      <c r="A269" s="23" t="s">
        <v>20</v>
      </c>
      <c r="B269" s="24" t="s">
        <v>10</v>
      </c>
      <c r="C269" s="87" t="s">
        <v>12</v>
      </c>
      <c r="D269" s="25">
        <v>1</v>
      </c>
      <c r="E269" s="915" t="s">
        <v>46</v>
      </c>
      <c r="F269" s="916"/>
      <c r="G269" s="916"/>
      <c r="H269" s="916"/>
      <c r="I269" s="916"/>
      <c r="J269" s="917"/>
      <c r="K269" s="26">
        <f>K258+K263+K268</f>
        <v>0</v>
      </c>
      <c r="L269" s="26">
        <f>L258+L263+L268</f>
        <v>0</v>
      </c>
      <c r="M269" s="26">
        <f t="shared" ref="M269:R269" si="61">M258+M263+M268</f>
        <v>0</v>
      </c>
      <c r="N269" s="26">
        <f t="shared" si="61"/>
        <v>0</v>
      </c>
      <c r="O269" s="26">
        <f t="shared" si="61"/>
        <v>0</v>
      </c>
      <c r="P269" s="26">
        <f t="shared" si="61"/>
        <v>0</v>
      </c>
      <c r="Q269" s="26">
        <f t="shared" si="61"/>
        <v>0</v>
      </c>
      <c r="R269" s="26">
        <f t="shared" si="61"/>
        <v>0</v>
      </c>
      <c r="S269" s="27" t="s">
        <v>13</v>
      </c>
      <c r="T269" s="26" t="s">
        <v>13</v>
      </c>
      <c r="U269" s="28" t="s">
        <v>13</v>
      </c>
      <c r="V269" s="29" t="s">
        <v>13</v>
      </c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</row>
    <row r="270" spans="1:116" ht="11.25" customHeight="1" outlineLevel="4" thickBot="1" x14ac:dyDescent="0.2">
      <c r="A270" s="11" t="s">
        <v>20</v>
      </c>
      <c r="B270" s="12" t="s">
        <v>10</v>
      </c>
      <c r="C270" s="86" t="s">
        <v>12</v>
      </c>
      <c r="D270" s="13">
        <v>2</v>
      </c>
      <c r="E270" s="1016" t="s">
        <v>180</v>
      </c>
      <c r="F270" s="1017"/>
      <c r="G270" s="1017"/>
      <c r="H270" s="1017"/>
      <c r="I270" s="1017"/>
      <c r="J270" s="1017"/>
      <c r="K270" s="1017"/>
      <c r="L270" s="1017"/>
      <c r="M270" s="1017"/>
      <c r="N270" s="1017"/>
      <c r="O270" s="1017"/>
      <c r="P270" s="1017"/>
      <c r="Q270" s="1017"/>
      <c r="R270" s="1017"/>
      <c r="S270" s="1017"/>
      <c r="T270" s="1017"/>
      <c r="U270" s="1017"/>
      <c r="V270" s="1018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</row>
    <row r="271" spans="1:116" ht="9.75" customHeight="1" outlineLevel="4" x14ac:dyDescent="0.15">
      <c r="A271" s="1000" t="s">
        <v>20</v>
      </c>
      <c r="B271" s="1004" t="s">
        <v>10</v>
      </c>
      <c r="C271" s="1008" t="s">
        <v>12</v>
      </c>
      <c r="D271" s="1048" t="s">
        <v>11</v>
      </c>
      <c r="E271" s="960" t="s">
        <v>10</v>
      </c>
      <c r="F271" s="966"/>
      <c r="G271" s="942"/>
      <c r="H271" s="942"/>
      <c r="I271" s="942"/>
      <c r="J271" s="14" t="s">
        <v>156</v>
      </c>
      <c r="K271" s="20"/>
      <c r="L271" s="14"/>
      <c r="M271" s="15"/>
      <c r="N271" s="15"/>
      <c r="O271" s="15"/>
      <c r="P271" s="15"/>
      <c r="Q271" s="14"/>
      <c r="R271" s="14"/>
      <c r="S271" s="1012"/>
      <c r="T271" s="912"/>
      <c r="U271" s="912"/>
      <c r="V271" s="912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</row>
    <row r="272" spans="1:116" ht="9.75" customHeight="1" outlineLevel="4" x14ac:dyDescent="0.15">
      <c r="A272" s="1001"/>
      <c r="B272" s="1005"/>
      <c r="C272" s="1009"/>
      <c r="D272" s="1045"/>
      <c r="E272" s="961"/>
      <c r="F272" s="967"/>
      <c r="G272" s="943"/>
      <c r="H272" s="943"/>
      <c r="I272" s="943"/>
      <c r="J272" s="16" t="s">
        <v>157</v>
      </c>
      <c r="K272" s="20"/>
      <c r="L272" s="16"/>
      <c r="M272" s="17"/>
      <c r="N272" s="17"/>
      <c r="O272" s="17"/>
      <c r="P272" s="17"/>
      <c r="Q272" s="16"/>
      <c r="R272" s="16"/>
      <c r="S272" s="1013"/>
      <c r="T272" s="913"/>
      <c r="U272" s="913"/>
      <c r="V272" s="913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</row>
    <row r="273" spans="1:116" ht="9.75" customHeight="1" outlineLevel="4" x14ac:dyDescent="0.15">
      <c r="A273" s="1001"/>
      <c r="B273" s="1005"/>
      <c r="C273" s="1009"/>
      <c r="D273" s="1045"/>
      <c r="E273" s="961"/>
      <c r="F273" s="967"/>
      <c r="G273" s="943"/>
      <c r="H273" s="943"/>
      <c r="I273" s="943"/>
      <c r="J273" s="16" t="s">
        <v>158</v>
      </c>
      <c r="K273" s="20"/>
      <c r="L273" s="16"/>
      <c r="M273" s="17"/>
      <c r="N273" s="17"/>
      <c r="O273" s="17"/>
      <c r="P273" s="17"/>
      <c r="Q273" s="16"/>
      <c r="R273" s="16"/>
      <c r="S273" s="1013"/>
      <c r="T273" s="913"/>
      <c r="U273" s="913"/>
      <c r="V273" s="913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</row>
    <row r="274" spans="1:116" ht="9.75" customHeight="1" outlineLevel="4" x14ac:dyDescent="0.15">
      <c r="A274" s="1002"/>
      <c r="B274" s="1006"/>
      <c r="C274" s="1010"/>
      <c r="D274" s="1046"/>
      <c r="E274" s="961"/>
      <c r="F274" s="967"/>
      <c r="G274" s="943"/>
      <c r="H274" s="943"/>
      <c r="I274" s="943"/>
      <c r="J274" s="18" t="s">
        <v>159</v>
      </c>
      <c r="K274" s="21"/>
      <c r="L274" s="18"/>
      <c r="M274" s="18"/>
      <c r="N274" s="18"/>
      <c r="O274" s="18"/>
      <c r="P274" s="18"/>
      <c r="Q274" s="18"/>
      <c r="R274" s="18"/>
      <c r="S274" s="1014"/>
      <c r="T274" s="913"/>
      <c r="U274" s="913"/>
      <c r="V274" s="913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</row>
    <row r="275" spans="1:116" ht="9.75" customHeight="1" outlineLevel="4" thickBot="1" x14ac:dyDescent="0.2">
      <c r="A275" s="1003"/>
      <c r="B275" s="1007"/>
      <c r="C275" s="1011"/>
      <c r="D275" s="1047"/>
      <c r="E275" s="962"/>
      <c r="F275" s="968"/>
      <c r="G275" s="944"/>
      <c r="H275" s="944"/>
      <c r="I275" s="944"/>
      <c r="J275" s="19" t="s">
        <v>385</v>
      </c>
      <c r="K275" s="19">
        <f>SUM(K271:K274)</f>
        <v>0</v>
      </c>
      <c r="L275" s="19">
        <f>SUM(L271:L274)</f>
        <v>0</v>
      </c>
      <c r="M275" s="19">
        <f t="shared" ref="M275:R275" si="62">SUM(M271:M274)</f>
        <v>0</v>
      </c>
      <c r="N275" s="19">
        <f t="shared" si="62"/>
        <v>0</v>
      </c>
      <c r="O275" s="19">
        <f t="shared" si="62"/>
        <v>0</v>
      </c>
      <c r="P275" s="19">
        <f t="shared" si="62"/>
        <v>0</v>
      </c>
      <c r="Q275" s="19">
        <f t="shared" si="62"/>
        <v>0</v>
      </c>
      <c r="R275" s="19">
        <f t="shared" si="62"/>
        <v>0</v>
      </c>
      <c r="S275" s="1015"/>
      <c r="T275" s="914"/>
      <c r="U275" s="914"/>
      <c r="V275" s="914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</row>
    <row r="276" spans="1:116" ht="9.75" customHeight="1" outlineLevel="4" x14ac:dyDescent="0.15">
      <c r="A276" s="948" t="s">
        <v>20</v>
      </c>
      <c r="B276" s="951" t="s">
        <v>10</v>
      </c>
      <c r="C276" s="954" t="s">
        <v>12</v>
      </c>
      <c r="D276" s="957" t="s">
        <v>11</v>
      </c>
      <c r="E276" s="960" t="s">
        <v>11</v>
      </c>
      <c r="F276" s="966"/>
      <c r="G276" s="942"/>
      <c r="H276" s="942"/>
      <c r="I276" s="942"/>
      <c r="J276" s="14" t="s">
        <v>156</v>
      </c>
      <c r="K276" s="20"/>
      <c r="L276" s="20"/>
      <c r="M276" s="17"/>
      <c r="N276" s="17"/>
      <c r="O276" s="17"/>
      <c r="P276" s="17"/>
      <c r="Q276" s="16"/>
      <c r="R276" s="16"/>
      <c r="S276" s="945"/>
      <c r="T276" s="912"/>
      <c r="U276" s="912"/>
      <c r="V276" s="912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</row>
    <row r="277" spans="1:116" ht="9.75" customHeight="1" outlineLevel="4" x14ac:dyDescent="0.15">
      <c r="A277" s="949"/>
      <c r="B277" s="952"/>
      <c r="C277" s="955"/>
      <c r="D277" s="958"/>
      <c r="E277" s="961"/>
      <c r="F277" s="967"/>
      <c r="G277" s="943"/>
      <c r="H277" s="943"/>
      <c r="I277" s="943"/>
      <c r="J277" s="16" t="s">
        <v>157</v>
      </c>
      <c r="K277" s="20"/>
      <c r="L277" s="20"/>
      <c r="M277" s="17"/>
      <c r="N277" s="17"/>
      <c r="O277" s="17"/>
      <c r="P277" s="17"/>
      <c r="Q277" s="16"/>
      <c r="R277" s="16"/>
      <c r="S277" s="946"/>
      <c r="T277" s="913"/>
      <c r="U277" s="913"/>
      <c r="V277" s="913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</row>
    <row r="278" spans="1:116" ht="9.75" customHeight="1" outlineLevel="4" x14ac:dyDescent="0.15">
      <c r="A278" s="949"/>
      <c r="B278" s="952"/>
      <c r="C278" s="955"/>
      <c r="D278" s="958"/>
      <c r="E278" s="961"/>
      <c r="F278" s="967"/>
      <c r="G278" s="943"/>
      <c r="H278" s="943"/>
      <c r="I278" s="943"/>
      <c r="J278" s="16" t="s">
        <v>158</v>
      </c>
      <c r="K278" s="20"/>
      <c r="L278" s="20"/>
      <c r="M278" s="17"/>
      <c r="N278" s="17"/>
      <c r="O278" s="17"/>
      <c r="P278" s="17"/>
      <c r="Q278" s="16"/>
      <c r="R278" s="16"/>
      <c r="S278" s="946"/>
      <c r="T278" s="913"/>
      <c r="U278" s="913"/>
      <c r="V278" s="913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</row>
    <row r="279" spans="1:116" ht="9.75" customHeight="1" outlineLevel="4" x14ac:dyDescent="0.15">
      <c r="A279" s="949"/>
      <c r="B279" s="952"/>
      <c r="C279" s="955"/>
      <c r="D279" s="958"/>
      <c r="E279" s="961"/>
      <c r="F279" s="967"/>
      <c r="G279" s="943"/>
      <c r="H279" s="943"/>
      <c r="I279" s="943"/>
      <c r="J279" s="18" t="s">
        <v>159</v>
      </c>
      <c r="K279" s="21"/>
      <c r="L279" s="21"/>
      <c r="M279" s="22"/>
      <c r="N279" s="22"/>
      <c r="O279" s="22"/>
      <c r="P279" s="22"/>
      <c r="Q279" s="18"/>
      <c r="R279" s="18"/>
      <c r="S279" s="946"/>
      <c r="T279" s="913"/>
      <c r="U279" s="913"/>
      <c r="V279" s="913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</row>
    <row r="280" spans="1:116" ht="9.75" customHeight="1" outlineLevel="4" thickBot="1" x14ac:dyDescent="0.2">
      <c r="A280" s="950"/>
      <c r="B280" s="953"/>
      <c r="C280" s="956"/>
      <c r="D280" s="959"/>
      <c r="E280" s="962"/>
      <c r="F280" s="968"/>
      <c r="G280" s="944"/>
      <c r="H280" s="944"/>
      <c r="I280" s="944"/>
      <c r="J280" s="19" t="s">
        <v>385</v>
      </c>
      <c r="K280" s="19">
        <f>SUM(K276:K279)</f>
        <v>0</v>
      </c>
      <c r="L280" s="19">
        <f>SUM(L276:L279)</f>
        <v>0</v>
      </c>
      <c r="M280" s="19">
        <f t="shared" ref="M280:R280" si="63">SUM(M276:M279)</f>
        <v>0</v>
      </c>
      <c r="N280" s="19">
        <f t="shared" si="63"/>
        <v>0</v>
      </c>
      <c r="O280" s="19">
        <f t="shared" si="63"/>
        <v>0</v>
      </c>
      <c r="P280" s="19">
        <f t="shared" si="63"/>
        <v>0</v>
      </c>
      <c r="Q280" s="19">
        <f t="shared" si="63"/>
        <v>0</v>
      </c>
      <c r="R280" s="19">
        <f t="shared" si="63"/>
        <v>0</v>
      </c>
      <c r="S280" s="947"/>
      <c r="T280" s="914"/>
      <c r="U280" s="914"/>
      <c r="V280" s="914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</row>
    <row r="281" spans="1:116" ht="9.75" customHeight="1" outlineLevel="4" x14ac:dyDescent="0.15">
      <c r="A281" s="1001" t="s">
        <v>20</v>
      </c>
      <c r="B281" s="1005" t="s">
        <v>10</v>
      </c>
      <c r="C281" s="1009" t="s">
        <v>12</v>
      </c>
      <c r="D281" s="1045" t="s">
        <v>11</v>
      </c>
      <c r="E281" s="960" t="s">
        <v>12</v>
      </c>
      <c r="F281" s="963"/>
      <c r="G281" s="942"/>
      <c r="H281" s="942"/>
      <c r="I281" s="942"/>
      <c r="J281" s="14" t="s">
        <v>156</v>
      </c>
      <c r="K281" s="20"/>
      <c r="L281" s="20"/>
      <c r="M281" s="17"/>
      <c r="N281" s="17"/>
      <c r="O281" s="17"/>
      <c r="P281" s="17"/>
      <c r="Q281" s="16"/>
      <c r="R281" s="16"/>
      <c r="S281" s="1013"/>
      <c r="T281" s="912"/>
      <c r="U281" s="912"/>
      <c r="V281" s="912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</row>
    <row r="282" spans="1:116" ht="9.75" customHeight="1" outlineLevel="4" x14ac:dyDescent="0.15">
      <c r="A282" s="1001"/>
      <c r="B282" s="1005"/>
      <c r="C282" s="1009"/>
      <c r="D282" s="1045"/>
      <c r="E282" s="961"/>
      <c r="F282" s="964"/>
      <c r="G282" s="943"/>
      <c r="H282" s="943"/>
      <c r="I282" s="943"/>
      <c r="J282" s="16" t="s">
        <v>157</v>
      </c>
      <c r="K282" s="20"/>
      <c r="L282" s="20"/>
      <c r="M282" s="17"/>
      <c r="N282" s="17"/>
      <c r="O282" s="17"/>
      <c r="P282" s="17"/>
      <c r="Q282" s="16"/>
      <c r="R282" s="16"/>
      <c r="S282" s="1013"/>
      <c r="T282" s="913"/>
      <c r="U282" s="913"/>
      <c r="V282" s="913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</row>
    <row r="283" spans="1:116" ht="9.75" customHeight="1" outlineLevel="4" x14ac:dyDescent="0.15">
      <c r="A283" s="1001"/>
      <c r="B283" s="1005"/>
      <c r="C283" s="1009"/>
      <c r="D283" s="1045"/>
      <c r="E283" s="961"/>
      <c r="F283" s="964"/>
      <c r="G283" s="943"/>
      <c r="H283" s="943"/>
      <c r="I283" s="943"/>
      <c r="J283" s="16" t="s">
        <v>158</v>
      </c>
      <c r="K283" s="20"/>
      <c r="L283" s="20"/>
      <c r="M283" s="17"/>
      <c r="N283" s="17"/>
      <c r="O283" s="17"/>
      <c r="P283" s="17"/>
      <c r="Q283" s="16"/>
      <c r="R283" s="16"/>
      <c r="S283" s="1013"/>
      <c r="T283" s="913"/>
      <c r="U283" s="913"/>
      <c r="V283" s="913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</row>
    <row r="284" spans="1:116" ht="9.75" customHeight="1" outlineLevel="4" x14ac:dyDescent="0.15">
      <c r="A284" s="1002"/>
      <c r="B284" s="1006"/>
      <c r="C284" s="1010"/>
      <c r="D284" s="1046"/>
      <c r="E284" s="961"/>
      <c r="F284" s="964"/>
      <c r="G284" s="943"/>
      <c r="H284" s="943"/>
      <c r="I284" s="943"/>
      <c r="J284" s="18" t="s">
        <v>159</v>
      </c>
      <c r="K284" s="21"/>
      <c r="L284" s="21"/>
      <c r="M284" s="22"/>
      <c r="N284" s="22"/>
      <c r="O284" s="22"/>
      <c r="P284" s="22"/>
      <c r="Q284" s="18"/>
      <c r="R284" s="18"/>
      <c r="S284" s="1014"/>
      <c r="T284" s="913"/>
      <c r="U284" s="913"/>
      <c r="V284" s="913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</row>
    <row r="285" spans="1:116" ht="9.75" customHeight="1" outlineLevel="4" thickBot="1" x14ac:dyDescent="0.2">
      <c r="A285" s="1003"/>
      <c r="B285" s="1007"/>
      <c r="C285" s="1011"/>
      <c r="D285" s="1047"/>
      <c r="E285" s="962"/>
      <c r="F285" s="965"/>
      <c r="G285" s="944"/>
      <c r="H285" s="944"/>
      <c r="I285" s="944"/>
      <c r="J285" s="19" t="s">
        <v>385</v>
      </c>
      <c r="K285" s="19">
        <f>SUM(K281:K284)</f>
        <v>0</v>
      </c>
      <c r="L285" s="19">
        <f>SUM(L281:L284)</f>
        <v>0</v>
      </c>
      <c r="M285" s="19">
        <f t="shared" ref="M285:R285" si="64">SUM(M281:M284)</f>
        <v>0</v>
      </c>
      <c r="N285" s="19">
        <f t="shared" si="64"/>
        <v>0</v>
      </c>
      <c r="O285" s="19">
        <f t="shared" si="64"/>
        <v>0</v>
      </c>
      <c r="P285" s="19">
        <f t="shared" si="64"/>
        <v>0</v>
      </c>
      <c r="Q285" s="19">
        <f t="shared" si="64"/>
        <v>0</v>
      </c>
      <c r="R285" s="19">
        <f t="shared" si="64"/>
        <v>0</v>
      </c>
      <c r="S285" s="1015"/>
      <c r="T285" s="914"/>
      <c r="U285" s="914"/>
      <c r="V285" s="914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</row>
    <row r="286" spans="1:116" ht="9.75" customHeight="1" outlineLevel="3" thickBot="1" x14ac:dyDescent="0.2">
      <c r="A286" s="23" t="s">
        <v>20</v>
      </c>
      <c r="B286" s="24" t="s">
        <v>10</v>
      </c>
      <c r="C286" s="87" t="s">
        <v>12</v>
      </c>
      <c r="D286" s="25">
        <v>2</v>
      </c>
      <c r="E286" s="915" t="s">
        <v>46</v>
      </c>
      <c r="F286" s="916"/>
      <c r="G286" s="916"/>
      <c r="H286" s="916"/>
      <c r="I286" s="916"/>
      <c r="J286" s="917"/>
      <c r="K286" s="26">
        <f>K275+K280+K285</f>
        <v>0</v>
      </c>
      <c r="L286" s="26">
        <f>L275+L280+L285</f>
        <v>0</v>
      </c>
      <c r="M286" s="26">
        <f t="shared" ref="M286:R286" si="65">M275+M280+M285</f>
        <v>0</v>
      </c>
      <c r="N286" s="26">
        <f t="shared" si="65"/>
        <v>0</v>
      </c>
      <c r="O286" s="26">
        <f t="shared" si="65"/>
        <v>0</v>
      </c>
      <c r="P286" s="26">
        <f t="shared" si="65"/>
        <v>0</v>
      </c>
      <c r="Q286" s="26">
        <f t="shared" si="65"/>
        <v>0</v>
      </c>
      <c r="R286" s="26">
        <f t="shared" si="65"/>
        <v>0</v>
      </c>
      <c r="S286" s="27" t="s">
        <v>13</v>
      </c>
      <c r="T286" s="26" t="s">
        <v>13</v>
      </c>
      <c r="U286" s="28" t="s">
        <v>13</v>
      </c>
      <c r="V286" s="29" t="s">
        <v>13</v>
      </c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</row>
    <row r="287" spans="1:116" ht="11.25" customHeight="1" outlineLevel="4" thickBot="1" x14ac:dyDescent="0.2">
      <c r="A287" s="11" t="s">
        <v>20</v>
      </c>
      <c r="B287" s="12" t="s">
        <v>10</v>
      </c>
      <c r="C287" s="86" t="s">
        <v>12</v>
      </c>
      <c r="D287" s="13">
        <v>3</v>
      </c>
      <c r="E287" s="1016" t="s">
        <v>161</v>
      </c>
      <c r="F287" s="1017"/>
      <c r="G287" s="1017"/>
      <c r="H287" s="1017"/>
      <c r="I287" s="1017"/>
      <c r="J287" s="1017"/>
      <c r="K287" s="1017"/>
      <c r="L287" s="1017"/>
      <c r="M287" s="1017"/>
      <c r="N287" s="1017"/>
      <c r="O287" s="1017"/>
      <c r="P287" s="1017"/>
      <c r="Q287" s="1017"/>
      <c r="R287" s="1017"/>
      <c r="S287" s="1017"/>
      <c r="T287" s="1017"/>
      <c r="U287" s="1017"/>
      <c r="V287" s="1018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</row>
    <row r="288" spans="1:116" ht="9.75" customHeight="1" outlineLevel="4" x14ac:dyDescent="0.15">
      <c r="A288" s="1000" t="s">
        <v>20</v>
      </c>
      <c r="B288" s="1004" t="s">
        <v>10</v>
      </c>
      <c r="C288" s="1008" t="s">
        <v>12</v>
      </c>
      <c r="D288" s="1048" t="s">
        <v>12</v>
      </c>
      <c r="E288" s="960" t="s">
        <v>10</v>
      </c>
      <c r="F288" s="966"/>
      <c r="G288" s="942"/>
      <c r="H288" s="942"/>
      <c r="I288" s="942"/>
      <c r="J288" s="14" t="s">
        <v>156</v>
      </c>
      <c r="K288" s="20"/>
      <c r="L288" s="14"/>
      <c r="M288" s="15"/>
      <c r="N288" s="15"/>
      <c r="O288" s="15"/>
      <c r="P288" s="15"/>
      <c r="Q288" s="14"/>
      <c r="R288" s="14"/>
      <c r="S288" s="1012"/>
      <c r="T288" s="912"/>
      <c r="U288" s="912"/>
      <c r="V288" s="912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</row>
    <row r="289" spans="1:116" ht="9.75" customHeight="1" outlineLevel="4" x14ac:dyDescent="0.15">
      <c r="A289" s="1001"/>
      <c r="B289" s="1005"/>
      <c r="C289" s="1009"/>
      <c r="D289" s="1045"/>
      <c r="E289" s="961"/>
      <c r="F289" s="967"/>
      <c r="G289" s="943"/>
      <c r="H289" s="943"/>
      <c r="I289" s="943"/>
      <c r="J289" s="16" t="s">
        <v>157</v>
      </c>
      <c r="K289" s="20"/>
      <c r="L289" s="16"/>
      <c r="M289" s="17"/>
      <c r="N289" s="17"/>
      <c r="O289" s="17"/>
      <c r="P289" s="17"/>
      <c r="Q289" s="16"/>
      <c r="R289" s="16"/>
      <c r="S289" s="1013"/>
      <c r="T289" s="913"/>
      <c r="U289" s="913"/>
      <c r="V289" s="913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</row>
    <row r="290" spans="1:116" ht="9.75" customHeight="1" outlineLevel="4" x14ac:dyDescent="0.15">
      <c r="A290" s="1001"/>
      <c r="B290" s="1005"/>
      <c r="C290" s="1009"/>
      <c r="D290" s="1045"/>
      <c r="E290" s="961"/>
      <c r="F290" s="967"/>
      <c r="G290" s="943"/>
      <c r="H290" s="943"/>
      <c r="I290" s="943"/>
      <c r="J290" s="16" t="s">
        <v>158</v>
      </c>
      <c r="K290" s="20"/>
      <c r="L290" s="16"/>
      <c r="M290" s="17"/>
      <c r="N290" s="17"/>
      <c r="O290" s="17"/>
      <c r="P290" s="17"/>
      <c r="Q290" s="16"/>
      <c r="R290" s="16"/>
      <c r="S290" s="1013"/>
      <c r="T290" s="913"/>
      <c r="U290" s="913"/>
      <c r="V290" s="913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</row>
    <row r="291" spans="1:116" ht="9.75" customHeight="1" outlineLevel="4" x14ac:dyDescent="0.15">
      <c r="A291" s="1002"/>
      <c r="B291" s="1006"/>
      <c r="C291" s="1010"/>
      <c r="D291" s="1046"/>
      <c r="E291" s="961"/>
      <c r="F291" s="967"/>
      <c r="G291" s="943"/>
      <c r="H291" s="943"/>
      <c r="I291" s="943"/>
      <c r="J291" s="18" t="s">
        <v>159</v>
      </c>
      <c r="K291" s="21"/>
      <c r="L291" s="18"/>
      <c r="M291" s="18"/>
      <c r="N291" s="18"/>
      <c r="O291" s="18"/>
      <c r="P291" s="18"/>
      <c r="Q291" s="18"/>
      <c r="R291" s="18"/>
      <c r="S291" s="1014"/>
      <c r="T291" s="913"/>
      <c r="U291" s="913"/>
      <c r="V291" s="913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</row>
    <row r="292" spans="1:116" ht="9.75" customHeight="1" outlineLevel="4" thickBot="1" x14ac:dyDescent="0.2">
      <c r="A292" s="1003"/>
      <c r="B292" s="1007"/>
      <c r="C292" s="1011"/>
      <c r="D292" s="1047"/>
      <c r="E292" s="962"/>
      <c r="F292" s="968"/>
      <c r="G292" s="944"/>
      <c r="H292" s="944"/>
      <c r="I292" s="944"/>
      <c r="J292" s="19" t="s">
        <v>385</v>
      </c>
      <c r="K292" s="19">
        <f>SUM(K288:K291)</f>
        <v>0</v>
      </c>
      <c r="L292" s="19">
        <f>SUM(L288:L291)</f>
        <v>0</v>
      </c>
      <c r="M292" s="19">
        <f t="shared" ref="M292:R292" si="66">SUM(M288:M291)</f>
        <v>0</v>
      </c>
      <c r="N292" s="19">
        <f t="shared" si="66"/>
        <v>0</v>
      </c>
      <c r="O292" s="19">
        <f t="shared" si="66"/>
        <v>0</v>
      </c>
      <c r="P292" s="19">
        <f t="shared" si="66"/>
        <v>0</v>
      </c>
      <c r="Q292" s="19">
        <f t="shared" si="66"/>
        <v>0</v>
      </c>
      <c r="R292" s="19">
        <f t="shared" si="66"/>
        <v>0</v>
      </c>
      <c r="S292" s="1015"/>
      <c r="T292" s="914"/>
      <c r="U292" s="914"/>
      <c r="V292" s="914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</row>
    <row r="293" spans="1:116" ht="9.75" customHeight="1" outlineLevel="4" x14ac:dyDescent="0.15">
      <c r="A293" s="948" t="s">
        <v>20</v>
      </c>
      <c r="B293" s="951" t="s">
        <v>10</v>
      </c>
      <c r="C293" s="954" t="s">
        <v>12</v>
      </c>
      <c r="D293" s="957" t="s">
        <v>12</v>
      </c>
      <c r="E293" s="960" t="s">
        <v>11</v>
      </c>
      <c r="F293" s="966"/>
      <c r="G293" s="942"/>
      <c r="H293" s="942"/>
      <c r="I293" s="942"/>
      <c r="J293" s="14" t="s">
        <v>156</v>
      </c>
      <c r="K293" s="20"/>
      <c r="L293" s="20"/>
      <c r="M293" s="17"/>
      <c r="N293" s="17"/>
      <c r="O293" s="17"/>
      <c r="P293" s="17"/>
      <c r="Q293" s="16"/>
      <c r="R293" s="16"/>
      <c r="S293" s="945"/>
      <c r="T293" s="912"/>
      <c r="U293" s="912"/>
      <c r="V293" s="912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</row>
    <row r="294" spans="1:116" ht="9.75" customHeight="1" outlineLevel="4" x14ac:dyDescent="0.15">
      <c r="A294" s="949"/>
      <c r="B294" s="952"/>
      <c r="C294" s="955"/>
      <c r="D294" s="958"/>
      <c r="E294" s="961"/>
      <c r="F294" s="967"/>
      <c r="G294" s="943"/>
      <c r="H294" s="943"/>
      <c r="I294" s="943"/>
      <c r="J294" s="16" t="s">
        <v>157</v>
      </c>
      <c r="K294" s="20"/>
      <c r="L294" s="20"/>
      <c r="M294" s="17"/>
      <c r="N294" s="17"/>
      <c r="O294" s="17"/>
      <c r="P294" s="17"/>
      <c r="Q294" s="16"/>
      <c r="R294" s="16"/>
      <c r="S294" s="946"/>
      <c r="T294" s="913"/>
      <c r="U294" s="913"/>
      <c r="V294" s="913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</row>
    <row r="295" spans="1:116" ht="9.75" customHeight="1" outlineLevel="4" x14ac:dyDescent="0.15">
      <c r="A295" s="949"/>
      <c r="B295" s="952"/>
      <c r="C295" s="955"/>
      <c r="D295" s="958"/>
      <c r="E295" s="961"/>
      <c r="F295" s="967"/>
      <c r="G295" s="943"/>
      <c r="H295" s="943"/>
      <c r="I295" s="943"/>
      <c r="J295" s="16" t="s">
        <v>158</v>
      </c>
      <c r="K295" s="20"/>
      <c r="L295" s="20"/>
      <c r="M295" s="17"/>
      <c r="N295" s="17"/>
      <c r="O295" s="17"/>
      <c r="P295" s="17"/>
      <c r="Q295" s="16"/>
      <c r="R295" s="16"/>
      <c r="S295" s="946"/>
      <c r="T295" s="913"/>
      <c r="U295" s="913"/>
      <c r="V295" s="913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</row>
    <row r="296" spans="1:116" ht="9.75" customHeight="1" outlineLevel="4" x14ac:dyDescent="0.15">
      <c r="A296" s="949"/>
      <c r="B296" s="952"/>
      <c r="C296" s="955"/>
      <c r="D296" s="958"/>
      <c r="E296" s="961"/>
      <c r="F296" s="967"/>
      <c r="G296" s="943"/>
      <c r="H296" s="943"/>
      <c r="I296" s="943"/>
      <c r="J296" s="18" t="s">
        <v>159</v>
      </c>
      <c r="K296" s="21"/>
      <c r="L296" s="21"/>
      <c r="M296" s="22"/>
      <c r="N296" s="22"/>
      <c r="O296" s="22"/>
      <c r="P296" s="22"/>
      <c r="Q296" s="18"/>
      <c r="R296" s="18"/>
      <c r="S296" s="946"/>
      <c r="T296" s="913"/>
      <c r="U296" s="913"/>
      <c r="V296" s="913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</row>
    <row r="297" spans="1:116" ht="9.75" customHeight="1" outlineLevel="4" thickBot="1" x14ac:dyDescent="0.2">
      <c r="A297" s="950"/>
      <c r="B297" s="953"/>
      <c r="C297" s="956"/>
      <c r="D297" s="959"/>
      <c r="E297" s="962"/>
      <c r="F297" s="968"/>
      <c r="G297" s="944"/>
      <c r="H297" s="944"/>
      <c r="I297" s="944"/>
      <c r="J297" s="19" t="s">
        <v>385</v>
      </c>
      <c r="K297" s="19">
        <f>SUM(K293:K296)</f>
        <v>0</v>
      </c>
      <c r="L297" s="19">
        <f>SUM(L293:L296)</f>
        <v>0</v>
      </c>
      <c r="M297" s="19">
        <f t="shared" ref="M297:R297" si="67">SUM(M293:M296)</f>
        <v>0</v>
      </c>
      <c r="N297" s="19">
        <f t="shared" si="67"/>
        <v>0</v>
      </c>
      <c r="O297" s="19">
        <f t="shared" si="67"/>
        <v>0</v>
      </c>
      <c r="P297" s="19">
        <f t="shared" si="67"/>
        <v>0</v>
      </c>
      <c r="Q297" s="19">
        <f t="shared" si="67"/>
        <v>0</v>
      </c>
      <c r="R297" s="19">
        <f t="shared" si="67"/>
        <v>0</v>
      </c>
      <c r="S297" s="947"/>
      <c r="T297" s="914"/>
      <c r="U297" s="914"/>
      <c r="V297" s="914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</row>
    <row r="298" spans="1:116" ht="9.75" customHeight="1" outlineLevel="4" x14ac:dyDescent="0.15">
      <c r="A298" s="1001" t="s">
        <v>20</v>
      </c>
      <c r="B298" s="1005" t="s">
        <v>10</v>
      </c>
      <c r="C298" s="1009" t="s">
        <v>12</v>
      </c>
      <c r="D298" s="1045" t="s">
        <v>12</v>
      </c>
      <c r="E298" s="960" t="s">
        <v>12</v>
      </c>
      <c r="F298" s="963"/>
      <c r="G298" s="942"/>
      <c r="H298" s="942"/>
      <c r="I298" s="942"/>
      <c r="J298" s="14" t="s">
        <v>156</v>
      </c>
      <c r="K298" s="20"/>
      <c r="L298" s="20"/>
      <c r="M298" s="17"/>
      <c r="N298" s="17"/>
      <c r="O298" s="17"/>
      <c r="P298" s="17"/>
      <c r="Q298" s="16"/>
      <c r="R298" s="16"/>
      <c r="S298" s="1013"/>
      <c r="T298" s="912"/>
      <c r="U298" s="912"/>
      <c r="V298" s="912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</row>
    <row r="299" spans="1:116" ht="9.75" customHeight="1" outlineLevel="4" x14ac:dyDescent="0.15">
      <c r="A299" s="1001"/>
      <c r="B299" s="1005"/>
      <c r="C299" s="1009"/>
      <c r="D299" s="1045"/>
      <c r="E299" s="961"/>
      <c r="F299" s="964"/>
      <c r="G299" s="943"/>
      <c r="H299" s="943"/>
      <c r="I299" s="943"/>
      <c r="J299" s="16" t="s">
        <v>157</v>
      </c>
      <c r="K299" s="20"/>
      <c r="L299" s="20"/>
      <c r="M299" s="17"/>
      <c r="N299" s="17"/>
      <c r="O299" s="17"/>
      <c r="P299" s="17"/>
      <c r="Q299" s="16"/>
      <c r="R299" s="16"/>
      <c r="S299" s="1013"/>
      <c r="T299" s="913"/>
      <c r="U299" s="913"/>
      <c r="V299" s="913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</row>
    <row r="300" spans="1:116" ht="9.75" customHeight="1" outlineLevel="4" x14ac:dyDescent="0.15">
      <c r="A300" s="1001"/>
      <c r="B300" s="1005"/>
      <c r="C300" s="1009"/>
      <c r="D300" s="1045"/>
      <c r="E300" s="961"/>
      <c r="F300" s="964"/>
      <c r="G300" s="943"/>
      <c r="H300" s="943"/>
      <c r="I300" s="943"/>
      <c r="J300" s="16" t="s">
        <v>158</v>
      </c>
      <c r="K300" s="20"/>
      <c r="L300" s="20"/>
      <c r="M300" s="17"/>
      <c r="N300" s="17"/>
      <c r="O300" s="17"/>
      <c r="P300" s="17"/>
      <c r="Q300" s="16"/>
      <c r="R300" s="16"/>
      <c r="S300" s="1013"/>
      <c r="T300" s="913"/>
      <c r="U300" s="913"/>
      <c r="V300" s="913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</row>
    <row r="301" spans="1:116" ht="9.75" customHeight="1" outlineLevel="4" x14ac:dyDescent="0.15">
      <c r="A301" s="1002"/>
      <c r="B301" s="1006"/>
      <c r="C301" s="1010"/>
      <c r="D301" s="1046"/>
      <c r="E301" s="961"/>
      <c r="F301" s="964"/>
      <c r="G301" s="943"/>
      <c r="H301" s="943"/>
      <c r="I301" s="943"/>
      <c r="J301" s="18" t="s">
        <v>159</v>
      </c>
      <c r="K301" s="21"/>
      <c r="L301" s="21"/>
      <c r="M301" s="22"/>
      <c r="N301" s="22"/>
      <c r="O301" s="22"/>
      <c r="P301" s="22"/>
      <c r="Q301" s="18"/>
      <c r="R301" s="18"/>
      <c r="S301" s="1014"/>
      <c r="T301" s="913"/>
      <c r="U301" s="913"/>
      <c r="V301" s="913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</row>
    <row r="302" spans="1:116" ht="9.75" customHeight="1" outlineLevel="4" thickBot="1" x14ac:dyDescent="0.2">
      <c r="A302" s="1003"/>
      <c r="B302" s="1007"/>
      <c r="C302" s="1011"/>
      <c r="D302" s="1047"/>
      <c r="E302" s="962"/>
      <c r="F302" s="965"/>
      <c r="G302" s="944"/>
      <c r="H302" s="944"/>
      <c r="I302" s="944"/>
      <c r="J302" s="19" t="s">
        <v>385</v>
      </c>
      <c r="K302" s="19">
        <f>SUM(K298:K301)</f>
        <v>0</v>
      </c>
      <c r="L302" s="19">
        <f>SUM(L298:L301)</f>
        <v>0</v>
      </c>
      <c r="M302" s="19">
        <f t="shared" ref="M302:R302" si="68">SUM(M298:M301)</f>
        <v>0</v>
      </c>
      <c r="N302" s="19">
        <f t="shared" si="68"/>
        <v>0</v>
      </c>
      <c r="O302" s="19">
        <f t="shared" si="68"/>
        <v>0</v>
      </c>
      <c r="P302" s="19">
        <f t="shared" si="68"/>
        <v>0</v>
      </c>
      <c r="Q302" s="19">
        <f t="shared" si="68"/>
        <v>0</v>
      </c>
      <c r="R302" s="19">
        <f t="shared" si="68"/>
        <v>0</v>
      </c>
      <c r="S302" s="1015"/>
      <c r="T302" s="914"/>
      <c r="U302" s="914"/>
      <c r="V302" s="914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</row>
    <row r="303" spans="1:116" ht="9.75" customHeight="1" outlineLevel="3" thickBot="1" x14ac:dyDescent="0.2">
      <c r="A303" s="23" t="s">
        <v>20</v>
      </c>
      <c r="B303" s="24" t="s">
        <v>10</v>
      </c>
      <c r="C303" s="87" t="s">
        <v>12</v>
      </c>
      <c r="D303" s="25">
        <v>3</v>
      </c>
      <c r="E303" s="915" t="s">
        <v>46</v>
      </c>
      <c r="F303" s="916"/>
      <c r="G303" s="916"/>
      <c r="H303" s="916"/>
      <c r="I303" s="916"/>
      <c r="J303" s="917"/>
      <c r="K303" s="26">
        <f>K292+K297+K302</f>
        <v>0</v>
      </c>
      <c r="L303" s="26">
        <f>L292+L297+L302</f>
        <v>0</v>
      </c>
      <c r="M303" s="26">
        <f t="shared" ref="M303:R303" si="69">M292+M297+M302</f>
        <v>0</v>
      </c>
      <c r="N303" s="26">
        <f t="shared" si="69"/>
        <v>0</v>
      </c>
      <c r="O303" s="26">
        <f t="shared" si="69"/>
        <v>0</v>
      </c>
      <c r="P303" s="26">
        <f t="shared" si="69"/>
        <v>0</v>
      </c>
      <c r="Q303" s="26">
        <f t="shared" si="69"/>
        <v>0</v>
      </c>
      <c r="R303" s="26">
        <f t="shared" si="69"/>
        <v>0</v>
      </c>
      <c r="S303" s="27" t="s">
        <v>13</v>
      </c>
      <c r="T303" s="26" t="s">
        <v>13</v>
      </c>
      <c r="U303" s="28" t="s">
        <v>13</v>
      </c>
      <c r="V303" s="29" t="s">
        <v>13</v>
      </c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</row>
    <row r="304" spans="1:116" ht="11.25" customHeight="1" outlineLevel="4" thickBot="1" x14ac:dyDescent="0.2">
      <c r="A304" s="11" t="s">
        <v>20</v>
      </c>
      <c r="B304" s="12" t="s">
        <v>10</v>
      </c>
      <c r="C304" s="86" t="s">
        <v>12</v>
      </c>
      <c r="D304" s="13">
        <v>4</v>
      </c>
      <c r="E304" s="1016" t="s">
        <v>181</v>
      </c>
      <c r="F304" s="1017"/>
      <c r="G304" s="1017"/>
      <c r="H304" s="1017"/>
      <c r="I304" s="1017"/>
      <c r="J304" s="1017"/>
      <c r="K304" s="1017"/>
      <c r="L304" s="1017"/>
      <c r="M304" s="1017"/>
      <c r="N304" s="1017"/>
      <c r="O304" s="1017"/>
      <c r="P304" s="1017"/>
      <c r="Q304" s="1017"/>
      <c r="R304" s="1017"/>
      <c r="S304" s="1017"/>
      <c r="T304" s="1017"/>
      <c r="U304" s="1017"/>
      <c r="V304" s="1018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</row>
    <row r="305" spans="1:116" ht="9.75" customHeight="1" outlineLevel="4" x14ac:dyDescent="0.15">
      <c r="A305" s="1000" t="s">
        <v>20</v>
      </c>
      <c r="B305" s="1004" t="s">
        <v>10</v>
      </c>
      <c r="C305" s="1008" t="s">
        <v>12</v>
      </c>
      <c r="D305" s="1048" t="s">
        <v>41</v>
      </c>
      <c r="E305" s="960" t="s">
        <v>10</v>
      </c>
      <c r="F305" s="966"/>
      <c r="G305" s="942"/>
      <c r="H305" s="942"/>
      <c r="I305" s="942"/>
      <c r="J305" s="14" t="s">
        <v>156</v>
      </c>
      <c r="K305" s="20"/>
      <c r="L305" s="14"/>
      <c r="M305" s="15"/>
      <c r="N305" s="15"/>
      <c r="O305" s="15"/>
      <c r="P305" s="15"/>
      <c r="Q305" s="14"/>
      <c r="R305" s="14"/>
      <c r="S305" s="1012"/>
      <c r="T305" s="912"/>
      <c r="U305" s="912"/>
      <c r="V305" s="912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</row>
    <row r="306" spans="1:116" ht="9.75" customHeight="1" outlineLevel="4" x14ac:dyDescent="0.15">
      <c r="A306" s="1001"/>
      <c r="B306" s="1005"/>
      <c r="C306" s="1009"/>
      <c r="D306" s="1045"/>
      <c r="E306" s="961"/>
      <c r="F306" s="967"/>
      <c r="G306" s="943"/>
      <c r="H306" s="943"/>
      <c r="I306" s="943"/>
      <c r="J306" s="16" t="s">
        <v>157</v>
      </c>
      <c r="K306" s="20"/>
      <c r="L306" s="16"/>
      <c r="M306" s="17"/>
      <c r="N306" s="17"/>
      <c r="O306" s="17"/>
      <c r="P306" s="17"/>
      <c r="Q306" s="16"/>
      <c r="R306" s="16"/>
      <c r="S306" s="1013"/>
      <c r="T306" s="913"/>
      <c r="U306" s="913"/>
      <c r="V306" s="913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</row>
    <row r="307" spans="1:116" ht="9.75" customHeight="1" outlineLevel="4" x14ac:dyDescent="0.15">
      <c r="A307" s="1001"/>
      <c r="B307" s="1005"/>
      <c r="C307" s="1009"/>
      <c r="D307" s="1045"/>
      <c r="E307" s="961"/>
      <c r="F307" s="967"/>
      <c r="G307" s="943"/>
      <c r="H307" s="943"/>
      <c r="I307" s="943"/>
      <c r="J307" s="16" t="s">
        <v>158</v>
      </c>
      <c r="K307" s="20"/>
      <c r="L307" s="16"/>
      <c r="M307" s="17"/>
      <c r="N307" s="17"/>
      <c r="O307" s="17"/>
      <c r="P307" s="17"/>
      <c r="Q307" s="16"/>
      <c r="R307" s="16"/>
      <c r="S307" s="1013"/>
      <c r="T307" s="913"/>
      <c r="U307" s="913"/>
      <c r="V307" s="913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</row>
    <row r="308" spans="1:116" ht="9.75" customHeight="1" outlineLevel="4" x14ac:dyDescent="0.15">
      <c r="A308" s="1002"/>
      <c r="B308" s="1006"/>
      <c r="C308" s="1010"/>
      <c r="D308" s="1046"/>
      <c r="E308" s="961"/>
      <c r="F308" s="967"/>
      <c r="G308" s="943"/>
      <c r="H308" s="943"/>
      <c r="I308" s="943"/>
      <c r="J308" s="18" t="s">
        <v>159</v>
      </c>
      <c r="K308" s="21"/>
      <c r="L308" s="18"/>
      <c r="M308" s="18"/>
      <c r="N308" s="18"/>
      <c r="O308" s="18"/>
      <c r="P308" s="18"/>
      <c r="Q308" s="18"/>
      <c r="R308" s="18"/>
      <c r="S308" s="1014"/>
      <c r="T308" s="913"/>
      <c r="U308" s="913"/>
      <c r="V308" s="913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</row>
    <row r="309" spans="1:116" ht="9.75" customHeight="1" outlineLevel="4" thickBot="1" x14ac:dyDescent="0.2">
      <c r="A309" s="1003"/>
      <c r="B309" s="1007"/>
      <c r="C309" s="1011"/>
      <c r="D309" s="1047"/>
      <c r="E309" s="962"/>
      <c r="F309" s="968"/>
      <c r="G309" s="944"/>
      <c r="H309" s="944"/>
      <c r="I309" s="944"/>
      <c r="J309" s="19" t="s">
        <v>385</v>
      </c>
      <c r="K309" s="19">
        <f>SUM(K305:K308)</f>
        <v>0</v>
      </c>
      <c r="L309" s="19">
        <f>SUM(L305:L308)</f>
        <v>0</v>
      </c>
      <c r="M309" s="19">
        <f t="shared" ref="M309:R309" si="70">SUM(M305:M308)</f>
        <v>0</v>
      </c>
      <c r="N309" s="19">
        <f t="shared" si="70"/>
        <v>0</v>
      </c>
      <c r="O309" s="19">
        <f t="shared" si="70"/>
        <v>0</v>
      </c>
      <c r="P309" s="19">
        <f t="shared" si="70"/>
        <v>0</v>
      </c>
      <c r="Q309" s="19">
        <f t="shared" si="70"/>
        <v>0</v>
      </c>
      <c r="R309" s="19">
        <f t="shared" si="70"/>
        <v>0</v>
      </c>
      <c r="S309" s="1015"/>
      <c r="T309" s="914"/>
      <c r="U309" s="914"/>
      <c r="V309" s="914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</row>
    <row r="310" spans="1:116" ht="9.75" customHeight="1" outlineLevel="4" x14ac:dyDescent="0.15">
      <c r="A310" s="948" t="s">
        <v>20</v>
      </c>
      <c r="B310" s="951" t="s">
        <v>10</v>
      </c>
      <c r="C310" s="954" t="s">
        <v>12</v>
      </c>
      <c r="D310" s="957" t="s">
        <v>41</v>
      </c>
      <c r="E310" s="960" t="s">
        <v>11</v>
      </c>
      <c r="F310" s="966"/>
      <c r="G310" s="942"/>
      <c r="H310" s="942"/>
      <c r="I310" s="942"/>
      <c r="J310" s="14" t="s">
        <v>156</v>
      </c>
      <c r="K310" s="20"/>
      <c r="L310" s="20"/>
      <c r="M310" s="17"/>
      <c r="N310" s="17"/>
      <c r="O310" s="17"/>
      <c r="P310" s="17"/>
      <c r="Q310" s="16"/>
      <c r="R310" s="16"/>
      <c r="S310" s="945"/>
      <c r="T310" s="912"/>
      <c r="U310" s="912"/>
      <c r="V310" s="912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</row>
    <row r="311" spans="1:116" ht="9.75" customHeight="1" outlineLevel="4" x14ac:dyDescent="0.15">
      <c r="A311" s="949"/>
      <c r="B311" s="952"/>
      <c r="C311" s="955"/>
      <c r="D311" s="958"/>
      <c r="E311" s="961"/>
      <c r="F311" s="967"/>
      <c r="G311" s="943"/>
      <c r="H311" s="943"/>
      <c r="I311" s="943"/>
      <c r="J311" s="16" t="s">
        <v>157</v>
      </c>
      <c r="K311" s="20"/>
      <c r="L311" s="20"/>
      <c r="M311" s="17"/>
      <c r="N311" s="17"/>
      <c r="O311" s="17"/>
      <c r="P311" s="17"/>
      <c r="Q311" s="16"/>
      <c r="R311" s="16"/>
      <c r="S311" s="946"/>
      <c r="T311" s="913"/>
      <c r="U311" s="913"/>
      <c r="V311" s="913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</row>
    <row r="312" spans="1:116" ht="9.75" customHeight="1" outlineLevel="4" x14ac:dyDescent="0.15">
      <c r="A312" s="949"/>
      <c r="B312" s="952"/>
      <c r="C312" s="955"/>
      <c r="D312" s="958"/>
      <c r="E312" s="961"/>
      <c r="F312" s="967"/>
      <c r="G312" s="943"/>
      <c r="H312" s="943"/>
      <c r="I312" s="943"/>
      <c r="J312" s="16" t="s">
        <v>158</v>
      </c>
      <c r="K312" s="20"/>
      <c r="L312" s="20"/>
      <c r="M312" s="17"/>
      <c r="N312" s="17"/>
      <c r="O312" s="17"/>
      <c r="P312" s="17"/>
      <c r="Q312" s="16"/>
      <c r="R312" s="16"/>
      <c r="S312" s="946"/>
      <c r="T312" s="913"/>
      <c r="U312" s="913"/>
      <c r="V312" s="913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</row>
    <row r="313" spans="1:116" ht="9.75" customHeight="1" outlineLevel="4" x14ac:dyDescent="0.15">
      <c r="A313" s="949"/>
      <c r="B313" s="952"/>
      <c r="C313" s="955"/>
      <c r="D313" s="958"/>
      <c r="E313" s="961"/>
      <c r="F313" s="967"/>
      <c r="G313" s="943"/>
      <c r="H313" s="943"/>
      <c r="I313" s="943"/>
      <c r="J313" s="18" t="s">
        <v>159</v>
      </c>
      <c r="K313" s="21"/>
      <c r="L313" s="21"/>
      <c r="M313" s="22"/>
      <c r="N313" s="22"/>
      <c r="O313" s="22"/>
      <c r="P313" s="22"/>
      <c r="Q313" s="18"/>
      <c r="R313" s="18"/>
      <c r="S313" s="946"/>
      <c r="T313" s="913"/>
      <c r="U313" s="913"/>
      <c r="V313" s="913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</row>
    <row r="314" spans="1:116" ht="9.75" customHeight="1" outlineLevel="4" thickBot="1" x14ac:dyDescent="0.2">
      <c r="A314" s="950"/>
      <c r="B314" s="953"/>
      <c r="C314" s="956"/>
      <c r="D314" s="959"/>
      <c r="E314" s="962"/>
      <c r="F314" s="968"/>
      <c r="G314" s="944"/>
      <c r="H314" s="944"/>
      <c r="I314" s="944"/>
      <c r="J314" s="19" t="s">
        <v>385</v>
      </c>
      <c r="K314" s="19">
        <f>SUM(K310:K313)</f>
        <v>0</v>
      </c>
      <c r="L314" s="19">
        <f>SUM(L310:L313)</f>
        <v>0</v>
      </c>
      <c r="M314" s="19">
        <f t="shared" ref="M314:R314" si="71">SUM(M310:M313)</f>
        <v>0</v>
      </c>
      <c r="N314" s="19">
        <f t="shared" si="71"/>
        <v>0</v>
      </c>
      <c r="O314" s="19">
        <f t="shared" si="71"/>
        <v>0</v>
      </c>
      <c r="P314" s="19">
        <f t="shared" si="71"/>
        <v>0</v>
      </c>
      <c r="Q314" s="19">
        <f t="shared" si="71"/>
        <v>0</v>
      </c>
      <c r="R314" s="19">
        <f t="shared" si="71"/>
        <v>0</v>
      </c>
      <c r="S314" s="947"/>
      <c r="T314" s="914"/>
      <c r="U314" s="914"/>
      <c r="V314" s="914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</row>
    <row r="315" spans="1:116" ht="9.75" customHeight="1" outlineLevel="4" x14ac:dyDescent="0.15">
      <c r="A315" s="1001" t="s">
        <v>20</v>
      </c>
      <c r="B315" s="1005" t="s">
        <v>10</v>
      </c>
      <c r="C315" s="1009" t="s">
        <v>12</v>
      </c>
      <c r="D315" s="1045" t="s">
        <v>41</v>
      </c>
      <c r="E315" s="960" t="s">
        <v>12</v>
      </c>
      <c r="F315" s="963"/>
      <c r="G315" s="942"/>
      <c r="H315" s="942"/>
      <c r="I315" s="942"/>
      <c r="J315" s="14" t="s">
        <v>156</v>
      </c>
      <c r="K315" s="20"/>
      <c r="L315" s="20"/>
      <c r="M315" s="17"/>
      <c r="N315" s="17"/>
      <c r="O315" s="17"/>
      <c r="P315" s="17"/>
      <c r="Q315" s="16"/>
      <c r="R315" s="16"/>
      <c r="S315" s="1013"/>
      <c r="T315" s="912"/>
      <c r="U315" s="912"/>
      <c r="V315" s="912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</row>
    <row r="316" spans="1:116" ht="9.75" customHeight="1" outlineLevel="4" x14ac:dyDescent="0.15">
      <c r="A316" s="1001"/>
      <c r="B316" s="1005"/>
      <c r="C316" s="1009"/>
      <c r="D316" s="1045"/>
      <c r="E316" s="961"/>
      <c r="F316" s="964"/>
      <c r="G316" s="943"/>
      <c r="H316" s="943"/>
      <c r="I316" s="943"/>
      <c r="J316" s="16" t="s">
        <v>157</v>
      </c>
      <c r="K316" s="20"/>
      <c r="L316" s="20"/>
      <c r="M316" s="17"/>
      <c r="N316" s="17"/>
      <c r="O316" s="17"/>
      <c r="P316" s="17"/>
      <c r="Q316" s="16"/>
      <c r="R316" s="16"/>
      <c r="S316" s="1013"/>
      <c r="T316" s="913"/>
      <c r="U316" s="913"/>
      <c r="V316" s="913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</row>
    <row r="317" spans="1:116" ht="9.75" customHeight="1" outlineLevel="4" x14ac:dyDescent="0.15">
      <c r="A317" s="1001"/>
      <c r="B317" s="1005"/>
      <c r="C317" s="1009"/>
      <c r="D317" s="1045"/>
      <c r="E317" s="961"/>
      <c r="F317" s="964"/>
      <c r="G317" s="943"/>
      <c r="H317" s="943"/>
      <c r="I317" s="943"/>
      <c r="J317" s="16" t="s">
        <v>158</v>
      </c>
      <c r="K317" s="20"/>
      <c r="L317" s="20"/>
      <c r="M317" s="17"/>
      <c r="N317" s="17"/>
      <c r="O317" s="17"/>
      <c r="P317" s="17"/>
      <c r="Q317" s="16"/>
      <c r="R317" s="16"/>
      <c r="S317" s="1013"/>
      <c r="T317" s="913"/>
      <c r="U317" s="913"/>
      <c r="V317" s="913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</row>
    <row r="318" spans="1:116" ht="9.75" customHeight="1" outlineLevel="4" x14ac:dyDescent="0.15">
      <c r="A318" s="1002"/>
      <c r="B318" s="1006"/>
      <c r="C318" s="1010"/>
      <c r="D318" s="1046"/>
      <c r="E318" s="961"/>
      <c r="F318" s="964"/>
      <c r="G318" s="943"/>
      <c r="H318" s="943"/>
      <c r="I318" s="943"/>
      <c r="J318" s="18" t="s">
        <v>159</v>
      </c>
      <c r="K318" s="21"/>
      <c r="L318" s="21"/>
      <c r="M318" s="22"/>
      <c r="N318" s="22"/>
      <c r="O318" s="22"/>
      <c r="P318" s="22"/>
      <c r="Q318" s="18"/>
      <c r="R318" s="18"/>
      <c r="S318" s="1014"/>
      <c r="T318" s="913"/>
      <c r="U318" s="913"/>
      <c r="V318" s="913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</row>
    <row r="319" spans="1:116" ht="9.75" customHeight="1" outlineLevel="4" thickBot="1" x14ac:dyDescent="0.2">
      <c r="A319" s="1003"/>
      <c r="B319" s="1007"/>
      <c r="C319" s="1011"/>
      <c r="D319" s="1047"/>
      <c r="E319" s="962"/>
      <c r="F319" s="965"/>
      <c r="G319" s="944"/>
      <c r="H319" s="944"/>
      <c r="I319" s="944"/>
      <c r="J319" s="19" t="s">
        <v>385</v>
      </c>
      <c r="K319" s="19">
        <f>SUM(K315:K318)</f>
        <v>0</v>
      </c>
      <c r="L319" s="19">
        <f>SUM(L315:L318)</f>
        <v>0</v>
      </c>
      <c r="M319" s="19">
        <f t="shared" ref="M319:R319" si="72">SUM(M315:M318)</f>
        <v>0</v>
      </c>
      <c r="N319" s="19">
        <f t="shared" si="72"/>
        <v>0</v>
      </c>
      <c r="O319" s="19">
        <f t="shared" si="72"/>
        <v>0</v>
      </c>
      <c r="P319" s="19">
        <f t="shared" si="72"/>
        <v>0</v>
      </c>
      <c r="Q319" s="19">
        <f t="shared" si="72"/>
        <v>0</v>
      </c>
      <c r="R319" s="19">
        <f t="shared" si="72"/>
        <v>0</v>
      </c>
      <c r="S319" s="1015"/>
      <c r="T319" s="914"/>
      <c r="U319" s="914"/>
      <c r="V319" s="914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</row>
    <row r="320" spans="1:116" ht="9.75" customHeight="1" outlineLevel="3" thickBot="1" x14ac:dyDescent="0.2">
      <c r="A320" s="23" t="s">
        <v>20</v>
      </c>
      <c r="B320" s="24" t="s">
        <v>10</v>
      </c>
      <c r="C320" s="87" t="s">
        <v>12</v>
      </c>
      <c r="D320" s="25">
        <v>4</v>
      </c>
      <c r="E320" s="915" t="s">
        <v>46</v>
      </c>
      <c r="F320" s="916"/>
      <c r="G320" s="916"/>
      <c r="H320" s="916"/>
      <c r="I320" s="916"/>
      <c r="J320" s="917"/>
      <c r="K320" s="26">
        <f>K309+K314+K319</f>
        <v>0</v>
      </c>
      <c r="L320" s="26">
        <f>L309+L314+L319</f>
        <v>0</v>
      </c>
      <c r="M320" s="26">
        <f t="shared" ref="M320:R320" si="73">M309+M314+M319</f>
        <v>0</v>
      </c>
      <c r="N320" s="26">
        <f t="shared" si="73"/>
        <v>0</v>
      </c>
      <c r="O320" s="26">
        <f t="shared" si="73"/>
        <v>0</v>
      </c>
      <c r="P320" s="26">
        <f t="shared" si="73"/>
        <v>0</v>
      </c>
      <c r="Q320" s="26">
        <f t="shared" si="73"/>
        <v>0</v>
      </c>
      <c r="R320" s="26">
        <f t="shared" si="73"/>
        <v>0</v>
      </c>
      <c r="S320" s="27" t="s">
        <v>13</v>
      </c>
      <c r="T320" s="26" t="s">
        <v>13</v>
      </c>
      <c r="U320" s="28" t="s">
        <v>13</v>
      </c>
      <c r="V320" s="29" t="s">
        <v>13</v>
      </c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</row>
    <row r="321" spans="1:44" ht="11.25" customHeight="1" outlineLevel="4" thickBot="1" x14ac:dyDescent="0.2">
      <c r="A321" s="11" t="s">
        <v>20</v>
      </c>
      <c r="B321" s="12" t="s">
        <v>10</v>
      </c>
      <c r="C321" s="86" t="s">
        <v>12</v>
      </c>
      <c r="D321" s="13">
        <v>5</v>
      </c>
      <c r="E321" s="1016" t="s">
        <v>182</v>
      </c>
      <c r="F321" s="1017"/>
      <c r="G321" s="1017"/>
      <c r="H321" s="1017"/>
      <c r="I321" s="1017"/>
      <c r="J321" s="1017"/>
      <c r="K321" s="1017"/>
      <c r="L321" s="1017"/>
      <c r="M321" s="1017"/>
      <c r="N321" s="1017"/>
      <c r="O321" s="1017"/>
      <c r="P321" s="1017"/>
      <c r="Q321" s="1017"/>
      <c r="R321" s="1017"/>
      <c r="S321" s="1017"/>
      <c r="T321" s="1017"/>
      <c r="U321" s="1017"/>
      <c r="V321" s="1018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</row>
    <row r="322" spans="1:44" ht="9.75" customHeight="1" outlineLevel="4" x14ac:dyDescent="0.15">
      <c r="A322" s="1000" t="s">
        <v>20</v>
      </c>
      <c r="B322" s="1004" t="s">
        <v>10</v>
      </c>
      <c r="C322" s="1008" t="s">
        <v>12</v>
      </c>
      <c r="D322" s="1048" t="s">
        <v>45</v>
      </c>
      <c r="E322" s="1022" t="s">
        <v>10</v>
      </c>
      <c r="F322" s="1138" t="s">
        <v>355</v>
      </c>
      <c r="G322" s="986"/>
      <c r="H322" s="942" t="s">
        <v>20</v>
      </c>
      <c r="I322" s="986" t="s">
        <v>101</v>
      </c>
      <c r="J322" s="14" t="s">
        <v>156</v>
      </c>
      <c r="K322" s="20"/>
      <c r="L322" s="14"/>
      <c r="M322" s="15"/>
      <c r="N322" s="15"/>
      <c r="O322" s="15"/>
      <c r="P322" s="15"/>
      <c r="Q322" s="14"/>
      <c r="R322" s="14"/>
      <c r="S322" s="1012"/>
      <c r="T322" s="912"/>
      <c r="U322" s="912"/>
      <c r="V322" s="912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</row>
    <row r="323" spans="1:44" ht="9.75" customHeight="1" outlineLevel="4" x14ac:dyDescent="0.15">
      <c r="A323" s="1001"/>
      <c r="B323" s="1005"/>
      <c r="C323" s="1009"/>
      <c r="D323" s="1045"/>
      <c r="E323" s="1023"/>
      <c r="F323" s="1139"/>
      <c r="G323" s="985"/>
      <c r="H323" s="985"/>
      <c r="I323" s="985"/>
      <c r="J323" s="16" t="s">
        <v>157</v>
      </c>
      <c r="K323" s="20"/>
      <c r="L323" s="16"/>
      <c r="M323" s="17"/>
      <c r="N323" s="17"/>
      <c r="O323" s="17"/>
      <c r="P323" s="17"/>
      <c r="Q323" s="16"/>
      <c r="R323" s="16"/>
      <c r="S323" s="1013"/>
      <c r="T323" s="913"/>
      <c r="U323" s="913"/>
      <c r="V323" s="913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</row>
    <row r="324" spans="1:44" ht="9.75" customHeight="1" outlineLevel="4" x14ac:dyDescent="0.15">
      <c r="A324" s="1001"/>
      <c r="B324" s="1005"/>
      <c r="C324" s="1009"/>
      <c r="D324" s="1045"/>
      <c r="E324" s="1023"/>
      <c r="F324" s="1139"/>
      <c r="G324" s="985"/>
      <c r="H324" s="97" t="s">
        <v>386</v>
      </c>
      <c r="I324" s="985"/>
      <c r="J324" s="16" t="s">
        <v>158</v>
      </c>
      <c r="K324" s="20"/>
      <c r="L324" s="16"/>
      <c r="M324" s="17"/>
      <c r="N324" s="17"/>
      <c r="O324" s="17"/>
      <c r="P324" s="17"/>
      <c r="Q324" s="16"/>
      <c r="R324" s="16"/>
      <c r="S324" s="1013"/>
      <c r="T324" s="913"/>
      <c r="U324" s="913"/>
      <c r="V324" s="913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</row>
    <row r="325" spans="1:44" ht="9.75" customHeight="1" outlineLevel="4" x14ac:dyDescent="0.15">
      <c r="A325" s="1002"/>
      <c r="B325" s="1006"/>
      <c r="C325" s="1010"/>
      <c r="D325" s="1046"/>
      <c r="E325" s="1024"/>
      <c r="F325" s="1140"/>
      <c r="G325" s="987"/>
      <c r="H325" s="989" t="s">
        <v>62</v>
      </c>
      <c r="I325" s="987"/>
      <c r="J325" s="18" t="s">
        <v>159</v>
      </c>
      <c r="K325" s="21"/>
      <c r="L325" s="18"/>
      <c r="M325" s="18"/>
      <c r="N325" s="18"/>
      <c r="O325" s="18"/>
      <c r="P325" s="18"/>
      <c r="Q325" s="18"/>
      <c r="R325" s="18"/>
      <c r="S325" s="1014"/>
      <c r="T325" s="913"/>
      <c r="U325" s="913"/>
      <c r="V325" s="913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</row>
    <row r="326" spans="1:44" ht="9.75" customHeight="1" outlineLevel="4" thickBot="1" x14ac:dyDescent="0.2">
      <c r="A326" s="1003"/>
      <c r="B326" s="1007"/>
      <c r="C326" s="1011"/>
      <c r="D326" s="1047"/>
      <c r="E326" s="1025"/>
      <c r="F326" s="1141"/>
      <c r="G326" s="988"/>
      <c r="H326" s="944"/>
      <c r="I326" s="988"/>
      <c r="J326" s="19" t="s">
        <v>385</v>
      </c>
      <c r="K326" s="19">
        <f>SUM(K322:K325)</f>
        <v>0</v>
      </c>
      <c r="L326" s="19">
        <f>SUM(L322:L325)</f>
        <v>0</v>
      </c>
      <c r="M326" s="19">
        <f t="shared" ref="M326:R326" si="74">SUM(M322:M325)</f>
        <v>0</v>
      </c>
      <c r="N326" s="19">
        <f t="shared" si="74"/>
        <v>0</v>
      </c>
      <c r="O326" s="19">
        <f t="shared" si="74"/>
        <v>0</v>
      </c>
      <c r="P326" s="19">
        <f t="shared" si="74"/>
        <v>0</v>
      </c>
      <c r="Q326" s="19">
        <f t="shared" si="74"/>
        <v>0</v>
      </c>
      <c r="R326" s="19">
        <f t="shared" si="74"/>
        <v>0</v>
      </c>
      <c r="S326" s="1015"/>
      <c r="T326" s="914"/>
      <c r="U326" s="914"/>
      <c r="V326" s="914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</row>
    <row r="327" spans="1:44" ht="9.75" customHeight="1" outlineLevel="4" x14ac:dyDescent="0.15">
      <c r="A327" s="948" t="s">
        <v>20</v>
      </c>
      <c r="B327" s="951" t="s">
        <v>10</v>
      </c>
      <c r="C327" s="954" t="s">
        <v>12</v>
      </c>
      <c r="D327" s="957" t="s">
        <v>45</v>
      </c>
      <c r="E327" s="960" t="s">
        <v>11</v>
      </c>
      <c r="F327" s="981"/>
      <c r="G327" s="942"/>
      <c r="H327" s="986"/>
      <c r="I327" s="986"/>
      <c r="J327" s="14" t="s">
        <v>156</v>
      </c>
      <c r="K327" s="20"/>
      <c r="L327" s="20"/>
      <c r="M327" s="17"/>
      <c r="N327" s="17"/>
      <c r="O327" s="17"/>
      <c r="P327" s="17"/>
      <c r="Q327" s="16"/>
      <c r="R327" s="16"/>
      <c r="S327" s="945"/>
      <c r="T327" s="912"/>
      <c r="U327" s="912"/>
      <c r="V327" s="912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</row>
    <row r="328" spans="1:44" ht="9.75" customHeight="1" outlineLevel="4" x14ac:dyDescent="0.15">
      <c r="A328" s="949"/>
      <c r="B328" s="952"/>
      <c r="C328" s="955"/>
      <c r="D328" s="958"/>
      <c r="E328" s="961"/>
      <c r="F328" s="982"/>
      <c r="G328" s="943"/>
      <c r="H328" s="985"/>
      <c r="I328" s="985"/>
      <c r="J328" s="16" t="s">
        <v>157</v>
      </c>
      <c r="K328" s="20"/>
      <c r="L328" s="20"/>
      <c r="M328" s="17"/>
      <c r="N328" s="17"/>
      <c r="O328" s="17"/>
      <c r="P328" s="17"/>
      <c r="Q328" s="16"/>
      <c r="R328" s="16"/>
      <c r="S328" s="946"/>
      <c r="T328" s="913"/>
      <c r="U328" s="913"/>
      <c r="V328" s="913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</row>
    <row r="329" spans="1:44" ht="9.75" customHeight="1" outlineLevel="4" x14ac:dyDescent="0.15">
      <c r="A329" s="949"/>
      <c r="B329" s="952"/>
      <c r="C329" s="955"/>
      <c r="D329" s="958"/>
      <c r="E329" s="961"/>
      <c r="F329" s="982"/>
      <c r="G329" s="943"/>
      <c r="H329" s="985"/>
      <c r="I329" s="985"/>
      <c r="J329" s="16" t="s">
        <v>158</v>
      </c>
      <c r="K329" s="20"/>
      <c r="L329" s="20"/>
      <c r="M329" s="17"/>
      <c r="N329" s="17"/>
      <c r="O329" s="17"/>
      <c r="P329" s="17"/>
      <c r="Q329" s="16"/>
      <c r="R329" s="16"/>
      <c r="S329" s="946"/>
      <c r="T329" s="913"/>
      <c r="U329" s="913"/>
      <c r="V329" s="913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</row>
    <row r="330" spans="1:44" ht="9.75" customHeight="1" outlineLevel="4" x14ac:dyDescent="0.15">
      <c r="A330" s="949"/>
      <c r="B330" s="952"/>
      <c r="C330" s="955"/>
      <c r="D330" s="958"/>
      <c r="E330" s="961"/>
      <c r="F330" s="983"/>
      <c r="G330" s="943"/>
      <c r="H330" s="987"/>
      <c r="I330" s="987"/>
      <c r="J330" s="18" t="s">
        <v>159</v>
      </c>
      <c r="K330" s="21"/>
      <c r="L330" s="21"/>
      <c r="M330" s="22"/>
      <c r="N330" s="22"/>
      <c r="O330" s="22"/>
      <c r="P330" s="22"/>
      <c r="Q330" s="18"/>
      <c r="R330" s="18"/>
      <c r="S330" s="946"/>
      <c r="T330" s="913"/>
      <c r="U330" s="913"/>
      <c r="V330" s="913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</row>
    <row r="331" spans="1:44" ht="9.75" customHeight="1" outlineLevel="4" thickBot="1" x14ac:dyDescent="0.2">
      <c r="A331" s="950"/>
      <c r="B331" s="953"/>
      <c r="C331" s="956"/>
      <c r="D331" s="959"/>
      <c r="E331" s="962"/>
      <c r="F331" s="984"/>
      <c r="G331" s="944"/>
      <c r="H331" s="988"/>
      <c r="I331" s="988"/>
      <c r="J331" s="19" t="s">
        <v>385</v>
      </c>
      <c r="K331" s="19">
        <f>SUM(K327:K330)</f>
        <v>0</v>
      </c>
      <c r="L331" s="19">
        <f>SUM(L327:L330)</f>
        <v>0</v>
      </c>
      <c r="M331" s="19">
        <f t="shared" ref="M331:R331" si="75">SUM(M327:M330)</f>
        <v>0</v>
      </c>
      <c r="N331" s="19">
        <f t="shared" si="75"/>
        <v>0</v>
      </c>
      <c r="O331" s="19">
        <f t="shared" si="75"/>
        <v>0</v>
      </c>
      <c r="P331" s="19">
        <f t="shared" si="75"/>
        <v>0</v>
      </c>
      <c r="Q331" s="19">
        <f t="shared" si="75"/>
        <v>0</v>
      </c>
      <c r="R331" s="19">
        <f t="shared" si="75"/>
        <v>0</v>
      </c>
      <c r="S331" s="947"/>
      <c r="T331" s="914"/>
      <c r="U331" s="914"/>
      <c r="V331" s="914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</row>
    <row r="332" spans="1:44" ht="9.75" customHeight="1" outlineLevel="4" x14ac:dyDescent="0.15">
      <c r="A332" s="1001" t="s">
        <v>20</v>
      </c>
      <c r="B332" s="1005" t="s">
        <v>10</v>
      </c>
      <c r="C332" s="1009" t="s">
        <v>12</v>
      </c>
      <c r="D332" s="1045" t="s">
        <v>45</v>
      </c>
      <c r="E332" s="1023" t="s">
        <v>12</v>
      </c>
      <c r="F332" s="1050"/>
      <c r="G332" s="985"/>
      <c r="H332" s="985"/>
      <c r="I332" s="985"/>
      <c r="J332" s="14" t="s">
        <v>156</v>
      </c>
      <c r="K332" s="20"/>
      <c r="L332" s="20"/>
      <c r="M332" s="17"/>
      <c r="N332" s="17"/>
      <c r="O332" s="17"/>
      <c r="P332" s="17"/>
      <c r="Q332" s="16"/>
      <c r="R332" s="16"/>
      <c r="S332" s="1013"/>
      <c r="T332" s="912"/>
      <c r="U332" s="912"/>
      <c r="V332" s="912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</row>
    <row r="333" spans="1:44" ht="9.75" customHeight="1" outlineLevel="4" x14ac:dyDescent="0.15">
      <c r="A333" s="1001"/>
      <c r="B333" s="1005"/>
      <c r="C333" s="1009"/>
      <c r="D333" s="1045"/>
      <c r="E333" s="1023"/>
      <c r="F333" s="1050"/>
      <c r="G333" s="985"/>
      <c r="H333" s="985"/>
      <c r="I333" s="985"/>
      <c r="J333" s="16" t="s">
        <v>157</v>
      </c>
      <c r="K333" s="20"/>
      <c r="L333" s="20"/>
      <c r="M333" s="17"/>
      <c r="N333" s="17"/>
      <c r="O333" s="17"/>
      <c r="P333" s="17"/>
      <c r="Q333" s="16"/>
      <c r="R333" s="16"/>
      <c r="S333" s="1013"/>
      <c r="T333" s="913"/>
      <c r="U333" s="913"/>
      <c r="V333" s="913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</row>
    <row r="334" spans="1:44" ht="9.75" customHeight="1" outlineLevel="4" x14ac:dyDescent="0.15">
      <c r="A334" s="1001"/>
      <c r="B334" s="1005"/>
      <c r="C334" s="1009"/>
      <c r="D334" s="1045"/>
      <c r="E334" s="1023"/>
      <c r="F334" s="1050"/>
      <c r="G334" s="985"/>
      <c r="H334" s="985"/>
      <c r="I334" s="985"/>
      <c r="J334" s="16" t="s">
        <v>158</v>
      </c>
      <c r="K334" s="20"/>
      <c r="L334" s="20"/>
      <c r="M334" s="17"/>
      <c r="N334" s="17"/>
      <c r="O334" s="17"/>
      <c r="P334" s="17"/>
      <c r="Q334" s="16"/>
      <c r="R334" s="16"/>
      <c r="S334" s="1013"/>
      <c r="T334" s="913"/>
      <c r="U334" s="913"/>
      <c r="V334" s="913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</row>
    <row r="335" spans="1:44" ht="9.75" customHeight="1" outlineLevel="4" x14ac:dyDescent="0.15">
      <c r="A335" s="1002"/>
      <c r="B335" s="1006"/>
      <c r="C335" s="1010"/>
      <c r="D335" s="1046"/>
      <c r="E335" s="1024"/>
      <c r="F335" s="1051"/>
      <c r="G335" s="987"/>
      <c r="H335" s="987"/>
      <c r="I335" s="987"/>
      <c r="J335" s="18" t="s">
        <v>159</v>
      </c>
      <c r="K335" s="21"/>
      <c r="L335" s="21"/>
      <c r="M335" s="22"/>
      <c r="N335" s="22"/>
      <c r="O335" s="22"/>
      <c r="P335" s="22"/>
      <c r="Q335" s="18"/>
      <c r="R335" s="18"/>
      <c r="S335" s="1014"/>
      <c r="T335" s="913"/>
      <c r="U335" s="913"/>
      <c r="V335" s="913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</row>
    <row r="336" spans="1:44" ht="9.75" customHeight="1" outlineLevel="4" thickBot="1" x14ac:dyDescent="0.2">
      <c r="A336" s="1003"/>
      <c r="B336" s="1007"/>
      <c r="C336" s="1011"/>
      <c r="D336" s="1047"/>
      <c r="E336" s="1025"/>
      <c r="F336" s="1052"/>
      <c r="G336" s="988"/>
      <c r="H336" s="988"/>
      <c r="I336" s="988"/>
      <c r="J336" s="19" t="s">
        <v>385</v>
      </c>
      <c r="K336" s="19">
        <f>SUM(K332:K335)</f>
        <v>0</v>
      </c>
      <c r="L336" s="19">
        <f>SUM(L332:L335)</f>
        <v>0</v>
      </c>
      <c r="M336" s="19">
        <f t="shared" ref="M336:R336" si="76">SUM(M332:M335)</f>
        <v>0</v>
      </c>
      <c r="N336" s="19">
        <f t="shared" si="76"/>
        <v>0</v>
      </c>
      <c r="O336" s="19">
        <f t="shared" si="76"/>
        <v>0</v>
      </c>
      <c r="P336" s="19">
        <f t="shared" si="76"/>
        <v>0</v>
      </c>
      <c r="Q336" s="19">
        <f t="shared" si="76"/>
        <v>0</v>
      </c>
      <c r="R336" s="19">
        <f t="shared" si="76"/>
        <v>0</v>
      </c>
      <c r="S336" s="1015"/>
      <c r="T336" s="914"/>
      <c r="U336" s="914"/>
      <c r="V336" s="914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</row>
    <row r="337" spans="1:116" ht="9.75" customHeight="1" outlineLevel="3" thickBot="1" x14ac:dyDescent="0.2">
      <c r="A337" s="23" t="s">
        <v>20</v>
      </c>
      <c r="B337" s="24" t="s">
        <v>10</v>
      </c>
      <c r="C337" s="87" t="s">
        <v>12</v>
      </c>
      <c r="D337" s="25">
        <v>5</v>
      </c>
      <c r="E337" s="915" t="s">
        <v>46</v>
      </c>
      <c r="F337" s="916"/>
      <c r="G337" s="916"/>
      <c r="H337" s="916"/>
      <c r="I337" s="916"/>
      <c r="J337" s="917"/>
      <c r="K337" s="26">
        <f>K326+K331+K336</f>
        <v>0</v>
      </c>
      <c r="L337" s="26">
        <f>L326+L331+L336</f>
        <v>0</v>
      </c>
      <c r="M337" s="26">
        <f t="shared" ref="M337:R337" si="77">M326+M331+M336</f>
        <v>0</v>
      </c>
      <c r="N337" s="26">
        <f t="shared" si="77"/>
        <v>0</v>
      </c>
      <c r="O337" s="26">
        <f t="shared" si="77"/>
        <v>0</v>
      </c>
      <c r="P337" s="26">
        <f t="shared" si="77"/>
        <v>0</v>
      </c>
      <c r="Q337" s="26">
        <f t="shared" si="77"/>
        <v>0</v>
      </c>
      <c r="R337" s="26">
        <f t="shared" si="77"/>
        <v>0</v>
      </c>
      <c r="S337" s="27" t="s">
        <v>13</v>
      </c>
      <c r="T337" s="26" t="s">
        <v>13</v>
      </c>
      <c r="U337" s="28" t="s">
        <v>13</v>
      </c>
      <c r="V337" s="29" t="s">
        <v>13</v>
      </c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</row>
    <row r="338" spans="1:116" ht="11.25" outlineLevel="4" thickBot="1" x14ac:dyDescent="0.2">
      <c r="A338" s="11" t="s">
        <v>20</v>
      </c>
      <c r="B338" s="12" t="s">
        <v>10</v>
      </c>
      <c r="C338" s="86" t="s">
        <v>12</v>
      </c>
      <c r="D338" s="13">
        <v>6</v>
      </c>
      <c r="E338" s="1016" t="s">
        <v>183</v>
      </c>
      <c r="F338" s="1017"/>
      <c r="G338" s="1017"/>
      <c r="H338" s="1017"/>
      <c r="I338" s="1017"/>
      <c r="J338" s="1017"/>
      <c r="K338" s="1017"/>
      <c r="L338" s="1017"/>
      <c r="M338" s="1017"/>
      <c r="N338" s="1017"/>
      <c r="O338" s="1017"/>
      <c r="P338" s="1017"/>
      <c r="Q338" s="1017"/>
      <c r="R338" s="1017"/>
      <c r="S338" s="1017"/>
      <c r="T338" s="1017"/>
      <c r="U338" s="1017"/>
      <c r="V338" s="1018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</row>
    <row r="339" spans="1:116" ht="10.5" outlineLevel="4" x14ac:dyDescent="0.15">
      <c r="A339" s="1000" t="s">
        <v>20</v>
      </c>
      <c r="B339" s="1004" t="s">
        <v>10</v>
      </c>
      <c r="C339" s="1008" t="s">
        <v>12</v>
      </c>
      <c r="D339" s="1048" t="s">
        <v>48</v>
      </c>
      <c r="E339" s="1022" t="s">
        <v>10</v>
      </c>
      <c r="F339" s="981"/>
      <c r="G339" s="986"/>
      <c r="H339" s="986"/>
      <c r="I339" s="986"/>
      <c r="J339" s="14" t="s">
        <v>156</v>
      </c>
      <c r="K339" s="20"/>
      <c r="L339" s="14"/>
      <c r="M339" s="15"/>
      <c r="N339" s="15"/>
      <c r="O339" s="15"/>
      <c r="P339" s="15"/>
      <c r="Q339" s="14"/>
      <c r="R339" s="14"/>
      <c r="S339" s="1012"/>
      <c r="T339" s="912"/>
      <c r="U339" s="912"/>
      <c r="V339" s="912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</row>
    <row r="340" spans="1:116" ht="10.5" outlineLevel="4" x14ac:dyDescent="0.15">
      <c r="A340" s="1001"/>
      <c r="B340" s="1005"/>
      <c r="C340" s="1009"/>
      <c r="D340" s="1045"/>
      <c r="E340" s="1023"/>
      <c r="F340" s="982"/>
      <c r="G340" s="985"/>
      <c r="H340" s="985"/>
      <c r="I340" s="985"/>
      <c r="J340" s="16" t="s">
        <v>157</v>
      </c>
      <c r="K340" s="20"/>
      <c r="L340" s="16"/>
      <c r="M340" s="17"/>
      <c r="N340" s="17"/>
      <c r="O340" s="17"/>
      <c r="P340" s="17"/>
      <c r="Q340" s="16"/>
      <c r="R340" s="16"/>
      <c r="S340" s="1013"/>
      <c r="T340" s="913"/>
      <c r="U340" s="913"/>
      <c r="V340" s="913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</row>
    <row r="341" spans="1:116" ht="10.5" outlineLevel="4" x14ac:dyDescent="0.15">
      <c r="A341" s="1001"/>
      <c r="B341" s="1005"/>
      <c r="C341" s="1009"/>
      <c r="D341" s="1045"/>
      <c r="E341" s="1023"/>
      <c r="F341" s="982"/>
      <c r="G341" s="985"/>
      <c r="H341" s="985"/>
      <c r="I341" s="985"/>
      <c r="J341" s="16" t="s">
        <v>158</v>
      </c>
      <c r="K341" s="20"/>
      <c r="L341" s="16"/>
      <c r="M341" s="17"/>
      <c r="N341" s="17"/>
      <c r="O341" s="17"/>
      <c r="P341" s="17"/>
      <c r="Q341" s="16"/>
      <c r="R341" s="16"/>
      <c r="S341" s="1013"/>
      <c r="T341" s="913"/>
      <c r="U341" s="913"/>
      <c r="V341" s="913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</row>
    <row r="342" spans="1:116" ht="10.5" outlineLevel="4" x14ac:dyDescent="0.15">
      <c r="A342" s="1002"/>
      <c r="B342" s="1006"/>
      <c r="C342" s="1010"/>
      <c r="D342" s="1046"/>
      <c r="E342" s="1024"/>
      <c r="F342" s="983"/>
      <c r="G342" s="987"/>
      <c r="H342" s="987"/>
      <c r="I342" s="987"/>
      <c r="J342" s="18" t="s">
        <v>159</v>
      </c>
      <c r="K342" s="21"/>
      <c r="L342" s="18"/>
      <c r="M342" s="18"/>
      <c r="N342" s="18"/>
      <c r="O342" s="18"/>
      <c r="P342" s="18"/>
      <c r="Q342" s="18"/>
      <c r="R342" s="18"/>
      <c r="S342" s="1014"/>
      <c r="T342" s="913"/>
      <c r="U342" s="913"/>
      <c r="V342" s="913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</row>
    <row r="343" spans="1:116" ht="11.25" outlineLevel="4" thickBot="1" x14ac:dyDescent="0.2">
      <c r="A343" s="1003"/>
      <c r="B343" s="1007"/>
      <c r="C343" s="1011"/>
      <c r="D343" s="1047"/>
      <c r="E343" s="1025"/>
      <c r="F343" s="984"/>
      <c r="G343" s="988"/>
      <c r="H343" s="988"/>
      <c r="I343" s="988"/>
      <c r="J343" s="19" t="s">
        <v>385</v>
      </c>
      <c r="K343" s="19">
        <f>SUM(K339:K342)</f>
        <v>0</v>
      </c>
      <c r="L343" s="19">
        <f>SUM(L339:L342)</f>
        <v>0</v>
      </c>
      <c r="M343" s="19">
        <f t="shared" ref="M343:R343" si="78">SUM(M339:M342)</f>
        <v>0</v>
      </c>
      <c r="N343" s="19">
        <f t="shared" si="78"/>
        <v>0</v>
      </c>
      <c r="O343" s="19">
        <f t="shared" si="78"/>
        <v>0</v>
      </c>
      <c r="P343" s="19">
        <f t="shared" si="78"/>
        <v>0</v>
      </c>
      <c r="Q343" s="19">
        <f t="shared" si="78"/>
        <v>0</v>
      </c>
      <c r="R343" s="19">
        <f t="shared" si="78"/>
        <v>0</v>
      </c>
      <c r="S343" s="1015"/>
      <c r="T343" s="914"/>
      <c r="U343" s="914"/>
      <c r="V343" s="914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</row>
    <row r="344" spans="1:116" ht="10.5" outlineLevel="4" x14ac:dyDescent="0.15">
      <c r="A344" s="948" t="s">
        <v>20</v>
      </c>
      <c r="B344" s="951" t="s">
        <v>10</v>
      </c>
      <c r="C344" s="954" t="s">
        <v>12</v>
      </c>
      <c r="D344" s="957" t="s">
        <v>48</v>
      </c>
      <c r="E344" s="960" t="s">
        <v>11</v>
      </c>
      <c r="F344" s="981"/>
      <c r="G344" s="942"/>
      <c r="H344" s="986"/>
      <c r="I344" s="986"/>
      <c r="J344" s="14" t="s">
        <v>156</v>
      </c>
      <c r="K344" s="20"/>
      <c r="L344" s="20"/>
      <c r="M344" s="17"/>
      <c r="N344" s="17"/>
      <c r="O344" s="17"/>
      <c r="P344" s="17"/>
      <c r="Q344" s="16"/>
      <c r="R344" s="16"/>
      <c r="S344" s="945"/>
      <c r="T344" s="912"/>
      <c r="U344" s="912"/>
      <c r="V344" s="912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</row>
    <row r="345" spans="1:116" ht="10.5" outlineLevel="4" x14ac:dyDescent="0.15">
      <c r="A345" s="949"/>
      <c r="B345" s="952"/>
      <c r="C345" s="955"/>
      <c r="D345" s="958"/>
      <c r="E345" s="961"/>
      <c r="F345" s="982"/>
      <c r="G345" s="943"/>
      <c r="H345" s="985"/>
      <c r="I345" s="985"/>
      <c r="J345" s="16" t="s">
        <v>157</v>
      </c>
      <c r="K345" s="20"/>
      <c r="L345" s="20"/>
      <c r="M345" s="17"/>
      <c r="N345" s="17"/>
      <c r="O345" s="17"/>
      <c r="P345" s="17"/>
      <c r="Q345" s="16"/>
      <c r="R345" s="16"/>
      <c r="S345" s="946"/>
      <c r="T345" s="913"/>
      <c r="U345" s="913"/>
      <c r="V345" s="913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</row>
    <row r="346" spans="1:116" ht="10.5" outlineLevel="4" x14ac:dyDescent="0.15">
      <c r="A346" s="949"/>
      <c r="B346" s="952"/>
      <c r="C346" s="955"/>
      <c r="D346" s="958"/>
      <c r="E346" s="961"/>
      <c r="F346" s="982"/>
      <c r="G346" s="943"/>
      <c r="H346" s="985"/>
      <c r="I346" s="985"/>
      <c r="J346" s="16" t="s">
        <v>158</v>
      </c>
      <c r="K346" s="20"/>
      <c r="L346" s="20"/>
      <c r="M346" s="17"/>
      <c r="N346" s="17"/>
      <c r="O346" s="17"/>
      <c r="P346" s="17"/>
      <c r="Q346" s="16"/>
      <c r="R346" s="16"/>
      <c r="S346" s="946"/>
      <c r="T346" s="913"/>
      <c r="U346" s="913"/>
      <c r="V346" s="913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</row>
    <row r="347" spans="1:116" ht="10.5" outlineLevel="4" x14ac:dyDescent="0.15">
      <c r="A347" s="949"/>
      <c r="B347" s="952"/>
      <c r="C347" s="955"/>
      <c r="D347" s="958"/>
      <c r="E347" s="961"/>
      <c r="F347" s="983"/>
      <c r="G347" s="943"/>
      <c r="H347" s="987"/>
      <c r="I347" s="987"/>
      <c r="J347" s="18" t="s">
        <v>159</v>
      </c>
      <c r="K347" s="21"/>
      <c r="L347" s="21"/>
      <c r="M347" s="22"/>
      <c r="N347" s="22"/>
      <c r="O347" s="22"/>
      <c r="P347" s="22"/>
      <c r="Q347" s="18"/>
      <c r="R347" s="18"/>
      <c r="S347" s="946"/>
      <c r="T347" s="913"/>
      <c r="U347" s="913"/>
      <c r="V347" s="913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</row>
    <row r="348" spans="1:116" ht="11.25" outlineLevel="4" thickBot="1" x14ac:dyDescent="0.2">
      <c r="A348" s="950"/>
      <c r="B348" s="953"/>
      <c r="C348" s="956"/>
      <c r="D348" s="959"/>
      <c r="E348" s="962"/>
      <c r="F348" s="984"/>
      <c r="G348" s="944"/>
      <c r="H348" s="988"/>
      <c r="I348" s="988"/>
      <c r="J348" s="19" t="s">
        <v>385</v>
      </c>
      <c r="K348" s="19">
        <f>SUM(K344:K347)</f>
        <v>0</v>
      </c>
      <c r="L348" s="19">
        <f>SUM(L344:L347)</f>
        <v>0</v>
      </c>
      <c r="M348" s="19">
        <f t="shared" ref="M348:R348" si="79">SUM(M344:M347)</f>
        <v>0</v>
      </c>
      <c r="N348" s="19">
        <f t="shared" si="79"/>
        <v>0</v>
      </c>
      <c r="O348" s="19">
        <f t="shared" si="79"/>
        <v>0</v>
      </c>
      <c r="P348" s="19">
        <f t="shared" si="79"/>
        <v>0</v>
      </c>
      <c r="Q348" s="19">
        <f t="shared" si="79"/>
        <v>0</v>
      </c>
      <c r="R348" s="19">
        <f t="shared" si="79"/>
        <v>0</v>
      </c>
      <c r="S348" s="947"/>
      <c r="T348" s="914"/>
      <c r="U348" s="914"/>
      <c r="V348" s="914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</row>
    <row r="349" spans="1:116" ht="10.5" outlineLevel="4" x14ac:dyDescent="0.15">
      <c r="A349" s="1001" t="s">
        <v>20</v>
      </c>
      <c r="B349" s="1005" t="s">
        <v>10</v>
      </c>
      <c r="C349" s="1009" t="s">
        <v>12</v>
      </c>
      <c r="D349" s="1045" t="s">
        <v>48</v>
      </c>
      <c r="E349" s="1023" t="s">
        <v>12</v>
      </c>
      <c r="F349" s="1050"/>
      <c r="G349" s="985"/>
      <c r="H349" s="985"/>
      <c r="I349" s="985"/>
      <c r="J349" s="14" t="s">
        <v>156</v>
      </c>
      <c r="K349" s="20"/>
      <c r="L349" s="20"/>
      <c r="M349" s="17"/>
      <c r="N349" s="17"/>
      <c r="O349" s="17"/>
      <c r="P349" s="17"/>
      <c r="Q349" s="16"/>
      <c r="R349" s="16"/>
      <c r="S349" s="1013"/>
      <c r="T349" s="912"/>
      <c r="U349" s="912"/>
      <c r="V349" s="912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</row>
    <row r="350" spans="1:116" ht="10.5" outlineLevel="4" x14ac:dyDescent="0.15">
      <c r="A350" s="1001"/>
      <c r="B350" s="1005"/>
      <c r="C350" s="1009"/>
      <c r="D350" s="1045"/>
      <c r="E350" s="1023"/>
      <c r="F350" s="1050"/>
      <c r="G350" s="985"/>
      <c r="H350" s="985"/>
      <c r="I350" s="985"/>
      <c r="J350" s="16" t="s">
        <v>157</v>
      </c>
      <c r="K350" s="20"/>
      <c r="L350" s="20"/>
      <c r="M350" s="17"/>
      <c r="N350" s="17"/>
      <c r="O350" s="17"/>
      <c r="P350" s="17"/>
      <c r="Q350" s="16"/>
      <c r="R350" s="16"/>
      <c r="S350" s="1013"/>
      <c r="T350" s="913"/>
      <c r="U350" s="913"/>
      <c r="V350" s="913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</row>
    <row r="351" spans="1:116" ht="10.5" outlineLevel="4" x14ac:dyDescent="0.15">
      <c r="A351" s="1001"/>
      <c r="B351" s="1005"/>
      <c r="C351" s="1009"/>
      <c r="D351" s="1045"/>
      <c r="E351" s="1023"/>
      <c r="F351" s="1050"/>
      <c r="G351" s="985"/>
      <c r="H351" s="985"/>
      <c r="I351" s="985"/>
      <c r="J351" s="16" t="s">
        <v>158</v>
      </c>
      <c r="K351" s="20"/>
      <c r="L351" s="20"/>
      <c r="M351" s="17"/>
      <c r="N351" s="17"/>
      <c r="O351" s="17"/>
      <c r="P351" s="17"/>
      <c r="Q351" s="16"/>
      <c r="R351" s="16"/>
      <c r="S351" s="1013"/>
      <c r="T351" s="913"/>
      <c r="U351" s="913"/>
      <c r="V351" s="913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</row>
    <row r="352" spans="1:116" ht="10.5" outlineLevel="4" x14ac:dyDescent="0.15">
      <c r="A352" s="1002"/>
      <c r="B352" s="1006"/>
      <c r="C352" s="1010"/>
      <c r="D352" s="1046"/>
      <c r="E352" s="1024"/>
      <c r="F352" s="1051"/>
      <c r="G352" s="987"/>
      <c r="H352" s="987"/>
      <c r="I352" s="987"/>
      <c r="J352" s="18" t="s">
        <v>159</v>
      </c>
      <c r="K352" s="21"/>
      <c r="L352" s="21"/>
      <c r="M352" s="22"/>
      <c r="N352" s="22"/>
      <c r="O352" s="22"/>
      <c r="P352" s="22"/>
      <c r="Q352" s="18"/>
      <c r="R352" s="18"/>
      <c r="S352" s="1014"/>
      <c r="T352" s="913"/>
      <c r="U352" s="913"/>
      <c r="V352" s="913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</row>
    <row r="353" spans="1:116" ht="11.25" outlineLevel="4" thickBot="1" x14ac:dyDescent="0.2">
      <c r="A353" s="1003"/>
      <c r="B353" s="1007"/>
      <c r="C353" s="1011"/>
      <c r="D353" s="1047"/>
      <c r="E353" s="1025"/>
      <c r="F353" s="1052"/>
      <c r="G353" s="988"/>
      <c r="H353" s="988"/>
      <c r="I353" s="988"/>
      <c r="J353" s="19" t="s">
        <v>385</v>
      </c>
      <c r="K353" s="19">
        <f>SUM(K349:K352)</f>
        <v>0</v>
      </c>
      <c r="L353" s="19">
        <f>SUM(L349:L352)</f>
        <v>0</v>
      </c>
      <c r="M353" s="19">
        <f t="shared" ref="M353:R353" si="80">SUM(M349:M352)</f>
        <v>0</v>
      </c>
      <c r="N353" s="19">
        <f t="shared" si="80"/>
        <v>0</v>
      </c>
      <c r="O353" s="19">
        <f t="shared" si="80"/>
        <v>0</v>
      </c>
      <c r="P353" s="19">
        <f t="shared" si="80"/>
        <v>0</v>
      </c>
      <c r="Q353" s="19">
        <f t="shared" si="80"/>
        <v>0</v>
      </c>
      <c r="R353" s="19">
        <f t="shared" si="80"/>
        <v>0</v>
      </c>
      <c r="S353" s="1015"/>
      <c r="T353" s="914"/>
      <c r="U353" s="914"/>
      <c r="V353" s="914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</row>
    <row r="354" spans="1:116" ht="9.75" customHeight="1" outlineLevel="3" thickBot="1" x14ac:dyDescent="0.2">
      <c r="A354" s="23" t="s">
        <v>20</v>
      </c>
      <c r="B354" s="24" t="s">
        <v>10</v>
      </c>
      <c r="C354" s="87" t="s">
        <v>12</v>
      </c>
      <c r="D354" s="25">
        <v>6</v>
      </c>
      <c r="E354" s="915" t="s">
        <v>46</v>
      </c>
      <c r="F354" s="916"/>
      <c r="G354" s="916"/>
      <c r="H354" s="916"/>
      <c r="I354" s="916"/>
      <c r="J354" s="917"/>
      <c r="K354" s="26">
        <f>K343+K348+K353</f>
        <v>0</v>
      </c>
      <c r="L354" s="26">
        <f>L343+L348+L353</f>
        <v>0</v>
      </c>
      <c r="M354" s="26">
        <f t="shared" ref="M354:R354" si="81">M343+M348+M353</f>
        <v>0</v>
      </c>
      <c r="N354" s="26">
        <f t="shared" si="81"/>
        <v>0</v>
      </c>
      <c r="O354" s="26">
        <f t="shared" si="81"/>
        <v>0</v>
      </c>
      <c r="P354" s="26">
        <f t="shared" si="81"/>
        <v>0</v>
      </c>
      <c r="Q354" s="26">
        <f t="shared" si="81"/>
        <v>0</v>
      </c>
      <c r="R354" s="26">
        <f t="shared" si="81"/>
        <v>0</v>
      </c>
      <c r="S354" s="27" t="s">
        <v>13</v>
      </c>
      <c r="T354" s="26" t="s">
        <v>13</v>
      </c>
      <c r="U354" s="28" t="s">
        <v>13</v>
      </c>
      <c r="V354" s="29" t="s">
        <v>13</v>
      </c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</row>
    <row r="355" spans="1:116" ht="11.25" customHeight="1" outlineLevel="4" thickBot="1" x14ac:dyDescent="0.2">
      <c r="A355" s="11" t="s">
        <v>20</v>
      </c>
      <c r="B355" s="12" t="s">
        <v>10</v>
      </c>
      <c r="C355" s="86" t="s">
        <v>12</v>
      </c>
      <c r="D355" s="13">
        <v>7</v>
      </c>
      <c r="E355" s="1016" t="s">
        <v>184</v>
      </c>
      <c r="F355" s="1017"/>
      <c r="G355" s="1017"/>
      <c r="H355" s="1017"/>
      <c r="I355" s="1017"/>
      <c r="J355" s="1017"/>
      <c r="K355" s="1017"/>
      <c r="L355" s="1017"/>
      <c r="M355" s="1017"/>
      <c r="N355" s="1017"/>
      <c r="O355" s="1017"/>
      <c r="P355" s="1017"/>
      <c r="Q355" s="1017"/>
      <c r="R355" s="1017"/>
      <c r="S355" s="1017"/>
      <c r="T355" s="1017"/>
      <c r="U355" s="1017"/>
      <c r="V355" s="1018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</row>
    <row r="356" spans="1:116" ht="9.75" customHeight="1" outlineLevel="4" x14ac:dyDescent="0.15">
      <c r="A356" s="1000" t="s">
        <v>20</v>
      </c>
      <c r="B356" s="1004" t="s">
        <v>10</v>
      </c>
      <c r="C356" s="1008" t="s">
        <v>12</v>
      </c>
      <c r="D356" s="1048" t="s">
        <v>49</v>
      </c>
      <c r="E356" s="1022" t="s">
        <v>10</v>
      </c>
      <c r="F356" s="981"/>
      <c r="G356" s="986"/>
      <c r="H356" s="986"/>
      <c r="I356" s="986"/>
      <c r="J356" s="14" t="s">
        <v>156</v>
      </c>
      <c r="K356" s="20"/>
      <c r="L356" s="14"/>
      <c r="M356" s="15"/>
      <c r="N356" s="15"/>
      <c r="O356" s="15"/>
      <c r="P356" s="15"/>
      <c r="Q356" s="14"/>
      <c r="R356" s="14"/>
      <c r="S356" s="1012"/>
      <c r="T356" s="912"/>
      <c r="U356" s="912"/>
      <c r="V356" s="912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</row>
    <row r="357" spans="1:116" ht="9.75" customHeight="1" outlineLevel="4" x14ac:dyDescent="0.15">
      <c r="A357" s="1001"/>
      <c r="B357" s="1005"/>
      <c r="C357" s="1009"/>
      <c r="D357" s="1045"/>
      <c r="E357" s="1023"/>
      <c r="F357" s="982"/>
      <c r="G357" s="985"/>
      <c r="H357" s="985"/>
      <c r="I357" s="985"/>
      <c r="J357" s="16" t="s">
        <v>157</v>
      </c>
      <c r="K357" s="20"/>
      <c r="L357" s="16"/>
      <c r="M357" s="17"/>
      <c r="N357" s="17"/>
      <c r="O357" s="17"/>
      <c r="P357" s="17"/>
      <c r="Q357" s="16"/>
      <c r="R357" s="16"/>
      <c r="S357" s="1013"/>
      <c r="T357" s="913"/>
      <c r="U357" s="913"/>
      <c r="V357" s="913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</row>
    <row r="358" spans="1:116" ht="9.75" customHeight="1" outlineLevel="4" x14ac:dyDescent="0.15">
      <c r="A358" s="1001"/>
      <c r="B358" s="1005"/>
      <c r="C358" s="1009"/>
      <c r="D358" s="1045"/>
      <c r="E358" s="1023"/>
      <c r="F358" s="982"/>
      <c r="G358" s="985"/>
      <c r="H358" s="985"/>
      <c r="I358" s="985"/>
      <c r="J358" s="16" t="s">
        <v>158</v>
      </c>
      <c r="K358" s="20"/>
      <c r="L358" s="16"/>
      <c r="M358" s="17"/>
      <c r="N358" s="17"/>
      <c r="O358" s="17"/>
      <c r="P358" s="17"/>
      <c r="Q358" s="16"/>
      <c r="R358" s="16"/>
      <c r="S358" s="1013"/>
      <c r="T358" s="913"/>
      <c r="U358" s="913"/>
      <c r="V358" s="913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</row>
    <row r="359" spans="1:116" ht="9.75" customHeight="1" outlineLevel="4" x14ac:dyDescent="0.15">
      <c r="A359" s="1002"/>
      <c r="B359" s="1006"/>
      <c r="C359" s="1010"/>
      <c r="D359" s="1046"/>
      <c r="E359" s="1024"/>
      <c r="F359" s="983"/>
      <c r="G359" s="987"/>
      <c r="H359" s="987"/>
      <c r="I359" s="987"/>
      <c r="J359" s="18" t="s">
        <v>159</v>
      </c>
      <c r="K359" s="21"/>
      <c r="L359" s="18"/>
      <c r="M359" s="18"/>
      <c r="N359" s="18"/>
      <c r="O359" s="18"/>
      <c r="P359" s="18"/>
      <c r="Q359" s="18"/>
      <c r="R359" s="18"/>
      <c r="S359" s="1014"/>
      <c r="T359" s="913"/>
      <c r="U359" s="913"/>
      <c r="V359" s="913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</row>
    <row r="360" spans="1:116" ht="9.75" customHeight="1" outlineLevel="4" thickBot="1" x14ac:dyDescent="0.2">
      <c r="A360" s="1003"/>
      <c r="B360" s="1007"/>
      <c r="C360" s="1011"/>
      <c r="D360" s="1047"/>
      <c r="E360" s="1025"/>
      <c r="F360" s="984"/>
      <c r="G360" s="988"/>
      <c r="H360" s="988"/>
      <c r="I360" s="988"/>
      <c r="J360" s="19" t="s">
        <v>385</v>
      </c>
      <c r="K360" s="19">
        <f>SUM(K356:K359)</f>
        <v>0</v>
      </c>
      <c r="L360" s="19">
        <f>SUM(L356:L359)</f>
        <v>0</v>
      </c>
      <c r="M360" s="19">
        <f t="shared" ref="M360:R360" si="82">SUM(M356:M359)</f>
        <v>0</v>
      </c>
      <c r="N360" s="19">
        <f t="shared" si="82"/>
        <v>0</v>
      </c>
      <c r="O360" s="19">
        <f t="shared" si="82"/>
        <v>0</v>
      </c>
      <c r="P360" s="19">
        <f t="shared" si="82"/>
        <v>0</v>
      </c>
      <c r="Q360" s="19">
        <f t="shared" si="82"/>
        <v>0</v>
      </c>
      <c r="R360" s="19">
        <f t="shared" si="82"/>
        <v>0</v>
      </c>
      <c r="S360" s="1015"/>
      <c r="T360" s="914"/>
      <c r="U360" s="914"/>
      <c r="V360" s="914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</row>
    <row r="361" spans="1:116" ht="9.75" customHeight="1" outlineLevel="4" x14ac:dyDescent="0.15">
      <c r="A361" s="948" t="s">
        <v>20</v>
      </c>
      <c r="B361" s="951" t="s">
        <v>10</v>
      </c>
      <c r="C361" s="954" t="s">
        <v>12</v>
      </c>
      <c r="D361" s="957" t="s">
        <v>49</v>
      </c>
      <c r="E361" s="960" t="s">
        <v>11</v>
      </c>
      <c r="F361" s="981"/>
      <c r="G361" s="942"/>
      <c r="H361" s="986"/>
      <c r="I361" s="986"/>
      <c r="J361" s="14" t="s">
        <v>156</v>
      </c>
      <c r="K361" s="20"/>
      <c r="L361" s="20"/>
      <c r="M361" s="17"/>
      <c r="N361" s="17"/>
      <c r="O361" s="17"/>
      <c r="P361" s="17"/>
      <c r="Q361" s="16"/>
      <c r="R361" s="16"/>
      <c r="S361" s="945"/>
      <c r="T361" s="912"/>
      <c r="U361" s="912"/>
      <c r="V361" s="912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</row>
    <row r="362" spans="1:116" ht="9.75" customHeight="1" outlineLevel="4" x14ac:dyDescent="0.15">
      <c r="A362" s="949"/>
      <c r="B362" s="952"/>
      <c r="C362" s="955"/>
      <c r="D362" s="958"/>
      <c r="E362" s="961"/>
      <c r="F362" s="982"/>
      <c r="G362" s="943"/>
      <c r="H362" s="985"/>
      <c r="I362" s="985"/>
      <c r="J362" s="16" t="s">
        <v>157</v>
      </c>
      <c r="K362" s="20"/>
      <c r="L362" s="20"/>
      <c r="M362" s="17"/>
      <c r="N362" s="17"/>
      <c r="O362" s="17"/>
      <c r="P362" s="17"/>
      <c r="Q362" s="16"/>
      <c r="R362" s="16"/>
      <c r="S362" s="946"/>
      <c r="T362" s="913"/>
      <c r="U362" s="913"/>
      <c r="V362" s="913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</row>
    <row r="363" spans="1:116" ht="9.75" customHeight="1" outlineLevel="4" x14ac:dyDescent="0.15">
      <c r="A363" s="949"/>
      <c r="B363" s="952"/>
      <c r="C363" s="955"/>
      <c r="D363" s="958"/>
      <c r="E363" s="961"/>
      <c r="F363" s="982"/>
      <c r="G363" s="943"/>
      <c r="H363" s="985"/>
      <c r="I363" s="985"/>
      <c r="J363" s="16" t="s">
        <v>158</v>
      </c>
      <c r="K363" s="20"/>
      <c r="L363" s="20"/>
      <c r="M363" s="17"/>
      <c r="N363" s="17"/>
      <c r="O363" s="17"/>
      <c r="P363" s="17"/>
      <c r="Q363" s="16"/>
      <c r="R363" s="16"/>
      <c r="S363" s="946"/>
      <c r="T363" s="913"/>
      <c r="U363" s="913"/>
      <c r="V363" s="913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</row>
    <row r="364" spans="1:116" ht="9.75" customHeight="1" outlineLevel="4" x14ac:dyDescent="0.15">
      <c r="A364" s="949"/>
      <c r="B364" s="952"/>
      <c r="C364" s="955"/>
      <c r="D364" s="958"/>
      <c r="E364" s="961"/>
      <c r="F364" s="983"/>
      <c r="G364" s="943"/>
      <c r="H364" s="987"/>
      <c r="I364" s="987"/>
      <c r="J364" s="18" t="s">
        <v>159</v>
      </c>
      <c r="K364" s="21"/>
      <c r="L364" s="21"/>
      <c r="M364" s="22"/>
      <c r="N364" s="22"/>
      <c r="O364" s="22"/>
      <c r="P364" s="22"/>
      <c r="Q364" s="18"/>
      <c r="R364" s="18"/>
      <c r="S364" s="946"/>
      <c r="T364" s="913"/>
      <c r="U364" s="913"/>
      <c r="V364" s="913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</row>
    <row r="365" spans="1:116" ht="9.75" customHeight="1" outlineLevel="4" thickBot="1" x14ac:dyDescent="0.2">
      <c r="A365" s="950"/>
      <c r="B365" s="953"/>
      <c r="C365" s="956"/>
      <c r="D365" s="959"/>
      <c r="E365" s="962"/>
      <c r="F365" s="984"/>
      <c r="G365" s="944"/>
      <c r="H365" s="988"/>
      <c r="I365" s="988"/>
      <c r="J365" s="19" t="s">
        <v>385</v>
      </c>
      <c r="K365" s="19">
        <f>SUM(K361:K364)</f>
        <v>0</v>
      </c>
      <c r="L365" s="19">
        <f>SUM(L361:L364)</f>
        <v>0</v>
      </c>
      <c r="M365" s="19">
        <f t="shared" ref="M365:R365" si="83">SUM(M361:M364)</f>
        <v>0</v>
      </c>
      <c r="N365" s="19">
        <f t="shared" si="83"/>
        <v>0</v>
      </c>
      <c r="O365" s="19">
        <f t="shared" si="83"/>
        <v>0</v>
      </c>
      <c r="P365" s="19">
        <f t="shared" si="83"/>
        <v>0</v>
      </c>
      <c r="Q365" s="19">
        <f t="shared" si="83"/>
        <v>0</v>
      </c>
      <c r="R365" s="19">
        <f t="shared" si="83"/>
        <v>0</v>
      </c>
      <c r="S365" s="947"/>
      <c r="T365" s="914"/>
      <c r="U365" s="914"/>
      <c r="V365" s="914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</row>
    <row r="366" spans="1:116" ht="9.75" customHeight="1" outlineLevel="4" x14ac:dyDescent="0.15">
      <c r="A366" s="1001" t="s">
        <v>20</v>
      </c>
      <c r="B366" s="1005" t="s">
        <v>10</v>
      </c>
      <c r="C366" s="1009" t="s">
        <v>12</v>
      </c>
      <c r="D366" s="1045" t="s">
        <v>49</v>
      </c>
      <c r="E366" s="1023" t="s">
        <v>12</v>
      </c>
      <c r="F366" s="1050"/>
      <c r="G366" s="985"/>
      <c r="H366" s="985"/>
      <c r="I366" s="985"/>
      <c r="J366" s="14" t="s">
        <v>156</v>
      </c>
      <c r="K366" s="20"/>
      <c r="L366" s="20"/>
      <c r="M366" s="17"/>
      <c r="N366" s="17"/>
      <c r="O366" s="17"/>
      <c r="P366" s="17"/>
      <c r="Q366" s="16"/>
      <c r="R366" s="16"/>
      <c r="S366" s="1013"/>
      <c r="T366" s="912"/>
      <c r="U366" s="912"/>
      <c r="V366" s="912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</row>
    <row r="367" spans="1:116" ht="9.75" customHeight="1" outlineLevel="4" x14ac:dyDescent="0.15">
      <c r="A367" s="1001"/>
      <c r="B367" s="1005"/>
      <c r="C367" s="1009"/>
      <c r="D367" s="1045"/>
      <c r="E367" s="1023"/>
      <c r="F367" s="1050"/>
      <c r="G367" s="985"/>
      <c r="H367" s="985"/>
      <c r="I367" s="985"/>
      <c r="J367" s="16" t="s">
        <v>157</v>
      </c>
      <c r="K367" s="20"/>
      <c r="L367" s="20"/>
      <c r="M367" s="17"/>
      <c r="N367" s="17"/>
      <c r="O367" s="17"/>
      <c r="P367" s="17"/>
      <c r="Q367" s="16"/>
      <c r="R367" s="16"/>
      <c r="S367" s="1013"/>
      <c r="T367" s="913"/>
      <c r="U367" s="913"/>
      <c r="V367" s="913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</row>
    <row r="368" spans="1:116" ht="9.75" customHeight="1" outlineLevel="4" x14ac:dyDescent="0.15">
      <c r="A368" s="1001"/>
      <c r="B368" s="1005"/>
      <c r="C368" s="1009"/>
      <c r="D368" s="1045"/>
      <c r="E368" s="1023"/>
      <c r="F368" s="1050"/>
      <c r="G368" s="985"/>
      <c r="H368" s="985"/>
      <c r="I368" s="985"/>
      <c r="J368" s="16" t="s">
        <v>158</v>
      </c>
      <c r="K368" s="20"/>
      <c r="L368" s="20"/>
      <c r="M368" s="17"/>
      <c r="N368" s="17"/>
      <c r="O368" s="17"/>
      <c r="P368" s="17"/>
      <c r="Q368" s="16"/>
      <c r="R368" s="16"/>
      <c r="S368" s="1013"/>
      <c r="T368" s="913"/>
      <c r="U368" s="913"/>
      <c r="V368" s="913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</row>
    <row r="369" spans="1:116" ht="9.75" customHeight="1" outlineLevel="4" x14ac:dyDescent="0.15">
      <c r="A369" s="1002"/>
      <c r="B369" s="1006"/>
      <c r="C369" s="1010"/>
      <c r="D369" s="1046"/>
      <c r="E369" s="1024"/>
      <c r="F369" s="1051"/>
      <c r="G369" s="987"/>
      <c r="H369" s="987"/>
      <c r="I369" s="987"/>
      <c r="J369" s="18" t="s">
        <v>159</v>
      </c>
      <c r="K369" s="21"/>
      <c r="L369" s="21"/>
      <c r="M369" s="22"/>
      <c r="N369" s="22"/>
      <c r="O369" s="22"/>
      <c r="P369" s="22"/>
      <c r="Q369" s="18"/>
      <c r="R369" s="18"/>
      <c r="S369" s="1014"/>
      <c r="T369" s="913"/>
      <c r="U369" s="913"/>
      <c r="V369" s="913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</row>
    <row r="370" spans="1:116" ht="9.75" customHeight="1" outlineLevel="4" thickBot="1" x14ac:dyDescent="0.2">
      <c r="A370" s="1003"/>
      <c r="B370" s="1007"/>
      <c r="C370" s="1011"/>
      <c r="D370" s="1047"/>
      <c r="E370" s="1025"/>
      <c r="F370" s="1052"/>
      <c r="G370" s="988"/>
      <c r="H370" s="988"/>
      <c r="I370" s="988"/>
      <c r="J370" s="19" t="s">
        <v>385</v>
      </c>
      <c r="K370" s="19">
        <f>SUM(K366:K369)</f>
        <v>0</v>
      </c>
      <c r="L370" s="19">
        <f>SUM(L366:L369)</f>
        <v>0</v>
      </c>
      <c r="M370" s="19">
        <f t="shared" ref="M370:R370" si="84">SUM(M366:M369)</f>
        <v>0</v>
      </c>
      <c r="N370" s="19">
        <f t="shared" si="84"/>
        <v>0</v>
      </c>
      <c r="O370" s="19">
        <f t="shared" si="84"/>
        <v>0</v>
      </c>
      <c r="P370" s="19">
        <f t="shared" si="84"/>
        <v>0</v>
      </c>
      <c r="Q370" s="19">
        <f t="shared" si="84"/>
        <v>0</v>
      </c>
      <c r="R370" s="19">
        <f t="shared" si="84"/>
        <v>0</v>
      </c>
      <c r="S370" s="1015"/>
      <c r="T370" s="914"/>
      <c r="U370" s="914"/>
      <c r="V370" s="914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</row>
    <row r="371" spans="1:116" ht="9.75" customHeight="1" outlineLevel="3" thickBot="1" x14ac:dyDescent="0.2">
      <c r="A371" s="23" t="s">
        <v>20</v>
      </c>
      <c r="B371" s="24" t="s">
        <v>10</v>
      </c>
      <c r="C371" s="87" t="s">
        <v>12</v>
      </c>
      <c r="D371" s="25">
        <v>7</v>
      </c>
      <c r="E371" s="915" t="s">
        <v>46</v>
      </c>
      <c r="F371" s="916"/>
      <c r="G371" s="916"/>
      <c r="H371" s="916"/>
      <c r="I371" s="916"/>
      <c r="J371" s="917"/>
      <c r="K371" s="26">
        <f>K360+K365+K370</f>
        <v>0</v>
      </c>
      <c r="L371" s="26">
        <f>L360+L365+L370</f>
        <v>0</v>
      </c>
      <c r="M371" s="26">
        <f t="shared" ref="M371:R371" si="85">M360+M365+M370</f>
        <v>0</v>
      </c>
      <c r="N371" s="26">
        <f t="shared" si="85"/>
        <v>0</v>
      </c>
      <c r="O371" s="26">
        <f t="shared" si="85"/>
        <v>0</v>
      </c>
      <c r="P371" s="26">
        <f t="shared" si="85"/>
        <v>0</v>
      </c>
      <c r="Q371" s="26">
        <f t="shared" si="85"/>
        <v>0</v>
      </c>
      <c r="R371" s="26">
        <f t="shared" si="85"/>
        <v>0</v>
      </c>
      <c r="S371" s="27" t="s">
        <v>13</v>
      </c>
      <c r="T371" s="26" t="s">
        <v>13</v>
      </c>
      <c r="U371" s="28" t="s">
        <v>13</v>
      </c>
      <c r="V371" s="29" t="s">
        <v>13</v>
      </c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</row>
    <row r="372" spans="1:116" ht="11.25" customHeight="1" outlineLevel="4" thickBot="1" x14ac:dyDescent="0.2">
      <c r="A372" s="11" t="s">
        <v>20</v>
      </c>
      <c r="B372" s="12" t="s">
        <v>10</v>
      </c>
      <c r="C372" s="86" t="s">
        <v>12</v>
      </c>
      <c r="D372" s="13">
        <v>8</v>
      </c>
      <c r="E372" s="1016" t="s">
        <v>185</v>
      </c>
      <c r="F372" s="1017"/>
      <c r="G372" s="1017"/>
      <c r="H372" s="1017"/>
      <c r="I372" s="1017"/>
      <c r="J372" s="1017"/>
      <c r="K372" s="1017"/>
      <c r="L372" s="1017"/>
      <c r="M372" s="1017"/>
      <c r="N372" s="1017"/>
      <c r="O372" s="1017"/>
      <c r="P372" s="1017"/>
      <c r="Q372" s="1017"/>
      <c r="R372" s="1017"/>
      <c r="S372" s="1017"/>
      <c r="T372" s="1017"/>
      <c r="U372" s="1017"/>
      <c r="V372" s="1018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</row>
    <row r="373" spans="1:116" ht="9.75" customHeight="1" outlineLevel="4" x14ac:dyDescent="0.15">
      <c r="A373" s="1000" t="s">
        <v>20</v>
      </c>
      <c r="B373" s="1004" t="s">
        <v>10</v>
      </c>
      <c r="C373" s="1008" t="s">
        <v>12</v>
      </c>
      <c r="D373" s="1048" t="s">
        <v>58</v>
      </c>
      <c r="E373" s="1022" t="s">
        <v>10</v>
      </c>
      <c r="F373" s="981"/>
      <c r="G373" s="986"/>
      <c r="H373" s="986"/>
      <c r="I373" s="986"/>
      <c r="J373" s="14" t="s">
        <v>156</v>
      </c>
      <c r="K373" s="20"/>
      <c r="L373" s="14"/>
      <c r="M373" s="15"/>
      <c r="N373" s="15"/>
      <c r="O373" s="15"/>
      <c r="P373" s="15"/>
      <c r="Q373" s="14"/>
      <c r="R373" s="14"/>
      <c r="S373" s="1012"/>
      <c r="T373" s="912"/>
      <c r="U373" s="912"/>
      <c r="V373" s="912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</row>
    <row r="374" spans="1:116" ht="9.75" customHeight="1" outlineLevel="4" x14ac:dyDescent="0.15">
      <c r="A374" s="1001"/>
      <c r="B374" s="1005"/>
      <c r="C374" s="1009"/>
      <c r="D374" s="1045"/>
      <c r="E374" s="1023"/>
      <c r="F374" s="982"/>
      <c r="G374" s="985"/>
      <c r="H374" s="985"/>
      <c r="I374" s="985"/>
      <c r="J374" s="16" t="s">
        <v>157</v>
      </c>
      <c r="K374" s="20"/>
      <c r="L374" s="16"/>
      <c r="M374" s="17"/>
      <c r="N374" s="17"/>
      <c r="O374" s="17"/>
      <c r="P374" s="17"/>
      <c r="Q374" s="16"/>
      <c r="R374" s="16"/>
      <c r="S374" s="1013"/>
      <c r="T374" s="913"/>
      <c r="U374" s="913"/>
      <c r="V374" s="913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</row>
    <row r="375" spans="1:116" ht="9.75" customHeight="1" outlineLevel="4" x14ac:dyDescent="0.15">
      <c r="A375" s="1001"/>
      <c r="B375" s="1005"/>
      <c r="C375" s="1009"/>
      <c r="D375" s="1045"/>
      <c r="E375" s="1023"/>
      <c r="F375" s="982"/>
      <c r="G375" s="985"/>
      <c r="H375" s="985"/>
      <c r="I375" s="985"/>
      <c r="J375" s="16" t="s">
        <v>158</v>
      </c>
      <c r="K375" s="20"/>
      <c r="L375" s="16"/>
      <c r="M375" s="17"/>
      <c r="N375" s="17"/>
      <c r="O375" s="17"/>
      <c r="P375" s="17"/>
      <c r="Q375" s="16"/>
      <c r="R375" s="16"/>
      <c r="S375" s="1013"/>
      <c r="T375" s="913"/>
      <c r="U375" s="913"/>
      <c r="V375" s="913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</row>
    <row r="376" spans="1:116" ht="9.75" customHeight="1" outlineLevel="4" x14ac:dyDescent="0.15">
      <c r="A376" s="1002"/>
      <c r="B376" s="1006"/>
      <c r="C376" s="1010"/>
      <c r="D376" s="1046"/>
      <c r="E376" s="1024"/>
      <c r="F376" s="983"/>
      <c r="G376" s="987"/>
      <c r="H376" s="987"/>
      <c r="I376" s="987"/>
      <c r="J376" s="18" t="s">
        <v>159</v>
      </c>
      <c r="K376" s="21"/>
      <c r="L376" s="18"/>
      <c r="M376" s="18"/>
      <c r="N376" s="18"/>
      <c r="O376" s="18"/>
      <c r="P376" s="18"/>
      <c r="Q376" s="18"/>
      <c r="R376" s="18"/>
      <c r="S376" s="1014"/>
      <c r="T376" s="913"/>
      <c r="U376" s="913"/>
      <c r="V376" s="913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</row>
    <row r="377" spans="1:116" ht="9.75" customHeight="1" outlineLevel="4" thickBot="1" x14ac:dyDescent="0.2">
      <c r="A377" s="1003"/>
      <c r="B377" s="1007"/>
      <c r="C377" s="1011"/>
      <c r="D377" s="1047"/>
      <c r="E377" s="1025"/>
      <c r="F377" s="984"/>
      <c r="G377" s="988"/>
      <c r="H377" s="988"/>
      <c r="I377" s="988"/>
      <c r="J377" s="19" t="s">
        <v>385</v>
      </c>
      <c r="K377" s="19">
        <f>SUM(K373:K376)</f>
        <v>0</v>
      </c>
      <c r="L377" s="19">
        <f>SUM(L373:L376)</f>
        <v>0</v>
      </c>
      <c r="M377" s="19">
        <f t="shared" ref="M377:R377" si="86">SUM(M373:M376)</f>
        <v>0</v>
      </c>
      <c r="N377" s="19">
        <f t="shared" si="86"/>
        <v>0</v>
      </c>
      <c r="O377" s="19">
        <f t="shared" si="86"/>
        <v>0</v>
      </c>
      <c r="P377" s="19">
        <f t="shared" si="86"/>
        <v>0</v>
      </c>
      <c r="Q377" s="19">
        <f t="shared" si="86"/>
        <v>0</v>
      </c>
      <c r="R377" s="19">
        <f t="shared" si="86"/>
        <v>0</v>
      </c>
      <c r="S377" s="1015"/>
      <c r="T377" s="914"/>
      <c r="U377" s="914"/>
      <c r="V377" s="914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</row>
    <row r="378" spans="1:116" ht="9.75" customHeight="1" outlineLevel="4" x14ac:dyDescent="0.15">
      <c r="A378" s="948" t="s">
        <v>20</v>
      </c>
      <c r="B378" s="951" t="s">
        <v>10</v>
      </c>
      <c r="C378" s="954" t="s">
        <v>12</v>
      </c>
      <c r="D378" s="957" t="s">
        <v>58</v>
      </c>
      <c r="E378" s="960" t="s">
        <v>11</v>
      </c>
      <c r="F378" s="981"/>
      <c r="G378" s="942"/>
      <c r="H378" s="986"/>
      <c r="I378" s="986"/>
      <c r="J378" s="14" t="s">
        <v>156</v>
      </c>
      <c r="K378" s="20"/>
      <c r="L378" s="20"/>
      <c r="M378" s="17"/>
      <c r="N378" s="17"/>
      <c r="O378" s="17"/>
      <c r="P378" s="17"/>
      <c r="Q378" s="16"/>
      <c r="R378" s="16"/>
      <c r="S378" s="945"/>
      <c r="T378" s="912"/>
      <c r="U378" s="912"/>
      <c r="V378" s="912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</row>
    <row r="379" spans="1:116" ht="9.75" customHeight="1" outlineLevel="4" x14ac:dyDescent="0.15">
      <c r="A379" s="949"/>
      <c r="B379" s="952"/>
      <c r="C379" s="955"/>
      <c r="D379" s="958"/>
      <c r="E379" s="961"/>
      <c r="F379" s="982"/>
      <c r="G379" s="943"/>
      <c r="H379" s="985"/>
      <c r="I379" s="985"/>
      <c r="J379" s="16" t="s">
        <v>157</v>
      </c>
      <c r="K379" s="20"/>
      <c r="L379" s="20"/>
      <c r="M379" s="17"/>
      <c r="N379" s="17"/>
      <c r="O379" s="17"/>
      <c r="P379" s="17"/>
      <c r="Q379" s="16"/>
      <c r="R379" s="16"/>
      <c r="S379" s="946"/>
      <c r="T379" s="913"/>
      <c r="U379" s="913"/>
      <c r="V379" s="913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</row>
    <row r="380" spans="1:116" ht="9.75" customHeight="1" outlineLevel="4" x14ac:dyDescent="0.15">
      <c r="A380" s="949"/>
      <c r="B380" s="952"/>
      <c r="C380" s="955"/>
      <c r="D380" s="958"/>
      <c r="E380" s="961"/>
      <c r="F380" s="982"/>
      <c r="G380" s="943"/>
      <c r="H380" s="985"/>
      <c r="I380" s="985"/>
      <c r="J380" s="16" t="s">
        <v>158</v>
      </c>
      <c r="K380" s="20"/>
      <c r="L380" s="20"/>
      <c r="M380" s="17"/>
      <c r="N380" s="17"/>
      <c r="O380" s="17"/>
      <c r="P380" s="17"/>
      <c r="Q380" s="16"/>
      <c r="R380" s="16"/>
      <c r="S380" s="946"/>
      <c r="T380" s="913"/>
      <c r="U380" s="913"/>
      <c r="V380" s="913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</row>
    <row r="381" spans="1:116" ht="9.75" customHeight="1" outlineLevel="4" x14ac:dyDescent="0.15">
      <c r="A381" s="949"/>
      <c r="B381" s="952"/>
      <c r="C381" s="955"/>
      <c r="D381" s="958"/>
      <c r="E381" s="961"/>
      <c r="F381" s="983"/>
      <c r="G381" s="943"/>
      <c r="H381" s="987"/>
      <c r="I381" s="987"/>
      <c r="J381" s="18" t="s">
        <v>159</v>
      </c>
      <c r="K381" s="21"/>
      <c r="L381" s="21"/>
      <c r="M381" s="22"/>
      <c r="N381" s="22"/>
      <c r="O381" s="22"/>
      <c r="P381" s="22"/>
      <c r="Q381" s="18"/>
      <c r="R381" s="18"/>
      <c r="S381" s="946"/>
      <c r="T381" s="913"/>
      <c r="U381" s="913"/>
      <c r="V381" s="913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</row>
    <row r="382" spans="1:116" ht="9.75" customHeight="1" outlineLevel="4" thickBot="1" x14ac:dyDescent="0.2">
      <c r="A382" s="950"/>
      <c r="B382" s="953"/>
      <c r="C382" s="956"/>
      <c r="D382" s="959"/>
      <c r="E382" s="962"/>
      <c r="F382" s="984"/>
      <c r="G382" s="944"/>
      <c r="H382" s="988"/>
      <c r="I382" s="988"/>
      <c r="J382" s="19" t="s">
        <v>385</v>
      </c>
      <c r="K382" s="19">
        <f>SUM(K378:K381)</f>
        <v>0</v>
      </c>
      <c r="L382" s="19">
        <f>SUM(L378:L381)</f>
        <v>0</v>
      </c>
      <c r="M382" s="19">
        <f t="shared" ref="M382:R382" si="87">SUM(M378:M381)</f>
        <v>0</v>
      </c>
      <c r="N382" s="19">
        <f t="shared" si="87"/>
        <v>0</v>
      </c>
      <c r="O382" s="19">
        <f t="shared" si="87"/>
        <v>0</v>
      </c>
      <c r="P382" s="19">
        <f t="shared" si="87"/>
        <v>0</v>
      </c>
      <c r="Q382" s="19">
        <f t="shared" si="87"/>
        <v>0</v>
      </c>
      <c r="R382" s="19">
        <f t="shared" si="87"/>
        <v>0</v>
      </c>
      <c r="S382" s="947"/>
      <c r="T382" s="914"/>
      <c r="U382" s="914"/>
      <c r="V382" s="914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</row>
    <row r="383" spans="1:116" ht="9.75" customHeight="1" outlineLevel="4" x14ac:dyDescent="0.15">
      <c r="A383" s="1001" t="s">
        <v>20</v>
      </c>
      <c r="B383" s="1005" t="s">
        <v>10</v>
      </c>
      <c r="C383" s="1009" t="s">
        <v>12</v>
      </c>
      <c r="D383" s="1045" t="s">
        <v>58</v>
      </c>
      <c r="E383" s="1023" t="s">
        <v>12</v>
      </c>
      <c r="F383" s="1050"/>
      <c r="G383" s="985"/>
      <c r="H383" s="985"/>
      <c r="I383" s="985"/>
      <c r="J383" s="14" t="s">
        <v>156</v>
      </c>
      <c r="K383" s="20"/>
      <c r="L383" s="20"/>
      <c r="M383" s="17"/>
      <c r="N383" s="17"/>
      <c r="O383" s="17"/>
      <c r="P383" s="17"/>
      <c r="Q383" s="16"/>
      <c r="R383" s="16"/>
      <c r="S383" s="1013"/>
      <c r="T383" s="912"/>
      <c r="U383" s="912"/>
      <c r="V383" s="912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</row>
    <row r="384" spans="1:116" ht="9.75" customHeight="1" outlineLevel="4" x14ac:dyDescent="0.15">
      <c r="A384" s="1001"/>
      <c r="B384" s="1005"/>
      <c r="C384" s="1009"/>
      <c r="D384" s="1045"/>
      <c r="E384" s="1023"/>
      <c r="F384" s="1050"/>
      <c r="G384" s="985"/>
      <c r="H384" s="985"/>
      <c r="I384" s="985"/>
      <c r="J384" s="16" t="s">
        <v>157</v>
      </c>
      <c r="K384" s="20"/>
      <c r="L384" s="20"/>
      <c r="M384" s="17"/>
      <c r="N384" s="17"/>
      <c r="O384" s="17"/>
      <c r="P384" s="17"/>
      <c r="Q384" s="16"/>
      <c r="R384" s="16"/>
      <c r="S384" s="1013"/>
      <c r="T384" s="913"/>
      <c r="U384" s="913"/>
      <c r="V384" s="913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</row>
    <row r="385" spans="1:116" ht="9.75" customHeight="1" outlineLevel="4" x14ac:dyDescent="0.15">
      <c r="A385" s="1001"/>
      <c r="B385" s="1005"/>
      <c r="C385" s="1009"/>
      <c r="D385" s="1045"/>
      <c r="E385" s="1023"/>
      <c r="F385" s="1050"/>
      <c r="G385" s="985"/>
      <c r="H385" s="985"/>
      <c r="I385" s="985"/>
      <c r="J385" s="16" t="s">
        <v>158</v>
      </c>
      <c r="K385" s="20"/>
      <c r="L385" s="20"/>
      <c r="M385" s="17"/>
      <c r="N385" s="17"/>
      <c r="O385" s="17"/>
      <c r="P385" s="17"/>
      <c r="Q385" s="16"/>
      <c r="R385" s="16"/>
      <c r="S385" s="1013"/>
      <c r="T385" s="913"/>
      <c r="U385" s="913"/>
      <c r="V385" s="913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</row>
    <row r="386" spans="1:116" ht="9.75" customHeight="1" outlineLevel="4" x14ac:dyDescent="0.15">
      <c r="A386" s="1002"/>
      <c r="B386" s="1006"/>
      <c r="C386" s="1010"/>
      <c r="D386" s="1046"/>
      <c r="E386" s="1024"/>
      <c r="F386" s="1051"/>
      <c r="G386" s="987"/>
      <c r="H386" s="987"/>
      <c r="I386" s="987"/>
      <c r="J386" s="18" t="s">
        <v>159</v>
      </c>
      <c r="K386" s="21"/>
      <c r="L386" s="21"/>
      <c r="M386" s="22"/>
      <c r="N386" s="22"/>
      <c r="O386" s="22"/>
      <c r="P386" s="22"/>
      <c r="Q386" s="18"/>
      <c r="R386" s="18"/>
      <c r="S386" s="1014"/>
      <c r="T386" s="913"/>
      <c r="U386" s="913"/>
      <c r="V386" s="913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</row>
    <row r="387" spans="1:116" ht="9.75" customHeight="1" outlineLevel="4" thickBot="1" x14ac:dyDescent="0.2">
      <c r="A387" s="1003"/>
      <c r="B387" s="1007"/>
      <c r="C387" s="1011"/>
      <c r="D387" s="1047"/>
      <c r="E387" s="1025"/>
      <c r="F387" s="1052"/>
      <c r="G387" s="988"/>
      <c r="H387" s="988"/>
      <c r="I387" s="988"/>
      <c r="J387" s="19" t="s">
        <v>385</v>
      </c>
      <c r="K387" s="19">
        <f>SUM(K383:K386)</f>
        <v>0</v>
      </c>
      <c r="L387" s="19">
        <f>SUM(L383:L386)</f>
        <v>0</v>
      </c>
      <c r="M387" s="19">
        <f t="shared" ref="M387:R387" si="88">SUM(M383:M386)</f>
        <v>0</v>
      </c>
      <c r="N387" s="19">
        <f t="shared" si="88"/>
        <v>0</v>
      </c>
      <c r="O387" s="19">
        <f t="shared" si="88"/>
        <v>0</v>
      </c>
      <c r="P387" s="19">
        <f t="shared" si="88"/>
        <v>0</v>
      </c>
      <c r="Q387" s="19">
        <f t="shared" si="88"/>
        <v>0</v>
      </c>
      <c r="R387" s="19">
        <f t="shared" si="88"/>
        <v>0</v>
      </c>
      <c r="S387" s="1015"/>
      <c r="T387" s="914"/>
      <c r="U387" s="914"/>
      <c r="V387" s="914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</row>
    <row r="388" spans="1:116" ht="9.75" customHeight="1" outlineLevel="3" thickBot="1" x14ac:dyDescent="0.2">
      <c r="A388" s="23" t="s">
        <v>20</v>
      </c>
      <c r="B388" s="24" t="s">
        <v>10</v>
      </c>
      <c r="C388" s="87" t="s">
        <v>12</v>
      </c>
      <c r="D388" s="25">
        <v>8</v>
      </c>
      <c r="E388" s="915" t="s">
        <v>46</v>
      </c>
      <c r="F388" s="916"/>
      <c r="G388" s="916"/>
      <c r="H388" s="916"/>
      <c r="I388" s="916"/>
      <c r="J388" s="917"/>
      <c r="K388" s="26">
        <f>K377+K382+K387</f>
        <v>0</v>
      </c>
      <c r="L388" s="26">
        <f>L377+L382+L387</f>
        <v>0</v>
      </c>
      <c r="M388" s="26">
        <f t="shared" ref="M388:R388" si="89">M377+M382+M387</f>
        <v>0</v>
      </c>
      <c r="N388" s="26">
        <f t="shared" si="89"/>
        <v>0</v>
      </c>
      <c r="O388" s="26">
        <f t="shared" si="89"/>
        <v>0</v>
      </c>
      <c r="P388" s="26">
        <f t="shared" si="89"/>
        <v>0</v>
      </c>
      <c r="Q388" s="26">
        <f t="shared" si="89"/>
        <v>0</v>
      </c>
      <c r="R388" s="26">
        <f t="shared" si="89"/>
        <v>0</v>
      </c>
      <c r="S388" s="27" t="s">
        <v>13</v>
      </c>
      <c r="T388" s="26" t="s">
        <v>13</v>
      </c>
      <c r="U388" s="28" t="s">
        <v>13</v>
      </c>
      <c r="V388" s="29" t="s">
        <v>13</v>
      </c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</row>
    <row r="389" spans="1:116" ht="9.75" customHeight="1" outlineLevel="2" thickBot="1" x14ac:dyDescent="0.25">
      <c r="A389" s="30" t="s">
        <v>20</v>
      </c>
      <c r="B389" s="31" t="s">
        <v>10</v>
      </c>
      <c r="C389" s="10" t="s">
        <v>12</v>
      </c>
      <c r="D389" s="918" t="s">
        <v>21</v>
      </c>
      <c r="E389" s="919"/>
      <c r="F389" s="919"/>
      <c r="G389" s="919"/>
      <c r="H389" s="919"/>
      <c r="I389" s="919"/>
      <c r="J389" s="919"/>
      <c r="K389" s="32">
        <f>K388+K371+K354+K337+K320+K303+K286+K269</f>
        <v>0</v>
      </c>
      <c r="L389" s="32">
        <f>L388+L371+L354+L337+L320+L303+L286+L269</f>
        <v>0</v>
      </c>
      <c r="M389" s="32">
        <f t="shared" ref="M389:R389" si="90">M388+M371+M354+M337+M320+M303+M286+M269</f>
        <v>0</v>
      </c>
      <c r="N389" s="32">
        <f t="shared" si="90"/>
        <v>0</v>
      </c>
      <c r="O389" s="32">
        <f t="shared" si="90"/>
        <v>0</v>
      </c>
      <c r="P389" s="32">
        <f t="shared" si="90"/>
        <v>0</v>
      </c>
      <c r="Q389" s="32">
        <f t="shared" si="90"/>
        <v>0</v>
      </c>
      <c r="R389" s="32">
        <f t="shared" si="90"/>
        <v>0</v>
      </c>
      <c r="S389" s="33" t="s">
        <v>13</v>
      </c>
      <c r="T389" s="34" t="s">
        <v>13</v>
      </c>
      <c r="U389" s="35" t="s">
        <v>13</v>
      </c>
      <c r="V389" s="36" t="s">
        <v>13</v>
      </c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</row>
    <row r="390" spans="1:116" ht="9.75" customHeight="1" outlineLevel="1" thickBot="1" x14ac:dyDescent="0.25">
      <c r="A390" s="30" t="s">
        <v>20</v>
      </c>
      <c r="B390" s="31" t="s">
        <v>10</v>
      </c>
      <c r="C390" s="920" t="s">
        <v>15</v>
      </c>
      <c r="D390" s="921"/>
      <c r="E390" s="921"/>
      <c r="F390" s="921"/>
      <c r="G390" s="921"/>
      <c r="H390" s="921"/>
      <c r="I390" s="921"/>
      <c r="J390" s="921"/>
      <c r="K390" s="37">
        <f t="shared" ref="K390" si="91">K389+K251+K147</f>
        <v>0</v>
      </c>
      <c r="L390" s="37">
        <f t="shared" ref="L390:R390" si="92">L389+L251+L147</f>
        <v>0</v>
      </c>
      <c r="M390" s="37">
        <f t="shared" si="92"/>
        <v>0</v>
      </c>
      <c r="N390" s="37">
        <f t="shared" si="92"/>
        <v>0</v>
      </c>
      <c r="O390" s="37">
        <f t="shared" si="92"/>
        <v>0</v>
      </c>
      <c r="P390" s="37">
        <f t="shared" si="92"/>
        <v>0</v>
      </c>
      <c r="Q390" s="37">
        <f t="shared" si="92"/>
        <v>0</v>
      </c>
      <c r="R390" s="37">
        <f t="shared" si="92"/>
        <v>0</v>
      </c>
      <c r="S390" s="38" t="s">
        <v>14</v>
      </c>
      <c r="T390" s="39" t="s">
        <v>14</v>
      </c>
      <c r="U390" s="40" t="s">
        <v>14</v>
      </c>
      <c r="V390" s="41" t="s">
        <v>14</v>
      </c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</row>
    <row r="391" spans="1:116" ht="9.75" customHeight="1" outlineLevel="2" thickBot="1" x14ac:dyDescent="0.2">
      <c r="A391" s="7" t="s">
        <v>20</v>
      </c>
      <c r="B391" s="8">
        <v>2</v>
      </c>
      <c r="C391" s="975" t="s">
        <v>186</v>
      </c>
      <c r="D391" s="976"/>
      <c r="E391" s="976"/>
      <c r="F391" s="976"/>
      <c r="G391" s="976"/>
      <c r="H391" s="976"/>
      <c r="I391" s="976"/>
      <c r="J391" s="976"/>
      <c r="K391" s="976"/>
      <c r="L391" s="976"/>
      <c r="M391" s="976"/>
      <c r="N391" s="976"/>
      <c r="O391" s="976"/>
      <c r="P391" s="976"/>
      <c r="Q391" s="976"/>
      <c r="R391" s="976"/>
      <c r="S391" s="976"/>
      <c r="T391" s="976"/>
      <c r="U391" s="976"/>
      <c r="V391" s="977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</row>
    <row r="392" spans="1:116" ht="9.75" customHeight="1" outlineLevel="3" thickBot="1" x14ac:dyDescent="0.2">
      <c r="A392" s="7" t="s">
        <v>20</v>
      </c>
      <c r="B392" s="9" t="s">
        <v>11</v>
      </c>
      <c r="C392" s="10" t="s">
        <v>10</v>
      </c>
      <c r="D392" s="972" t="s">
        <v>187</v>
      </c>
      <c r="E392" s="973"/>
      <c r="F392" s="973"/>
      <c r="G392" s="973"/>
      <c r="H392" s="973"/>
      <c r="I392" s="973"/>
      <c r="J392" s="973"/>
      <c r="K392" s="973"/>
      <c r="L392" s="973"/>
      <c r="M392" s="973"/>
      <c r="N392" s="973"/>
      <c r="O392" s="973"/>
      <c r="P392" s="973"/>
      <c r="Q392" s="973"/>
      <c r="R392" s="973"/>
      <c r="S392" s="973"/>
      <c r="T392" s="973"/>
      <c r="U392" s="973"/>
      <c r="V392" s="974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</row>
    <row r="393" spans="1:116" ht="11.25" customHeight="1" outlineLevel="4" thickBot="1" x14ac:dyDescent="0.2">
      <c r="A393" s="11" t="s">
        <v>20</v>
      </c>
      <c r="B393" s="12" t="s">
        <v>11</v>
      </c>
      <c r="C393" s="86" t="s">
        <v>10</v>
      </c>
      <c r="D393" s="13">
        <v>1</v>
      </c>
      <c r="E393" s="1016" t="s">
        <v>188</v>
      </c>
      <c r="F393" s="1017"/>
      <c r="G393" s="1017"/>
      <c r="H393" s="1017"/>
      <c r="I393" s="1017"/>
      <c r="J393" s="1017"/>
      <c r="K393" s="1017"/>
      <c r="L393" s="1017"/>
      <c r="M393" s="1017"/>
      <c r="N393" s="1017"/>
      <c r="O393" s="1017"/>
      <c r="P393" s="1017"/>
      <c r="Q393" s="1017"/>
      <c r="R393" s="1017"/>
      <c r="S393" s="1017"/>
      <c r="T393" s="1017"/>
      <c r="U393" s="1017"/>
      <c r="V393" s="1018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</row>
    <row r="394" spans="1:116" ht="9.75" customHeight="1" outlineLevel="4" x14ac:dyDescent="0.15">
      <c r="A394" s="1000" t="s">
        <v>20</v>
      </c>
      <c r="B394" s="1004" t="s">
        <v>11</v>
      </c>
      <c r="C394" s="1008" t="s">
        <v>10</v>
      </c>
      <c r="D394" s="1048" t="s">
        <v>10</v>
      </c>
      <c r="E394" s="1022" t="s">
        <v>10</v>
      </c>
      <c r="F394" s="981"/>
      <c r="G394" s="986"/>
      <c r="H394" s="986"/>
      <c r="I394" s="986"/>
      <c r="J394" s="14" t="s">
        <v>156</v>
      </c>
      <c r="K394" s="20"/>
      <c r="L394" s="14"/>
      <c r="M394" s="15"/>
      <c r="N394" s="15"/>
      <c r="O394" s="15"/>
      <c r="P394" s="15"/>
      <c r="Q394" s="14"/>
      <c r="R394" s="14"/>
      <c r="S394" s="1012"/>
      <c r="T394" s="912"/>
      <c r="U394" s="912"/>
      <c r="V394" s="912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</row>
    <row r="395" spans="1:116" ht="9.75" customHeight="1" outlineLevel="4" x14ac:dyDescent="0.15">
      <c r="A395" s="1001"/>
      <c r="B395" s="1005"/>
      <c r="C395" s="1009"/>
      <c r="D395" s="1045"/>
      <c r="E395" s="1023"/>
      <c r="F395" s="982"/>
      <c r="G395" s="985"/>
      <c r="H395" s="985"/>
      <c r="I395" s="985"/>
      <c r="J395" s="16" t="s">
        <v>157</v>
      </c>
      <c r="K395" s="20"/>
      <c r="L395" s="16"/>
      <c r="M395" s="17"/>
      <c r="N395" s="17"/>
      <c r="O395" s="17"/>
      <c r="P395" s="17"/>
      <c r="Q395" s="16"/>
      <c r="R395" s="16"/>
      <c r="S395" s="1013"/>
      <c r="T395" s="913"/>
      <c r="U395" s="913"/>
      <c r="V395" s="913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</row>
    <row r="396" spans="1:116" ht="9.75" customHeight="1" outlineLevel="4" x14ac:dyDescent="0.15">
      <c r="A396" s="1001"/>
      <c r="B396" s="1005"/>
      <c r="C396" s="1009"/>
      <c r="D396" s="1045"/>
      <c r="E396" s="1023"/>
      <c r="F396" s="982"/>
      <c r="G396" s="985"/>
      <c r="H396" s="985"/>
      <c r="I396" s="985"/>
      <c r="J396" s="16" t="s">
        <v>158</v>
      </c>
      <c r="K396" s="20"/>
      <c r="L396" s="16"/>
      <c r="M396" s="17"/>
      <c r="N396" s="17"/>
      <c r="O396" s="17"/>
      <c r="P396" s="17"/>
      <c r="Q396" s="16"/>
      <c r="R396" s="16"/>
      <c r="S396" s="1013"/>
      <c r="T396" s="913"/>
      <c r="U396" s="913"/>
      <c r="V396" s="913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</row>
    <row r="397" spans="1:116" ht="9.75" customHeight="1" outlineLevel="4" x14ac:dyDescent="0.15">
      <c r="A397" s="1002"/>
      <c r="B397" s="1006"/>
      <c r="C397" s="1010"/>
      <c r="D397" s="1046"/>
      <c r="E397" s="1024"/>
      <c r="F397" s="983"/>
      <c r="G397" s="987"/>
      <c r="H397" s="987"/>
      <c r="I397" s="987"/>
      <c r="J397" s="18" t="s">
        <v>159</v>
      </c>
      <c r="K397" s="21"/>
      <c r="L397" s="18"/>
      <c r="M397" s="18"/>
      <c r="N397" s="18"/>
      <c r="O397" s="18"/>
      <c r="P397" s="18"/>
      <c r="Q397" s="18"/>
      <c r="R397" s="18"/>
      <c r="S397" s="1014"/>
      <c r="T397" s="913"/>
      <c r="U397" s="913"/>
      <c r="V397" s="913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</row>
    <row r="398" spans="1:116" ht="9.75" customHeight="1" outlineLevel="4" thickBot="1" x14ac:dyDescent="0.2">
      <c r="A398" s="1003"/>
      <c r="B398" s="1007"/>
      <c r="C398" s="1011"/>
      <c r="D398" s="1047"/>
      <c r="E398" s="1025"/>
      <c r="F398" s="984"/>
      <c r="G398" s="988"/>
      <c r="H398" s="988"/>
      <c r="I398" s="988"/>
      <c r="J398" s="19" t="s">
        <v>385</v>
      </c>
      <c r="K398" s="19">
        <f>SUM(K394:K397)</f>
        <v>0</v>
      </c>
      <c r="L398" s="19">
        <f>SUM(L394:L397)</f>
        <v>0</v>
      </c>
      <c r="M398" s="19">
        <f t="shared" ref="M398:R398" si="93">SUM(M394:M397)</f>
        <v>0</v>
      </c>
      <c r="N398" s="19">
        <f t="shared" si="93"/>
        <v>0</v>
      </c>
      <c r="O398" s="19">
        <f t="shared" si="93"/>
        <v>0</v>
      </c>
      <c r="P398" s="19">
        <f t="shared" si="93"/>
        <v>0</v>
      </c>
      <c r="Q398" s="19">
        <f t="shared" si="93"/>
        <v>0</v>
      </c>
      <c r="R398" s="19">
        <f t="shared" si="93"/>
        <v>0</v>
      </c>
      <c r="S398" s="1015"/>
      <c r="T398" s="914"/>
      <c r="U398" s="914"/>
      <c r="V398" s="914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</row>
    <row r="399" spans="1:116" ht="9.75" customHeight="1" outlineLevel="4" x14ac:dyDescent="0.15">
      <c r="A399" s="948" t="s">
        <v>20</v>
      </c>
      <c r="B399" s="951" t="s">
        <v>11</v>
      </c>
      <c r="C399" s="954" t="s">
        <v>10</v>
      </c>
      <c r="D399" s="957" t="s">
        <v>10</v>
      </c>
      <c r="E399" s="960" t="s">
        <v>11</v>
      </c>
      <c r="F399" s="981"/>
      <c r="G399" s="942"/>
      <c r="H399" s="986"/>
      <c r="I399" s="986"/>
      <c r="J399" s="14" t="s">
        <v>156</v>
      </c>
      <c r="K399" s="20"/>
      <c r="L399" s="20"/>
      <c r="M399" s="17"/>
      <c r="N399" s="17"/>
      <c r="O399" s="17"/>
      <c r="P399" s="17"/>
      <c r="Q399" s="16"/>
      <c r="R399" s="16"/>
      <c r="S399" s="945"/>
      <c r="T399" s="912"/>
      <c r="U399" s="912"/>
      <c r="V399" s="912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</row>
    <row r="400" spans="1:116" ht="9.75" customHeight="1" outlineLevel="4" x14ac:dyDescent="0.15">
      <c r="A400" s="949"/>
      <c r="B400" s="952"/>
      <c r="C400" s="955"/>
      <c r="D400" s="958"/>
      <c r="E400" s="961"/>
      <c r="F400" s="982"/>
      <c r="G400" s="943"/>
      <c r="H400" s="985"/>
      <c r="I400" s="985"/>
      <c r="J400" s="16" t="s">
        <v>157</v>
      </c>
      <c r="K400" s="20"/>
      <c r="L400" s="20"/>
      <c r="M400" s="17"/>
      <c r="N400" s="17"/>
      <c r="O400" s="17"/>
      <c r="P400" s="17"/>
      <c r="Q400" s="16"/>
      <c r="R400" s="16"/>
      <c r="S400" s="946"/>
      <c r="T400" s="913"/>
      <c r="U400" s="913"/>
      <c r="V400" s="913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</row>
    <row r="401" spans="1:116" ht="9.75" customHeight="1" outlineLevel="4" x14ac:dyDescent="0.15">
      <c r="A401" s="949"/>
      <c r="B401" s="952"/>
      <c r="C401" s="955"/>
      <c r="D401" s="958"/>
      <c r="E401" s="961"/>
      <c r="F401" s="982"/>
      <c r="G401" s="943"/>
      <c r="H401" s="985"/>
      <c r="I401" s="985"/>
      <c r="J401" s="16" t="s">
        <v>158</v>
      </c>
      <c r="K401" s="20"/>
      <c r="L401" s="20"/>
      <c r="M401" s="17"/>
      <c r="N401" s="17"/>
      <c r="O401" s="17"/>
      <c r="P401" s="17"/>
      <c r="Q401" s="16"/>
      <c r="R401" s="16"/>
      <c r="S401" s="946"/>
      <c r="T401" s="913"/>
      <c r="U401" s="913"/>
      <c r="V401" s="913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</row>
    <row r="402" spans="1:116" ht="9.75" customHeight="1" outlineLevel="4" x14ac:dyDescent="0.15">
      <c r="A402" s="949"/>
      <c r="B402" s="952"/>
      <c r="C402" s="955"/>
      <c r="D402" s="958"/>
      <c r="E402" s="961"/>
      <c r="F402" s="983"/>
      <c r="G402" s="943"/>
      <c r="H402" s="987"/>
      <c r="I402" s="987"/>
      <c r="J402" s="18" t="s">
        <v>159</v>
      </c>
      <c r="K402" s="21"/>
      <c r="L402" s="21"/>
      <c r="M402" s="22"/>
      <c r="N402" s="22"/>
      <c r="O402" s="22"/>
      <c r="P402" s="22"/>
      <c r="Q402" s="18"/>
      <c r="R402" s="18"/>
      <c r="S402" s="946"/>
      <c r="T402" s="913"/>
      <c r="U402" s="913"/>
      <c r="V402" s="913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</row>
    <row r="403" spans="1:116" ht="9.75" customHeight="1" outlineLevel="4" thickBot="1" x14ac:dyDescent="0.2">
      <c r="A403" s="950"/>
      <c r="B403" s="953"/>
      <c r="C403" s="956"/>
      <c r="D403" s="959"/>
      <c r="E403" s="962"/>
      <c r="F403" s="984"/>
      <c r="G403" s="944"/>
      <c r="H403" s="988"/>
      <c r="I403" s="988"/>
      <c r="J403" s="19" t="s">
        <v>385</v>
      </c>
      <c r="K403" s="19">
        <f>SUM(K399:K402)</f>
        <v>0</v>
      </c>
      <c r="L403" s="19">
        <f>SUM(L399:L402)</f>
        <v>0</v>
      </c>
      <c r="M403" s="19">
        <f t="shared" ref="M403:R403" si="94">SUM(M399:M402)</f>
        <v>0</v>
      </c>
      <c r="N403" s="19">
        <f t="shared" si="94"/>
        <v>0</v>
      </c>
      <c r="O403" s="19">
        <f t="shared" si="94"/>
        <v>0</v>
      </c>
      <c r="P403" s="19">
        <f t="shared" si="94"/>
        <v>0</v>
      </c>
      <c r="Q403" s="19">
        <f t="shared" si="94"/>
        <v>0</v>
      </c>
      <c r="R403" s="19">
        <f t="shared" si="94"/>
        <v>0</v>
      </c>
      <c r="S403" s="947"/>
      <c r="T403" s="914"/>
      <c r="U403" s="914"/>
      <c r="V403" s="914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</row>
    <row r="404" spans="1:116" ht="9.75" customHeight="1" outlineLevel="4" x14ac:dyDescent="0.15">
      <c r="A404" s="1001" t="s">
        <v>20</v>
      </c>
      <c r="B404" s="1005" t="s">
        <v>11</v>
      </c>
      <c r="C404" s="1009" t="s">
        <v>10</v>
      </c>
      <c r="D404" s="1045" t="s">
        <v>10</v>
      </c>
      <c r="E404" s="1023" t="s">
        <v>12</v>
      </c>
      <c r="F404" s="1050"/>
      <c r="G404" s="985"/>
      <c r="H404" s="985"/>
      <c r="I404" s="985"/>
      <c r="J404" s="14" t="s">
        <v>156</v>
      </c>
      <c r="K404" s="20"/>
      <c r="L404" s="20"/>
      <c r="M404" s="17"/>
      <c r="N404" s="17"/>
      <c r="O404" s="17"/>
      <c r="P404" s="17"/>
      <c r="Q404" s="16"/>
      <c r="R404" s="16"/>
      <c r="S404" s="1013"/>
      <c r="T404" s="912"/>
      <c r="U404" s="912"/>
      <c r="V404" s="912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</row>
    <row r="405" spans="1:116" ht="9.75" customHeight="1" outlineLevel="4" x14ac:dyDescent="0.15">
      <c r="A405" s="1001"/>
      <c r="B405" s="1005"/>
      <c r="C405" s="1009"/>
      <c r="D405" s="1045"/>
      <c r="E405" s="1023"/>
      <c r="F405" s="1050"/>
      <c r="G405" s="985"/>
      <c r="H405" s="985"/>
      <c r="I405" s="985"/>
      <c r="J405" s="16" t="s">
        <v>157</v>
      </c>
      <c r="K405" s="20"/>
      <c r="L405" s="20"/>
      <c r="M405" s="17"/>
      <c r="N405" s="17"/>
      <c r="O405" s="17"/>
      <c r="P405" s="17"/>
      <c r="Q405" s="16"/>
      <c r="R405" s="16"/>
      <c r="S405" s="1013"/>
      <c r="T405" s="913"/>
      <c r="U405" s="913"/>
      <c r="V405" s="913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</row>
    <row r="406" spans="1:116" ht="9.75" customHeight="1" outlineLevel="4" x14ac:dyDescent="0.15">
      <c r="A406" s="1001"/>
      <c r="B406" s="1005"/>
      <c r="C406" s="1009"/>
      <c r="D406" s="1045"/>
      <c r="E406" s="1023"/>
      <c r="F406" s="1050"/>
      <c r="G406" s="985"/>
      <c r="H406" s="985"/>
      <c r="I406" s="985"/>
      <c r="J406" s="16" t="s">
        <v>158</v>
      </c>
      <c r="K406" s="20"/>
      <c r="L406" s="20"/>
      <c r="M406" s="17"/>
      <c r="N406" s="17"/>
      <c r="O406" s="17"/>
      <c r="P406" s="17"/>
      <c r="Q406" s="16"/>
      <c r="R406" s="16"/>
      <c r="S406" s="1013"/>
      <c r="T406" s="913"/>
      <c r="U406" s="913"/>
      <c r="V406" s="913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</row>
    <row r="407" spans="1:116" ht="9.75" customHeight="1" outlineLevel="4" x14ac:dyDescent="0.15">
      <c r="A407" s="1002"/>
      <c r="B407" s="1006"/>
      <c r="C407" s="1010"/>
      <c r="D407" s="1046"/>
      <c r="E407" s="1024"/>
      <c r="F407" s="1051"/>
      <c r="G407" s="987"/>
      <c r="H407" s="987"/>
      <c r="I407" s="987"/>
      <c r="J407" s="18" t="s">
        <v>159</v>
      </c>
      <c r="K407" s="21"/>
      <c r="L407" s="21"/>
      <c r="M407" s="22"/>
      <c r="N407" s="22"/>
      <c r="O407" s="22"/>
      <c r="P407" s="22"/>
      <c r="Q407" s="18"/>
      <c r="R407" s="18"/>
      <c r="S407" s="1014"/>
      <c r="T407" s="913"/>
      <c r="U407" s="913"/>
      <c r="V407" s="913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</row>
    <row r="408" spans="1:116" ht="9.75" customHeight="1" outlineLevel="4" thickBot="1" x14ac:dyDescent="0.2">
      <c r="A408" s="1003"/>
      <c r="B408" s="1007"/>
      <c r="C408" s="1011"/>
      <c r="D408" s="1047"/>
      <c r="E408" s="1025"/>
      <c r="F408" s="1052"/>
      <c r="G408" s="988"/>
      <c r="H408" s="988"/>
      <c r="I408" s="988"/>
      <c r="J408" s="19" t="s">
        <v>385</v>
      </c>
      <c r="K408" s="19">
        <f>SUM(K404:K407)</f>
        <v>0</v>
      </c>
      <c r="L408" s="19">
        <f>SUM(L404:L407)</f>
        <v>0</v>
      </c>
      <c r="M408" s="19">
        <f t="shared" ref="M408:R408" si="95">SUM(M404:M407)</f>
        <v>0</v>
      </c>
      <c r="N408" s="19">
        <f t="shared" si="95"/>
        <v>0</v>
      </c>
      <c r="O408" s="19">
        <f t="shared" si="95"/>
        <v>0</v>
      </c>
      <c r="P408" s="19">
        <f t="shared" si="95"/>
        <v>0</v>
      </c>
      <c r="Q408" s="19">
        <f t="shared" si="95"/>
        <v>0</v>
      </c>
      <c r="R408" s="19">
        <f t="shared" si="95"/>
        <v>0</v>
      </c>
      <c r="S408" s="1015"/>
      <c r="T408" s="914"/>
      <c r="U408" s="914"/>
      <c r="V408" s="914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</row>
    <row r="409" spans="1:116" ht="9.75" customHeight="1" outlineLevel="3" thickBot="1" x14ac:dyDescent="0.2">
      <c r="A409" s="23" t="s">
        <v>20</v>
      </c>
      <c r="B409" s="24" t="s">
        <v>11</v>
      </c>
      <c r="C409" s="87" t="s">
        <v>10</v>
      </c>
      <c r="D409" s="25">
        <v>1</v>
      </c>
      <c r="E409" s="915" t="s">
        <v>46</v>
      </c>
      <c r="F409" s="916"/>
      <c r="G409" s="916"/>
      <c r="H409" s="916"/>
      <c r="I409" s="916"/>
      <c r="J409" s="917"/>
      <c r="K409" s="26">
        <f>K398+K403+K408</f>
        <v>0</v>
      </c>
      <c r="L409" s="26">
        <f>L398+L403+L408</f>
        <v>0</v>
      </c>
      <c r="M409" s="26">
        <f t="shared" ref="M409:R409" si="96">M398+M403+M408</f>
        <v>0</v>
      </c>
      <c r="N409" s="26">
        <f t="shared" si="96"/>
        <v>0</v>
      </c>
      <c r="O409" s="26">
        <f t="shared" si="96"/>
        <v>0</v>
      </c>
      <c r="P409" s="26">
        <f t="shared" si="96"/>
        <v>0</v>
      </c>
      <c r="Q409" s="26">
        <f t="shared" si="96"/>
        <v>0</v>
      </c>
      <c r="R409" s="26">
        <f t="shared" si="96"/>
        <v>0</v>
      </c>
      <c r="S409" s="27" t="s">
        <v>13</v>
      </c>
      <c r="T409" s="26" t="s">
        <v>13</v>
      </c>
      <c r="U409" s="28" t="s">
        <v>13</v>
      </c>
      <c r="V409" s="29" t="s">
        <v>13</v>
      </c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</row>
    <row r="410" spans="1:116" ht="11.25" customHeight="1" outlineLevel="4" thickBot="1" x14ac:dyDescent="0.2">
      <c r="A410" s="11" t="s">
        <v>20</v>
      </c>
      <c r="B410" s="12" t="s">
        <v>11</v>
      </c>
      <c r="C410" s="86" t="s">
        <v>10</v>
      </c>
      <c r="D410" s="13">
        <v>2</v>
      </c>
      <c r="E410" s="969" t="s">
        <v>189</v>
      </c>
      <c r="F410" s="970"/>
      <c r="G410" s="970"/>
      <c r="H410" s="970"/>
      <c r="I410" s="970"/>
      <c r="J410" s="970"/>
      <c r="K410" s="970"/>
      <c r="L410" s="970"/>
      <c r="M410" s="970"/>
      <c r="N410" s="970"/>
      <c r="O410" s="970"/>
      <c r="P410" s="970"/>
      <c r="Q410" s="970"/>
      <c r="R410" s="970"/>
      <c r="S410" s="970"/>
      <c r="T410" s="970"/>
      <c r="U410" s="970"/>
      <c r="V410" s="971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</row>
    <row r="411" spans="1:116" ht="9.75" customHeight="1" outlineLevel="4" x14ac:dyDescent="0.15">
      <c r="A411" s="1000" t="s">
        <v>20</v>
      </c>
      <c r="B411" s="1004" t="s">
        <v>11</v>
      </c>
      <c r="C411" s="1008" t="s">
        <v>10</v>
      </c>
      <c r="D411" s="1048" t="s">
        <v>11</v>
      </c>
      <c r="E411" s="1023" t="s">
        <v>10</v>
      </c>
      <c r="F411" s="1142" t="s">
        <v>293</v>
      </c>
      <c r="G411" s="985"/>
      <c r="H411" s="942" t="s">
        <v>387</v>
      </c>
      <c r="I411" s="985" t="s">
        <v>101</v>
      </c>
      <c r="J411" s="16" t="s">
        <v>156</v>
      </c>
      <c r="K411" s="20"/>
      <c r="L411" s="16"/>
      <c r="M411" s="17"/>
      <c r="N411" s="17"/>
      <c r="O411" s="17"/>
      <c r="P411" s="17"/>
      <c r="Q411" s="16"/>
      <c r="R411" s="16"/>
      <c r="S411" s="1013" t="s">
        <v>390</v>
      </c>
      <c r="T411" s="913">
        <v>0</v>
      </c>
      <c r="U411" s="913">
        <v>40</v>
      </c>
      <c r="V411" s="913" t="s">
        <v>13</v>
      </c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</row>
    <row r="412" spans="1:116" ht="9.75" customHeight="1" outlineLevel="4" x14ac:dyDescent="0.15">
      <c r="A412" s="1001"/>
      <c r="B412" s="1005"/>
      <c r="C412" s="1009"/>
      <c r="D412" s="1045"/>
      <c r="E412" s="1023"/>
      <c r="F412" s="1142"/>
      <c r="G412" s="985"/>
      <c r="H412" s="985"/>
      <c r="I412" s="985"/>
      <c r="J412" s="16" t="s">
        <v>157</v>
      </c>
      <c r="K412" s="20"/>
      <c r="L412" s="16"/>
      <c r="M412" s="17"/>
      <c r="N412" s="17"/>
      <c r="O412" s="17"/>
      <c r="P412" s="17"/>
      <c r="Q412" s="16"/>
      <c r="R412" s="16"/>
      <c r="S412" s="1013"/>
      <c r="T412" s="913"/>
      <c r="U412" s="913"/>
      <c r="V412" s="913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</row>
    <row r="413" spans="1:116" ht="9.75" customHeight="1" outlineLevel="4" x14ac:dyDescent="0.15">
      <c r="A413" s="1001"/>
      <c r="B413" s="1005"/>
      <c r="C413" s="1009"/>
      <c r="D413" s="1045"/>
      <c r="E413" s="1023"/>
      <c r="F413" s="1142"/>
      <c r="G413" s="985"/>
      <c r="H413" s="97" t="s">
        <v>62</v>
      </c>
      <c r="I413" s="985"/>
      <c r="J413" s="16" t="s">
        <v>158</v>
      </c>
      <c r="K413" s="20"/>
      <c r="L413" s="16"/>
      <c r="M413" s="17"/>
      <c r="N413" s="17"/>
      <c r="O413" s="17"/>
      <c r="P413" s="17"/>
      <c r="Q413" s="16"/>
      <c r="R413" s="16"/>
      <c r="S413" s="1013"/>
      <c r="T413" s="913"/>
      <c r="U413" s="913"/>
      <c r="V413" s="913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</row>
    <row r="414" spans="1:116" ht="9.75" customHeight="1" outlineLevel="4" x14ac:dyDescent="0.15">
      <c r="A414" s="1002"/>
      <c r="B414" s="1006"/>
      <c r="C414" s="1010"/>
      <c r="D414" s="1046"/>
      <c r="E414" s="1024"/>
      <c r="F414" s="1143"/>
      <c r="G414" s="987"/>
      <c r="H414" s="98" t="s">
        <v>388</v>
      </c>
      <c r="I414" s="987"/>
      <c r="J414" s="18" t="s">
        <v>159</v>
      </c>
      <c r="K414" s="21"/>
      <c r="L414" s="18"/>
      <c r="M414" s="18"/>
      <c r="N414" s="18"/>
      <c r="O414" s="18"/>
      <c r="P414" s="18"/>
      <c r="Q414" s="18"/>
      <c r="R414" s="18"/>
      <c r="S414" s="1014"/>
      <c r="T414" s="913"/>
      <c r="U414" s="913"/>
      <c r="V414" s="913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</row>
    <row r="415" spans="1:116" ht="9.75" customHeight="1" outlineLevel="4" thickBot="1" x14ac:dyDescent="0.2">
      <c r="A415" s="1003"/>
      <c r="B415" s="1007"/>
      <c r="C415" s="1011"/>
      <c r="D415" s="1047"/>
      <c r="E415" s="1025"/>
      <c r="F415" s="1144"/>
      <c r="G415" s="988"/>
      <c r="H415" s="99" t="s">
        <v>389</v>
      </c>
      <c r="I415" s="988"/>
      <c r="J415" s="19" t="s">
        <v>385</v>
      </c>
      <c r="K415" s="19">
        <f>SUM(K411:K414)</f>
        <v>0</v>
      </c>
      <c r="L415" s="19">
        <f>SUM(L411:L414)</f>
        <v>0</v>
      </c>
      <c r="M415" s="19">
        <f t="shared" ref="M415:R415" si="97">SUM(M411:M414)</f>
        <v>0</v>
      </c>
      <c r="N415" s="19">
        <f t="shared" si="97"/>
        <v>0</v>
      </c>
      <c r="O415" s="19">
        <f t="shared" si="97"/>
        <v>0</v>
      </c>
      <c r="P415" s="19">
        <f t="shared" si="97"/>
        <v>0</v>
      </c>
      <c r="Q415" s="19">
        <f t="shared" si="97"/>
        <v>0</v>
      </c>
      <c r="R415" s="19">
        <f t="shared" si="97"/>
        <v>0</v>
      </c>
      <c r="S415" s="1015"/>
      <c r="T415" s="914"/>
      <c r="U415" s="914"/>
      <c r="V415" s="914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</row>
    <row r="416" spans="1:116" ht="9.75" customHeight="1" outlineLevel="4" x14ac:dyDescent="0.15">
      <c r="A416" s="948" t="s">
        <v>20</v>
      </c>
      <c r="B416" s="951" t="s">
        <v>11</v>
      </c>
      <c r="C416" s="954" t="s">
        <v>10</v>
      </c>
      <c r="D416" s="957" t="s">
        <v>11</v>
      </c>
      <c r="E416" s="960" t="s">
        <v>11</v>
      </c>
      <c r="F416" s="1145" t="s">
        <v>356</v>
      </c>
      <c r="G416" s="942"/>
      <c r="H416" s="986" t="s">
        <v>62</v>
      </c>
      <c r="I416" s="986" t="s">
        <v>80</v>
      </c>
      <c r="J416" s="14" t="s">
        <v>156</v>
      </c>
      <c r="K416" s="20"/>
      <c r="L416" s="20"/>
      <c r="M416" s="17"/>
      <c r="N416" s="17"/>
      <c r="O416" s="17"/>
      <c r="P416" s="17"/>
      <c r="Q416" s="16"/>
      <c r="R416" s="16"/>
      <c r="S416" s="945"/>
      <c r="T416" s="912"/>
      <c r="U416" s="912"/>
      <c r="V416" s="912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</row>
    <row r="417" spans="1:116" ht="9.75" customHeight="1" outlineLevel="4" x14ac:dyDescent="0.15">
      <c r="A417" s="949"/>
      <c r="B417" s="952"/>
      <c r="C417" s="955"/>
      <c r="D417" s="958"/>
      <c r="E417" s="961"/>
      <c r="F417" s="1146"/>
      <c r="G417" s="943"/>
      <c r="H417" s="985"/>
      <c r="I417" s="985"/>
      <c r="J417" s="16" t="s">
        <v>157</v>
      </c>
      <c r="K417" s="20"/>
      <c r="L417" s="20"/>
      <c r="M417" s="17"/>
      <c r="N417" s="17"/>
      <c r="O417" s="17"/>
      <c r="P417" s="17"/>
      <c r="Q417" s="16"/>
      <c r="R417" s="16"/>
      <c r="S417" s="946"/>
      <c r="T417" s="913"/>
      <c r="U417" s="913"/>
      <c r="V417" s="913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</row>
    <row r="418" spans="1:116" ht="9.75" customHeight="1" outlineLevel="4" x14ac:dyDescent="0.15">
      <c r="A418" s="949"/>
      <c r="B418" s="952"/>
      <c r="C418" s="955"/>
      <c r="D418" s="958"/>
      <c r="E418" s="961"/>
      <c r="F418" s="1146"/>
      <c r="G418" s="943"/>
      <c r="H418" s="985"/>
      <c r="I418" s="985"/>
      <c r="J418" s="16" t="s">
        <v>158</v>
      </c>
      <c r="K418" s="20"/>
      <c r="L418" s="20"/>
      <c r="M418" s="17"/>
      <c r="N418" s="17"/>
      <c r="O418" s="17"/>
      <c r="P418" s="17"/>
      <c r="Q418" s="16"/>
      <c r="R418" s="16"/>
      <c r="S418" s="946"/>
      <c r="T418" s="913"/>
      <c r="U418" s="913"/>
      <c r="V418" s="913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</row>
    <row r="419" spans="1:116" ht="9.75" customHeight="1" outlineLevel="4" x14ac:dyDescent="0.15">
      <c r="A419" s="949"/>
      <c r="B419" s="952"/>
      <c r="C419" s="955"/>
      <c r="D419" s="958"/>
      <c r="E419" s="961"/>
      <c r="F419" s="1147"/>
      <c r="G419" s="943"/>
      <c r="H419" s="987"/>
      <c r="I419" s="987"/>
      <c r="J419" s="18" t="s">
        <v>159</v>
      </c>
      <c r="K419" s="21"/>
      <c r="L419" s="21"/>
      <c r="M419" s="22"/>
      <c r="N419" s="22"/>
      <c r="O419" s="22"/>
      <c r="P419" s="22"/>
      <c r="Q419" s="18"/>
      <c r="R419" s="18"/>
      <c r="S419" s="946"/>
      <c r="T419" s="913"/>
      <c r="U419" s="913"/>
      <c r="V419" s="913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</row>
    <row r="420" spans="1:116" ht="9.75" customHeight="1" outlineLevel="4" thickBot="1" x14ac:dyDescent="0.2">
      <c r="A420" s="950"/>
      <c r="B420" s="953"/>
      <c r="C420" s="956"/>
      <c r="D420" s="959"/>
      <c r="E420" s="962"/>
      <c r="F420" s="1148"/>
      <c r="G420" s="944"/>
      <c r="H420" s="988"/>
      <c r="I420" s="988"/>
      <c r="J420" s="19" t="s">
        <v>385</v>
      </c>
      <c r="K420" s="19">
        <f>SUM(K416:K419)</f>
        <v>0</v>
      </c>
      <c r="L420" s="19">
        <f>SUM(L416:L419)</f>
        <v>0</v>
      </c>
      <c r="M420" s="19">
        <f t="shared" ref="M420:R420" si="98">SUM(M416:M419)</f>
        <v>0</v>
      </c>
      <c r="N420" s="19">
        <f t="shared" si="98"/>
        <v>0</v>
      </c>
      <c r="O420" s="19">
        <f t="shared" si="98"/>
        <v>0</v>
      </c>
      <c r="P420" s="19">
        <f t="shared" si="98"/>
        <v>0</v>
      </c>
      <c r="Q420" s="19">
        <f t="shared" si="98"/>
        <v>0</v>
      </c>
      <c r="R420" s="19">
        <f t="shared" si="98"/>
        <v>0</v>
      </c>
      <c r="S420" s="947"/>
      <c r="T420" s="914"/>
      <c r="U420" s="914"/>
      <c r="V420" s="914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</row>
    <row r="421" spans="1:116" ht="9.75" customHeight="1" outlineLevel="4" x14ac:dyDescent="0.15">
      <c r="A421" s="1001" t="s">
        <v>20</v>
      </c>
      <c r="B421" s="1005" t="s">
        <v>11</v>
      </c>
      <c r="C421" s="1009" t="s">
        <v>10</v>
      </c>
      <c r="D421" s="1045" t="s">
        <v>11</v>
      </c>
      <c r="E421" s="1023" t="s">
        <v>12</v>
      </c>
      <c r="F421" s="1050"/>
      <c r="G421" s="985"/>
      <c r="H421" s="985"/>
      <c r="I421" s="985"/>
      <c r="J421" s="14" t="s">
        <v>156</v>
      </c>
      <c r="K421" s="20"/>
      <c r="L421" s="20"/>
      <c r="M421" s="17"/>
      <c r="N421" s="17"/>
      <c r="O421" s="17"/>
      <c r="P421" s="17"/>
      <c r="Q421" s="16"/>
      <c r="R421" s="16"/>
      <c r="S421" s="1013"/>
      <c r="T421" s="912"/>
      <c r="U421" s="912"/>
      <c r="V421" s="912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</row>
    <row r="422" spans="1:116" ht="9.75" customHeight="1" outlineLevel="4" x14ac:dyDescent="0.15">
      <c r="A422" s="1001"/>
      <c r="B422" s="1005"/>
      <c r="C422" s="1009"/>
      <c r="D422" s="1045"/>
      <c r="E422" s="1023"/>
      <c r="F422" s="1050"/>
      <c r="G422" s="985"/>
      <c r="H422" s="985"/>
      <c r="I422" s="985"/>
      <c r="J422" s="16" t="s">
        <v>157</v>
      </c>
      <c r="K422" s="20"/>
      <c r="L422" s="20"/>
      <c r="M422" s="17"/>
      <c r="N422" s="17"/>
      <c r="O422" s="17"/>
      <c r="P422" s="17"/>
      <c r="Q422" s="16"/>
      <c r="R422" s="16"/>
      <c r="S422" s="1013"/>
      <c r="T422" s="913"/>
      <c r="U422" s="913"/>
      <c r="V422" s="913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</row>
    <row r="423" spans="1:116" ht="9.75" customHeight="1" outlineLevel="4" x14ac:dyDescent="0.15">
      <c r="A423" s="1001"/>
      <c r="B423" s="1005"/>
      <c r="C423" s="1009"/>
      <c r="D423" s="1045"/>
      <c r="E423" s="1023"/>
      <c r="F423" s="1050"/>
      <c r="G423" s="985"/>
      <c r="H423" s="985"/>
      <c r="I423" s="985"/>
      <c r="J423" s="16" t="s">
        <v>158</v>
      </c>
      <c r="K423" s="20"/>
      <c r="L423" s="20"/>
      <c r="M423" s="17"/>
      <c r="N423" s="17"/>
      <c r="O423" s="17"/>
      <c r="P423" s="17"/>
      <c r="Q423" s="16"/>
      <c r="R423" s="16"/>
      <c r="S423" s="1013"/>
      <c r="T423" s="913"/>
      <c r="U423" s="913"/>
      <c r="V423" s="913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</row>
    <row r="424" spans="1:116" ht="9.75" customHeight="1" outlineLevel="4" x14ac:dyDescent="0.15">
      <c r="A424" s="1002"/>
      <c r="B424" s="1006"/>
      <c r="C424" s="1010"/>
      <c r="D424" s="1046"/>
      <c r="E424" s="1024"/>
      <c r="F424" s="1051"/>
      <c r="G424" s="987"/>
      <c r="H424" s="987"/>
      <c r="I424" s="987"/>
      <c r="J424" s="18" t="s">
        <v>159</v>
      </c>
      <c r="K424" s="21"/>
      <c r="L424" s="21"/>
      <c r="M424" s="22"/>
      <c r="N424" s="22"/>
      <c r="O424" s="22"/>
      <c r="P424" s="22"/>
      <c r="Q424" s="18"/>
      <c r="R424" s="18"/>
      <c r="S424" s="1014"/>
      <c r="T424" s="913"/>
      <c r="U424" s="913"/>
      <c r="V424" s="913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</row>
    <row r="425" spans="1:116" ht="9.75" customHeight="1" outlineLevel="4" thickBot="1" x14ac:dyDescent="0.2">
      <c r="A425" s="1003"/>
      <c r="B425" s="1007"/>
      <c r="C425" s="1011"/>
      <c r="D425" s="1047"/>
      <c r="E425" s="1025"/>
      <c r="F425" s="1052"/>
      <c r="G425" s="988"/>
      <c r="H425" s="988"/>
      <c r="I425" s="988"/>
      <c r="J425" s="19" t="s">
        <v>385</v>
      </c>
      <c r="K425" s="19">
        <f>SUM(K421:K424)</f>
        <v>0</v>
      </c>
      <c r="L425" s="19">
        <f>SUM(L421:L424)</f>
        <v>0</v>
      </c>
      <c r="M425" s="19">
        <f t="shared" ref="M425:R425" si="99">SUM(M421:M424)</f>
        <v>0</v>
      </c>
      <c r="N425" s="19">
        <f t="shared" si="99"/>
        <v>0</v>
      </c>
      <c r="O425" s="19">
        <f t="shared" si="99"/>
        <v>0</v>
      </c>
      <c r="P425" s="19">
        <f t="shared" si="99"/>
        <v>0</v>
      </c>
      <c r="Q425" s="19">
        <f t="shared" si="99"/>
        <v>0</v>
      </c>
      <c r="R425" s="19">
        <f t="shared" si="99"/>
        <v>0</v>
      </c>
      <c r="S425" s="1015"/>
      <c r="T425" s="914"/>
      <c r="U425" s="914"/>
      <c r="V425" s="914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</row>
    <row r="426" spans="1:116" ht="9.75" customHeight="1" outlineLevel="3" thickBot="1" x14ac:dyDescent="0.2">
      <c r="A426" s="23" t="s">
        <v>20</v>
      </c>
      <c r="B426" s="24" t="s">
        <v>11</v>
      </c>
      <c r="C426" s="87" t="s">
        <v>10</v>
      </c>
      <c r="D426" s="25">
        <v>2</v>
      </c>
      <c r="E426" s="915" t="s">
        <v>46</v>
      </c>
      <c r="F426" s="916"/>
      <c r="G426" s="916"/>
      <c r="H426" s="916"/>
      <c r="I426" s="916"/>
      <c r="J426" s="917"/>
      <c r="K426" s="26">
        <f>K415+K420+K425</f>
        <v>0</v>
      </c>
      <c r="L426" s="26">
        <f>L415+L420+L425</f>
        <v>0</v>
      </c>
      <c r="M426" s="26">
        <f t="shared" ref="M426:R426" si="100">M415+M420+M425</f>
        <v>0</v>
      </c>
      <c r="N426" s="26">
        <f t="shared" si="100"/>
        <v>0</v>
      </c>
      <c r="O426" s="26">
        <f t="shared" si="100"/>
        <v>0</v>
      </c>
      <c r="P426" s="26">
        <f t="shared" si="100"/>
        <v>0</v>
      </c>
      <c r="Q426" s="26">
        <f t="shared" si="100"/>
        <v>0</v>
      </c>
      <c r="R426" s="26">
        <f t="shared" si="100"/>
        <v>0</v>
      </c>
      <c r="S426" s="27" t="s">
        <v>13</v>
      </c>
      <c r="T426" s="26" t="s">
        <v>13</v>
      </c>
      <c r="U426" s="28" t="s">
        <v>13</v>
      </c>
      <c r="V426" s="29" t="s">
        <v>13</v>
      </c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</row>
    <row r="427" spans="1:116" ht="11.25" customHeight="1" outlineLevel="4" thickBot="1" x14ac:dyDescent="0.2">
      <c r="A427" s="11" t="s">
        <v>20</v>
      </c>
      <c r="B427" s="12" t="s">
        <v>11</v>
      </c>
      <c r="C427" s="86" t="s">
        <v>10</v>
      </c>
      <c r="D427" s="13">
        <v>3</v>
      </c>
      <c r="E427" s="1016" t="s">
        <v>190</v>
      </c>
      <c r="F427" s="1017"/>
      <c r="G427" s="1017"/>
      <c r="H427" s="1017"/>
      <c r="I427" s="1017"/>
      <c r="J427" s="1017"/>
      <c r="K427" s="1017"/>
      <c r="L427" s="1017"/>
      <c r="M427" s="1017"/>
      <c r="N427" s="1017"/>
      <c r="O427" s="1017"/>
      <c r="P427" s="1017"/>
      <c r="Q427" s="1017"/>
      <c r="R427" s="1017"/>
      <c r="S427" s="1017"/>
      <c r="T427" s="1017"/>
      <c r="U427" s="1017"/>
      <c r="V427" s="1018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</row>
    <row r="428" spans="1:116" ht="9.75" customHeight="1" outlineLevel="4" x14ac:dyDescent="0.15">
      <c r="A428" s="1000" t="s">
        <v>20</v>
      </c>
      <c r="B428" s="1004" t="s">
        <v>11</v>
      </c>
      <c r="C428" s="1008" t="s">
        <v>10</v>
      </c>
      <c r="D428" s="1048" t="s">
        <v>12</v>
      </c>
      <c r="E428" s="1022" t="s">
        <v>10</v>
      </c>
      <c r="F428" s="981"/>
      <c r="G428" s="986"/>
      <c r="H428" s="986"/>
      <c r="I428" s="986"/>
      <c r="J428" s="14" t="s">
        <v>156</v>
      </c>
      <c r="K428" s="20"/>
      <c r="L428" s="14"/>
      <c r="M428" s="15"/>
      <c r="N428" s="15"/>
      <c r="O428" s="15"/>
      <c r="P428" s="15"/>
      <c r="Q428" s="14"/>
      <c r="R428" s="14"/>
      <c r="S428" s="1012"/>
      <c r="T428" s="912"/>
      <c r="U428" s="912"/>
      <c r="V428" s="912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</row>
    <row r="429" spans="1:116" ht="9.75" customHeight="1" outlineLevel="4" x14ac:dyDescent="0.15">
      <c r="A429" s="1001"/>
      <c r="B429" s="1005"/>
      <c r="C429" s="1009"/>
      <c r="D429" s="1045"/>
      <c r="E429" s="1023"/>
      <c r="F429" s="982"/>
      <c r="G429" s="985"/>
      <c r="H429" s="985"/>
      <c r="I429" s="985"/>
      <c r="J429" s="16" t="s">
        <v>157</v>
      </c>
      <c r="K429" s="20"/>
      <c r="L429" s="16"/>
      <c r="M429" s="17"/>
      <c r="N429" s="17"/>
      <c r="O429" s="17"/>
      <c r="P429" s="17"/>
      <c r="Q429" s="16"/>
      <c r="R429" s="16"/>
      <c r="S429" s="1013"/>
      <c r="T429" s="913"/>
      <c r="U429" s="913"/>
      <c r="V429" s="913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</row>
    <row r="430" spans="1:116" ht="9.75" customHeight="1" outlineLevel="4" x14ac:dyDescent="0.15">
      <c r="A430" s="1001"/>
      <c r="B430" s="1005"/>
      <c r="C430" s="1009"/>
      <c r="D430" s="1045"/>
      <c r="E430" s="1023"/>
      <c r="F430" s="982"/>
      <c r="G430" s="985"/>
      <c r="H430" s="985"/>
      <c r="I430" s="985"/>
      <c r="J430" s="16" t="s">
        <v>158</v>
      </c>
      <c r="K430" s="20"/>
      <c r="L430" s="16"/>
      <c r="M430" s="17"/>
      <c r="N430" s="17"/>
      <c r="O430" s="17"/>
      <c r="P430" s="17"/>
      <c r="Q430" s="16"/>
      <c r="R430" s="16"/>
      <c r="S430" s="1013"/>
      <c r="T430" s="913"/>
      <c r="U430" s="913"/>
      <c r="V430" s="913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</row>
    <row r="431" spans="1:116" ht="9.75" customHeight="1" outlineLevel="4" x14ac:dyDescent="0.15">
      <c r="A431" s="1002"/>
      <c r="B431" s="1006"/>
      <c r="C431" s="1010"/>
      <c r="D431" s="1046"/>
      <c r="E431" s="1024"/>
      <c r="F431" s="983"/>
      <c r="G431" s="987"/>
      <c r="H431" s="987"/>
      <c r="I431" s="987"/>
      <c r="J431" s="18" t="s">
        <v>159</v>
      </c>
      <c r="K431" s="21"/>
      <c r="L431" s="18"/>
      <c r="M431" s="18"/>
      <c r="N431" s="18"/>
      <c r="O431" s="18"/>
      <c r="P431" s="18"/>
      <c r="Q431" s="18"/>
      <c r="R431" s="18"/>
      <c r="S431" s="1014"/>
      <c r="T431" s="913"/>
      <c r="U431" s="913"/>
      <c r="V431" s="913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</row>
    <row r="432" spans="1:116" ht="9.75" customHeight="1" outlineLevel="4" thickBot="1" x14ac:dyDescent="0.2">
      <c r="A432" s="1003"/>
      <c r="B432" s="1007"/>
      <c r="C432" s="1011"/>
      <c r="D432" s="1047"/>
      <c r="E432" s="1025"/>
      <c r="F432" s="984"/>
      <c r="G432" s="988"/>
      <c r="H432" s="988"/>
      <c r="I432" s="988"/>
      <c r="J432" s="19" t="s">
        <v>385</v>
      </c>
      <c r="K432" s="19">
        <f>SUM(K428:K431)</f>
        <v>0</v>
      </c>
      <c r="L432" s="19">
        <f>SUM(L428:L431)</f>
        <v>0</v>
      </c>
      <c r="M432" s="19">
        <f t="shared" ref="M432:R432" si="101">SUM(M428:M431)</f>
        <v>0</v>
      </c>
      <c r="N432" s="19">
        <f t="shared" si="101"/>
        <v>0</v>
      </c>
      <c r="O432" s="19">
        <f t="shared" si="101"/>
        <v>0</v>
      </c>
      <c r="P432" s="19">
        <f t="shared" si="101"/>
        <v>0</v>
      </c>
      <c r="Q432" s="19">
        <f t="shared" si="101"/>
        <v>0</v>
      </c>
      <c r="R432" s="19">
        <f t="shared" si="101"/>
        <v>0</v>
      </c>
      <c r="S432" s="1015"/>
      <c r="T432" s="914"/>
      <c r="U432" s="914"/>
      <c r="V432" s="914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</row>
    <row r="433" spans="1:116" ht="9.75" customHeight="1" outlineLevel="4" x14ac:dyDescent="0.15">
      <c r="A433" s="948" t="s">
        <v>20</v>
      </c>
      <c r="B433" s="951" t="s">
        <v>11</v>
      </c>
      <c r="C433" s="954" t="s">
        <v>10</v>
      </c>
      <c r="D433" s="957" t="s">
        <v>12</v>
      </c>
      <c r="E433" s="960" t="s">
        <v>11</v>
      </c>
      <c r="F433" s="981"/>
      <c r="G433" s="942"/>
      <c r="H433" s="986"/>
      <c r="I433" s="986"/>
      <c r="J433" s="14" t="s">
        <v>156</v>
      </c>
      <c r="K433" s="20"/>
      <c r="L433" s="20"/>
      <c r="M433" s="17"/>
      <c r="N433" s="17"/>
      <c r="O433" s="17"/>
      <c r="P433" s="17"/>
      <c r="Q433" s="16"/>
      <c r="R433" s="16"/>
      <c r="S433" s="945"/>
      <c r="T433" s="912"/>
      <c r="U433" s="912"/>
      <c r="V433" s="912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</row>
    <row r="434" spans="1:116" ht="9.75" customHeight="1" outlineLevel="4" x14ac:dyDescent="0.15">
      <c r="A434" s="949"/>
      <c r="B434" s="952"/>
      <c r="C434" s="955"/>
      <c r="D434" s="958"/>
      <c r="E434" s="961"/>
      <c r="F434" s="982"/>
      <c r="G434" s="943"/>
      <c r="H434" s="985"/>
      <c r="I434" s="985"/>
      <c r="J434" s="16" t="s">
        <v>157</v>
      </c>
      <c r="K434" s="20"/>
      <c r="L434" s="20"/>
      <c r="M434" s="17"/>
      <c r="N434" s="17"/>
      <c r="O434" s="17"/>
      <c r="P434" s="17"/>
      <c r="Q434" s="16"/>
      <c r="R434" s="16"/>
      <c r="S434" s="946"/>
      <c r="T434" s="913"/>
      <c r="U434" s="913"/>
      <c r="V434" s="913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</row>
    <row r="435" spans="1:116" ht="9.75" customHeight="1" outlineLevel="4" x14ac:dyDescent="0.15">
      <c r="A435" s="949"/>
      <c r="B435" s="952"/>
      <c r="C435" s="955"/>
      <c r="D435" s="958"/>
      <c r="E435" s="961"/>
      <c r="F435" s="982"/>
      <c r="G435" s="943"/>
      <c r="H435" s="985"/>
      <c r="I435" s="985"/>
      <c r="J435" s="16" t="s">
        <v>158</v>
      </c>
      <c r="K435" s="20"/>
      <c r="L435" s="20"/>
      <c r="M435" s="17"/>
      <c r="N435" s="17"/>
      <c r="O435" s="17"/>
      <c r="P435" s="17"/>
      <c r="Q435" s="16"/>
      <c r="R435" s="16"/>
      <c r="S435" s="946"/>
      <c r="T435" s="913"/>
      <c r="U435" s="913"/>
      <c r="V435" s="913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</row>
    <row r="436" spans="1:116" ht="9.75" customHeight="1" outlineLevel="4" x14ac:dyDescent="0.15">
      <c r="A436" s="949"/>
      <c r="B436" s="952"/>
      <c r="C436" s="955"/>
      <c r="D436" s="958"/>
      <c r="E436" s="961"/>
      <c r="F436" s="983"/>
      <c r="G436" s="943"/>
      <c r="H436" s="987"/>
      <c r="I436" s="987"/>
      <c r="J436" s="18" t="s">
        <v>159</v>
      </c>
      <c r="K436" s="21"/>
      <c r="L436" s="21"/>
      <c r="M436" s="22"/>
      <c r="N436" s="22"/>
      <c r="O436" s="22"/>
      <c r="P436" s="22"/>
      <c r="Q436" s="18"/>
      <c r="R436" s="18"/>
      <c r="S436" s="946"/>
      <c r="T436" s="913"/>
      <c r="U436" s="913"/>
      <c r="V436" s="913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</row>
    <row r="437" spans="1:116" ht="9.75" customHeight="1" outlineLevel="4" thickBot="1" x14ac:dyDescent="0.2">
      <c r="A437" s="950"/>
      <c r="B437" s="953"/>
      <c r="C437" s="956"/>
      <c r="D437" s="959"/>
      <c r="E437" s="962"/>
      <c r="F437" s="984"/>
      <c r="G437" s="944"/>
      <c r="H437" s="988"/>
      <c r="I437" s="988"/>
      <c r="J437" s="19" t="s">
        <v>385</v>
      </c>
      <c r="K437" s="19">
        <f>SUM(K433:K436)</f>
        <v>0</v>
      </c>
      <c r="L437" s="19">
        <f>SUM(L433:L436)</f>
        <v>0</v>
      </c>
      <c r="M437" s="19">
        <f t="shared" ref="M437:R437" si="102">SUM(M433:M436)</f>
        <v>0</v>
      </c>
      <c r="N437" s="19">
        <f t="shared" si="102"/>
        <v>0</v>
      </c>
      <c r="O437" s="19">
        <f t="shared" si="102"/>
        <v>0</v>
      </c>
      <c r="P437" s="19">
        <f t="shared" si="102"/>
        <v>0</v>
      </c>
      <c r="Q437" s="19">
        <f t="shared" si="102"/>
        <v>0</v>
      </c>
      <c r="R437" s="19">
        <f t="shared" si="102"/>
        <v>0</v>
      </c>
      <c r="S437" s="947"/>
      <c r="T437" s="914"/>
      <c r="U437" s="914"/>
      <c r="V437" s="914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</row>
    <row r="438" spans="1:116" ht="9.75" customHeight="1" outlineLevel="4" x14ac:dyDescent="0.15">
      <c r="A438" s="1001" t="s">
        <v>20</v>
      </c>
      <c r="B438" s="1005" t="s">
        <v>11</v>
      </c>
      <c r="C438" s="1009" t="s">
        <v>10</v>
      </c>
      <c r="D438" s="1045" t="s">
        <v>12</v>
      </c>
      <c r="E438" s="1023" t="s">
        <v>12</v>
      </c>
      <c r="F438" s="1050"/>
      <c r="G438" s="985"/>
      <c r="H438" s="985"/>
      <c r="I438" s="985"/>
      <c r="J438" s="14" t="s">
        <v>156</v>
      </c>
      <c r="K438" s="20"/>
      <c r="L438" s="20"/>
      <c r="M438" s="17"/>
      <c r="N438" s="17"/>
      <c r="O438" s="17"/>
      <c r="P438" s="17"/>
      <c r="Q438" s="16"/>
      <c r="R438" s="16"/>
      <c r="S438" s="1013"/>
      <c r="T438" s="912"/>
      <c r="U438" s="912"/>
      <c r="V438" s="912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</row>
    <row r="439" spans="1:116" ht="9.75" customHeight="1" outlineLevel="4" x14ac:dyDescent="0.15">
      <c r="A439" s="1001"/>
      <c r="B439" s="1005"/>
      <c r="C439" s="1009"/>
      <c r="D439" s="1045"/>
      <c r="E439" s="1023"/>
      <c r="F439" s="1050"/>
      <c r="G439" s="985"/>
      <c r="H439" s="985"/>
      <c r="I439" s="985"/>
      <c r="J439" s="16" t="s">
        <v>157</v>
      </c>
      <c r="K439" s="20"/>
      <c r="L439" s="20"/>
      <c r="M439" s="17"/>
      <c r="N439" s="17"/>
      <c r="O439" s="17"/>
      <c r="P439" s="17"/>
      <c r="Q439" s="16"/>
      <c r="R439" s="16"/>
      <c r="S439" s="1013"/>
      <c r="T439" s="913"/>
      <c r="U439" s="913"/>
      <c r="V439" s="913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</row>
    <row r="440" spans="1:116" ht="9.75" customHeight="1" outlineLevel="4" x14ac:dyDescent="0.15">
      <c r="A440" s="1001"/>
      <c r="B440" s="1005"/>
      <c r="C440" s="1009"/>
      <c r="D440" s="1045"/>
      <c r="E440" s="1023"/>
      <c r="F440" s="1050"/>
      <c r="G440" s="985"/>
      <c r="H440" s="985"/>
      <c r="I440" s="985"/>
      <c r="J440" s="16" t="s">
        <v>158</v>
      </c>
      <c r="K440" s="20"/>
      <c r="L440" s="20"/>
      <c r="M440" s="17"/>
      <c r="N440" s="17"/>
      <c r="O440" s="17"/>
      <c r="P440" s="17"/>
      <c r="Q440" s="16"/>
      <c r="R440" s="16"/>
      <c r="S440" s="1013"/>
      <c r="T440" s="913"/>
      <c r="U440" s="913"/>
      <c r="V440" s="913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</row>
    <row r="441" spans="1:116" ht="9.75" customHeight="1" outlineLevel="4" x14ac:dyDescent="0.15">
      <c r="A441" s="1002"/>
      <c r="B441" s="1006"/>
      <c r="C441" s="1010"/>
      <c r="D441" s="1046"/>
      <c r="E441" s="1024"/>
      <c r="F441" s="1051"/>
      <c r="G441" s="987"/>
      <c r="H441" s="987"/>
      <c r="I441" s="987"/>
      <c r="J441" s="18" t="s">
        <v>159</v>
      </c>
      <c r="K441" s="21"/>
      <c r="L441" s="21"/>
      <c r="M441" s="22"/>
      <c r="N441" s="22"/>
      <c r="O441" s="22"/>
      <c r="P441" s="22"/>
      <c r="Q441" s="18"/>
      <c r="R441" s="18"/>
      <c r="S441" s="1014"/>
      <c r="T441" s="913"/>
      <c r="U441" s="913"/>
      <c r="V441" s="913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</row>
    <row r="442" spans="1:116" ht="9.75" customHeight="1" outlineLevel="4" thickBot="1" x14ac:dyDescent="0.2">
      <c r="A442" s="1003"/>
      <c r="B442" s="1007"/>
      <c r="C442" s="1011"/>
      <c r="D442" s="1047"/>
      <c r="E442" s="1025"/>
      <c r="F442" s="1052"/>
      <c r="G442" s="988"/>
      <c r="H442" s="988"/>
      <c r="I442" s="988"/>
      <c r="J442" s="19" t="s">
        <v>385</v>
      </c>
      <c r="K442" s="19">
        <f>SUM(K438:K441)</f>
        <v>0</v>
      </c>
      <c r="L442" s="19">
        <f>SUM(L438:L441)</f>
        <v>0</v>
      </c>
      <c r="M442" s="19">
        <f t="shared" ref="M442:R442" si="103">SUM(M438:M441)</f>
        <v>0</v>
      </c>
      <c r="N442" s="19">
        <f t="shared" si="103"/>
        <v>0</v>
      </c>
      <c r="O442" s="19">
        <f t="shared" si="103"/>
        <v>0</v>
      </c>
      <c r="P442" s="19">
        <f t="shared" si="103"/>
        <v>0</v>
      </c>
      <c r="Q442" s="19">
        <f t="shared" si="103"/>
        <v>0</v>
      </c>
      <c r="R442" s="19">
        <f t="shared" si="103"/>
        <v>0</v>
      </c>
      <c r="S442" s="1015"/>
      <c r="T442" s="914"/>
      <c r="U442" s="914"/>
      <c r="V442" s="914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</row>
    <row r="443" spans="1:116" ht="9.75" customHeight="1" outlineLevel="3" thickBot="1" x14ac:dyDescent="0.2">
      <c r="A443" s="23" t="s">
        <v>20</v>
      </c>
      <c r="B443" s="24" t="s">
        <v>11</v>
      </c>
      <c r="C443" s="87" t="s">
        <v>10</v>
      </c>
      <c r="D443" s="25">
        <v>3</v>
      </c>
      <c r="E443" s="915" t="s">
        <v>46</v>
      </c>
      <c r="F443" s="916"/>
      <c r="G443" s="916"/>
      <c r="H443" s="916"/>
      <c r="I443" s="916"/>
      <c r="J443" s="917"/>
      <c r="K443" s="26">
        <f>K432+K437+K442</f>
        <v>0</v>
      </c>
      <c r="L443" s="26">
        <f>L432+L437+L442</f>
        <v>0</v>
      </c>
      <c r="M443" s="26">
        <f t="shared" ref="M443:R443" si="104">M432+M437+M442</f>
        <v>0</v>
      </c>
      <c r="N443" s="26">
        <f t="shared" si="104"/>
        <v>0</v>
      </c>
      <c r="O443" s="26">
        <f t="shared" si="104"/>
        <v>0</v>
      </c>
      <c r="P443" s="26">
        <f t="shared" si="104"/>
        <v>0</v>
      </c>
      <c r="Q443" s="26">
        <f t="shared" si="104"/>
        <v>0</v>
      </c>
      <c r="R443" s="26">
        <f t="shared" si="104"/>
        <v>0</v>
      </c>
      <c r="S443" s="27" t="s">
        <v>13</v>
      </c>
      <c r="T443" s="26" t="s">
        <v>13</v>
      </c>
      <c r="U443" s="28" t="s">
        <v>13</v>
      </c>
      <c r="V443" s="29" t="s">
        <v>13</v>
      </c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</row>
    <row r="444" spans="1:116" ht="11.25" customHeight="1" outlineLevel="4" thickBot="1" x14ac:dyDescent="0.2">
      <c r="A444" s="11" t="s">
        <v>20</v>
      </c>
      <c r="B444" s="12" t="s">
        <v>11</v>
      </c>
      <c r="C444" s="86" t="s">
        <v>10</v>
      </c>
      <c r="D444" s="13">
        <v>4</v>
      </c>
      <c r="E444" s="1016" t="s">
        <v>191</v>
      </c>
      <c r="F444" s="1017"/>
      <c r="G444" s="1017"/>
      <c r="H444" s="1017"/>
      <c r="I444" s="1017"/>
      <c r="J444" s="1017"/>
      <c r="K444" s="1017"/>
      <c r="L444" s="1017"/>
      <c r="M444" s="1017"/>
      <c r="N444" s="1017"/>
      <c r="O444" s="1017"/>
      <c r="P444" s="1017"/>
      <c r="Q444" s="1017"/>
      <c r="R444" s="1017"/>
      <c r="S444" s="1017"/>
      <c r="T444" s="1017"/>
      <c r="U444" s="1017"/>
      <c r="V444" s="1018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</row>
    <row r="445" spans="1:116" ht="9.75" customHeight="1" outlineLevel="4" x14ac:dyDescent="0.15">
      <c r="A445" s="1000" t="s">
        <v>20</v>
      </c>
      <c r="B445" s="1004" t="s">
        <v>11</v>
      </c>
      <c r="C445" s="1008" t="s">
        <v>10</v>
      </c>
      <c r="D445" s="1048" t="s">
        <v>41</v>
      </c>
      <c r="E445" s="1022" t="s">
        <v>10</v>
      </c>
      <c r="F445" s="981"/>
      <c r="G445" s="986"/>
      <c r="H445" s="986"/>
      <c r="I445" s="986"/>
      <c r="J445" s="14" t="s">
        <v>156</v>
      </c>
      <c r="K445" s="20"/>
      <c r="L445" s="14"/>
      <c r="M445" s="15"/>
      <c r="N445" s="15"/>
      <c r="O445" s="15"/>
      <c r="P445" s="15"/>
      <c r="Q445" s="14"/>
      <c r="R445" s="14"/>
      <c r="S445" s="1012"/>
      <c r="T445" s="912"/>
      <c r="U445" s="912"/>
      <c r="V445" s="912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</row>
    <row r="446" spans="1:116" ht="9.75" customHeight="1" outlineLevel="4" x14ac:dyDescent="0.15">
      <c r="A446" s="1001"/>
      <c r="B446" s="1005"/>
      <c r="C446" s="1009"/>
      <c r="D446" s="1045"/>
      <c r="E446" s="1023"/>
      <c r="F446" s="982"/>
      <c r="G446" s="985"/>
      <c r="H446" s="985"/>
      <c r="I446" s="985"/>
      <c r="J446" s="16" t="s">
        <v>157</v>
      </c>
      <c r="K446" s="20"/>
      <c r="L446" s="16"/>
      <c r="M446" s="17"/>
      <c r="N446" s="17"/>
      <c r="O446" s="17"/>
      <c r="P446" s="17"/>
      <c r="Q446" s="16"/>
      <c r="R446" s="16"/>
      <c r="S446" s="1013"/>
      <c r="T446" s="913"/>
      <c r="U446" s="913"/>
      <c r="V446" s="913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</row>
    <row r="447" spans="1:116" ht="9.75" customHeight="1" outlineLevel="4" x14ac:dyDescent="0.15">
      <c r="A447" s="1001"/>
      <c r="B447" s="1005"/>
      <c r="C447" s="1009"/>
      <c r="D447" s="1045"/>
      <c r="E447" s="1023"/>
      <c r="F447" s="982"/>
      <c r="G447" s="985"/>
      <c r="H447" s="985"/>
      <c r="I447" s="985"/>
      <c r="J447" s="16" t="s">
        <v>158</v>
      </c>
      <c r="K447" s="20"/>
      <c r="L447" s="16"/>
      <c r="M447" s="17"/>
      <c r="N447" s="17"/>
      <c r="O447" s="17"/>
      <c r="P447" s="17"/>
      <c r="Q447" s="16"/>
      <c r="R447" s="16"/>
      <c r="S447" s="1013"/>
      <c r="T447" s="913"/>
      <c r="U447" s="913"/>
      <c r="V447" s="913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</row>
    <row r="448" spans="1:116" ht="9.75" customHeight="1" outlineLevel="4" x14ac:dyDescent="0.15">
      <c r="A448" s="1002"/>
      <c r="B448" s="1006"/>
      <c r="C448" s="1010"/>
      <c r="D448" s="1046"/>
      <c r="E448" s="1024"/>
      <c r="F448" s="983"/>
      <c r="G448" s="987"/>
      <c r="H448" s="987"/>
      <c r="I448" s="987"/>
      <c r="J448" s="18" t="s">
        <v>159</v>
      </c>
      <c r="K448" s="21"/>
      <c r="L448" s="18"/>
      <c r="M448" s="18"/>
      <c r="N448" s="18"/>
      <c r="O448" s="18"/>
      <c r="P448" s="18"/>
      <c r="Q448" s="18"/>
      <c r="R448" s="18"/>
      <c r="S448" s="1014"/>
      <c r="T448" s="913"/>
      <c r="U448" s="913"/>
      <c r="V448" s="913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</row>
    <row r="449" spans="1:116" ht="9.75" customHeight="1" outlineLevel="4" thickBot="1" x14ac:dyDescent="0.2">
      <c r="A449" s="1003"/>
      <c r="B449" s="1007"/>
      <c r="C449" s="1011"/>
      <c r="D449" s="1047"/>
      <c r="E449" s="1025"/>
      <c r="F449" s="984"/>
      <c r="G449" s="988"/>
      <c r="H449" s="988"/>
      <c r="I449" s="988"/>
      <c r="J449" s="19" t="s">
        <v>385</v>
      </c>
      <c r="K449" s="19">
        <f>SUM(K445:K448)</f>
        <v>0</v>
      </c>
      <c r="L449" s="19">
        <f>SUM(L445:L448)</f>
        <v>0</v>
      </c>
      <c r="M449" s="19">
        <f t="shared" ref="M449:R449" si="105">SUM(M445:M448)</f>
        <v>0</v>
      </c>
      <c r="N449" s="19">
        <f t="shared" si="105"/>
        <v>0</v>
      </c>
      <c r="O449" s="19">
        <f t="shared" si="105"/>
        <v>0</v>
      </c>
      <c r="P449" s="19">
        <f t="shared" si="105"/>
        <v>0</v>
      </c>
      <c r="Q449" s="19">
        <f t="shared" si="105"/>
        <v>0</v>
      </c>
      <c r="R449" s="19">
        <f t="shared" si="105"/>
        <v>0</v>
      </c>
      <c r="S449" s="1015"/>
      <c r="T449" s="914"/>
      <c r="U449" s="914"/>
      <c r="V449" s="914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</row>
    <row r="450" spans="1:116" ht="9.75" customHeight="1" outlineLevel="4" x14ac:dyDescent="0.15">
      <c r="A450" s="948" t="s">
        <v>20</v>
      </c>
      <c r="B450" s="951" t="s">
        <v>11</v>
      </c>
      <c r="C450" s="954" t="s">
        <v>10</v>
      </c>
      <c r="D450" s="957" t="s">
        <v>41</v>
      </c>
      <c r="E450" s="960" t="s">
        <v>11</v>
      </c>
      <c r="F450" s="981"/>
      <c r="G450" s="942"/>
      <c r="H450" s="986"/>
      <c r="I450" s="986"/>
      <c r="J450" s="14" t="s">
        <v>156</v>
      </c>
      <c r="K450" s="20"/>
      <c r="L450" s="20"/>
      <c r="M450" s="17"/>
      <c r="N450" s="17"/>
      <c r="O450" s="17"/>
      <c r="P450" s="17"/>
      <c r="Q450" s="16"/>
      <c r="R450" s="16"/>
      <c r="S450" s="945"/>
      <c r="T450" s="912"/>
      <c r="U450" s="912"/>
      <c r="V450" s="912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</row>
    <row r="451" spans="1:116" ht="9.75" customHeight="1" outlineLevel="4" x14ac:dyDescent="0.15">
      <c r="A451" s="949"/>
      <c r="B451" s="952"/>
      <c r="C451" s="955"/>
      <c r="D451" s="958"/>
      <c r="E451" s="961"/>
      <c r="F451" s="982"/>
      <c r="G451" s="943"/>
      <c r="H451" s="985"/>
      <c r="I451" s="985"/>
      <c r="J451" s="16" t="s">
        <v>157</v>
      </c>
      <c r="K451" s="20"/>
      <c r="L451" s="20"/>
      <c r="M451" s="17"/>
      <c r="N451" s="17"/>
      <c r="O451" s="17"/>
      <c r="P451" s="17"/>
      <c r="Q451" s="16"/>
      <c r="R451" s="16"/>
      <c r="S451" s="946"/>
      <c r="T451" s="913"/>
      <c r="U451" s="913"/>
      <c r="V451" s="913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</row>
    <row r="452" spans="1:116" ht="9.75" customHeight="1" outlineLevel="4" x14ac:dyDescent="0.15">
      <c r="A452" s="949"/>
      <c r="B452" s="952"/>
      <c r="C452" s="955"/>
      <c r="D452" s="958"/>
      <c r="E452" s="961"/>
      <c r="F452" s="982"/>
      <c r="G452" s="943"/>
      <c r="H452" s="985"/>
      <c r="I452" s="985"/>
      <c r="J452" s="16" t="s">
        <v>158</v>
      </c>
      <c r="K452" s="20"/>
      <c r="L452" s="20"/>
      <c r="M452" s="17"/>
      <c r="N452" s="17"/>
      <c r="O452" s="17"/>
      <c r="P452" s="17"/>
      <c r="Q452" s="16"/>
      <c r="R452" s="16"/>
      <c r="S452" s="946"/>
      <c r="T452" s="913"/>
      <c r="U452" s="913"/>
      <c r="V452" s="913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</row>
    <row r="453" spans="1:116" ht="9.75" customHeight="1" outlineLevel="4" x14ac:dyDescent="0.15">
      <c r="A453" s="949"/>
      <c r="B453" s="952"/>
      <c r="C453" s="955"/>
      <c r="D453" s="958"/>
      <c r="E453" s="961"/>
      <c r="F453" s="983"/>
      <c r="G453" s="943"/>
      <c r="H453" s="987"/>
      <c r="I453" s="987"/>
      <c r="J453" s="18" t="s">
        <v>159</v>
      </c>
      <c r="K453" s="21"/>
      <c r="L453" s="21"/>
      <c r="M453" s="22"/>
      <c r="N453" s="22"/>
      <c r="O453" s="22"/>
      <c r="P453" s="22"/>
      <c r="Q453" s="18"/>
      <c r="R453" s="18"/>
      <c r="S453" s="946"/>
      <c r="T453" s="913"/>
      <c r="U453" s="913"/>
      <c r="V453" s="913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</row>
    <row r="454" spans="1:116" ht="9.75" customHeight="1" outlineLevel="4" thickBot="1" x14ac:dyDescent="0.2">
      <c r="A454" s="950"/>
      <c r="B454" s="953"/>
      <c r="C454" s="956"/>
      <c r="D454" s="959"/>
      <c r="E454" s="962"/>
      <c r="F454" s="984"/>
      <c r="G454" s="944"/>
      <c r="H454" s="988"/>
      <c r="I454" s="988"/>
      <c r="J454" s="19" t="s">
        <v>385</v>
      </c>
      <c r="K454" s="19">
        <f>SUM(K450:K453)</f>
        <v>0</v>
      </c>
      <c r="L454" s="19">
        <f>SUM(L450:L453)</f>
        <v>0</v>
      </c>
      <c r="M454" s="19">
        <f t="shared" ref="M454:R454" si="106">SUM(M450:M453)</f>
        <v>0</v>
      </c>
      <c r="N454" s="19">
        <f t="shared" si="106"/>
        <v>0</v>
      </c>
      <c r="O454" s="19">
        <f t="shared" si="106"/>
        <v>0</v>
      </c>
      <c r="P454" s="19">
        <f t="shared" si="106"/>
        <v>0</v>
      </c>
      <c r="Q454" s="19">
        <f t="shared" si="106"/>
        <v>0</v>
      </c>
      <c r="R454" s="19">
        <f t="shared" si="106"/>
        <v>0</v>
      </c>
      <c r="S454" s="947"/>
      <c r="T454" s="914"/>
      <c r="U454" s="914"/>
      <c r="V454" s="914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</row>
    <row r="455" spans="1:116" ht="9.75" customHeight="1" outlineLevel="4" x14ac:dyDescent="0.15">
      <c r="A455" s="1001" t="s">
        <v>20</v>
      </c>
      <c r="B455" s="1005" t="s">
        <v>11</v>
      </c>
      <c r="C455" s="1009" t="s">
        <v>10</v>
      </c>
      <c r="D455" s="1045" t="s">
        <v>41</v>
      </c>
      <c r="E455" s="1023" t="s">
        <v>12</v>
      </c>
      <c r="F455" s="1050"/>
      <c r="G455" s="985"/>
      <c r="H455" s="985"/>
      <c r="I455" s="985"/>
      <c r="J455" s="14" t="s">
        <v>156</v>
      </c>
      <c r="K455" s="20"/>
      <c r="L455" s="20"/>
      <c r="M455" s="17"/>
      <c r="N455" s="17"/>
      <c r="O455" s="17"/>
      <c r="P455" s="17"/>
      <c r="Q455" s="16"/>
      <c r="R455" s="16"/>
      <c r="S455" s="1013"/>
      <c r="T455" s="912"/>
      <c r="U455" s="912"/>
      <c r="V455" s="912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</row>
    <row r="456" spans="1:116" ht="9.75" customHeight="1" outlineLevel="4" x14ac:dyDescent="0.15">
      <c r="A456" s="1001"/>
      <c r="B456" s="1005"/>
      <c r="C456" s="1009"/>
      <c r="D456" s="1045"/>
      <c r="E456" s="1023"/>
      <c r="F456" s="1050"/>
      <c r="G456" s="985"/>
      <c r="H456" s="985"/>
      <c r="I456" s="985"/>
      <c r="J456" s="16" t="s">
        <v>157</v>
      </c>
      <c r="K456" s="20"/>
      <c r="L456" s="20"/>
      <c r="M456" s="17"/>
      <c r="N456" s="17"/>
      <c r="O456" s="17"/>
      <c r="P456" s="17"/>
      <c r="Q456" s="16"/>
      <c r="R456" s="16"/>
      <c r="S456" s="1013"/>
      <c r="T456" s="913"/>
      <c r="U456" s="913"/>
      <c r="V456" s="913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</row>
    <row r="457" spans="1:116" ht="9.75" customHeight="1" outlineLevel="4" x14ac:dyDescent="0.15">
      <c r="A457" s="1001"/>
      <c r="B457" s="1005"/>
      <c r="C457" s="1009"/>
      <c r="D457" s="1045"/>
      <c r="E457" s="1023"/>
      <c r="F457" s="1050"/>
      <c r="G457" s="985"/>
      <c r="H457" s="985"/>
      <c r="I457" s="985"/>
      <c r="J457" s="16" t="s">
        <v>158</v>
      </c>
      <c r="K457" s="20"/>
      <c r="L457" s="20"/>
      <c r="M457" s="17"/>
      <c r="N457" s="17"/>
      <c r="O457" s="17"/>
      <c r="P457" s="17"/>
      <c r="Q457" s="16"/>
      <c r="R457" s="16"/>
      <c r="S457" s="1013"/>
      <c r="T457" s="913"/>
      <c r="U457" s="913"/>
      <c r="V457" s="913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</row>
    <row r="458" spans="1:116" ht="9.75" customHeight="1" outlineLevel="4" x14ac:dyDescent="0.15">
      <c r="A458" s="1002"/>
      <c r="B458" s="1006"/>
      <c r="C458" s="1010"/>
      <c r="D458" s="1046"/>
      <c r="E458" s="1024"/>
      <c r="F458" s="1051"/>
      <c r="G458" s="987"/>
      <c r="H458" s="987"/>
      <c r="I458" s="987"/>
      <c r="J458" s="18" t="s">
        <v>159</v>
      </c>
      <c r="K458" s="21"/>
      <c r="L458" s="21"/>
      <c r="M458" s="22"/>
      <c r="N458" s="22"/>
      <c r="O458" s="22"/>
      <c r="P458" s="22"/>
      <c r="Q458" s="18"/>
      <c r="R458" s="18"/>
      <c r="S458" s="1014"/>
      <c r="T458" s="913"/>
      <c r="U458" s="913"/>
      <c r="V458" s="913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</row>
    <row r="459" spans="1:116" ht="9.75" customHeight="1" outlineLevel="4" thickBot="1" x14ac:dyDescent="0.2">
      <c r="A459" s="1003"/>
      <c r="B459" s="1007"/>
      <c r="C459" s="1011"/>
      <c r="D459" s="1047"/>
      <c r="E459" s="1025"/>
      <c r="F459" s="1052"/>
      <c r="G459" s="988"/>
      <c r="H459" s="988"/>
      <c r="I459" s="988"/>
      <c r="J459" s="19" t="s">
        <v>385</v>
      </c>
      <c r="K459" s="19">
        <f>SUM(K455:K458)</f>
        <v>0</v>
      </c>
      <c r="L459" s="19">
        <f>SUM(L455:L458)</f>
        <v>0</v>
      </c>
      <c r="M459" s="19">
        <f t="shared" ref="M459:R459" si="107">SUM(M455:M458)</f>
        <v>0</v>
      </c>
      <c r="N459" s="19">
        <f t="shared" si="107"/>
        <v>0</v>
      </c>
      <c r="O459" s="19">
        <f t="shared" si="107"/>
        <v>0</v>
      </c>
      <c r="P459" s="19">
        <f t="shared" si="107"/>
        <v>0</v>
      </c>
      <c r="Q459" s="19">
        <f t="shared" si="107"/>
        <v>0</v>
      </c>
      <c r="R459" s="19">
        <f t="shared" si="107"/>
        <v>0</v>
      </c>
      <c r="S459" s="1015"/>
      <c r="T459" s="914"/>
      <c r="U459" s="914"/>
      <c r="V459" s="914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</row>
    <row r="460" spans="1:116" ht="9.75" customHeight="1" outlineLevel="3" thickBot="1" x14ac:dyDescent="0.2">
      <c r="A460" s="23" t="s">
        <v>20</v>
      </c>
      <c r="B460" s="24" t="s">
        <v>11</v>
      </c>
      <c r="C460" s="87" t="s">
        <v>10</v>
      </c>
      <c r="D460" s="25">
        <v>4</v>
      </c>
      <c r="E460" s="915" t="s">
        <v>46</v>
      </c>
      <c r="F460" s="916"/>
      <c r="G460" s="916"/>
      <c r="H460" s="916"/>
      <c r="I460" s="916"/>
      <c r="J460" s="917"/>
      <c r="K460" s="26">
        <f>K449+K454+K459</f>
        <v>0</v>
      </c>
      <c r="L460" s="26">
        <f>L449+L454+L459</f>
        <v>0</v>
      </c>
      <c r="M460" s="26">
        <f t="shared" ref="M460:R460" si="108">M449+M454+M459</f>
        <v>0</v>
      </c>
      <c r="N460" s="26">
        <f t="shared" si="108"/>
        <v>0</v>
      </c>
      <c r="O460" s="26">
        <f t="shared" si="108"/>
        <v>0</v>
      </c>
      <c r="P460" s="26">
        <f t="shared" si="108"/>
        <v>0</v>
      </c>
      <c r="Q460" s="26">
        <f t="shared" si="108"/>
        <v>0</v>
      </c>
      <c r="R460" s="26">
        <f t="shared" si="108"/>
        <v>0</v>
      </c>
      <c r="S460" s="27" t="s">
        <v>13</v>
      </c>
      <c r="T460" s="26" t="s">
        <v>13</v>
      </c>
      <c r="U460" s="28" t="s">
        <v>13</v>
      </c>
      <c r="V460" s="29" t="s">
        <v>13</v>
      </c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</row>
    <row r="461" spans="1:116" ht="11.25" customHeight="1" outlineLevel="4" thickBot="1" x14ac:dyDescent="0.2">
      <c r="A461" s="11" t="s">
        <v>20</v>
      </c>
      <c r="B461" s="12" t="s">
        <v>11</v>
      </c>
      <c r="C461" s="86" t="s">
        <v>10</v>
      </c>
      <c r="D461" s="13">
        <v>5</v>
      </c>
      <c r="E461" s="1016" t="s">
        <v>192</v>
      </c>
      <c r="F461" s="1017"/>
      <c r="G461" s="1017"/>
      <c r="H461" s="1017"/>
      <c r="I461" s="1017"/>
      <c r="J461" s="1017"/>
      <c r="K461" s="1017"/>
      <c r="L461" s="1017"/>
      <c r="M461" s="1017"/>
      <c r="N461" s="1017"/>
      <c r="O461" s="1017"/>
      <c r="P461" s="1017"/>
      <c r="Q461" s="1017"/>
      <c r="R461" s="1017"/>
      <c r="S461" s="1017"/>
      <c r="T461" s="1017"/>
      <c r="U461" s="1017"/>
      <c r="V461" s="1018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</row>
    <row r="462" spans="1:116" ht="9.75" customHeight="1" outlineLevel="4" x14ac:dyDescent="0.15">
      <c r="A462" s="1000" t="s">
        <v>20</v>
      </c>
      <c r="B462" s="1004" t="s">
        <v>11</v>
      </c>
      <c r="C462" s="1008" t="s">
        <v>10</v>
      </c>
      <c r="D462" s="1048" t="s">
        <v>45</v>
      </c>
      <c r="E462" s="1022" t="s">
        <v>10</v>
      </c>
      <c r="F462" s="981"/>
      <c r="G462" s="986"/>
      <c r="H462" s="986"/>
      <c r="I462" s="986"/>
      <c r="J462" s="14" t="s">
        <v>156</v>
      </c>
      <c r="K462" s="20"/>
      <c r="L462" s="14"/>
      <c r="M462" s="15"/>
      <c r="N462" s="15"/>
      <c r="O462" s="15"/>
      <c r="P462" s="15"/>
      <c r="Q462" s="14"/>
      <c r="R462" s="14"/>
      <c r="S462" s="1012"/>
      <c r="T462" s="912"/>
      <c r="U462" s="912"/>
      <c r="V462" s="912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</row>
    <row r="463" spans="1:116" ht="9.75" customHeight="1" outlineLevel="4" x14ac:dyDescent="0.15">
      <c r="A463" s="1001"/>
      <c r="B463" s="1005"/>
      <c r="C463" s="1009"/>
      <c r="D463" s="1045"/>
      <c r="E463" s="1023"/>
      <c r="F463" s="982"/>
      <c r="G463" s="985"/>
      <c r="H463" s="985"/>
      <c r="I463" s="985"/>
      <c r="J463" s="16" t="s">
        <v>157</v>
      </c>
      <c r="K463" s="20"/>
      <c r="L463" s="16"/>
      <c r="M463" s="17"/>
      <c r="N463" s="17"/>
      <c r="O463" s="17"/>
      <c r="P463" s="17"/>
      <c r="Q463" s="16"/>
      <c r="R463" s="16"/>
      <c r="S463" s="1013"/>
      <c r="T463" s="913"/>
      <c r="U463" s="913"/>
      <c r="V463" s="913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</row>
    <row r="464" spans="1:116" ht="9.75" customHeight="1" outlineLevel="4" x14ac:dyDescent="0.15">
      <c r="A464" s="1001"/>
      <c r="B464" s="1005"/>
      <c r="C464" s="1009"/>
      <c r="D464" s="1045"/>
      <c r="E464" s="1023"/>
      <c r="F464" s="982"/>
      <c r="G464" s="985"/>
      <c r="H464" s="985"/>
      <c r="I464" s="985"/>
      <c r="J464" s="16" t="s">
        <v>158</v>
      </c>
      <c r="K464" s="20"/>
      <c r="L464" s="16"/>
      <c r="M464" s="17"/>
      <c r="N464" s="17"/>
      <c r="O464" s="17"/>
      <c r="P464" s="17"/>
      <c r="Q464" s="16"/>
      <c r="R464" s="16"/>
      <c r="S464" s="1013"/>
      <c r="T464" s="913"/>
      <c r="U464" s="913"/>
      <c r="V464" s="913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</row>
    <row r="465" spans="1:116" ht="9.75" customHeight="1" outlineLevel="4" x14ac:dyDescent="0.15">
      <c r="A465" s="1002"/>
      <c r="B465" s="1006"/>
      <c r="C465" s="1010"/>
      <c r="D465" s="1046"/>
      <c r="E465" s="1024"/>
      <c r="F465" s="983"/>
      <c r="G465" s="987"/>
      <c r="H465" s="987"/>
      <c r="I465" s="987"/>
      <c r="J465" s="18" t="s">
        <v>159</v>
      </c>
      <c r="K465" s="21"/>
      <c r="L465" s="18"/>
      <c r="M465" s="18"/>
      <c r="N465" s="18"/>
      <c r="O465" s="18"/>
      <c r="P465" s="18"/>
      <c r="Q465" s="18"/>
      <c r="R465" s="18"/>
      <c r="S465" s="1014"/>
      <c r="T465" s="913"/>
      <c r="U465" s="913"/>
      <c r="V465" s="913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</row>
    <row r="466" spans="1:116" ht="9.75" customHeight="1" outlineLevel="4" thickBot="1" x14ac:dyDescent="0.2">
      <c r="A466" s="1003"/>
      <c r="B466" s="1007"/>
      <c r="C466" s="1011"/>
      <c r="D466" s="1047"/>
      <c r="E466" s="1025"/>
      <c r="F466" s="984"/>
      <c r="G466" s="988"/>
      <c r="H466" s="988"/>
      <c r="I466" s="988"/>
      <c r="J466" s="19" t="s">
        <v>385</v>
      </c>
      <c r="K466" s="19">
        <f>SUM(K462:K465)</f>
        <v>0</v>
      </c>
      <c r="L466" s="19">
        <f>SUM(L462:L465)</f>
        <v>0</v>
      </c>
      <c r="M466" s="19">
        <f t="shared" ref="M466:R466" si="109">SUM(M462:M465)</f>
        <v>0</v>
      </c>
      <c r="N466" s="19">
        <f t="shared" si="109"/>
        <v>0</v>
      </c>
      <c r="O466" s="19">
        <f t="shared" si="109"/>
        <v>0</v>
      </c>
      <c r="P466" s="19">
        <f t="shared" si="109"/>
        <v>0</v>
      </c>
      <c r="Q466" s="19">
        <f t="shared" si="109"/>
        <v>0</v>
      </c>
      <c r="R466" s="19">
        <f t="shared" si="109"/>
        <v>0</v>
      </c>
      <c r="S466" s="1015"/>
      <c r="T466" s="914"/>
      <c r="U466" s="914"/>
      <c r="V466" s="914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</row>
    <row r="467" spans="1:116" ht="9.75" customHeight="1" outlineLevel="4" x14ac:dyDescent="0.15">
      <c r="A467" s="948" t="s">
        <v>20</v>
      </c>
      <c r="B467" s="951" t="s">
        <v>11</v>
      </c>
      <c r="C467" s="954" t="s">
        <v>10</v>
      </c>
      <c r="D467" s="957" t="s">
        <v>45</v>
      </c>
      <c r="E467" s="960" t="s">
        <v>11</v>
      </c>
      <c r="F467" s="981"/>
      <c r="G467" s="942"/>
      <c r="H467" s="986"/>
      <c r="I467" s="986"/>
      <c r="J467" s="14" t="s">
        <v>156</v>
      </c>
      <c r="K467" s="20"/>
      <c r="L467" s="20"/>
      <c r="M467" s="17"/>
      <c r="N467" s="17"/>
      <c r="O467" s="17"/>
      <c r="P467" s="17"/>
      <c r="Q467" s="16"/>
      <c r="R467" s="16"/>
      <c r="S467" s="945"/>
      <c r="T467" s="912"/>
      <c r="U467" s="912"/>
      <c r="V467" s="912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</row>
    <row r="468" spans="1:116" ht="9.75" customHeight="1" outlineLevel="4" x14ac:dyDescent="0.15">
      <c r="A468" s="949"/>
      <c r="B468" s="952"/>
      <c r="C468" s="955"/>
      <c r="D468" s="958"/>
      <c r="E468" s="961"/>
      <c r="F468" s="982"/>
      <c r="G468" s="943"/>
      <c r="H468" s="985"/>
      <c r="I468" s="985"/>
      <c r="J468" s="16" t="s">
        <v>157</v>
      </c>
      <c r="K468" s="20"/>
      <c r="L468" s="20"/>
      <c r="M468" s="17"/>
      <c r="N468" s="17"/>
      <c r="O468" s="17"/>
      <c r="P468" s="17"/>
      <c r="Q468" s="16"/>
      <c r="R468" s="16"/>
      <c r="S468" s="946"/>
      <c r="T468" s="913"/>
      <c r="U468" s="913"/>
      <c r="V468" s="913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</row>
    <row r="469" spans="1:116" ht="9.75" customHeight="1" outlineLevel="4" x14ac:dyDescent="0.15">
      <c r="A469" s="949"/>
      <c r="B469" s="952"/>
      <c r="C469" s="955"/>
      <c r="D469" s="958"/>
      <c r="E469" s="961"/>
      <c r="F469" s="982"/>
      <c r="G469" s="943"/>
      <c r="H469" s="985"/>
      <c r="I469" s="985"/>
      <c r="J469" s="16" t="s">
        <v>158</v>
      </c>
      <c r="K469" s="20"/>
      <c r="L469" s="20"/>
      <c r="M469" s="17"/>
      <c r="N469" s="17"/>
      <c r="O469" s="17"/>
      <c r="P469" s="17"/>
      <c r="Q469" s="16"/>
      <c r="R469" s="16"/>
      <c r="S469" s="946"/>
      <c r="T469" s="913"/>
      <c r="U469" s="913"/>
      <c r="V469" s="913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</row>
    <row r="470" spans="1:116" ht="9.75" customHeight="1" outlineLevel="4" x14ac:dyDescent="0.15">
      <c r="A470" s="949"/>
      <c r="B470" s="952"/>
      <c r="C470" s="955"/>
      <c r="D470" s="958"/>
      <c r="E470" s="961"/>
      <c r="F470" s="983"/>
      <c r="G470" s="943"/>
      <c r="H470" s="987"/>
      <c r="I470" s="987"/>
      <c r="J470" s="18" t="s">
        <v>159</v>
      </c>
      <c r="K470" s="21"/>
      <c r="L470" s="21"/>
      <c r="M470" s="22"/>
      <c r="N470" s="22"/>
      <c r="O470" s="22"/>
      <c r="P470" s="22"/>
      <c r="Q470" s="18"/>
      <c r="R470" s="18"/>
      <c r="S470" s="946"/>
      <c r="T470" s="913"/>
      <c r="U470" s="913"/>
      <c r="V470" s="913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</row>
    <row r="471" spans="1:116" ht="9.75" customHeight="1" outlineLevel="4" thickBot="1" x14ac:dyDescent="0.2">
      <c r="A471" s="950"/>
      <c r="B471" s="953"/>
      <c r="C471" s="956"/>
      <c r="D471" s="959"/>
      <c r="E471" s="962"/>
      <c r="F471" s="984"/>
      <c r="G471" s="944"/>
      <c r="H471" s="988"/>
      <c r="I471" s="988"/>
      <c r="J471" s="19" t="s">
        <v>385</v>
      </c>
      <c r="K471" s="19">
        <f>SUM(K467:K470)</f>
        <v>0</v>
      </c>
      <c r="L471" s="19">
        <f>SUM(L467:L470)</f>
        <v>0</v>
      </c>
      <c r="M471" s="19">
        <f t="shared" ref="M471:R471" si="110">SUM(M467:M470)</f>
        <v>0</v>
      </c>
      <c r="N471" s="19">
        <f t="shared" si="110"/>
        <v>0</v>
      </c>
      <c r="O471" s="19">
        <f t="shared" si="110"/>
        <v>0</v>
      </c>
      <c r="P471" s="19">
        <f t="shared" si="110"/>
        <v>0</v>
      </c>
      <c r="Q471" s="19">
        <f t="shared" si="110"/>
        <v>0</v>
      </c>
      <c r="R471" s="19">
        <f t="shared" si="110"/>
        <v>0</v>
      </c>
      <c r="S471" s="947"/>
      <c r="T471" s="914"/>
      <c r="U471" s="914"/>
      <c r="V471" s="914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</row>
    <row r="472" spans="1:116" ht="9.75" customHeight="1" outlineLevel="4" x14ac:dyDescent="0.15">
      <c r="A472" s="1001" t="s">
        <v>20</v>
      </c>
      <c r="B472" s="1005" t="s">
        <v>11</v>
      </c>
      <c r="C472" s="1009" t="s">
        <v>10</v>
      </c>
      <c r="D472" s="1045" t="s">
        <v>45</v>
      </c>
      <c r="E472" s="1023" t="s">
        <v>12</v>
      </c>
      <c r="F472" s="1050"/>
      <c r="G472" s="985"/>
      <c r="H472" s="985"/>
      <c r="I472" s="985"/>
      <c r="J472" s="14" t="s">
        <v>156</v>
      </c>
      <c r="K472" s="20"/>
      <c r="L472" s="20"/>
      <c r="M472" s="17"/>
      <c r="N472" s="17"/>
      <c r="O472" s="17"/>
      <c r="P472" s="17"/>
      <c r="Q472" s="16"/>
      <c r="R472" s="16"/>
      <c r="S472" s="1013"/>
      <c r="T472" s="912"/>
      <c r="U472" s="912"/>
      <c r="V472" s="912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</row>
    <row r="473" spans="1:116" ht="9.75" customHeight="1" outlineLevel="4" x14ac:dyDescent="0.15">
      <c r="A473" s="1001"/>
      <c r="B473" s="1005"/>
      <c r="C473" s="1009"/>
      <c r="D473" s="1045"/>
      <c r="E473" s="1023"/>
      <c r="F473" s="1050"/>
      <c r="G473" s="985"/>
      <c r="H473" s="985"/>
      <c r="I473" s="985"/>
      <c r="J473" s="16" t="s">
        <v>157</v>
      </c>
      <c r="K473" s="20"/>
      <c r="L473" s="20"/>
      <c r="M473" s="17"/>
      <c r="N473" s="17"/>
      <c r="O473" s="17"/>
      <c r="P473" s="17"/>
      <c r="Q473" s="16"/>
      <c r="R473" s="16"/>
      <c r="S473" s="1013"/>
      <c r="T473" s="913"/>
      <c r="U473" s="913"/>
      <c r="V473" s="913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</row>
    <row r="474" spans="1:116" ht="9.75" customHeight="1" outlineLevel="4" x14ac:dyDescent="0.15">
      <c r="A474" s="1001"/>
      <c r="B474" s="1005"/>
      <c r="C474" s="1009"/>
      <c r="D474" s="1045"/>
      <c r="E474" s="1023"/>
      <c r="F474" s="1050"/>
      <c r="G474" s="985"/>
      <c r="H474" s="985"/>
      <c r="I474" s="985"/>
      <c r="J474" s="16" t="s">
        <v>158</v>
      </c>
      <c r="K474" s="20"/>
      <c r="L474" s="20"/>
      <c r="M474" s="17"/>
      <c r="N474" s="17"/>
      <c r="O474" s="17"/>
      <c r="P474" s="17"/>
      <c r="Q474" s="16"/>
      <c r="R474" s="16"/>
      <c r="S474" s="1013"/>
      <c r="T474" s="913"/>
      <c r="U474" s="913"/>
      <c r="V474" s="913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</row>
    <row r="475" spans="1:116" ht="9.75" customHeight="1" outlineLevel="4" x14ac:dyDescent="0.15">
      <c r="A475" s="1002"/>
      <c r="B475" s="1006"/>
      <c r="C475" s="1010"/>
      <c r="D475" s="1046"/>
      <c r="E475" s="1024"/>
      <c r="F475" s="1051"/>
      <c r="G475" s="987"/>
      <c r="H475" s="987"/>
      <c r="I475" s="987"/>
      <c r="J475" s="18" t="s">
        <v>159</v>
      </c>
      <c r="K475" s="21"/>
      <c r="L475" s="21"/>
      <c r="M475" s="22"/>
      <c r="N475" s="22"/>
      <c r="O475" s="22"/>
      <c r="P475" s="22"/>
      <c r="Q475" s="18"/>
      <c r="R475" s="18"/>
      <c r="S475" s="1014"/>
      <c r="T475" s="913"/>
      <c r="U475" s="913"/>
      <c r="V475" s="913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</row>
    <row r="476" spans="1:116" ht="9.75" customHeight="1" outlineLevel="4" thickBot="1" x14ac:dyDescent="0.2">
      <c r="A476" s="1003"/>
      <c r="B476" s="1007"/>
      <c r="C476" s="1011"/>
      <c r="D476" s="1047"/>
      <c r="E476" s="1025"/>
      <c r="F476" s="1052"/>
      <c r="G476" s="988"/>
      <c r="H476" s="988"/>
      <c r="I476" s="988"/>
      <c r="J476" s="19" t="s">
        <v>385</v>
      </c>
      <c r="K476" s="19">
        <f>SUM(K472:K475)</f>
        <v>0</v>
      </c>
      <c r="L476" s="19">
        <f>SUM(L472:L475)</f>
        <v>0</v>
      </c>
      <c r="M476" s="19">
        <f t="shared" ref="M476:R476" si="111">SUM(M472:M475)</f>
        <v>0</v>
      </c>
      <c r="N476" s="19">
        <f t="shared" si="111"/>
        <v>0</v>
      </c>
      <c r="O476" s="19">
        <f t="shared" si="111"/>
        <v>0</v>
      </c>
      <c r="P476" s="19">
        <f t="shared" si="111"/>
        <v>0</v>
      </c>
      <c r="Q476" s="19">
        <f t="shared" si="111"/>
        <v>0</v>
      </c>
      <c r="R476" s="19">
        <f t="shared" si="111"/>
        <v>0</v>
      </c>
      <c r="S476" s="1015"/>
      <c r="T476" s="914"/>
      <c r="U476" s="914"/>
      <c r="V476" s="914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</row>
    <row r="477" spans="1:116" ht="9.75" customHeight="1" outlineLevel="3" thickBot="1" x14ac:dyDescent="0.2">
      <c r="A477" s="23" t="s">
        <v>20</v>
      </c>
      <c r="B477" s="24" t="s">
        <v>11</v>
      </c>
      <c r="C477" s="87" t="s">
        <v>10</v>
      </c>
      <c r="D477" s="25">
        <v>5</v>
      </c>
      <c r="E477" s="915" t="s">
        <v>46</v>
      </c>
      <c r="F477" s="916"/>
      <c r="G477" s="916"/>
      <c r="H477" s="916"/>
      <c r="I477" s="916"/>
      <c r="J477" s="917"/>
      <c r="K477" s="26">
        <f>K466+K471+K476</f>
        <v>0</v>
      </c>
      <c r="L477" s="26">
        <f>L466+L471+L476</f>
        <v>0</v>
      </c>
      <c r="M477" s="26">
        <f t="shared" ref="M477:R477" si="112">M466+M471+M476</f>
        <v>0</v>
      </c>
      <c r="N477" s="26">
        <f t="shared" si="112"/>
        <v>0</v>
      </c>
      <c r="O477" s="26">
        <f t="shared" si="112"/>
        <v>0</v>
      </c>
      <c r="P477" s="26">
        <f t="shared" si="112"/>
        <v>0</v>
      </c>
      <c r="Q477" s="26">
        <f t="shared" si="112"/>
        <v>0</v>
      </c>
      <c r="R477" s="26">
        <f t="shared" si="112"/>
        <v>0</v>
      </c>
      <c r="S477" s="27" t="s">
        <v>13</v>
      </c>
      <c r="T477" s="26" t="s">
        <v>13</v>
      </c>
      <c r="U477" s="28" t="s">
        <v>13</v>
      </c>
      <c r="V477" s="29" t="s">
        <v>13</v>
      </c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</row>
    <row r="478" spans="1:116" ht="11.25" customHeight="1" outlineLevel="4" thickBot="1" x14ac:dyDescent="0.2">
      <c r="A478" s="11" t="s">
        <v>20</v>
      </c>
      <c r="B478" s="12" t="s">
        <v>11</v>
      </c>
      <c r="C478" s="86" t="s">
        <v>10</v>
      </c>
      <c r="D478" s="13">
        <v>6</v>
      </c>
      <c r="E478" s="1016" t="s">
        <v>193</v>
      </c>
      <c r="F478" s="1017"/>
      <c r="G478" s="1017"/>
      <c r="H478" s="1017"/>
      <c r="I478" s="1017"/>
      <c r="J478" s="1017"/>
      <c r="K478" s="1017"/>
      <c r="L478" s="1017"/>
      <c r="M478" s="1017"/>
      <c r="N478" s="1017"/>
      <c r="O478" s="1017"/>
      <c r="P478" s="1017"/>
      <c r="Q478" s="1017"/>
      <c r="R478" s="1017"/>
      <c r="S478" s="1017"/>
      <c r="T478" s="1017"/>
      <c r="U478" s="1017"/>
      <c r="V478" s="1018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</row>
    <row r="479" spans="1:116" ht="9.75" customHeight="1" outlineLevel="4" x14ac:dyDescent="0.15">
      <c r="A479" s="1000" t="s">
        <v>20</v>
      </c>
      <c r="B479" s="1004" t="s">
        <v>11</v>
      </c>
      <c r="C479" s="1008" t="s">
        <v>10</v>
      </c>
      <c r="D479" s="1048" t="s">
        <v>48</v>
      </c>
      <c r="E479" s="1022" t="s">
        <v>10</v>
      </c>
      <c r="F479" s="981"/>
      <c r="G479" s="986"/>
      <c r="H479" s="986"/>
      <c r="I479" s="986"/>
      <c r="J479" s="14" t="s">
        <v>156</v>
      </c>
      <c r="K479" s="20"/>
      <c r="L479" s="14"/>
      <c r="M479" s="15"/>
      <c r="N479" s="15"/>
      <c r="O479" s="15"/>
      <c r="P479" s="15"/>
      <c r="Q479" s="14"/>
      <c r="R479" s="14"/>
      <c r="S479" s="1012"/>
      <c r="T479" s="912"/>
      <c r="U479" s="912"/>
      <c r="V479" s="912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</row>
    <row r="480" spans="1:116" ht="9.75" customHeight="1" outlineLevel="4" x14ac:dyDescent="0.15">
      <c r="A480" s="1001"/>
      <c r="B480" s="1005"/>
      <c r="C480" s="1009"/>
      <c r="D480" s="1045"/>
      <c r="E480" s="1023"/>
      <c r="F480" s="982"/>
      <c r="G480" s="985"/>
      <c r="H480" s="985"/>
      <c r="I480" s="985"/>
      <c r="J480" s="16" t="s">
        <v>157</v>
      </c>
      <c r="K480" s="20"/>
      <c r="L480" s="16"/>
      <c r="M480" s="17"/>
      <c r="N480" s="17"/>
      <c r="O480" s="17"/>
      <c r="P480" s="17"/>
      <c r="Q480" s="16"/>
      <c r="R480" s="16"/>
      <c r="S480" s="1013"/>
      <c r="T480" s="913"/>
      <c r="U480" s="913"/>
      <c r="V480" s="913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</row>
    <row r="481" spans="1:116" ht="9.75" customHeight="1" outlineLevel="4" x14ac:dyDescent="0.15">
      <c r="A481" s="1001"/>
      <c r="B481" s="1005"/>
      <c r="C481" s="1009"/>
      <c r="D481" s="1045"/>
      <c r="E481" s="1023"/>
      <c r="F481" s="982"/>
      <c r="G481" s="985"/>
      <c r="H481" s="985"/>
      <c r="I481" s="985"/>
      <c r="J481" s="16" t="s">
        <v>158</v>
      </c>
      <c r="K481" s="20"/>
      <c r="L481" s="16"/>
      <c r="M481" s="17"/>
      <c r="N481" s="17"/>
      <c r="O481" s="17"/>
      <c r="P481" s="17"/>
      <c r="Q481" s="16"/>
      <c r="R481" s="16"/>
      <c r="S481" s="1013"/>
      <c r="T481" s="913"/>
      <c r="U481" s="913"/>
      <c r="V481" s="913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</row>
    <row r="482" spans="1:116" ht="9.75" customHeight="1" outlineLevel="4" x14ac:dyDescent="0.15">
      <c r="A482" s="1002"/>
      <c r="B482" s="1006"/>
      <c r="C482" s="1010"/>
      <c r="D482" s="1046"/>
      <c r="E482" s="1024"/>
      <c r="F482" s="983"/>
      <c r="G482" s="987"/>
      <c r="H482" s="987"/>
      <c r="I482" s="987"/>
      <c r="J482" s="18" t="s">
        <v>159</v>
      </c>
      <c r="K482" s="21"/>
      <c r="L482" s="18"/>
      <c r="M482" s="18"/>
      <c r="N482" s="18"/>
      <c r="O482" s="18"/>
      <c r="P482" s="18"/>
      <c r="Q482" s="18"/>
      <c r="R482" s="18"/>
      <c r="S482" s="1014"/>
      <c r="T482" s="913"/>
      <c r="U482" s="913"/>
      <c r="V482" s="913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</row>
    <row r="483" spans="1:116" ht="9.75" customHeight="1" outlineLevel="4" thickBot="1" x14ac:dyDescent="0.2">
      <c r="A483" s="1003"/>
      <c r="B483" s="1007"/>
      <c r="C483" s="1011"/>
      <c r="D483" s="1047"/>
      <c r="E483" s="1025"/>
      <c r="F483" s="984"/>
      <c r="G483" s="988"/>
      <c r="H483" s="988"/>
      <c r="I483" s="988"/>
      <c r="J483" s="19" t="s">
        <v>385</v>
      </c>
      <c r="K483" s="19">
        <f>SUM(K479:K482)</f>
        <v>0</v>
      </c>
      <c r="L483" s="19">
        <f>SUM(L479:L482)</f>
        <v>0</v>
      </c>
      <c r="M483" s="19">
        <f t="shared" ref="M483:R483" si="113">SUM(M479:M482)</f>
        <v>0</v>
      </c>
      <c r="N483" s="19">
        <f t="shared" si="113"/>
        <v>0</v>
      </c>
      <c r="O483" s="19">
        <f t="shared" si="113"/>
        <v>0</v>
      </c>
      <c r="P483" s="19">
        <f t="shared" si="113"/>
        <v>0</v>
      </c>
      <c r="Q483" s="19">
        <f t="shared" si="113"/>
        <v>0</v>
      </c>
      <c r="R483" s="19">
        <f t="shared" si="113"/>
        <v>0</v>
      </c>
      <c r="S483" s="1015"/>
      <c r="T483" s="914"/>
      <c r="U483" s="914"/>
      <c r="V483" s="914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</row>
    <row r="484" spans="1:116" ht="9.75" customHeight="1" outlineLevel="4" x14ac:dyDescent="0.15">
      <c r="A484" s="948" t="s">
        <v>20</v>
      </c>
      <c r="B484" s="951" t="s">
        <v>11</v>
      </c>
      <c r="C484" s="954" t="s">
        <v>10</v>
      </c>
      <c r="D484" s="957" t="s">
        <v>48</v>
      </c>
      <c r="E484" s="960" t="s">
        <v>11</v>
      </c>
      <c r="F484" s="981"/>
      <c r="G484" s="942"/>
      <c r="H484" s="986"/>
      <c r="I484" s="986"/>
      <c r="J484" s="14" t="s">
        <v>156</v>
      </c>
      <c r="K484" s="20"/>
      <c r="L484" s="20"/>
      <c r="M484" s="17"/>
      <c r="N484" s="17"/>
      <c r="O484" s="17"/>
      <c r="P484" s="17"/>
      <c r="Q484" s="16"/>
      <c r="R484" s="16"/>
      <c r="S484" s="945"/>
      <c r="T484" s="912"/>
      <c r="U484" s="912"/>
      <c r="V484" s="912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</row>
    <row r="485" spans="1:116" ht="9.75" customHeight="1" outlineLevel="4" x14ac:dyDescent="0.15">
      <c r="A485" s="949"/>
      <c r="B485" s="952"/>
      <c r="C485" s="955"/>
      <c r="D485" s="958"/>
      <c r="E485" s="961"/>
      <c r="F485" s="982"/>
      <c r="G485" s="943"/>
      <c r="H485" s="985"/>
      <c r="I485" s="985"/>
      <c r="J485" s="16" t="s">
        <v>157</v>
      </c>
      <c r="K485" s="20"/>
      <c r="L485" s="20"/>
      <c r="M485" s="17"/>
      <c r="N485" s="17"/>
      <c r="O485" s="17"/>
      <c r="P485" s="17"/>
      <c r="Q485" s="16"/>
      <c r="R485" s="16"/>
      <c r="S485" s="946"/>
      <c r="T485" s="913"/>
      <c r="U485" s="913"/>
      <c r="V485" s="913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</row>
    <row r="486" spans="1:116" ht="9.75" customHeight="1" outlineLevel="4" x14ac:dyDescent="0.15">
      <c r="A486" s="949"/>
      <c r="B486" s="952"/>
      <c r="C486" s="955"/>
      <c r="D486" s="958"/>
      <c r="E486" s="961"/>
      <c r="F486" s="982"/>
      <c r="G486" s="943"/>
      <c r="H486" s="985"/>
      <c r="I486" s="985"/>
      <c r="J486" s="16" t="s">
        <v>158</v>
      </c>
      <c r="K486" s="20"/>
      <c r="L486" s="20"/>
      <c r="M486" s="17"/>
      <c r="N486" s="17"/>
      <c r="O486" s="17"/>
      <c r="P486" s="17"/>
      <c r="Q486" s="16"/>
      <c r="R486" s="16"/>
      <c r="S486" s="946"/>
      <c r="T486" s="913"/>
      <c r="U486" s="913"/>
      <c r="V486" s="913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</row>
    <row r="487" spans="1:116" ht="9.75" customHeight="1" outlineLevel="4" x14ac:dyDescent="0.15">
      <c r="A487" s="949"/>
      <c r="B487" s="952"/>
      <c r="C487" s="955"/>
      <c r="D487" s="958"/>
      <c r="E487" s="961"/>
      <c r="F487" s="983"/>
      <c r="G487" s="943"/>
      <c r="H487" s="987"/>
      <c r="I487" s="987"/>
      <c r="J487" s="18" t="s">
        <v>159</v>
      </c>
      <c r="K487" s="21"/>
      <c r="L487" s="21"/>
      <c r="M487" s="22"/>
      <c r="N487" s="22"/>
      <c r="O487" s="22"/>
      <c r="P487" s="22"/>
      <c r="Q487" s="18"/>
      <c r="R487" s="18"/>
      <c r="S487" s="946"/>
      <c r="T487" s="913"/>
      <c r="U487" s="913"/>
      <c r="V487" s="913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</row>
    <row r="488" spans="1:116" ht="9.75" customHeight="1" outlineLevel="4" thickBot="1" x14ac:dyDescent="0.2">
      <c r="A488" s="950"/>
      <c r="B488" s="953"/>
      <c r="C488" s="956"/>
      <c r="D488" s="959"/>
      <c r="E488" s="962"/>
      <c r="F488" s="984"/>
      <c r="G488" s="944"/>
      <c r="H488" s="988"/>
      <c r="I488" s="988"/>
      <c r="J488" s="19" t="s">
        <v>385</v>
      </c>
      <c r="K488" s="19">
        <f>SUM(K484:K487)</f>
        <v>0</v>
      </c>
      <c r="L488" s="19">
        <f>SUM(L484:L487)</f>
        <v>0</v>
      </c>
      <c r="M488" s="19">
        <f t="shared" ref="M488:R488" si="114">SUM(M484:M487)</f>
        <v>0</v>
      </c>
      <c r="N488" s="19">
        <f t="shared" si="114"/>
        <v>0</v>
      </c>
      <c r="O488" s="19">
        <f t="shared" si="114"/>
        <v>0</v>
      </c>
      <c r="P488" s="19">
        <f t="shared" si="114"/>
        <v>0</v>
      </c>
      <c r="Q488" s="19">
        <f t="shared" si="114"/>
        <v>0</v>
      </c>
      <c r="R488" s="19">
        <f t="shared" si="114"/>
        <v>0</v>
      </c>
      <c r="S488" s="947"/>
      <c r="T488" s="914"/>
      <c r="U488" s="914"/>
      <c r="V488" s="914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</row>
    <row r="489" spans="1:116" ht="9.75" customHeight="1" outlineLevel="4" x14ac:dyDescent="0.15">
      <c r="A489" s="1001" t="s">
        <v>20</v>
      </c>
      <c r="B489" s="1005" t="s">
        <v>11</v>
      </c>
      <c r="C489" s="1009" t="s">
        <v>10</v>
      </c>
      <c r="D489" s="1045" t="s">
        <v>48</v>
      </c>
      <c r="E489" s="1023" t="s">
        <v>12</v>
      </c>
      <c r="F489" s="1050"/>
      <c r="G489" s="985"/>
      <c r="H489" s="985"/>
      <c r="I489" s="985"/>
      <c r="J489" s="14" t="s">
        <v>156</v>
      </c>
      <c r="K489" s="20"/>
      <c r="L489" s="20"/>
      <c r="M489" s="17"/>
      <c r="N489" s="17"/>
      <c r="O489" s="17"/>
      <c r="P489" s="17"/>
      <c r="Q489" s="16"/>
      <c r="R489" s="16"/>
      <c r="S489" s="1013"/>
      <c r="T489" s="912"/>
      <c r="U489" s="912"/>
      <c r="V489" s="912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</row>
    <row r="490" spans="1:116" ht="9.75" customHeight="1" outlineLevel="4" x14ac:dyDescent="0.15">
      <c r="A490" s="1001"/>
      <c r="B490" s="1005"/>
      <c r="C490" s="1009"/>
      <c r="D490" s="1045"/>
      <c r="E490" s="1023"/>
      <c r="F490" s="1050"/>
      <c r="G490" s="985"/>
      <c r="H490" s="985"/>
      <c r="I490" s="985"/>
      <c r="J490" s="16" t="s">
        <v>157</v>
      </c>
      <c r="K490" s="20"/>
      <c r="L490" s="20"/>
      <c r="M490" s="17"/>
      <c r="N490" s="17"/>
      <c r="O490" s="17"/>
      <c r="P490" s="17"/>
      <c r="Q490" s="16"/>
      <c r="R490" s="16"/>
      <c r="S490" s="1013"/>
      <c r="T490" s="913"/>
      <c r="U490" s="913"/>
      <c r="V490" s="913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</row>
    <row r="491" spans="1:116" ht="9.75" customHeight="1" outlineLevel="4" x14ac:dyDescent="0.15">
      <c r="A491" s="1001"/>
      <c r="B491" s="1005"/>
      <c r="C491" s="1009"/>
      <c r="D491" s="1045"/>
      <c r="E491" s="1023"/>
      <c r="F491" s="1050"/>
      <c r="G491" s="985"/>
      <c r="H491" s="985"/>
      <c r="I491" s="985"/>
      <c r="J491" s="16" t="s">
        <v>158</v>
      </c>
      <c r="K491" s="20"/>
      <c r="L491" s="20"/>
      <c r="M491" s="17"/>
      <c r="N491" s="17"/>
      <c r="O491" s="17"/>
      <c r="P491" s="17"/>
      <c r="Q491" s="16"/>
      <c r="R491" s="16"/>
      <c r="S491" s="1013"/>
      <c r="T491" s="913"/>
      <c r="U491" s="913"/>
      <c r="V491" s="913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</row>
    <row r="492" spans="1:116" ht="9.75" customHeight="1" outlineLevel="4" x14ac:dyDescent="0.15">
      <c r="A492" s="1002"/>
      <c r="B492" s="1006"/>
      <c r="C492" s="1010"/>
      <c r="D492" s="1046"/>
      <c r="E492" s="1024"/>
      <c r="F492" s="1051"/>
      <c r="G492" s="987"/>
      <c r="H492" s="987"/>
      <c r="I492" s="987"/>
      <c r="J492" s="18" t="s">
        <v>159</v>
      </c>
      <c r="K492" s="21"/>
      <c r="L492" s="21"/>
      <c r="M492" s="22"/>
      <c r="N492" s="22"/>
      <c r="O492" s="22"/>
      <c r="P492" s="22"/>
      <c r="Q492" s="18"/>
      <c r="R492" s="18"/>
      <c r="S492" s="1014"/>
      <c r="T492" s="913"/>
      <c r="U492" s="913"/>
      <c r="V492" s="913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</row>
    <row r="493" spans="1:116" ht="9.75" customHeight="1" outlineLevel="4" thickBot="1" x14ac:dyDescent="0.2">
      <c r="A493" s="1003"/>
      <c r="B493" s="1007"/>
      <c r="C493" s="1011"/>
      <c r="D493" s="1047"/>
      <c r="E493" s="1025"/>
      <c r="F493" s="1052"/>
      <c r="G493" s="988"/>
      <c r="H493" s="988"/>
      <c r="I493" s="988"/>
      <c r="J493" s="19" t="s">
        <v>385</v>
      </c>
      <c r="K493" s="19">
        <f>SUM(K489:K492)</f>
        <v>0</v>
      </c>
      <c r="L493" s="19">
        <f>SUM(L489:L492)</f>
        <v>0</v>
      </c>
      <c r="M493" s="19">
        <f t="shared" ref="M493:R493" si="115">SUM(M489:M492)</f>
        <v>0</v>
      </c>
      <c r="N493" s="19">
        <f t="shared" si="115"/>
        <v>0</v>
      </c>
      <c r="O493" s="19">
        <f t="shared" si="115"/>
        <v>0</v>
      </c>
      <c r="P493" s="19">
        <f t="shared" si="115"/>
        <v>0</v>
      </c>
      <c r="Q493" s="19">
        <f t="shared" si="115"/>
        <v>0</v>
      </c>
      <c r="R493" s="19">
        <f t="shared" si="115"/>
        <v>0</v>
      </c>
      <c r="S493" s="1015"/>
      <c r="T493" s="914"/>
      <c r="U493" s="914"/>
      <c r="V493" s="914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</row>
    <row r="494" spans="1:116" ht="9.75" customHeight="1" outlineLevel="3" thickBot="1" x14ac:dyDescent="0.2">
      <c r="A494" s="23" t="s">
        <v>20</v>
      </c>
      <c r="B494" s="24" t="s">
        <v>11</v>
      </c>
      <c r="C494" s="87" t="s">
        <v>10</v>
      </c>
      <c r="D494" s="25">
        <v>6</v>
      </c>
      <c r="E494" s="915" t="s">
        <v>46</v>
      </c>
      <c r="F494" s="916"/>
      <c r="G494" s="916"/>
      <c r="H494" s="916"/>
      <c r="I494" s="916"/>
      <c r="J494" s="917"/>
      <c r="K494" s="26">
        <f>K483+K488+K493</f>
        <v>0</v>
      </c>
      <c r="L494" s="26">
        <f>L483+L488+L493</f>
        <v>0</v>
      </c>
      <c r="M494" s="26">
        <f t="shared" ref="M494:R494" si="116">M483+M488+M493</f>
        <v>0</v>
      </c>
      <c r="N494" s="26">
        <f t="shared" si="116"/>
        <v>0</v>
      </c>
      <c r="O494" s="26">
        <f t="shared" si="116"/>
        <v>0</v>
      </c>
      <c r="P494" s="26">
        <f t="shared" si="116"/>
        <v>0</v>
      </c>
      <c r="Q494" s="26">
        <f t="shared" si="116"/>
        <v>0</v>
      </c>
      <c r="R494" s="26">
        <f t="shared" si="116"/>
        <v>0</v>
      </c>
      <c r="S494" s="27" t="s">
        <v>13</v>
      </c>
      <c r="T494" s="26" t="s">
        <v>13</v>
      </c>
      <c r="U494" s="28" t="s">
        <v>13</v>
      </c>
      <c r="V494" s="29" t="s">
        <v>13</v>
      </c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</row>
    <row r="495" spans="1:116" ht="11.25" customHeight="1" outlineLevel="4" thickBot="1" x14ac:dyDescent="0.2">
      <c r="A495" s="11" t="s">
        <v>20</v>
      </c>
      <c r="B495" s="12" t="s">
        <v>11</v>
      </c>
      <c r="C495" s="86" t="s">
        <v>10</v>
      </c>
      <c r="D495" s="13">
        <v>7</v>
      </c>
      <c r="E495" s="1016" t="s">
        <v>194</v>
      </c>
      <c r="F495" s="1017"/>
      <c r="G495" s="1017"/>
      <c r="H495" s="1017"/>
      <c r="I495" s="1017"/>
      <c r="J495" s="1017"/>
      <c r="K495" s="1017"/>
      <c r="L495" s="1017"/>
      <c r="M495" s="1017"/>
      <c r="N495" s="1017"/>
      <c r="O495" s="1017"/>
      <c r="P495" s="1017"/>
      <c r="Q495" s="1017"/>
      <c r="R495" s="1017"/>
      <c r="S495" s="1017"/>
      <c r="T495" s="1017"/>
      <c r="U495" s="1017"/>
      <c r="V495" s="1018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</row>
    <row r="496" spans="1:116" ht="9.75" customHeight="1" outlineLevel="4" x14ac:dyDescent="0.15">
      <c r="A496" s="1000" t="s">
        <v>20</v>
      </c>
      <c r="B496" s="1004" t="s">
        <v>11</v>
      </c>
      <c r="C496" s="1008" t="s">
        <v>10</v>
      </c>
      <c r="D496" s="1048" t="s">
        <v>49</v>
      </c>
      <c r="E496" s="1022" t="s">
        <v>10</v>
      </c>
      <c r="F496" s="981"/>
      <c r="G496" s="986"/>
      <c r="H496" s="986"/>
      <c r="I496" s="986"/>
      <c r="J496" s="14" t="s">
        <v>156</v>
      </c>
      <c r="K496" s="20"/>
      <c r="L496" s="14"/>
      <c r="M496" s="15"/>
      <c r="N496" s="15"/>
      <c r="O496" s="15"/>
      <c r="P496" s="15"/>
      <c r="Q496" s="14"/>
      <c r="R496" s="14"/>
      <c r="S496" s="1012"/>
      <c r="T496" s="912"/>
      <c r="U496" s="912"/>
      <c r="V496" s="912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</row>
    <row r="497" spans="1:116" ht="9.75" customHeight="1" outlineLevel="4" x14ac:dyDescent="0.15">
      <c r="A497" s="1001"/>
      <c r="B497" s="1005"/>
      <c r="C497" s="1009"/>
      <c r="D497" s="1045"/>
      <c r="E497" s="1023"/>
      <c r="F497" s="982"/>
      <c r="G497" s="985"/>
      <c r="H497" s="985"/>
      <c r="I497" s="985"/>
      <c r="J497" s="16" t="s">
        <v>157</v>
      </c>
      <c r="K497" s="20"/>
      <c r="L497" s="16"/>
      <c r="M497" s="17"/>
      <c r="N497" s="17"/>
      <c r="O497" s="17"/>
      <c r="P497" s="17"/>
      <c r="Q497" s="16"/>
      <c r="R497" s="16"/>
      <c r="S497" s="1013"/>
      <c r="T497" s="913"/>
      <c r="U497" s="913"/>
      <c r="V497" s="913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</row>
    <row r="498" spans="1:116" ht="9.75" customHeight="1" outlineLevel="4" x14ac:dyDescent="0.15">
      <c r="A498" s="1001"/>
      <c r="B498" s="1005"/>
      <c r="C498" s="1009"/>
      <c r="D498" s="1045"/>
      <c r="E498" s="1023"/>
      <c r="F498" s="982"/>
      <c r="G498" s="985"/>
      <c r="H498" s="985"/>
      <c r="I498" s="985"/>
      <c r="J498" s="16" t="s">
        <v>158</v>
      </c>
      <c r="K498" s="20"/>
      <c r="L498" s="16"/>
      <c r="M498" s="17"/>
      <c r="N498" s="17"/>
      <c r="O498" s="17"/>
      <c r="P498" s="17"/>
      <c r="Q498" s="16"/>
      <c r="R498" s="16"/>
      <c r="S498" s="1013"/>
      <c r="T498" s="913"/>
      <c r="U498" s="913"/>
      <c r="V498" s="913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</row>
    <row r="499" spans="1:116" ht="9.75" customHeight="1" outlineLevel="4" x14ac:dyDescent="0.15">
      <c r="A499" s="1002"/>
      <c r="B499" s="1006"/>
      <c r="C499" s="1010"/>
      <c r="D499" s="1046"/>
      <c r="E499" s="1024"/>
      <c r="F499" s="983"/>
      <c r="G499" s="987"/>
      <c r="H499" s="987"/>
      <c r="I499" s="987"/>
      <c r="J499" s="18" t="s">
        <v>159</v>
      </c>
      <c r="K499" s="21"/>
      <c r="L499" s="18"/>
      <c r="M499" s="18"/>
      <c r="N499" s="18"/>
      <c r="O499" s="18"/>
      <c r="P499" s="18"/>
      <c r="Q499" s="18"/>
      <c r="R499" s="18"/>
      <c r="S499" s="1014"/>
      <c r="T499" s="913"/>
      <c r="U499" s="913"/>
      <c r="V499" s="913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</row>
    <row r="500" spans="1:116" ht="9.75" customHeight="1" outlineLevel="4" thickBot="1" x14ac:dyDescent="0.2">
      <c r="A500" s="1003"/>
      <c r="B500" s="1007"/>
      <c r="C500" s="1011"/>
      <c r="D500" s="1047"/>
      <c r="E500" s="1025"/>
      <c r="F500" s="984"/>
      <c r="G500" s="988"/>
      <c r="H500" s="988"/>
      <c r="I500" s="988"/>
      <c r="J500" s="19" t="s">
        <v>385</v>
      </c>
      <c r="K500" s="19">
        <f>SUM(K496:K499)</f>
        <v>0</v>
      </c>
      <c r="L500" s="19">
        <f>SUM(L496:L499)</f>
        <v>0</v>
      </c>
      <c r="M500" s="19">
        <f t="shared" ref="M500:R500" si="117">SUM(M496:M499)</f>
        <v>0</v>
      </c>
      <c r="N500" s="19">
        <f t="shared" si="117"/>
        <v>0</v>
      </c>
      <c r="O500" s="19">
        <f t="shared" si="117"/>
        <v>0</v>
      </c>
      <c r="P500" s="19">
        <f t="shared" si="117"/>
        <v>0</v>
      </c>
      <c r="Q500" s="19">
        <f t="shared" si="117"/>
        <v>0</v>
      </c>
      <c r="R500" s="19">
        <f t="shared" si="117"/>
        <v>0</v>
      </c>
      <c r="S500" s="1015"/>
      <c r="T500" s="914"/>
      <c r="U500" s="914"/>
      <c r="V500" s="914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</row>
    <row r="501" spans="1:116" ht="9.75" customHeight="1" outlineLevel="4" x14ac:dyDescent="0.15">
      <c r="A501" s="948" t="s">
        <v>20</v>
      </c>
      <c r="B501" s="951" t="s">
        <v>11</v>
      </c>
      <c r="C501" s="954" t="s">
        <v>10</v>
      </c>
      <c r="D501" s="957" t="s">
        <v>49</v>
      </c>
      <c r="E501" s="960" t="s">
        <v>11</v>
      </c>
      <c r="F501" s="981"/>
      <c r="G501" s="942"/>
      <c r="H501" s="986"/>
      <c r="I501" s="986"/>
      <c r="J501" s="14" t="s">
        <v>156</v>
      </c>
      <c r="K501" s="20"/>
      <c r="L501" s="20"/>
      <c r="M501" s="17"/>
      <c r="N501" s="17"/>
      <c r="O501" s="17"/>
      <c r="P501" s="17"/>
      <c r="Q501" s="16"/>
      <c r="R501" s="16"/>
      <c r="S501" s="945"/>
      <c r="T501" s="912"/>
      <c r="U501" s="912"/>
      <c r="V501" s="912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</row>
    <row r="502" spans="1:116" ht="9.75" customHeight="1" outlineLevel="4" x14ac:dyDescent="0.15">
      <c r="A502" s="949"/>
      <c r="B502" s="952"/>
      <c r="C502" s="955"/>
      <c r="D502" s="958"/>
      <c r="E502" s="961"/>
      <c r="F502" s="982"/>
      <c r="G502" s="943"/>
      <c r="H502" s="985"/>
      <c r="I502" s="985"/>
      <c r="J502" s="16" t="s">
        <v>157</v>
      </c>
      <c r="K502" s="20"/>
      <c r="L502" s="20"/>
      <c r="M502" s="17"/>
      <c r="N502" s="17"/>
      <c r="O502" s="17"/>
      <c r="P502" s="17"/>
      <c r="Q502" s="16"/>
      <c r="R502" s="16"/>
      <c r="S502" s="946"/>
      <c r="T502" s="913"/>
      <c r="U502" s="913"/>
      <c r="V502" s="913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</row>
    <row r="503" spans="1:116" ht="9.75" customHeight="1" outlineLevel="4" x14ac:dyDescent="0.15">
      <c r="A503" s="949"/>
      <c r="B503" s="952"/>
      <c r="C503" s="955"/>
      <c r="D503" s="958"/>
      <c r="E503" s="961"/>
      <c r="F503" s="982"/>
      <c r="G503" s="943"/>
      <c r="H503" s="985"/>
      <c r="I503" s="985"/>
      <c r="J503" s="16" t="s">
        <v>158</v>
      </c>
      <c r="K503" s="20"/>
      <c r="L503" s="20"/>
      <c r="M503" s="17"/>
      <c r="N503" s="17"/>
      <c r="O503" s="17"/>
      <c r="P503" s="17"/>
      <c r="Q503" s="16"/>
      <c r="R503" s="16"/>
      <c r="S503" s="946"/>
      <c r="T503" s="913"/>
      <c r="U503" s="913"/>
      <c r="V503" s="913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</row>
    <row r="504" spans="1:116" ht="9.75" customHeight="1" outlineLevel="4" x14ac:dyDescent="0.15">
      <c r="A504" s="949"/>
      <c r="B504" s="952"/>
      <c r="C504" s="955"/>
      <c r="D504" s="958"/>
      <c r="E504" s="961"/>
      <c r="F504" s="983"/>
      <c r="G504" s="943"/>
      <c r="H504" s="987"/>
      <c r="I504" s="987"/>
      <c r="J504" s="18" t="s">
        <v>159</v>
      </c>
      <c r="K504" s="21"/>
      <c r="L504" s="21"/>
      <c r="M504" s="22"/>
      <c r="N504" s="22"/>
      <c r="O504" s="22"/>
      <c r="P504" s="22"/>
      <c r="Q504" s="18"/>
      <c r="R504" s="18"/>
      <c r="S504" s="946"/>
      <c r="T504" s="913"/>
      <c r="U504" s="913"/>
      <c r="V504" s="913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</row>
    <row r="505" spans="1:116" ht="9.75" customHeight="1" outlineLevel="4" thickBot="1" x14ac:dyDescent="0.2">
      <c r="A505" s="950"/>
      <c r="B505" s="953"/>
      <c r="C505" s="956"/>
      <c r="D505" s="959"/>
      <c r="E505" s="962"/>
      <c r="F505" s="984"/>
      <c r="G505" s="944"/>
      <c r="H505" s="988"/>
      <c r="I505" s="988"/>
      <c r="J505" s="19" t="s">
        <v>385</v>
      </c>
      <c r="K505" s="19">
        <f>SUM(K501:K504)</f>
        <v>0</v>
      </c>
      <c r="L505" s="19">
        <f>SUM(L501:L504)</f>
        <v>0</v>
      </c>
      <c r="M505" s="19">
        <f t="shared" ref="M505:R505" si="118">SUM(M501:M504)</f>
        <v>0</v>
      </c>
      <c r="N505" s="19">
        <f t="shared" si="118"/>
        <v>0</v>
      </c>
      <c r="O505" s="19">
        <f t="shared" si="118"/>
        <v>0</v>
      </c>
      <c r="P505" s="19">
        <f t="shared" si="118"/>
        <v>0</v>
      </c>
      <c r="Q505" s="19">
        <f t="shared" si="118"/>
        <v>0</v>
      </c>
      <c r="R505" s="19">
        <f t="shared" si="118"/>
        <v>0</v>
      </c>
      <c r="S505" s="947"/>
      <c r="T505" s="914"/>
      <c r="U505" s="914"/>
      <c r="V505" s="914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</row>
    <row r="506" spans="1:116" ht="9.75" customHeight="1" outlineLevel="4" x14ac:dyDescent="0.15">
      <c r="A506" s="1001" t="s">
        <v>20</v>
      </c>
      <c r="B506" s="1005" t="s">
        <v>11</v>
      </c>
      <c r="C506" s="1009" t="s">
        <v>10</v>
      </c>
      <c r="D506" s="1045" t="s">
        <v>49</v>
      </c>
      <c r="E506" s="1023" t="s">
        <v>12</v>
      </c>
      <c r="F506" s="1050"/>
      <c r="G506" s="985"/>
      <c r="H506" s="985"/>
      <c r="I506" s="985"/>
      <c r="J506" s="14" t="s">
        <v>156</v>
      </c>
      <c r="K506" s="20"/>
      <c r="L506" s="20"/>
      <c r="M506" s="17"/>
      <c r="N506" s="17"/>
      <c r="O506" s="17"/>
      <c r="P506" s="17"/>
      <c r="Q506" s="16"/>
      <c r="R506" s="16"/>
      <c r="S506" s="1013"/>
      <c r="T506" s="912"/>
      <c r="U506" s="912"/>
      <c r="V506" s="912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</row>
    <row r="507" spans="1:116" ht="9.75" customHeight="1" outlineLevel="4" x14ac:dyDescent="0.15">
      <c r="A507" s="1001"/>
      <c r="B507" s="1005"/>
      <c r="C507" s="1009"/>
      <c r="D507" s="1045"/>
      <c r="E507" s="1023"/>
      <c r="F507" s="1050"/>
      <c r="G507" s="985"/>
      <c r="H507" s="985"/>
      <c r="I507" s="985"/>
      <c r="J507" s="16" t="s">
        <v>157</v>
      </c>
      <c r="K507" s="20"/>
      <c r="L507" s="20"/>
      <c r="M507" s="17"/>
      <c r="N507" s="17"/>
      <c r="O507" s="17"/>
      <c r="P507" s="17"/>
      <c r="Q507" s="16"/>
      <c r="R507" s="16"/>
      <c r="S507" s="1013"/>
      <c r="T507" s="913"/>
      <c r="U507" s="913"/>
      <c r="V507" s="913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</row>
    <row r="508" spans="1:116" ht="9.75" customHeight="1" outlineLevel="4" x14ac:dyDescent="0.15">
      <c r="A508" s="1001"/>
      <c r="B508" s="1005"/>
      <c r="C508" s="1009"/>
      <c r="D508" s="1045"/>
      <c r="E508" s="1023"/>
      <c r="F508" s="1050"/>
      <c r="G508" s="985"/>
      <c r="H508" s="985"/>
      <c r="I508" s="985"/>
      <c r="J508" s="16" t="s">
        <v>158</v>
      </c>
      <c r="K508" s="20"/>
      <c r="L508" s="20"/>
      <c r="M508" s="17"/>
      <c r="N508" s="17"/>
      <c r="O508" s="17"/>
      <c r="P508" s="17"/>
      <c r="Q508" s="16"/>
      <c r="R508" s="16"/>
      <c r="S508" s="1013"/>
      <c r="T508" s="913"/>
      <c r="U508" s="913"/>
      <c r="V508" s="913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</row>
    <row r="509" spans="1:116" ht="9.75" customHeight="1" outlineLevel="4" x14ac:dyDescent="0.15">
      <c r="A509" s="1002"/>
      <c r="B509" s="1006"/>
      <c r="C509" s="1010"/>
      <c r="D509" s="1046"/>
      <c r="E509" s="1024"/>
      <c r="F509" s="1051"/>
      <c r="G509" s="987"/>
      <c r="H509" s="987"/>
      <c r="I509" s="987"/>
      <c r="J509" s="18" t="s">
        <v>159</v>
      </c>
      <c r="K509" s="21"/>
      <c r="L509" s="21"/>
      <c r="M509" s="22"/>
      <c r="N509" s="22"/>
      <c r="O509" s="22"/>
      <c r="P509" s="22"/>
      <c r="Q509" s="18"/>
      <c r="R509" s="18"/>
      <c r="S509" s="1014"/>
      <c r="T509" s="913"/>
      <c r="U509" s="913"/>
      <c r="V509" s="913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</row>
    <row r="510" spans="1:116" ht="9.75" customHeight="1" outlineLevel="4" thickBot="1" x14ac:dyDescent="0.2">
      <c r="A510" s="1003"/>
      <c r="B510" s="1007"/>
      <c r="C510" s="1011"/>
      <c r="D510" s="1047"/>
      <c r="E510" s="1025"/>
      <c r="F510" s="1052"/>
      <c r="G510" s="988"/>
      <c r="H510" s="988"/>
      <c r="I510" s="988"/>
      <c r="J510" s="19" t="s">
        <v>385</v>
      </c>
      <c r="K510" s="19">
        <f>SUM(K506:K509)</f>
        <v>0</v>
      </c>
      <c r="L510" s="19">
        <f>SUM(L506:L509)</f>
        <v>0</v>
      </c>
      <c r="M510" s="19">
        <f t="shared" ref="M510:R510" si="119">SUM(M506:M509)</f>
        <v>0</v>
      </c>
      <c r="N510" s="19">
        <f t="shared" si="119"/>
        <v>0</v>
      </c>
      <c r="O510" s="19">
        <f t="shared" si="119"/>
        <v>0</v>
      </c>
      <c r="P510" s="19">
        <f t="shared" si="119"/>
        <v>0</v>
      </c>
      <c r="Q510" s="19">
        <f t="shared" si="119"/>
        <v>0</v>
      </c>
      <c r="R510" s="19">
        <f t="shared" si="119"/>
        <v>0</v>
      </c>
      <c r="S510" s="1015"/>
      <c r="T510" s="914"/>
      <c r="U510" s="914"/>
      <c r="V510" s="914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</row>
    <row r="511" spans="1:116" ht="9.75" customHeight="1" outlineLevel="3" thickBot="1" x14ac:dyDescent="0.2">
      <c r="A511" s="23" t="s">
        <v>20</v>
      </c>
      <c r="B511" s="24" t="s">
        <v>11</v>
      </c>
      <c r="C511" s="87" t="s">
        <v>10</v>
      </c>
      <c r="D511" s="25">
        <v>7</v>
      </c>
      <c r="E511" s="915" t="s">
        <v>46</v>
      </c>
      <c r="F511" s="916"/>
      <c r="G511" s="916"/>
      <c r="H511" s="916"/>
      <c r="I511" s="916"/>
      <c r="J511" s="917"/>
      <c r="K511" s="26">
        <f>K500+K505+K510</f>
        <v>0</v>
      </c>
      <c r="L511" s="26">
        <f>L500+L505+L510</f>
        <v>0</v>
      </c>
      <c r="M511" s="26">
        <f t="shared" ref="M511:R511" si="120">M500+M505+M510</f>
        <v>0</v>
      </c>
      <c r="N511" s="26">
        <f t="shared" si="120"/>
        <v>0</v>
      </c>
      <c r="O511" s="26">
        <f t="shared" si="120"/>
        <v>0</v>
      </c>
      <c r="P511" s="26">
        <f t="shared" si="120"/>
        <v>0</v>
      </c>
      <c r="Q511" s="26">
        <f t="shared" si="120"/>
        <v>0</v>
      </c>
      <c r="R511" s="26">
        <f t="shared" si="120"/>
        <v>0</v>
      </c>
      <c r="S511" s="27" t="s">
        <v>13</v>
      </c>
      <c r="T511" s="26" t="s">
        <v>13</v>
      </c>
      <c r="U511" s="28" t="s">
        <v>13</v>
      </c>
      <c r="V511" s="29" t="s">
        <v>13</v>
      </c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</row>
    <row r="512" spans="1:116" ht="9.75" customHeight="1" outlineLevel="2" thickBot="1" x14ac:dyDescent="0.25">
      <c r="A512" s="30" t="s">
        <v>20</v>
      </c>
      <c r="B512" s="31" t="s">
        <v>11</v>
      </c>
      <c r="C512" s="10" t="s">
        <v>10</v>
      </c>
      <c r="D512" s="918" t="s">
        <v>21</v>
      </c>
      <c r="E512" s="919"/>
      <c r="F512" s="919"/>
      <c r="G512" s="919"/>
      <c r="H512" s="919"/>
      <c r="I512" s="919"/>
      <c r="J512" s="919"/>
      <c r="K512" s="32">
        <f>K511+K494+K477+K460+K443+K426+K409</f>
        <v>0</v>
      </c>
      <c r="L512" s="32">
        <f>L511+L494+L477+L460+L443+L426+L409</f>
        <v>0</v>
      </c>
      <c r="M512" s="32">
        <f t="shared" ref="M512:R512" si="121">M511+M494+M477+M460+M443+M426+M409</f>
        <v>0</v>
      </c>
      <c r="N512" s="32">
        <f t="shared" si="121"/>
        <v>0</v>
      </c>
      <c r="O512" s="32">
        <f t="shared" si="121"/>
        <v>0</v>
      </c>
      <c r="P512" s="32">
        <f t="shared" si="121"/>
        <v>0</v>
      </c>
      <c r="Q512" s="32">
        <f t="shared" si="121"/>
        <v>0</v>
      </c>
      <c r="R512" s="32">
        <f t="shared" si="121"/>
        <v>0</v>
      </c>
      <c r="S512" s="33" t="s">
        <v>13</v>
      </c>
      <c r="T512" s="34" t="s">
        <v>13</v>
      </c>
      <c r="U512" s="35" t="s">
        <v>13</v>
      </c>
      <c r="V512" s="36" t="s">
        <v>13</v>
      </c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</row>
    <row r="513" spans="1:44" ht="9.75" customHeight="1" outlineLevel="3" thickBot="1" x14ac:dyDescent="0.2">
      <c r="A513" s="7" t="s">
        <v>20</v>
      </c>
      <c r="B513" s="9" t="s">
        <v>11</v>
      </c>
      <c r="C513" s="10" t="s">
        <v>11</v>
      </c>
      <c r="D513" s="972" t="s">
        <v>291</v>
      </c>
      <c r="E513" s="973"/>
      <c r="F513" s="973"/>
      <c r="G513" s="973"/>
      <c r="H513" s="973"/>
      <c r="I513" s="973"/>
      <c r="J513" s="973"/>
      <c r="K513" s="973"/>
      <c r="L513" s="973"/>
      <c r="M513" s="973"/>
      <c r="N513" s="973"/>
      <c r="O513" s="973"/>
      <c r="P513" s="973"/>
      <c r="Q513" s="973"/>
      <c r="R513" s="973"/>
      <c r="S513" s="973"/>
      <c r="T513" s="973"/>
      <c r="U513" s="973"/>
      <c r="V513" s="974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</row>
    <row r="514" spans="1:44" ht="11.25" customHeight="1" outlineLevel="4" thickBot="1" x14ac:dyDescent="0.2">
      <c r="A514" s="11" t="s">
        <v>20</v>
      </c>
      <c r="B514" s="12" t="s">
        <v>11</v>
      </c>
      <c r="C514" s="86" t="s">
        <v>11</v>
      </c>
      <c r="D514" s="13">
        <v>1</v>
      </c>
      <c r="E514" s="969" t="s">
        <v>195</v>
      </c>
      <c r="F514" s="970"/>
      <c r="G514" s="970"/>
      <c r="H514" s="970"/>
      <c r="I514" s="970"/>
      <c r="J514" s="970"/>
      <c r="K514" s="970"/>
      <c r="L514" s="970"/>
      <c r="M514" s="970"/>
      <c r="N514" s="970"/>
      <c r="O514" s="970"/>
      <c r="P514" s="970"/>
      <c r="Q514" s="970"/>
      <c r="R514" s="970"/>
      <c r="S514" s="970"/>
      <c r="T514" s="970"/>
      <c r="U514" s="970"/>
      <c r="V514" s="971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</row>
    <row r="515" spans="1:44" ht="10.5" outlineLevel="4" x14ac:dyDescent="0.15">
      <c r="A515" s="1000" t="s">
        <v>20</v>
      </c>
      <c r="B515" s="1004" t="s">
        <v>11</v>
      </c>
      <c r="C515" s="1008" t="s">
        <v>11</v>
      </c>
      <c r="D515" s="1048" t="s">
        <v>10</v>
      </c>
      <c r="E515" s="1023" t="s">
        <v>10</v>
      </c>
      <c r="F515" s="982"/>
      <c r="G515" s="985"/>
      <c r="H515" s="985"/>
      <c r="I515" s="985"/>
      <c r="J515" s="16" t="s">
        <v>156</v>
      </c>
      <c r="K515" s="20"/>
      <c r="L515" s="16"/>
      <c r="M515" s="17"/>
      <c r="N515" s="17"/>
      <c r="O515" s="17"/>
      <c r="P515" s="17"/>
      <c r="Q515" s="16"/>
      <c r="R515" s="16"/>
      <c r="S515" s="1013"/>
      <c r="T515" s="913"/>
      <c r="U515" s="913"/>
      <c r="V515" s="913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</row>
    <row r="516" spans="1:44" ht="10.5" outlineLevel="4" x14ac:dyDescent="0.15">
      <c r="A516" s="1001"/>
      <c r="B516" s="1005"/>
      <c r="C516" s="1009"/>
      <c r="D516" s="1045"/>
      <c r="E516" s="1023"/>
      <c r="F516" s="982"/>
      <c r="G516" s="985"/>
      <c r="H516" s="985"/>
      <c r="I516" s="985"/>
      <c r="J516" s="16" t="s">
        <v>157</v>
      </c>
      <c r="K516" s="20"/>
      <c r="L516" s="16"/>
      <c r="M516" s="17"/>
      <c r="N516" s="17"/>
      <c r="O516" s="17"/>
      <c r="P516" s="17"/>
      <c r="Q516" s="16"/>
      <c r="R516" s="16"/>
      <c r="S516" s="1013"/>
      <c r="T516" s="913"/>
      <c r="U516" s="913"/>
      <c r="V516" s="913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</row>
    <row r="517" spans="1:44" ht="10.5" outlineLevel="4" x14ac:dyDescent="0.15">
      <c r="A517" s="1001"/>
      <c r="B517" s="1005"/>
      <c r="C517" s="1009"/>
      <c r="D517" s="1045"/>
      <c r="E517" s="1023"/>
      <c r="F517" s="982"/>
      <c r="G517" s="985"/>
      <c r="H517" s="985"/>
      <c r="I517" s="985"/>
      <c r="J517" s="16" t="s">
        <v>158</v>
      </c>
      <c r="K517" s="20"/>
      <c r="L517" s="16"/>
      <c r="M517" s="17"/>
      <c r="N517" s="17"/>
      <c r="O517" s="17"/>
      <c r="P517" s="17"/>
      <c r="Q517" s="16"/>
      <c r="R517" s="16"/>
      <c r="S517" s="1013"/>
      <c r="T517" s="913"/>
      <c r="U517" s="913"/>
      <c r="V517" s="913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</row>
    <row r="518" spans="1:44" ht="10.5" outlineLevel="4" x14ac:dyDescent="0.15">
      <c r="A518" s="1002"/>
      <c r="B518" s="1006"/>
      <c r="C518" s="1010"/>
      <c r="D518" s="1046"/>
      <c r="E518" s="1024"/>
      <c r="F518" s="983"/>
      <c r="G518" s="987"/>
      <c r="H518" s="987"/>
      <c r="I518" s="987"/>
      <c r="J518" s="18" t="s">
        <v>159</v>
      </c>
      <c r="K518" s="21"/>
      <c r="L518" s="18"/>
      <c r="M518" s="18"/>
      <c r="N518" s="18"/>
      <c r="O518" s="18"/>
      <c r="P518" s="18"/>
      <c r="Q518" s="18"/>
      <c r="R518" s="18"/>
      <c r="S518" s="1014"/>
      <c r="T518" s="913"/>
      <c r="U518" s="913"/>
      <c r="V518" s="913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</row>
    <row r="519" spans="1:44" ht="11.25" outlineLevel="4" thickBot="1" x14ac:dyDescent="0.2">
      <c r="A519" s="1003"/>
      <c r="B519" s="1007"/>
      <c r="C519" s="1011"/>
      <c r="D519" s="1047"/>
      <c r="E519" s="1025"/>
      <c r="F519" s="984"/>
      <c r="G519" s="988"/>
      <c r="H519" s="988"/>
      <c r="I519" s="988"/>
      <c r="J519" s="19" t="s">
        <v>385</v>
      </c>
      <c r="K519" s="19">
        <f>SUM(K515:K518)</f>
        <v>0</v>
      </c>
      <c r="L519" s="19">
        <f>SUM(L515:L518)</f>
        <v>0</v>
      </c>
      <c r="M519" s="19">
        <f t="shared" ref="M519:R519" si="122">SUM(M515:M518)</f>
        <v>0</v>
      </c>
      <c r="N519" s="19">
        <f t="shared" si="122"/>
        <v>0</v>
      </c>
      <c r="O519" s="19">
        <f t="shared" si="122"/>
        <v>0</v>
      </c>
      <c r="P519" s="19">
        <f t="shared" si="122"/>
        <v>0</v>
      </c>
      <c r="Q519" s="19">
        <f t="shared" si="122"/>
        <v>0</v>
      </c>
      <c r="R519" s="19">
        <f t="shared" si="122"/>
        <v>0</v>
      </c>
      <c r="S519" s="1015"/>
      <c r="T519" s="914"/>
      <c r="U519" s="914"/>
      <c r="V519" s="914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</row>
    <row r="520" spans="1:44" ht="10.5" outlineLevel="4" x14ac:dyDescent="0.15">
      <c r="A520" s="948" t="s">
        <v>20</v>
      </c>
      <c r="B520" s="951" t="s">
        <v>11</v>
      </c>
      <c r="C520" s="954" t="s">
        <v>11</v>
      </c>
      <c r="D520" s="957" t="s">
        <v>10</v>
      </c>
      <c r="E520" s="960" t="s">
        <v>11</v>
      </c>
      <c r="F520" s="981"/>
      <c r="G520" s="942"/>
      <c r="H520" s="986"/>
      <c r="I520" s="986"/>
      <c r="J520" s="14" t="s">
        <v>156</v>
      </c>
      <c r="K520" s="20"/>
      <c r="L520" s="20"/>
      <c r="M520" s="17"/>
      <c r="N520" s="17"/>
      <c r="O520" s="17"/>
      <c r="P520" s="17"/>
      <c r="Q520" s="16"/>
      <c r="R520" s="16"/>
      <c r="S520" s="945"/>
      <c r="T520" s="912"/>
      <c r="U520" s="912"/>
      <c r="V520" s="912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</row>
    <row r="521" spans="1:44" ht="10.5" outlineLevel="4" x14ac:dyDescent="0.15">
      <c r="A521" s="949"/>
      <c r="B521" s="952"/>
      <c r="C521" s="955"/>
      <c r="D521" s="958"/>
      <c r="E521" s="961"/>
      <c r="F521" s="982"/>
      <c r="G521" s="943"/>
      <c r="H521" s="985"/>
      <c r="I521" s="985"/>
      <c r="J521" s="16" t="s">
        <v>157</v>
      </c>
      <c r="K521" s="20"/>
      <c r="L521" s="20"/>
      <c r="M521" s="17"/>
      <c r="N521" s="17"/>
      <c r="O521" s="17"/>
      <c r="P521" s="17"/>
      <c r="Q521" s="16"/>
      <c r="R521" s="16"/>
      <c r="S521" s="946"/>
      <c r="T521" s="913"/>
      <c r="U521" s="913"/>
      <c r="V521" s="913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</row>
    <row r="522" spans="1:44" ht="10.5" outlineLevel="4" x14ac:dyDescent="0.15">
      <c r="A522" s="949"/>
      <c r="B522" s="952"/>
      <c r="C522" s="955"/>
      <c r="D522" s="958"/>
      <c r="E522" s="961"/>
      <c r="F522" s="982"/>
      <c r="G522" s="943"/>
      <c r="H522" s="985"/>
      <c r="I522" s="985"/>
      <c r="J522" s="16" t="s">
        <v>158</v>
      </c>
      <c r="K522" s="20"/>
      <c r="L522" s="20"/>
      <c r="M522" s="17"/>
      <c r="N522" s="17"/>
      <c r="O522" s="17"/>
      <c r="P522" s="17"/>
      <c r="Q522" s="16"/>
      <c r="R522" s="16"/>
      <c r="S522" s="946"/>
      <c r="T522" s="913"/>
      <c r="U522" s="913"/>
      <c r="V522" s="913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</row>
    <row r="523" spans="1:44" ht="10.5" outlineLevel="4" x14ac:dyDescent="0.15">
      <c r="A523" s="949"/>
      <c r="B523" s="952"/>
      <c r="C523" s="955"/>
      <c r="D523" s="958"/>
      <c r="E523" s="961"/>
      <c r="F523" s="983"/>
      <c r="G523" s="943"/>
      <c r="H523" s="987"/>
      <c r="I523" s="987"/>
      <c r="J523" s="18" t="s">
        <v>159</v>
      </c>
      <c r="K523" s="21"/>
      <c r="L523" s="21"/>
      <c r="M523" s="22"/>
      <c r="N523" s="22"/>
      <c r="O523" s="22"/>
      <c r="P523" s="22"/>
      <c r="Q523" s="18"/>
      <c r="R523" s="18"/>
      <c r="S523" s="946"/>
      <c r="T523" s="913"/>
      <c r="U523" s="913"/>
      <c r="V523" s="913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</row>
    <row r="524" spans="1:44" ht="11.25" outlineLevel="4" thickBot="1" x14ac:dyDescent="0.2">
      <c r="A524" s="950"/>
      <c r="B524" s="953"/>
      <c r="C524" s="956"/>
      <c r="D524" s="959"/>
      <c r="E524" s="962"/>
      <c r="F524" s="984"/>
      <c r="G524" s="944"/>
      <c r="H524" s="988"/>
      <c r="I524" s="988"/>
      <c r="J524" s="19" t="s">
        <v>385</v>
      </c>
      <c r="K524" s="19">
        <f>SUM(K520:K523)</f>
        <v>0</v>
      </c>
      <c r="L524" s="19">
        <f>SUM(L520:L523)</f>
        <v>0</v>
      </c>
      <c r="M524" s="19">
        <f t="shared" ref="M524:R524" si="123">SUM(M520:M523)</f>
        <v>0</v>
      </c>
      <c r="N524" s="19">
        <f t="shared" si="123"/>
        <v>0</v>
      </c>
      <c r="O524" s="19">
        <f t="shared" si="123"/>
        <v>0</v>
      </c>
      <c r="P524" s="19">
        <f t="shared" si="123"/>
        <v>0</v>
      </c>
      <c r="Q524" s="19">
        <f t="shared" si="123"/>
        <v>0</v>
      </c>
      <c r="R524" s="19">
        <f t="shared" si="123"/>
        <v>0</v>
      </c>
      <c r="S524" s="947"/>
      <c r="T524" s="914"/>
      <c r="U524" s="914"/>
      <c r="V524" s="914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</row>
    <row r="525" spans="1:44" ht="10.5" outlineLevel="4" x14ac:dyDescent="0.15">
      <c r="A525" s="1001" t="s">
        <v>20</v>
      </c>
      <c r="B525" s="1005" t="s">
        <v>11</v>
      </c>
      <c r="C525" s="1009" t="s">
        <v>11</v>
      </c>
      <c r="D525" s="1045" t="s">
        <v>10</v>
      </c>
      <c r="E525" s="1023" t="s">
        <v>12</v>
      </c>
      <c r="F525" s="1050"/>
      <c r="G525" s="985"/>
      <c r="H525" s="985"/>
      <c r="I525" s="985"/>
      <c r="J525" s="14" t="s">
        <v>156</v>
      </c>
      <c r="K525" s="20"/>
      <c r="L525" s="20"/>
      <c r="M525" s="17"/>
      <c r="N525" s="17"/>
      <c r="O525" s="17"/>
      <c r="P525" s="17"/>
      <c r="Q525" s="16"/>
      <c r="R525" s="16"/>
      <c r="S525" s="1013"/>
      <c r="T525" s="912"/>
      <c r="U525" s="912"/>
      <c r="V525" s="912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</row>
    <row r="526" spans="1:44" ht="10.5" outlineLevel="4" x14ac:dyDescent="0.15">
      <c r="A526" s="1001"/>
      <c r="B526" s="1005"/>
      <c r="C526" s="1009"/>
      <c r="D526" s="1045"/>
      <c r="E526" s="1023"/>
      <c r="F526" s="1050"/>
      <c r="G526" s="985"/>
      <c r="H526" s="985"/>
      <c r="I526" s="985"/>
      <c r="J526" s="16" t="s">
        <v>157</v>
      </c>
      <c r="K526" s="20"/>
      <c r="L526" s="20"/>
      <c r="M526" s="17"/>
      <c r="N526" s="17"/>
      <c r="O526" s="17"/>
      <c r="P526" s="17"/>
      <c r="Q526" s="16"/>
      <c r="R526" s="16"/>
      <c r="S526" s="1013"/>
      <c r="T526" s="913"/>
      <c r="U526" s="913"/>
      <c r="V526" s="913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</row>
    <row r="527" spans="1:44" ht="10.5" outlineLevel="4" x14ac:dyDescent="0.15">
      <c r="A527" s="1001"/>
      <c r="B527" s="1005"/>
      <c r="C527" s="1009"/>
      <c r="D527" s="1045"/>
      <c r="E527" s="1023"/>
      <c r="F527" s="1050"/>
      <c r="G527" s="985"/>
      <c r="H527" s="985"/>
      <c r="I527" s="985"/>
      <c r="J527" s="16" t="s">
        <v>158</v>
      </c>
      <c r="K527" s="20"/>
      <c r="L527" s="20"/>
      <c r="M527" s="17"/>
      <c r="N527" s="17"/>
      <c r="O527" s="17"/>
      <c r="P527" s="17"/>
      <c r="Q527" s="16"/>
      <c r="R527" s="16"/>
      <c r="S527" s="1013"/>
      <c r="T527" s="913"/>
      <c r="U527" s="913"/>
      <c r="V527" s="913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</row>
    <row r="528" spans="1:44" ht="10.5" outlineLevel="4" x14ac:dyDescent="0.15">
      <c r="A528" s="1002"/>
      <c r="B528" s="1006"/>
      <c r="C528" s="1010"/>
      <c r="D528" s="1046"/>
      <c r="E528" s="1024"/>
      <c r="F528" s="1051"/>
      <c r="G528" s="987"/>
      <c r="H528" s="987"/>
      <c r="I528" s="987"/>
      <c r="J528" s="18" t="s">
        <v>159</v>
      </c>
      <c r="K528" s="21"/>
      <c r="L528" s="21"/>
      <c r="M528" s="22"/>
      <c r="N528" s="22"/>
      <c r="O528" s="22"/>
      <c r="P528" s="22"/>
      <c r="Q528" s="18"/>
      <c r="R528" s="18"/>
      <c r="S528" s="1014"/>
      <c r="T528" s="913"/>
      <c r="U528" s="913"/>
      <c r="V528" s="913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</row>
    <row r="529" spans="1:116" ht="11.25" outlineLevel="4" thickBot="1" x14ac:dyDescent="0.2">
      <c r="A529" s="1003"/>
      <c r="B529" s="1007"/>
      <c r="C529" s="1011"/>
      <c r="D529" s="1047"/>
      <c r="E529" s="1025"/>
      <c r="F529" s="1052"/>
      <c r="G529" s="988"/>
      <c r="H529" s="988"/>
      <c r="I529" s="988"/>
      <c r="J529" s="19" t="s">
        <v>385</v>
      </c>
      <c r="K529" s="19">
        <f>SUM(K525:K528)</f>
        <v>0</v>
      </c>
      <c r="L529" s="19">
        <f>SUM(L525:L528)</f>
        <v>0</v>
      </c>
      <c r="M529" s="19">
        <f t="shared" ref="M529:R529" si="124">SUM(M525:M528)</f>
        <v>0</v>
      </c>
      <c r="N529" s="19">
        <f t="shared" si="124"/>
        <v>0</v>
      </c>
      <c r="O529" s="19">
        <f t="shared" si="124"/>
        <v>0</v>
      </c>
      <c r="P529" s="19">
        <f t="shared" si="124"/>
        <v>0</v>
      </c>
      <c r="Q529" s="19">
        <f t="shared" si="124"/>
        <v>0</v>
      </c>
      <c r="R529" s="19">
        <f t="shared" si="124"/>
        <v>0</v>
      </c>
      <c r="S529" s="1015"/>
      <c r="T529" s="914"/>
      <c r="U529" s="914"/>
      <c r="V529" s="914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</row>
    <row r="530" spans="1:116" ht="9.75" customHeight="1" outlineLevel="3" thickBot="1" x14ac:dyDescent="0.2">
      <c r="A530" s="23" t="s">
        <v>20</v>
      </c>
      <c r="B530" s="24" t="s">
        <v>11</v>
      </c>
      <c r="C530" s="87" t="s">
        <v>11</v>
      </c>
      <c r="D530" s="25">
        <v>1</v>
      </c>
      <c r="E530" s="915" t="s">
        <v>46</v>
      </c>
      <c r="F530" s="916"/>
      <c r="G530" s="916"/>
      <c r="H530" s="916"/>
      <c r="I530" s="916"/>
      <c r="J530" s="917"/>
      <c r="K530" s="26">
        <f>K519+K524+K529</f>
        <v>0</v>
      </c>
      <c r="L530" s="26">
        <f>L519+L524+L529</f>
        <v>0</v>
      </c>
      <c r="M530" s="26">
        <f t="shared" ref="M530:R530" si="125">M519+M524+M529</f>
        <v>0</v>
      </c>
      <c r="N530" s="26">
        <f t="shared" si="125"/>
        <v>0</v>
      </c>
      <c r="O530" s="26">
        <f t="shared" si="125"/>
        <v>0</v>
      </c>
      <c r="P530" s="26">
        <f t="shared" si="125"/>
        <v>0</v>
      </c>
      <c r="Q530" s="26">
        <f t="shared" si="125"/>
        <v>0</v>
      </c>
      <c r="R530" s="26">
        <f t="shared" si="125"/>
        <v>0</v>
      </c>
      <c r="S530" s="27" t="s">
        <v>13</v>
      </c>
      <c r="T530" s="26" t="s">
        <v>13</v>
      </c>
      <c r="U530" s="28" t="s">
        <v>13</v>
      </c>
      <c r="V530" s="29" t="s">
        <v>13</v>
      </c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</row>
    <row r="531" spans="1:116" ht="11.25" customHeight="1" outlineLevel="4" thickBot="1" x14ac:dyDescent="0.2">
      <c r="A531" s="11" t="s">
        <v>20</v>
      </c>
      <c r="B531" s="12" t="s">
        <v>11</v>
      </c>
      <c r="C531" s="86" t="s">
        <v>11</v>
      </c>
      <c r="D531" s="13">
        <v>2</v>
      </c>
      <c r="E531" s="1016" t="s">
        <v>196</v>
      </c>
      <c r="F531" s="1017"/>
      <c r="G531" s="1017"/>
      <c r="H531" s="1017"/>
      <c r="I531" s="1017"/>
      <c r="J531" s="1017"/>
      <c r="K531" s="1017"/>
      <c r="L531" s="1017"/>
      <c r="M531" s="1017"/>
      <c r="N531" s="1017"/>
      <c r="O531" s="1017"/>
      <c r="P531" s="1017"/>
      <c r="Q531" s="1017"/>
      <c r="R531" s="1017"/>
      <c r="S531" s="1017"/>
      <c r="T531" s="1017"/>
      <c r="U531" s="1017"/>
      <c r="V531" s="1018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</row>
    <row r="532" spans="1:116" ht="9.75" customHeight="1" outlineLevel="4" x14ac:dyDescent="0.15">
      <c r="A532" s="1000" t="s">
        <v>20</v>
      </c>
      <c r="B532" s="1004" t="s">
        <v>11</v>
      </c>
      <c r="C532" s="1008" t="s">
        <v>11</v>
      </c>
      <c r="D532" s="1048" t="s">
        <v>11</v>
      </c>
      <c r="E532" s="1022" t="s">
        <v>10</v>
      </c>
      <c r="F532" s="1138" t="s">
        <v>294</v>
      </c>
      <c r="G532" s="986"/>
      <c r="H532" s="97" t="s">
        <v>391</v>
      </c>
      <c r="I532" s="986" t="s">
        <v>101</v>
      </c>
      <c r="J532" s="16" t="s">
        <v>156</v>
      </c>
      <c r="K532" s="20"/>
      <c r="L532" s="14"/>
      <c r="M532" s="15"/>
      <c r="N532" s="15"/>
      <c r="O532" s="15"/>
      <c r="P532" s="15"/>
      <c r="Q532" s="14"/>
      <c r="R532" s="14"/>
      <c r="S532" s="1152"/>
      <c r="T532" s="1149"/>
      <c r="U532" s="1149"/>
      <c r="V532" s="1149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</row>
    <row r="533" spans="1:116" ht="9.75" customHeight="1" outlineLevel="4" x14ac:dyDescent="0.15">
      <c r="A533" s="1001"/>
      <c r="B533" s="1005"/>
      <c r="C533" s="1009"/>
      <c r="D533" s="1045"/>
      <c r="E533" s="1023"/>
      <c r="F533" s="1139"/>
      <c r="G533" s="985"/>
      <c r="H533" s="97" t="s">
        <v>62</v>
      </c>
      <c r="I533" s="985"/>
      <c r="J533" s="16" t="s">
        <v>157</v>
      </c>
      <c r="K533" s="20"/>
      <c r="L533" s="16"/>
      <c r="M533" s="17"/>
      <c r="N533" s="17"/>
      <c r="O533" s="17"/>
      <c r="P533" s="17"/>
      <c r="Q533" s="16"/>
      <c r="R533" s="16"/>
      <c r="S533" s="1153"/>
      <c r="T533" s="1150"/>
      <c r="U533" s="1150"/>
      <c r="V533" s="1150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</row>
    <row r="534" spans="1:116" ht="9.75" customHeight="1" outlineLevel="4" x14ac:dyDescent="0.15">
      <c r="A534" s="1001"/>
      <c r="B534" s="1005"/>
      <c r="C534" s="1009"/>
      <c r="D534" s="1045"/>
      <c r="E534" s="1023"/>
      <c r="F534" s="1139"/>
      <c r="G534" s="985"/>
      <c r="H534" s="97" t="s">
        <v>388</v>
      </c>
      <c r="I534" s="985"/>
      <c r="J534" s="16" t="s">
        <v>158</v>
      </c>
      <c r="K534" s="20"/>
      <c r="L534" s="16"/>
      <c r="M534" s="17"/>
      <c r="N534" s="17"/>
      <c r="O534" s="17"/>
      <c r="P534" s="17"/>
      <c r="Q534" s="16"/>
      <c r="R534" s="16"/>
      <c r="S534" s="1153"/>
      <c r="T534" s="1150"/>
      <c r="U534" s="1150"/>
      <c r="V534" s="1150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</row>
    <row r="535" spans="1:116" ht="9.75" customHeight="1" outlineLevel="4" x14ac:dyDescent="0.15">
      <c r="A535" s="1002"/>
      <c r="B535" s="1006"/>
      <c r="C535" s="1010"/>
      <c r="D535" s="1046"/>
      <c r="E535" s="1024"/>
      <c r="F535" s="1140"/>
      <c r="G535" s="987"/>
      <c r="H535" s="989" t="s">
        <v>397</v>
      </c>
      <c r="I535" s="987"/>
      <c r="J535" s="18" t="s">
        <v>159</v>
      </c>
      <c r="K535" s="21"/>
      <c r="L535" s="18"/>
      <c r="M535" s="18"/>
      <c r="N535" s="18"/>
      <c r="O535" s="18"/>
      <c r="P535" s="18"/>
      <c r="Q535" s="18"/>
      <c r="R535" s="18"/>
      <c r="S535" s="1154"/>
      <c r="T535" s="1150"/>
      <c r="U535" s="1150"/>
      <c r="V535" s="1150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</row>
    <row r="536" spans="1:116" ht="9.75" customHeight="1" outlineLevel="4" thickBot="1" x14ac:dyDescent="0.2">
      <c r="A536" s="1003"/>
      <c r="B536" s="1007"/>
      <c r="C536" s="1011"/>
      <c r="D536" s="1047"/>
      <c r="E536" s="1025"/>
      <c r="F536" s="1141"/>
      <c r="G536" s="988"/>
      <c r="H536" s="944"/>
      <c r="I536" s="988"/>
      <c r="J536" s="19" t="s">
        <v>385</v>
      </c>
      <c r="K536" s="19">
        <f>SUM(K532:K535)</f>
        <v>0</v>
      </c>
      <c r="L536" s="19">
        <f>SUM(L532:L535)</f>
        <v>0</v>
      </c>
      <c r="M536" s="19">
        <f t="shared" ref="M536:R536" si="126">SUM(M532:M535)</f>
        <v>0</v>
      </c>
      <c r="N536" s="19">
        <f t="shared" si="126"/>
        <v>0</v>
      </c>
      <c r="O536" s="19">
        <f t="shared" si="126"/>
        <v>0</v>
      </c>
      <c r="P536" s="19">
        <f t="shared" si="126"/>
        <v>0</v>
      </c>
      <c r="Q536" s="19">
        <f t="shared" si="126"/>
        <v>0</v>
      </c>
      <c r="R536" s="19">
        <f t="shared" si="126"/>
        <v>0</v>
      </c>
      <c r="S536" s="1155"/>
      <c r="T536" s="1151"/>
      <c r="U536" s="1151"/>
      <c r="V536" s="1151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</row>
    <row r="537" spans="1:116" ht="9.75" customHeight="1" outlineLevel="4" x14ac:dyDescent="0.15">
      <c r="A537" s="948" t="s">
        <v>20</v>
      </c>
      <c r="B537" s="951" t="s">
        <v>11</v>
      </c>
      <c r="C537" s="954" t="s">
        <v>11</v>
      </c>
      <c r="D537" s="957" t="s">
        <v>11</v>
      </c>
      <c r="E537" s="960" t="s">
        <v>11</v>
      </c>
      <c r="F537" s="981"/>
      <c r="G537" s="942"/>
      <c r="H537" s="986"/>
      <c r="I537" s="986"/>
      <c r="J537" s="14" t="s">
        <v>156</v>
      </c>
      <c r="K537" s="20"/>
      <c r="L537" s="20"/>
      <c r="M537" s="17"/>
      <c r="N537" s="17"/>
      <c r="O537" s="17"/>
      <c r="P537" s="17"/>
      <c r="Q537" s="16"/>
      <c r="R537" s="16"/>
      <c r="S537" s="945"/>
      <c r="T537" s="912"/>
      <c r="U537" s="912"/>
      <c r="V537" s="912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</row>
    <row r="538" spans="1:116" ht="9.75" customHeight="1" outlineLevel="4" x14ac:dyDescent="0.15">
      <c r="A538" s="949"/>
      <c r="B538" s="952"/>
      <c r="C538" s="955"/>
      <c r="D538" s="958"/>
      <c r="E538" s="961"/>
      <c r="F538" s="982"/>
      <c r="G538" s="943"/>
      <c r="H538" s="985"/>
      <c r="I538" s="985"/>
      <c r="J538" s="16" t="s">
        <v>157</v>
      </c>
      <c r="K538" s="20"/>
      <c r="L538" s="20"/>
      <c r="M538" s="17"/>
      <c r="N538" s="17"/>
      <c r="O538" s="17"/>
      <c r="P538" s="17"/>
      <c r="Q538" s="16"/>
      <c r="R538" s="16"/>
      <c r="S538" s="946"/>
      <c r="T538" s="913"/>
      <c r="U538" s="913"/>
      <c r="V538" s="913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</row>
    <row r="539" spans="1:116" ht="9.75" customHeight="1" outlineLevel="4" x14ac:dyDescent="0.15">
      <c r="A539" s="949"/>
      <c r="B539" s="952"/>
      <c r="C539" s="955"/>
      <c r="D539" s="958"/>
      <c r="E539" s="961"/>
      <c r="F539" s="982"/>
      <c r="G539" s="943"/>
      <c r="H539" s="985"/>
      <c r="I539" s="985"/>
      <c r="J539" s="16" t="s">
        <v>158</v>
      </c>
      <c r="K539" s="20"/>
      <c r="L539" s="20"/>
      <c r="M539" s="17"/>
      <c r="N539" s="17"/>
      <c r="O539" s="17"/>
      <c r="P539" s="17"/>
      <c r="Q539" s="16"/>
      <c r="R539" s="16"/>
      <c r="S539" s="946"/>
      <c r="T539" s="913"/>
      <c r="U539" s="913"/>
      <c r="V539" s="913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</row>
    <row r="540" spans="1:116" ht="9.75" customHeight="1" outlineLevel="4" x14ac:dyDescent="0.15">
      <c r="A540" s="949"/>
      <c r="B540" s="952"/>
      <c r="C540" s="955"/>
      <c r="D540" s="958"/>
      <c r="E540" s="961"/>
      <c r="F540" s="983"/>
      <c r="G540" s="943"/>
      <c r="H540" s="987"/>
      <c r="I540" s="987"/>
      <c r="J540" s="18" t="s">
        <v>159</v>
      </c>
      <c r="K540" s="21"/>
      <c r="L540" s="21"/>
      <c r="M540" s="22"/>
      <c r="N540" s="22"/>
      <c r="O540" s="22"/>
      <c r="P540" s="22"/>
      <c r="Q540" s="18"/>
      <c r="R540" s="18"/>
      <c r="S540" s="946"/>
      <c r="T540" s="913"/>
      <c r="U540" s="913"/>
      <c r="V540" s="913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</row>
    <row r="541" spans="1:116" ht="9.75" customHeight="1" outlineLevel="4" thickBot="1" x14ac:dyDescent="0.2">
      <c r="A541" s="950"/>
      <c r="B541" s="953"/>
      <c r="C541" s="956"/>
      <c r="D541" s="959"/>
      <c r="E541" s="962"/>
      <c r="F541" s="984"/>
      <c r="G541" s="944"/>
      <c r="H541" s="988"/>
      <c r="I541" s="988"/>
      <c r="J541" s="19" t="s">
        <v>385</v>
      </c>
      <c r="K541" s="19">
        <f>SUM(K537:K540)</f>
        <v>0</v>
      </c>
      <c r="L541" s="19">
        <f>SUM(L537:L540)</f>
        <v>0</v>
      </c>
      <c r="M541" s="19">
        <f t="shared" ref="M541:R541" si="127">SUM(M537:M540)</f>
        <v>0</v>
      </c>
      <c r="N541" s="19">
        <f t="shared" si="127"/>
        <v>0</v>
      </c>
      <c r="O541" s="19">
        <f t="shared" si="127"/>
        <v>0</v>
      </c>
      <c r="P541" s="19">
        <f t="shared" si="127"/>
        <v>0</v>
      </c>
      <c r="Q541" s="19">
        <f t="shared" si="127"/>
        <v>0</v>
      </c>
      <c r="R541" s="19">
        <f t="shared" si="127"/>
        <v>0</v>
      </c>
      <c r="S541" s="947"/>
      <c r="T541" s="914"/>
      <c r="U541" s="914"/>
      <c r="V541" s="914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</row>
    <row r="542" spans="1:116" ht="9.75" customHeight="1" outlineLevel="4" x14ac:dyDescent="0.15">
      <c r="A542" s="1001" t="s">
        <v>20</v>
      </c>
      <c r="B542" s="1005" t="s">
        <v>11</v>
      </c>
      <c r="C542" s="1009" t="s">
        <v>11</v>
      </c>
      <c r="D542" s="1045" t="s">
        <v>11</v>
      </c>
      <c r="E542" s="1023" t="s">
        <v>12</v>
      </c>
      <c r="F542" s="1050"/>
      <c r="G542" s="985"/>
      <c r="H542" s="985"/>
      <c r="I542" s="985"/>
      <c r="J542" s="14" t="s">
        <v>156</v>
      </c>
      <c r="K542" s="20"/>
      <c r="L542" s="20"/>
      <c r="M542" s="17"/>
      <c r="N542" s="17"/>
      <c r="O542" s="17"/>
      <c r="P542" s="17"/>
      <c r="Q542" s="16"/>
      <c r="R542" s="16"/>
      <c r="S542" s="1013"/>
      <c r="T542" s="912"/>
      <c r="U542" s="912"/>
      <c r="V542" s="912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</row>
    <row r="543" spans="1:116" ht="9.75" customHeight="1" outlineLevel="4" x14ac:dyDescent="0.15">
      <c r="A543" s="1001"/>
      <c r="B543" s="1005"/>
      <c r="C543" s="1009"/>
      <c r="D543" s="1045"/>
      <c r="E543" s="1023"/>
      <c r="F543" s="1050"/>
      <c r="G543" s="985"/>
      <c r="H543" s="985"/>
      <c r="I543" s="985"/>
      <c r="J543" s="16" t="s">
        <v>157</v>
      </c>
      <c r="K543" s="20"/>
      <c r="L543" s="20"/>
      <c r="M543" s="17"/>
      <c r="N543" s="17"/>
      <c r="O543" s="17"/>
      <c r="P543" s="17"/>
      <c r="Q543" s="16"/>
      <c r="R543" s="16"/>
      <c r="S543" s="1013"/>
      <c r="T543" s="913"/>
      <c r="U543" s="913"/>
      <c r="V543" s="913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</row>
    <row r="544" spans="1:116" ht="9.75" customHeight="1" outlineLevel="4" x14ac:dyDescent="0.15">
      <c r="A544" s="1001"/>
      <c r="B544" s="1005"/>
      <c r="C544" s="1009"/>
      <c r="D544" s="1045"/>
      <c r="E544" s="1023"/>
      <c r="F544" s="1050"/>
      <c r="G544" s="985"/>
      <c r="H544" s="985"/>
      <c r="I544" s="985"/>
      <c r="J544" s="16" t="s">
        <v>158</v>
      </c>
      <c r="K544" s="20"/>
      <c r="L544" s="20"/>
      <c r="M544" s="17"/>
      <c r="N544" s="17"/>
      <c r="O544" s="17"/>
      <c r="P544" s="17"/>
      <c r="Q544" s="16"/>
      <c r="R544" s="16"/>
      <c r="S544" s="1013"/>
      <c r="T544" s="913"/>
      <c r="U544" s="913"/>
      <c r="V544" s="913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</row>
    <row r="545" spans="1:116" ht="9.75" customHeight="1" outlineLevel="4" x14ac:dyDescent="0.15">
      <c r="A545" s="1002"/>
      <c r="B545" s="1006"/>
      <c r="C545" s="1010"/>
      <c r="D545" s="1046"/>
      <c r="E545" s="1024"/>
      <c r="F545" s="1051"/>
      <c r="G545" s="987"/>
      <c r="H545" s="987"/>
      <c r="I545" s="987"/>
      <c r="J545" s="18" t="s">
        <v>159</v>
      </c>
      <c r="K545" s="21"/>
      <c r="L545" s="21"/>
      <c r="M545" s="22"/>
      <c r="N545" s="22"/>
      <c r="O545" s="22"/>
      <c r="P545" s="22"/>
      <c r="Q545" s="18"/>
      <c r="R545" s="18"/>
      <c r="S545" s="1014"/>
      <c r="T545" s="913"/>
      <c r="U545" s="913"/>
      <c r="V545" s="913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</row>
    <row r="546" spans="1:116" ht="9.75" customHeight="1" outlineLevel="4" thickBot="1" x14ac:dyDescent="0.2">
      <c r="A546" s="1003"/>
      <c r="B546" s="1007"/>
      <c r="C546" s="1011"/>
      <c r="D546" s="1047"/>
      <c r="E546" s="1025"/>
      <c r="F546" s="1052"/>
      <c r="G546" s="988"/>
      <c r="H546" s="988"/>
      <c r="I546" s="988"/>
      <c r="J546" s="19" t="s">
        <v>385</v>
      </c>
      <c r="K546" s="19">
        <f>SUM(K542:K545)</f>
        <v>0</v>
      </c>
      <c r="L546" s="19">
        <f>SUM(L542:L545)</f>
        <v>0</v>
      </c>
      <c r="M546" s="19">
        <f t="shared" ref="M546:R546" si="128">SUM(M542:M545)</f>
        <v>0</v>
      </c>
      <c r="N546" s="19">
        <f t="shared" si="128"/>
        <v>0</v>
      </c>
      <c r="O546" s="19">
        <f t="shared" si="128"/>
        <v>0</v>
      </c>
      <c r="P546" s="19">
        <f t="shared" si="128"/>
        <v>0</v>
      </c>
      <c r="Q546" s="19">
        <f t="shared" si="128"/>
        <v>0</v>
      </c>
      <c r="R546" s="19">
        <f t="shared" si="128"/>
        <v>0</v>
      </c>
      <c r="S546" s="1015"/>
      <c r="T546" s="914"/>
      <c r="U546" s="914"/>
      <c r="V546" s="914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</row>
    <row r="547" spans="1:116" ht="9.75" customHeight="1" outlineLevel="3" thickBot="1" x14ac:dyDescent="0.2">
      <c r="A547" s="23" t="s">
        <v>20</v>
      </c>
      <c r="B547" s="24" t="s">
        <v>11</v>
      </c>
      <c r="C547" s="87" t="s">
        <v>11</v>
      </c>
      <c r="D547" s="25">
        <v>2</v>
      </c>
      <c r="E547" s="915" t="s">
        <v>46</v>
      </c>
      <c r="F547" s="916"/>
      <c r="G547" s="916"/>
      <c r="H547" s="916"/>
      <c r="I547" s="916"/>
      <c r="J547" s="917"/>
      <c r="K547" s="26">
        <f>K536+K541+K546</f>
        <v>0</v>
      </c>
      <c r="L547" s="26">
        <f>L536+L541+L546</f>
        <v>0</v>
      </c>
      <c r="M547" s="26">
        <f t="shared" ref="M547:R547" si="129">M536+M541+M546</f>
        <v>0</v>
      </c>
      <c r="N547" s="26">
        <f t="shared" si="129"/>
        <v>0</v>
      </c>
      <c r="O547" s="26">
        <f t="shared" si="129"/>
        <v>0</v>
      </c>
      <c r="P547" s="26">
        <f t="shared" si="129"/>
        <v>0</v>
      </c>
      <c r="Q547" s="26">
        <f t="shared" si="129"/>
        <v>0</v>
      </c>
      <c r="R547" s="26">
        <f t="shared" si="129"/>
        <v>0</v>
      </c>
      <c r="S547" s="27" t="s">
        <v>13</v>
      </c>
      <c r="T547" s="26" t="s">
        <v>13</v>
      </c>
      <c r="U547" s="28" t="s">
        <v>13</v>
      </c>
      <c r="V547" s="29" t="s">
        <v>13</v>
      </c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</row>
    <row r="548" spans="1:116" ht="11.25" customHeight="1" outlineLevel="4" thickBot="1" x14ac:dyDescent="0.2">
      <c r="A548" s="11" t="s">
        <v>20</v>
      </c>
      <c r="B548" s="12" t="s">
        <v>11</v>
      </c>
      <c r="C548" s="86" t="s">
        <v>11</v>
      </c>
      <c r="D548" s="13">
        <v>3</v>
      </c>
      <c r="E548" s="1049" t="s">
        <v>197</v>
      </c>
      <c r="F548" s="970"/>
      <c r="G548" s="970"/>
      <c r="H548" s="970"/>
      <c r="I548" s="970"/>
      <c r="J548" s="970"/>
      <c r="K548" s="970"/>
      <c r="L548" s="970"/>
      <c r="M548" s="970"/>
      <c r="N548" s="970"/>
      <c r="O548" s="970"/>
      <c r="P548" s="970"/>
      <c r="Q548" s="970"/>
      <c r="R548" s="970"/>
      <c r="S548" s="970"/>
      <c r="T548" s="970"/>
      <c r="U548" s="970"/>
      <c r="V548" s="971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</row>
    <row r="549" spans="1:116" ht="9.75" customHeight="1" outlineLevel="4" x14ac:dyDescent="0.15">
      <c r="A549" s="1000" t="s">
        <v>20</v>
      </c>
      <c r="B549" s="1004" t="s">
        <v>11</v>
      </c>
      <c r="C549" s="1008" t="s">
        <v>11</v>
      </c>
      <c r="D549" s="1048" t="s">
        <v>12</v>
      </c>
      <c r="E549" s="1023" t="s">
        <v>10</v>
      </c>
      <c r="F549" s="982"/>
      <c r="G549" s="985"/>
      <c r="H549" s="985"/>
      <c r="I549" s="985"/>
      <c r="J549" s="16" t="s">
        <v>156</v>
      </c>
      <c r="K549" s="20"/>
      <c r="L549" s="16"/>
      <c r="M549" s="17"/>
      <c r="N549" s="17"/>
      <c r="O549" s="17"/>
      <c r="P549" s="17"/>
      <c r="Q549" s="16"/>
      <c r="R549" s="16"/>
      <c r="S549" s="1013"/>
      <c r="T549" s="913"/>
      <c r="U549" s="913"/>
      <c r="V549" s="913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</row>
    <row r="550" spans="1:116" ht="9.75" customHeight="1" outlineLevel="4" x14ac:dyDescent="0.15">
      <c r="A550" s="1001"/>
      <c r="B550" s="1005"/>
      <c r="C550" s="1009"/>
      <c r="D550" s="1045"/>
      <c r="E550" s="1023"/>
      <c r="F550" s="982"/>
      <c r="G550" s="985"/>
      <c r="H550" s="985"/>
      <c r="I550" s="985"/>
      <c r="J550" s="16" t="s">
        <v>157</v>
      </c>
      <c r="K550" s="20"/>
      <c r="L550" s="16"/>
      <c r="M550" s="17"/>
      <c r="N550" s="17"/>
      <c r="O550" s="17"/>
      <c r="P550" s="17"/>
      <c r="Q550" s="16"/>
      <c r="R550" s="16"/>
      <c r="S550" s="1013"/>
      <c r="T550" s="913"/>
      <c r="U550" s="913"/>
      <c r="V550" s="913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</row>
    <row r="551" spans="1:116" ht="9.75" customHeight="1" outlineLevel="4" x14ac:dyDescent="0.15">
      <c r="A551" s="1001"/>
      <c r="B551" s="1005"/>
      <c r="C551" s="1009"/>
      <c r="D551" s="1045"/>
      <c r="E551" s="1023"/>
      <c r="F551" s="982"/>
      <c r="G551" s="985"/>
      <c r="H551" s="985"/>
      <c r="I551" s="985"/>
      <c r="J551" s="16" t="s">
        <v>158</v>
      </c>
      <c r="K551" s="20"/>
      <c r="L551" s="16"/>
      <c r="M551" s="17"/>
      <c r="N551" s="17"/>
      <c r="O551" s="17"/>
      <c r="P551" s="17"/>
      <c r="Q551" s="16"/>
      <c r="R551" s="16"/>
      <c r="S551" s="1013"/>
      <c r="T551" s="913"/>
      <c r="U551" s="913"/>
      <c r="V551" s="913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</row>
    <row r="552" spans="1:116" ht="9.75" customHeight="1" outlineLevel="4" x14ac:dyDescent="0.15">
      <c r="A552" s="1002"/>
      <c r="B552" s="1006"/>
      <c r="C552" s="1010"/>
      <c r="D552" s="1046"/>
      <c r="E552" s="1024"/>
      <c r="F552" s="983"/>
      <c r="G552" s="987"/>
      <c r="H552" s="987"/>
      <c r="I552" s="987"/>
      <c r="J552" s="18" t="s">
        <v>159</v>
      </c>
      <c r="K552" s="21"/>
      <c r="L552" s="18"/>
      <c r="M552" s="18"/>
      <c r="N552" s="18"/>
      <c r="O552" s="18"/>
      <c r="P552" s="18"/>
      <c r="Q552" s="18"/>
      <c r="R552" s="18"/>
      <c r="S552" s="1014"/>
      <c r="T552" s="913"/>
      <c r="U552" s="913"/>
      <c r="V552" s="913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</row>
    <row r="553" spans="1:116" ht="9.75" customHeight="1" outlineLevel="4" thickBot="1" x14ac:dyDescent="0.2">
      <c r="A553" s="1003"/>
      <c r="B553" s="1007"/>
      <c r="C553" s="1011"/>
      <c r="D553" s="1047"/>
      <c r="E553" s="1025"/>
      <c r="F553" s="984"/>
      <c r="G553" s="988"/>
      <c r="H553" s="988"/>
      <c r="I553" s="988"/>
      <c r="J553" s="19" t="s">
        <v>385</v>
      </c>
      <c r="K553" s="19">
        <f>SUM(K549:K552)</f>
        <v>0</v>
      </c>
      <c r="L553" s="19">
        <f>SUM(L549:L552)</f>
        <v>0</v>
      </c>
      <c r="M553" s="19">
        <f t="shared" ref="M553:R553" si="130">SUM(M549:M552)</f>
        <v>0</v>
      </c>
      <c r="N553" s="19">
        <f t="shared" si="130"/>
        <v>0</v>
      </c>
      <c r="O553" s="19">
        <f t="shared" si="130"/>
        <v>0</v>
      </c>
      <c r="P553" s="19">
        <f t="shared" si="130"/>
        <v>0</v>
      </c>
      <c r="Q553" s="19">
        <f t="shared" si="130"/>
        <v>0</v>
      </c>
      <c r="R553" s="19">
        <f t="shared" si="130"/>
        <v>0</v>
      </c>
      <c r="S553" s="1015"/>
      <c r="T553" s="914"/>
      <c r="U553" s="914"/>
      <c r="V553" s="914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</row>
    <row r="554" spans="1:116" ht="9.75" customHeight="1" outlineLevel="4" x14ac:dyDescent="0.15">
      <c r="A554" s="948" t="s">
        <v>20</v>
      </c>
      <c r="B554" s="951" t="s">
        <v>11</v>
      </c>
      <c r="C554" s="954" t="s">
        <v>11</v>
      </c>
      <c r="D554" s="957" t="s">
        <v>12</v>
      </c>
      <c r="E554" s="960" t="s">
        <v>11</v>
      </c>
      <c r="F554" s="981"/>
      <c r="G554" s="942"/>
      <c r="H554" s="986"/>
      <c r="I554" s="986"/>
      <c r="J554" s="14" t="s">
        <v>156</v>
      </c>
      <c r="K554" s="20"/>
      <c r="L554" s="20"/>
      <c r="M554" s="17"/>
      <c r="N554" s="17"/>
      <c r="O554" s="17"/>
      <c r="P554" s="17"/>
      <c r="Q554" s="16"/>
      <c r="R554" s="16"/>
      <c r="S554" s="945"/>
      <c r="T554" s="912"/>
      <c r="U554" s="912"/>
      <c r="V554" s="912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</row>
    <row r="555" spans="1:116" ht="9.75" customHeight="1" outlineLevel="4" x14ac:dyDescent="0.15">
      <c r="A555" s="949"/>
      <c r="B555" s="952"/>
      <c r="C555" s="955"/>
      <c r="D555" s="958"/>
      <c r="E555" s="961"/>
      <c r="F555" s="982"/>
      <c r="G555" s="943"/>
      <c r="H555" s="985"/>
      <c r="I555" s="985"/>
      <c r="J555" s="16" t="s">
        <v>157</v>
      </c>
      <c r="K555" s="20"/>
      <c r="L555" s="20"/>
      <c r="M555" s="17"/>
      <c r="N555" s="17"/>
      <c r="O555" s="17"/>
      <c r="P555" s="17"/>
      <c r="Q555" s="16"/>
      <c r="R555" s="16"/>
      <c r="S555" s="946"/>
      <c r="T555" s="913"/>
      <c r="U555" s="913"/>
      <c r="V555" s="913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</row>
    <row r="556" spans="1:116" ht="9.75" customHeight="1" outlineLevel="4" x14ac:dyDescent="0.15">
      <c r="A556" s="949"/>
      <c r="B556" s="952"/>
      <c r="C556" s="955"/>
      <c r="D556" s="958"/>
      <c r="E556" s="961"/>
      <c r="F556" s="982"/>
      <c r="G556" s="943"/>
      <c r="H556" s="985"/>
      <c r="I556" s="985"/>
      <c r="J556" s="16" t="s">
        <v>158</v>
      </c>
      <c r="K556" s="20"/>
      <c r="L556" s="20"/>
      <c r="M556" s="17"/>
      <c r="N556" s="17"/>
      <c r="O556" s="17"/>
      <c r="P556" s="17"/>
      <c r="Q556" s="16"/>
      <c r="R556" s="16"/>
      <c r="S556" s="946"/>
      <c r="T556" s="913"/>
      <c r="U556" s="913"/>
      <c r="V556" s="913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</row>
    <row r="557" spans="1:116" ht="9.75" customHeight="1" outlineLevel="4" x14ac:dyDescent="0.15">
      <c r="A557" s="949"/>
      <c r="B557" s="952"/>
      <c r="C557" s="955"/>
      <c r="D557" s="958"/>
      <c r="E557" s="961"/>
      <c r="F557" s="983"/>
      <c r="G557" s="943"/>
      <c r="H557" s="987"/>
      <c r="I557" s="987"/>
      <c r="J557" s="18" t="s">
        <v>159</v>
      </c>
      <c r="K557" s="21"/>
      <c r="L557" s="21"/>
      <c r="M557" s="22"/>
      <c r="N557" s="22"/>
      <c r="O557" s="22"/>
      <c r="P557" s="22"/>
      <c r="Q557" s="18"/>
      <c r="R557" s="18"/>
      <c r="S557" s="946"/>
      <c r="T557" s="913"/>
      <c r="U557" s="913"/>
      <c r="V557" s="913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</row>
    <row r="558" spans="1:116" ht="9.75" customHeight="1" outlineLevel="4" thickBot="1" x14ac:dyDescent="0.2">
      <c r="A558" s="950"/>
      <c r="B558" s="953"/>
      <c r="C558" s="956"/>
      <c r="D558" s="959"/>
      <c r="E558" s="962"/>
      <c r="F558" s="984"/>
      <c r="G558" s="944"/>
      <c r="H558" s="988"/>
      <c r="I558" s="988"/>
      <c r="J558" s="19" t="s">
        <v>385</v>
      </c>
      <c r="K558" s="19">
        <f>SUM(K554:K557)</f>
        <v>0</v>
      </c>
      <c r="L558" s="19">
        <f>SUM(L554:L557)</f>
        <v>0</v>
      </c>
      <c r="M558" s="19">
        <f t="shared" ref="M558:R558" si="131">SUM(M554:M557)</f>
        <v>0</v>
      </c>
      <c r="N558" s="19">
        <f t="shared" si="131"/>
        <v>0</v>
      </c>
      <c r="O558" s="19">
        <f t="shared" si="131"/>
        <v>0</v>
      </c>
      <c r="P558" s="19">
        <f t="shared" si="131"/>
        <v>0</v>
      </c>
      <c r="Q558" s="19">
        <f t="shared" si="131"/>
        <v>0</v>
      </c>
      <c r="R558" s="19">
        <f t="shared" si="131"/>
        <v>0</v>
      </c>
      <c r="S558" s="947"/>
      <c r="T558" s="914"/>
      <c r="U558" s="914"/>
      <c r="V558" s="914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</row>
    <row r="559" spans="1:116" ht="9.75" customHeight="1" outlineLevel="4" x14ac:dyDescent="0.15">
      <c r="A559" s="1001" t="s">
        <v>20</v>
      </c>
      <c r="B559" s="1005" t="s">
        <v>11</v>
      </c>
      <c r="C559" s="1009" t="s">
        <v>11</v>
      </c>
      <c r="D559" s="1045" t="s">
        <v>12</v>
      </c>
      <c r="E559" s="1023" t="s">
        <v>12</v>
      </c>
      <c r="F559" s="1050"/>
      <c r="G559" s="985"/>
      <c r="H559" s="985"/>
      <c r="I559" s="985"/>
      <c r="J559" s="14" t="s">
        <v>156</v>
      </c>
      <c r="K559" s="20"/>
      <c r="L559" s="20"/>
      <c r="M559" s="17"/>
      <c r="N559" s="17"/>
      <c r="O559" s="17"/>
      <c r="P559" s="17"/>
      <c r="Q559" s="16"/>
      <c r="R559" s="16"/>
      <c r="S559" s="1013"/>
      <c r="T559" s="912"/>
      <c r="U559" s="912"/>
      <c r="V559" s="912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</row>
    <row r="560" spans="1:116" ht="9.75" customHeight="1" outlineLevel="4" x14ac:dyDescent="0.15">
      <c r="A560" s="1001"/>
      <c r="B560" s="1005"/>
      <c r="C560" s="1009"/>
      <c r="D560" s="1045"/>
      <c r="E560" s="1023"/>
      <c r="F560" s="1050"/>
      <c r="G560" s="985"/>
      <c r="H560" s="985"/>
      <c r="I560" s="985"/>
      <c r="J560" s="16" t="s">
        <v>157</v>
      </c>
      <c r="K560" s="20"/>
      <c r="L560" s="20"/>
      <c r="M560" s="17"/>
      <c r="N560" s="17"/>
      <c r="O560" s="17"/>
      <c r="P560" s="17"/>
      <c r="Q560" s="16"/>
      <c r="R560" s="16"/>
      <c r="S560" s="1013"/>
      <c r="T560" s="913"/>
      <c r="U560" s="913"/>
      <c r="V560" s="913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</row>
    <row r="561" spans="1:116" ht="9.75" customHeight="1" outlineLevel="4" x14ac:dyDescent="0.15">
      <c r="A561" s="1001"/>
      <c r="B561" s="1005"/>
      <c r="C561" s="1009"/>
      <c r="D561" s="1045"/>
      <c r="E561" s="1023"/>
      <c r="F561" s="1050"/>
      <c r="G561" s="985"/>
      <c r="H561" s="985"/>
      <c r="I561" s="985"/>
      <c r="J561" s="16" t="s">
        <v>158</v>
      </c>
      <c r="K561" s="20"/>
      <c r="L561" s="20"/>
      <c r="M561" s="17"/>
      <c r="N561" s="17"/>
      <c r="O561" s="17"/>
      <c r="P561" s="17"/>
      <c r="Q561" s="16"/>
      <c r="R561" s="16"/>
      <c r="S561" s="1013"/>
      <c r="T561" s="913"/>
      <c r="U561" s="913"/>
      <c r="V561" s="913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</row>
    <row r="562" spans="1:116" ht="9.75" customHeight="1" outlineLevel="4" x14ac:dyDescent="0.15">
      <c r="A562" s="1002"/>
      <c r="B562" s="1006"/>
      <c r="C562" s="1010"/>
      <c r="D562" s="1046"/>
      <c r="E562" s="1024"/>
      <c r="F562" s="1051"/>
      <c r="G562" s="987"/>
      <c r="H562" s="987"/>
      <c r="I562" s="987"/>
      <c r="J562" s="18" t="s">
        <v>159</v>
      </c>
      <c r="K562" s="21"/>
      <c r="L562" s="21"/>
      <c r="M562" s="22"/>
      <c r="N562" s="22"/>
      <c r="O562" s="22"/>
      <c r="P562" s="22"/>
      <c r="Q562" s="18"/>
      <c r="R562" s="18"/>
      <c r="S562" s="1014"/>
      <c r="T562" s="913"/>
      <c r="U562" s="913"/>
      <c r="V562" s="913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</row>
    <row r="563" spans="1:116" ht="9.75" customHeight="1" outlineLevel="4" thickBot="1" x14ac:dyDescent="0.2">
      <c r="A563" s="1003"/>
      <c r="B563" s="1007"/>
      <c r="C563" s="1011"/>
      <c r="D563" s="1047"/>
      <c r="E563" s="1025"/>
      <c r="F563" s="1052"/>
      <c r="G563" s="988"/>
      <c r="H563" s="988"/>
      <c r="I563" s="988"/>
      <c r="J563" s="19" t="s">
        <v>385</v>
      </c>
      <c r="K563" s="19">
        <f>SUM(K559:K562)</f>
        <v>0</v>
      </c>
      <c r="L563" s="19">
        <f>SUM(L559:L562)</f>
        <v>0</v>
      </c>
      <c r="M563" s="19">
        <f t="shared" ref="M563:R563" si="132">SUM(M559:M562)</f>
        <v>0</v>
      </c>
      <c r="N563" s="19">
        <f t="shared" si="132"/>
        <v>0</v>
      </c>
      <c r="O563" s="19">
        <f t="shared" si="132"/>
        <v>0</v>
      </c>
      <c r="P563" s="19">
        <f t="shared" si="132"/>
        <v>0</v>
      </c>
      <c r="Q563" s="19">
        <f t="shared" si="132"/>
        <v>0</v>
      </c>
      <c r="R563" s="19">
        <f t="shared" si="132"/>
        <v>0</v>
      </c>
      <c r="S563" s="1015"/>
      <c r="T563" s="914"/>
      <c r="U563" s="914"/>
      <c r="V563" s="914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</row>
    <row r="564" spans="1:116" ht="9.75" customHeight="1" outlineLevel="3" thickBot="1" x14ac:dyDescent="0.2">
      <c r="A564" s="23" t="s">
        <v>20</v>
      </c>
      <c r="B564" s="24" t="s">
        <v>11</v>
      </c>
      <c r="C564" s="87" t="s">
        <v>11</v>
      </c>
      <c r="D564" s="25">
        <v>3</v>
      </c>
      <c r="E564" s="915" t="s">
        <v>46</v>
      </c>
      <c r="F564" s="916"/>
      <c r="G564" s="916"/>
      <c r="H564" s="916"/>
      <c r="I564" s="916"/>
      <c r="J564" s="917"/>
      <c r="K564" s="26">
        <f>K553+K558+K563</f>
        <v>0</v>
      </c>
      <c r="L564" s="26">
        <f>L553+L558+L563</f>
        <v>0</v>
      </c>
      <c r="M564" s="26">
        <f t="shared" ref="M564:R564" si="133">M553+M558+M563</f>
        <v>0</v>
      </c>
      <c r="N564" s="26">
        <f t="shared" si="133"/>
        <v>0</v>
      </c>
      <c r="O564" s="26">
        <f t="shared" si="133"/>
        <v>0</v>
      </c>
      <c r="P564" s="26">
        <f t="shared" si="133"/>
        <v>0</v>
      </c>
      <c r="Q564" s="26">
        <f t="shared" si="133"/>
        <v>0</v>
      </c>
      <c r="R564" s="26">
        <f t="shared" si="133"/>
        <v>0</v>
      </c>
      <c r="S564" s="27" t="s">
        <v>13</v>
      </c>
      <c r="T564" s="26" t="s">
        <v>13</v>
      </c>
      <c r="U564" s="28" t="s">
        <v>13</v>
      </c>
      <c r="V564" s="29" t="s">
        <v>13</v>
      </c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</row>
    <row r="565" spans="1:116" ht="11.25" customHeight="1" outlineLevel="4" thickBot="1" x14ac:dyDescent="0.2">
      <c r="A565" s="11" t="s">
        <v>20</v>
      </c>
      <c r="B565" s="12" t="s">
        <v>11</v>
      </c>
      <c r="C565" s="86" t="s">
        <v>11</v>
      </c>
      <c r="D565" s="13">
        <v>4</v>
      </c>
      <c r="E565" s="969" t="s">
        <v>198</v>
      </c>
      <c r="F565" s="970"/>
      <c r="G565" s="970"/>
      <c r="H565" s="970"/>
      <c r="I565" s="970"/>
      <c r="J565" s="970"/>
      <c r="K565" s="970"/>
      <c r="L565" s="970"/>
      <c r="M565" s="970"/>
      <c r="N565" s="970"/>
      <c r="O565" s="970"/>
      <c r="P565" s="970"/>
      <c r="Q565" s="970"/>
      <c r="R565" s="970"/>
      <c r="S565" s="970"/>
      <c r="T565" s="970"/>
      <c r="U565" s="970"/>
      <c r="V565" s="971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</row>
    <row r="566" spans="1:116" ht="9.75" customHeight="1" outlineLevel="4" x14ac:dyDescent="0.15">
      <c r="A566" s="1000" t="s">
        <v>20</v>
      </c>
      <c r="B566" s="1004" t="s">
        <v>11</v>
      </c>
      <c r="C566" s="1008" t="s">
        <v>11</v>
      </c>
      <c r="D566" s="1048" t="s">
        <v>41</v>
      </c>
      <c r="E566" s="1023" t="s">
        <v>10</v>
      </c>
      <c r="F566" s="1142" t="s">
        <v>295</v>
      </c>
      <c r="G566" s="985" t="s">
        <v>444</v>
      </c>
      <c r="H566" s="97" t="s">
        <v>391</v>
      </c>
      <c r="I566" s="985" t="s">
        <v>443</v>
      </c>
      <c r="J566" s="16" t="s">
        <v>156</v>
      </c>
      <c r="K566" s="130">
        <v>986342</v>
      </c>
      <c r="L566" s="131">
        <v>383320.55</v>
      </c>
      <c r="M566" s="132">
        <f>N566+P566</f>
        <v>383320.55</v>
      </c>
      <c r="N566" s="132">
        <v>3392.1</v>
      </c>
      <c r="O566" s="132"/>
      <c r="P566" s="132">
        <v>379928.45</v>
      </c>
      <c r="Q566" s="131">
        <v>511094.07</v>
      </c>
      <c r="R566" s="131">
        <v>383320.55</v>
      </c>
      <c r="S566" s="1019" t="s">
        <v>394</v>
      </c>
      <c r="T566" s="912">
        <v>0</v>
      </c>
      <c r="U566" s="912">
        <v>0</v>
      </c>
      <c r="V566" s="912">
        <v>1</v>
      </c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</row>
    <row r="567" spans="1:116" ht="9.75" customHeight="1" outlineLevel="4" x14ac:dyDescent="0.15">
      <c r="A567" s="1001"/>
      <c r="B567" s="1005"/>
      <c r="C567" s="1009"/>
      <c r="D567" s="1045"/>
      <c r="E567" s="1023"/>
      <c r="F567" s="1142"/>
      <c r="G567" s="985"/>
      <c r="H567" s="97" t="s">
        <v>62</v>
      </c>
      <c r="I567" s="985"/>
      <c r="J567" s="16" t="s">
        <v>157</v>
      </c>
      <c r="K567" s="130"/>
      <c r="L567" s="131"/>
      <c r="M567" s="132"/>
      <c r="N567" s="132"/>
      <c r="O567" s="132"/>
      <c r="P567" s="132"/>
      <c r="Q567" s="131"/>
      <c r="R567" s="131"/>
      <c r="S567" s="1020"/>
      <c r="T567" s="913"/>
      <c r="U567" s="913"/>
      <c r="V567" s="913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</row>
    <row r="568" spans="1:116" ht="9" customHeight="1" outlineLevel="4" x14ac:dyDescent="0.15">
      <c r="A568" s="1001"/>
      <c r="B568" s="1005"/>
      <c r="C568" s="1009"/>
      <c r="D568" s="1045"/>
      <c r="E568" s="1023"/>
      <c r="F568" s="1142"/>
      <c r="G568" s="985"/>
      <c r="H568" s="97" t="s">
        <v>388</v>
      </c>
      <c r="I568" s="985"/>
      <c r="J568" s="16" t="s">
        <v>158</v>
      </c>
      <c r="K568" s="130">
        <v>291393</v>
      </c>
      <c r="L568" s="131"/>
      <c r="M568" s="132"/>
      <c r="N568" s="132"/>
      <c r="O568" s="132"/>
      <c r="P568" s="132"/>
      <c r="Q568" s="131"/>
      <c r="R568" s="131"/>
      <c r="S568" s="1021"/>
      <c r="T568" s="913"/>
      <c r="U568" s="913"/>
      <c r="V568" s="913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</row>
    <row r="569" spans="1:116" ht="21.75" customHeight="1" outlineLevel="4" x14ac:dyDescent="0.15">
      <c r="A569" s="1002"/>
      <c r="B569" s="1006"/>
      <c r="C569" s="1010"/>
      <c r="D569" s="1046"/>
      <c r="E569" s="1024"/>
      <c r="F569" s="1143"/>
      <c r="G569" s="987"/>
      <c r="H569" s="98" t="s">
        <v>392</v>
      </c>
      <c r="I569" s="987"/>
      <c r="J569" s="18" t="s">
        <v>159</v>
      </c>
      <c r="K569" s="133"/>
      <c r="L569" s="134"/>
      <c r="M569" s="134"/>
      <c r="N569" s="134"/>
      <c r="O569" s="134"/>
      <c r="P569" s="134"/>
      <c r="Q569" s="134"/>
      <c r="R569" s="134"/>
      <c r="S569" s="1053" t="s">
        <v>395</v>
      </c>
      <c r="T569" s="1064">
        <v>0</v>
      </c>
      <c r="U569" s="1064">
        <v>0</v>
      </c>
      <c r="V569" s="1064">
        <v>7300</v>
      </c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</row>
    <row r="570" spans="1:116" ht="21.75" customHeight="1" outlineLevel="4" thickBot="1" x14ac:dyDescent="0.2">
      <c r="A570" s="1003"/>
      <c r="B570" s="1007"/>
      <c r="C570" s="1011"/>
      <c r="D570" s="1047"/>
      <c r="E570" s="1025"/>
      <c r="F570" s="1144"/>
      <c r="G570" s="988"/>
      <c r="H570" s="99" t="s">
        <v>393</v>
      </c>
      <c r="I570" s="988"/>
      <c r="J570" s="19" t="s">
        <v>385</v>
      </c>
      <c r="K570" s="135">
        <f>SUM(K566:K569)</f>
        <v>1277735</v>
      </c>
      <c r="L570" s="135">
        <f>SUM(L566:L569)</f>
        <v>383320.55</v>
      </c>
      <c r="M570" s="135">
        <f t="shared" ref="M570:R570" si="134">SUM(M566:M569)</f>
        <v>383320.55</v>
      </c>
      <c r="N570" s="135">
        <f t="shared" si="134"/>
        <v>3392.1</v>
      </c>
      <c r="O570" s="135">
        <f t="shared" si="134"/>
        <v>0</v>
      </c>
      <c r="P570" s="135">
        <f t="shared" si="134"/>
        <v>379928.45</v>
      </c>
      <c r="Q570" s="135">
        <f t="shared" si="134"/>
        <v>511094.07</v>
      </c>
      <c r="R570" s="135">
        <f t="shared" si="134"/>
        <v>383320.55</v>
      </c>
      <c r="S570" s="1026"/>
      <c r="T570" s="914"/>
      <c r="U570" s="914"/>
      <c r="V570" s="914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</row>
    <row r="571" spans="1:116" ht="9.75" customHeight="1" outlineLevel="4" x14ac:dyDescent="0.15">
      <c r="A571" s="948" t="s">
        <v>20</v>
      </c>
      <c r="B571" s="951" t="s">
        <v>11</v>
      </c>
      <c r="C571" s="954" t="s">
        <v>11</v>
      </c>
      <c r="D571" s="957" t="s">
        <v>41</v>
      </c>
      <c r="E571" s="960" t="s">
        <v>11</v>
      </c>
      <c r="F571" s="1138" t="s">
        <v>296</v>
      </c>
      <c r="G571" s="942"/>
      <c r="H571" s="97" t="s">
        <v>391</v>
      </c>
      <c r="I571" s="986" t="s">
        <v>101</v>
      </c>
      <c r="J571" s="14" t="s">
        <v>156</v>
      </c>
      <c r="K571" s="20"/>
      <c r="L571" s="20"/>
      <c r="M571" s="17"/>
      <c r="N571" s="17"/>
      <c r="O571" s="17"/>
      <c r="P571" s="17"/>
      <c r="Q571" s="16"/>
      <c r="R571" s="16"/>
      <c r="S571" s="1156"/>
      <c r="T571" s="1149"/>
      <c r="U571" s="1149"/>
      <c r="V571" s="1149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</row>
    <row r="572" spans="1:116" ht="9.75" customHeight="1" outlineLevel="4" x14ac:dyDescent="0.15">
      <c r="A572" s="949"/>
      <c r="B572" s="952"/>
      <c r="C572" s="955"/>
      <c r="D572" s="958"/>
      <c r="E572" s="961"/>
      <c r="F572" s="1139"/>
      <c r="G572" s="943"/>
      <c r="H572" s="97" t="s">
        <v>62</v>
      </c>
      <c r="I572" s="985"/>
      <c r="J572" s="16" t="s">
        <v>157</v>
      </c>
      <c r="K572" s="20"/>
      <c r="L572" s="20"/>
      <c r="M572" s="17"/>
      <c r="N572" s="17"/>
      <c r="O572" s="17"/>
      <c r="P572" s="17"/>
      <c r="Q572" s="16"/>
      <c r="R572" s="16"/>
      <c r="S572" s="1157"/>
      <c r="T572" s="1150"/>
      <c r="U572" s="1150"/>
      <c r="V572" s="1150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</row>
    <row r="573" spans="1:116" ht="9.75" customHeight="1" outlineLevel="4" x14ac:dyDescent="0.15">
      <c r="A573" s="949"/>
      <c r="B573" s="952"/>
      <c r="C573" s="955"/>
      <c r="D573" s="958"/>
      <c r="E573" s="961"/>
      <c r="F573" s="1139"/>
      <c r="G573" s="943"/>
      <c r="H573" s="97" t="s">
        <v>388</v>
      </c>
      <c r="I573" s="985"/>
      <c r="J573" s="16" t="s">
        <v>158</v>
      </c>
      <c r="K573" s="20"/>
      <c r="L573" s="20"/>
      <c r="M573" s="17"/>
      <c r="N573" s="17"/>
      <c r="O573" s="17"/>
      <c r="P573" s="17"/>
      <c r="Q573" s="16"/>
      <c r="R573" s="16"/>
      <c r="S573" s="1157"/>
      <c r="T573" s="1150"/>
      <c r="U573" s="1150"/>
      <c r="V573" s="1150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</row>
    <row r="574" spans="1:116" ht="9.75" customHeight="1" outlineLevel="4" x14ac:dyDescent="0.15">
      <c r="A574" s="949"/>
      <c r="B574" s="952"/>
      <c r="C574" s="955"/>
      <c r="D574" s="958"/>
      <c r="E574" s="961"/>
      <c r="F574" s="1140"/>
      <c r="G574" s="943"/>
      <c r="H574" s="989" t="s">
        <v>396</v>
      </c>
      <c r="I574" s="987"/>
      <c r="J574" s="18" t="s">
        <v>159</v>
      </c>
      <c r="K574" s="21"/>
      <c r="L574" s="21"/>
      <c r="M574" s="22"/>
      <c r="N574" s="22"/>
      <c r="O574" s="22"/>
      <c r="P574" s="22"/>
      <c r="Q574" s="18"/>
      <c r="R574" s="18"/>
      <c r="S574" s="1157"/>
      <c r="T574" s="1150"/>
      <c r="U574" s="1150"/>
      <c r="V574" s="1150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</row>
    <row r="575" spans="1:116" ht="9.75" customHeight="1" outlineLevel="4" thickBot="1" x14ac:dyDescent="0.2">
      <c r="A575" s="950"/>
      <c r="B575" s="953"/>
      <c r="C575" s="956"/>
      <c r="D575" s="959"/>
      <c r="E575" s="962"/>
      <c r="F575" s="1141"/>
      <c r="G575" s="944"/>
      <c r="H575" s="944"/>
      <c r="I575" s="988"/>
      <c r="J575" s="19" t="s">
        <v>385</v>
      </c>
      <c r="K575" s="19">
        <f>SUM(K571:K574)</f>
        <v>0</v>
      </c>
      <c r="L575" s="19">
        <f>SUM(L571:L574)</f>
        <v>0</v>
      </c>
      <c r="M575" s="19">
        <f t="shared" ref="M575:R575" si="135">SUM(M571:M574)</f>
        <v>0</v>
      </c>
      <c r="N575" s="19">
        <f t="shared" si="135"/>
        <v>0</v>
      </c>
      <c r="O575" s="19">
        <f t="shared" si="135"/>
        <v>0</v>
      </c>
      <c r="P575" s="19">
        <f t="shared" si="135"/>
        <v>0</v>
      </c>
      <c r="Q575" s="19">
        <f t="shared" si="135"/>
        <v>0</v>
      </c>
      <c r="R575" s="19">
        <f t="shared" si="135"/>
        <v>0</v>
      </c>
      <c r="S575" s="1158"/>
      <c r="T575" s="1151"/>
      <c r="U575" s="1151"/>
      <c r="V575" s="1151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</row>
    <row r="576" spans="1:116" ht="9.75" customHeight="1" outlineLevel="4" x14ac:dyDescent="0.15">
      <c r="A576" s="1001" t="s">
        <v>20</v>
      </c>
      <c r="B576" s="1005" t="s">
        <v>11</v>
      </c>
      <c r="C576" s="1009" t="s">
        <v>11</v>
      </c>
      <c r="D576" s="1045" t="s">
        <v>41</v>
      </c>
      <c r="E576" s="1023" t="s">
        <v>12</v>
      </c>
      <c r="F576" s="1159" t="s">
        <v>297</v>
      </c>
      <c r="G576" s="985"/>
      <c r="H576" s="97" t="s">
        <v>391</v>
      </c>
      <c r="I576" s="985" t="s">
        <v>101</v>
      </c>
      <c r="J576" s="14" t="s">
        <v>156</v>
      </c>
      <c r="K576" s="20"/>
      <c r="L576" s="20"/>
      <c r="M576" s="17"/>
      <c r="N576" s="17"/>
      <c r="O576" s="17"/>
      <c r="P576" s="17"/>
      <c r="Q576" s="16"/>
      <c r="R576" s="16"/>
      <c r="S576" s="1153"/>
      <c r="T576" s="1149"/>
      <c r="U576" s="1149"/>
      <c r="V576" s="1149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</row>
    <row r="577" spans="1:116" ht="9.75" customHeight="1" outlineLevel="4" x14ac:dyDescent="0.15">
      <c r="A577" s="1001"/>
      <c r="B577" s="1005"/>
      <c r="C577" s="1009"/>
      <c r="D577" s="1045"/>
      <c r="E577" s="1023"/>
      <c r="F577" s="1159"/>
      <c r="G577" s="985"/>
      <c r="H577" s="97" t="s">
        <v>62</v>
      </c>
      <c r="I577" s="985"/>
      <c r="J577" s="16" t="s">
        <v>157</v>
      </c>
      <c r="K577" s="20"/>
      <c r="L577" s="20"/>
      <c r="M577" s="17"/>
      <c r="N577" s="17"/>
      <c r="O577" s="17"/>
      <c r="P577" s="17"/>
      <c r="Q577" s="16"/>
      <c r="R577" s="16"/>
      <c r="S577" s="1153"/>
      <c r="T577" s="1150"/>
      <c r="U577" s="1150"/>
      <c r="V577" s="1150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</row>
    <row r="578" spans="1:116" ht="9.75" customHeight="1" outlineLevel="4" x14ac:dyDescent="0.15">
      <c r="A578" s="1001"/>
      <c r="B578" s="1005"/>
      <c r="C578" s="1009"/>
      <c r="D578" s="1045"/>
      <c r="E578" s="1023"/>
      <c r="F578" s="1159"/>
      <c r="G578" s="985"/>
      <c r="H578" s="97" t="s">
        <v>388</v>
      </c>
      <c r="I578" s="985"/>
      <c r="J578" s="16" t="s">
        <v>158</v>
      </c>
      <c r="K578" s="20"/>
      <c r="L578" s="20"/>
      <c r="M578" s="17"/>
      <c r="N578" s="17"/>
      <c r="O578" s="17"/>
      <c r="P578" s="17"/>
      <c r="Q578" s="16"/>
      <c r="R578" s="16"/>
      <c r="S578" s="1153"/>
      <c r="T578" s="1150"/>
      <c r="U578" s="1150"/>
      <c r="V578" s="1150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</row>
    <row r="579" spans="1:116" ht="9.75" customHeight="1" outlineLevel="4" x14ac:dyDescent="0.15">
      <c r="A579" s="1002"/>
      <c r="B579" s="1006"/>
      <c r="C579" s="1010"/>
      <c r="D579" s="1046"/>
      <c r="E579" s="1024"/>
      <c r="F579" s="1160"/>
      <c r="G579" s="987"/>
      <c r="H579" s="989" t="s">
        <v>396</v>
      </c>
      <c r="I579" s="987"/>
      <c r="J579" s="18" t="s">
        <v>159</v>
      </c>
      <c r="K579" s="21"/>
      <c r="L579" s="21"/>
      <c r="M579" s="22"/>
      <c r="N579" s="22"/>
      <c r="O579" s="22"/>
      <c r="P579" s="22"/>
      <c r="Q579" s="18"/>
      <c r="R579" s="18"/>
      <c r="S579" s="1154"/>
      <c r="T579" s="1150"/>
      <c r="U579" s="1150"/>
      <c r="V579" s="1150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</row>
    <row r="580" spans="1:116" ht="9.75" customHeight="1" outlineLevel="4" thickBot="1" x14ac:dyDescent="0.2">
      <c r="A580" s="1003"/>
      <c r="B580" s="1007"/>
      <c r="C580" s="1011"/>
      <c r="D580" s="1047"/>
      <c r="E580" s="1025"/>
      <c r="F580" s="1161"/>
      <c r="G580" s="988"/>
      <c r="H580" s="944"/>
      <c r="I580" s="988"/>
      <c r="J580" s="19" t="s">
        <v>385</v>
      </c>
      <c r="K580" s="19">
        <f>SUM(K576:K579)</f>
        <v>0</v>
      </c>
      <c r="L580" s="19">
        <f>SUM(L576:L579)</f>
        <v>0</v>
      </c>
      <c r="M580" s="19">
        <f t="shared" ref="M580:R580" si="136">SUM(M576:M579)</f>
        <v>0</v>
      </c>
      <c r="N580" s="19">
        <f t="shared" si="136"/>
        <v>0</v>
      </c>
      <c r="O580" s="19">
        <f t="shared" si="136"/>
        <v>0</v>
      </c>
      <c r="P580" s="19">
        <f t="shared" si="136"/>
        <v>0</v>
      </c>
      <c r="Q580" s="19">
        <f t="shared" si="136"/>
        <v>0</v>
      </c>
      <c r="R580" s="19">
        <f t="shared" si="136"/>
        <v>0</v>
      </c>
      <c r="S580" s="1155"/>
      <c r="T580" s="1151"/>
      <c r="U580" s="1151"/>
      <c r="V580" s="1151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</row>
    <row r="581" spans="1:116" ht="9.75" customHeight="1" outlineLevel="4" x14ac:dyDescent="0.15">
      <c r="A581" s="948" t="s">
        <v>20</v>
      </c>
      <c r="B581" s="951" t="s">
        <v>11</v>
      </c>
      <c r="C581" s="954" t="s">
        <v>11</v>
      </c>
      <c r="D581" s="957" t="s">
        <v>41</v>
      </c>
      <c r="E581" s="960" t="s">
        <v>41</v>
      </c>
      <c r="F581" s="981"/>
      <c r="G581" s="942"/>
      <c r="H581" s="986"/>
      <c r="I581" s="986"/>
      <c r="J581" s="14" t="s">
        <v>156</v>
      </c>
      <c r="K581" s="20"/>
      <c r="L581" s="20"/>
      <c r="M581" s="17"/>
      <c r="N581" s="17"/>
      <c r="O581" s="17"/>
      <c r="P581" s="17"/>
      <c r="Q581" s="16"/>
      <c r="R581" s="16"/>
      <c r="S581" s="945"/>
      <c r="T581" s="912"/>
      <c r="U581" s="912"/>
      <c r="V581" s="912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</row>
    <row r="582" spans="1:116" ht="9.75" customHeight="1" outlineLevel="4" x14ac:dyDescent="0.15">
      <c r="A582" s="949"/>
      <c r="B582" s="952"/>
      <c r="C582" s="955"/>
      <c r="D582" s="958"/>
      <c r="E582" s="961"/>
      <c r="F582" s="982"/>
      <c r="G582" s="943"/>
      <c r="H582" s="985"/>
      <c r="I582" s="985"/>
      <c r="J582" s="16" t="s">
        <v>157</v>
      </c>
      <c r="K582" s="20"/>
      <c r="L582" s="20"/>
      <c r="M582" s="17"/>
      <c r="N582" s="17"/>
      <c r="O582" s="17"/>
      <c r="P582" s="17"/>
      <c r="Q582" s="16"/>
      <c r="R582" s="16"/>
      <c r="S582" s="946"/>
      <c r="T582" s="913"/>
      <c r="U582" s="913"/>
      <c r="V582" s="913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</row>
    <row r="583" spans="1:116" ht="9.75" customHeight="1" outlineLevel="4" x14ac:dyDescent="0.15">
      <c r="A583" s="949"/>
      <c r="B583" s="952"/>
      <c r="C583" s="955"/>
      <c r="D583" s="958"/>
      <c r="E583" s="961"/>
      <c r="F583" s="982"/>
      <c r="G583" s="943"/>
      <c r="H583" s="985"/>
      <c r="I583" s="985"/>
      <c r="J583" s="16" t="s">
        <v>158</v>
      </c>
      <c r="K583" s="20"/>
      <c r="L583" s="20"/>
      <c r="M583" s="17"/>
      <c r="N583" s="17"/>
      <c r="O583" s="17"/>
      <c r="P583" s="17"/>
      <c r="Q583" s="16"/>
      <c r="R583" s="16"/>
      <c r="S583" s="946"/>
      <c r="T583" s="913"/>
      <c r="U583" s="913"/>
      <c r="V583" s="913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</row>
    <row r="584" spans="1:116" ht="9.75" customHeight="1" outlineLevel="4" x14ac:dyDescent="0.15">
      <c r="A584" s="949"/>
      <c r="B584" s="952"/>
      <c r="C584" s="955"/>
      <c r="D584" s="958"/>
      <c r="E584" s="961"/>
      <c r="F584" s="983"/>
      <c r="G584" s="943"/>
      <c r="H584" s="987"/>
      <c r="I584" s="987"/>
      <c r="J584" s="18" t="s">
        <v>159</v>
      </c>
      <c r="K584" s="21"/>
      <c r="L584" s="21"/>
      <c r="M584" s="22"/>
      <c r="N584" s="22"/>
      <c r="O584" s="22"/>
      <c r="P584" s="22"/>
      <c r="Q584" s="18"/>
      <c r="R584" s="18"/>
      <c r="S584" s="946"/>
      <c r="T584" s="913"/>
      <c r="U584" s="913"/>
      <c r="V584" s="913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</row>
    <row r="585" spans="1:116" ht="9.75" customHeight="1" outlineLevel="4" thickBot="1" x14ac:dyDescent="0.2">
      <c r="A585" s="950"/>
      <c r="B585" s="953"/>
      <c r="C585" s="956"/>
      <c r="D585" s="959"/>
      <c r="E585" s="962"/>
      <c r="F585" s="984"/>
      <c r="G585" s="944"/>
      <c r="H585" s="988"/>
      <c r="I585" s="988"/>
      <c r="J585" s="19" t="s">
        <v>385</v>
      </c>
      <c r="K585" s="19">
        <f>SUM(K581:K584)</f>
        <v>0</v>
      </c>
      <c r="L585" s="19">
        <f>SUM(L581:L584)</f>
        <v>0</v>
      </c>
      <c r="M585" s="19">
        <f t="shared" ref="M585:R585" si="137">SUM(M581:M584)</f>
        <v>0</v>
      </c>
      <c r="N585" s="19">
        <f t="shared" si="137"/>
        <v>0</v>
      </c>
      <c r="O585" s="19">
        <f t="shared" si="137"/>
        <v>0</v>
      </c>
      <c r="P585" s="19">
        <f t="shared" si="137"/>
        <v>0</v>
      </c>
      <c r="Q585" s="19">
        <f t="shared" si="137"/>
        <v>0</v>
      </c>
      <c r="R585" s="19">
        <f t="shared" si="137"/>
        <v>0</v>
      </c>
      <c r="S585" s="947"/>
      <c r="T585" s="914"/>
      <c r="U585" s="914"/>
      <c r="V585" s="914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</row>
    <row r="586" spans="1:116" ht="9.75" customHeight="1" outlineLevel="4" x14ac:dyDescent="0.15">
      <c r="A586" s="1001" t="s">
        <v>20</v>
      </c>
      <c r="B586" s="1005" t="s">
        <v>11</v>
      </c>
      <c r="C586" s="1009" t="s">
        <v>11</v>
      </c>
      <c r="D586" s="1045" t="s">
        <v>41</v>
      </c>
      <c r="E586" s="1023" t="s">
        <v>45</v>
      </c>
      <c r="F586" s="1050"/>
      <c r="G586" s="985"/>
      <c r="H586" s="985"/>
      <c r="I586" s="985"/>
      <c r="J586" s="14" t="s">
        <v>156</v>
      </c>
      <c r="K586" s="20"/>
      <c r="L586" s="20"/>
      <c r="M586" s="17"/>
      <c r="N586" s="17"/>
      <c r="O586" s="17"/>
      <c r="P586" s="17"/>
      <c r="Q586" s="16"/>
      <c r="R586" s="16"/>
      <c r="S586" s="1013"/>
      <c r="T586" s="912"/>
      <c r="U586" s="912"/>
      <c r="V586" s="912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</row>
    <row r="587" spans="1:116" ht="9.75" customHeight="1" outlineLevel="4" x14ac:dyDescent="0.15">
      <c r="A587" s="1001"/>
      <c r="B587" s="1005"/>
      <c r="C587" s="1009"/>
      <c r="D587" s="1045"/>
      <c r="E587" s="1023"/>
      <c r="F587" s="1050"/>
      <c r="G587" s="985"/>
      <c r="H587" s="985"/>
      <c r="I587" s="985"/>
      <c r="J587" s="16" t="s">
        <v>157</v>
      </c>
      <c r="K587" s="20"/>
      <c r="L587" s="20"/>
      <c r="M587" s="17"/>
      <c r="N587" s="17"/>
      <c r="O587" s="17"/>
      <c r="P587" s="17"/>
      <c r="Q587" s="16"/>
      <c r="R587" s="16"/>
      <c r="S587" s="1013"/>
      <c r="T587" s="913"/>
      <c r="U587" s="913"/>
      <c r="V587" s="913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</row>
    <row r="588" spans="1:116" ht="9.75" customHeight="1" outlineLevel="4" x14ac:dyDescent="0.15">
      <c r="A588" s="1001"/>
      <c r="B588" s="1005"/>
      <c r="C588" s="1009"/>
      <c r="D588" s="1045"/>
      <c r="E588" s="1023"/>
      <c r="F588" s="1050"/>
      <c r="G588" s="985"/>
      <c r="H588" s="985"/>
      <c r="I588" s="985"/>
      <c r="J588" s="16" t="s">
        <v>158</v>
      </c>
      <c r="K588" s="20"/>
      <c r="L588" s="20"/>
      <c r="M588" s="17"/>
      <c r="N588" s="17"/>
      <c r="O588" s="17"/>
      <c r="P588" s="17"/>
      <c r="Q588" s="16"/>
      <c r="R588" s="16"/>
      <c r="S588" s="1013"/>
      <c r="T588" s="913"/>
      <c r="U588" s="913"/>
      <c r="V588" s="913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</row>
    <row r="589" spans="1:116" ht="9.75" customHeight="1" outlineLevel="4" x14ac:dyDescent="0.15">
      <c r="A589" s="1002"/>
      <c r="B589" s="1006"/>
      <c r="C589" s="1010"/>
      <c r="D589" s="1046"/>
      <c r="E589" s="1024"/>
      <c r="F589" s="1051"/>
      <c r="G589" s="987"/>
      <c r="H589" s="987"/>
      <c r="I589" s="987"/>
      <c r="J589" s="18" t="s">
        <v>159</v>
      </c>
      <c r="K589" s="21"/>
      <c r="L589" s="21"/>
      <c r="M589" s="22"/>
      <c r="N589" s="22"/>
      <c r="O589" s="22"/>
      <c r="P589" s="22"/>
      <c r="Q589" s="18"/>
      <c r="R589" s="18"/>
      <c r="S589" s="1014"/>
      <c r="T589" s="913"/>
      <c r="U589" s="913"/>
      <c r="V589" s="913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</row>
    <row r="590" spans="1:116" ht="9.75" customHeight="1" outlineLevel="4" thickBot="1" x14ac:dyDescent="0.2">
      <c r="A590" s="1003"/>
      <c r="B590" s="1007"/>
      <c r="C590" s="1011"/>
      <c r="D590" s="1047"/>
      <c r="E590" s="1025"/>
      <c r="F590" s="1052"/>
      <c r="G590" s="988"/>
      <c r="H590" s="988"/>
      <c r="I590" s="988"/>
      <c r="J590" s="19" t="s">
        <v>385</v>
      </c>
      <c r="K590" s="19">
        <f>SUM(K586:K589)</f>
        <v>0</v>
      </c>
      <c r="L590" s="19">
        <f>SUM(L586:L589)</f>
        <v>0</v>
      </c>
      <c r="M590" s="19">
        <f t="shared" ref="M590:R590" si="138">SUM(M586:M589)</f>
        <v>0</v>
      </c>
      <c r="N590" s="19">
        <f t="shared" si="138"/>
        <v>0</v>
      </c>
      <c r="O590" s="19">
        <f t="shared" si="138"/>
        <v>0</v>
      </c>
      <c r="P590" s="19">
        <f t="shared" si="138"/>
        <v>0</v>
      </c>
      <c r="Q590" s="19">
        <f t="shared" si="138"/>
        <v>0</v>
      </c>
      <c r="R590" s="19">
        <f t="shared" si="138"/>
        <v>0</v>
      </c>
      <c r="S590" s="1015"/>
      <c r="T590" s="914"/>
      <c r="U590" s="914"/>
      <c r="V590" s="914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</row>
    <row r="591" spans="1:116" ht="9.75" customHeight="1" outlineLevel="3" thickBot="1" x14ac:dyDescent="0.2">
      <c r="A591" s="23" t="s">
        <v>20</v>
      </c>
      <c r="B591" s="24" t="s">
        <v>11</v>
      </c>
      <c r="C591" s="87" t="s">
        <v>11</v>
      </c>
      <c r="D591" s="25">
        <v>4</v>
      </c>
      <c r="E591" s="915" t="s">
        <v>46</v>
      </c>
      <c r="F591" s="916"/>
      <c r="G591" s="916"/>
      <c r="H591" s="916"/>
      <c r="I591" s="916"/>
      <c r="J591" s="917"/>
      <c r="K591" s="26">
        <f>K570+K575+K580+K585+K590</f>
        <v>1277735</v>
      </c>
      <c r="L591" s="26">
        <f>L570+L575+L580+L585+L590</f>
        <v>383320.55</v>
      </c>
      <c r="M591" s="26">
        <f t="shared" ref="M591:R591" si="139">M570+M575+M580+M585+M590</f>
        <v>383320.55</v>
      </c>
      <c r="N591" s="26">
        <f t="shared" si="139"/>
        <v>3392.1</v>
      </c>
      <c r="O591" s="26">
        <f t="shared" si="139"/>
        <v>0</v>
      </c>
      <c r="P591" s="26">
        <f t="shared" si="139"/>
        <v>379928.45</v>
      </c>
      <c r="Q591" s="26">
        <f t="shared" si="139"/>
        <v>511094.07</v>
      </c>
      <c r="R591" s="26">
        <f t="shared" si="139"/>
        <v>383320.55</v>
      </c>
      <c r="S591" s="27" t="s">
        <v>13</v>
      </c>
      <c r="T591" s="26" t="s">
        <v>13</v>
      </c>
      <c r="U591" s="28" t="s">
        <v>13</v>
      </c>
      <c r="V591" s="29" t="s">
        <v>13</v>
      </c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</row>
    <row r="592" spans="1:116" ht="9.75" customHeight="1" outlineLevel="2" thickBot="1" x14ac:dyDescent="0.25">
      <c r="A592" s="30" t="s">
        <v>20</v>
      </c>
      <c r="B592" s="31" t="s">
        <v>11</v>
      </c>
      <c r="C592" s="10" t="s">
        <v>11</v>
      </c>
      <c r="D592" s="918" t="s">
        <v>21</v>
      </c>
      <c r="E592" s="919"/>
      <c r="F592" s="919"/>
      <c r="G592" s="919"/>
      <c r="H592" s="919"/>
      <c r="I592" s="919"/>
      <c r="J592" s="919"/>
      <c r="K592" s="32">
        <f>K591+K564+K547+K530</f>
        <v>1277735</v>
      </c>
      <c r="L592" s="32">
        <f>L591+L564+L547+L530</f>
        <v>383320.55</v>
      </c>
      <c r="M592" s="32">
        <f t="shared" ref="M592:R592" si="140">M591+M564+M547+M530</f>
        <v>383320.55</v>
      </c>
      <c r="N592" s="32">
        <f t="shared" si="140"/>
        <v>3392.1</v>
      </c>
      <c r="O592" s="32">
        <f t="shared" si="140"/>
        <v>0</v>
      </c>
      <c r="P592" s="32">
        <f t="shared" si="140"/>
        <v>379928.45</v>
      </c>
      <c r="Q592" s="32">
        <f t="shared" si="140"/>
        <v>511094.07</v>
      </c>
      <c r="R592" s="32">
        <f t="shared" si="140"/>
        <v>383320.55</v>
      </c>
      <c r="S592" s="33" t="s">
        <v>13</v>
      </c>
      <c r="T592" s="34" t="s">
        <v>13</v>
      </c>
      <c r="U592" s="35" t="s">
        <v>13</v>
      </c>
      <c r="V592" s="36" t="s">
        <v>13</v>
      </c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</row>
    <row r="593" spans="1:116" ht="9.75" customHeight="1" outlineLevel="1" thickBot="1" x14ac:dyDescent="0.25">
      <c r="A593" s="30" t="s">
        <v>20</v>
      </c>
      <c r="B593" s="31" t="s">
        <v>11</v>
      </c>
      <c r="C593" s="920" t="s">
        <v>15</v>
      </c>
      <c r="D593" s="921"/>
      <c r="E593" s="921"/>
      <c r="F593" s="921"/>
      <c r="G593" s="921"/>
      <c r="H593" s="921"/>
      <c r="I593" s="921"/>
      <c r="J593" s="921"/>
      <c r="K593" s="37">
        <f>K592+K512</f>
        <v>1277735</v>
      </c>
      <c r="L593" s="37">
        <f>L592+L512</f>
        <v>383320.55</v>
      </c>
      <c r="M593" s="37">
        <f t="shared" ref="M593:R593" si="141">M592+M512</f>
        <v>383320.55</v>
      </c>
      <c r="N593" s="37">
        <f t="shared" si="141"/>
        <v>3392.1</v>
      </c>
      <c r="O593" s="37">
        <f t="shared" si="141"/>
        <v>0</v>
      </c>
      <c r="P593" s="37">
        <f t="shared" si="141"/>
        <v>379928.45</v>
      </c>
      <c r="Q593" s="37">
        <f t="shared" si="141"/>
        <v>511094.07</v>
      </c>
      <c r="R593" s="37">
        <f t="shared" si="141"/>
        <v>383320.55</v>
      </c>
      <c r="S593" s="38" t="s">
        <v>14</v>
      </c>
      <c r="T593" s="39" t="s">
        <v>14</v>
      </c>
      <c r="U593" s="40" t="s">
        <v>14</v>
      </c>
      <c r="V593" s="41" t="s">
        <v>14</v>
      </c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</row>
    <row r="594" spans="1:116" ht="9.75" customHeight="1" outlineLevel="2" thickBot="1" x14ac:dyDescent="0.2">
      <c r="A594" s="7" t="s">
        <v>20</v>
      </c>
      <c r="B594" s="8">
        <v>3</v>
      </c>
      <c r="C594" s="975" t="s">
        <v>96</v>
      </c>
      <c r="D594" s="976"/>
      <c r="E594" s="976"/>
      <c r="F594" s="976"/>
      <c r="G594" s="976"/>
      <c r="H594" s="976"/>
      <c r="I594" s="976"/>
      <c r="J594" s="976"/>
      <c r="K594" s="976"/>
      <c r="L594" s="976"/>
      <c r="M594" s="976"/>
      <c r="N594" s="976"/>
      <c r="O594" s="976"/>
      <c r="P594" s="976"/>
      <c r="Q594" s="976"/>
      <c r="R594" s="976"/>
      <c r="S594" s="976"/>
      <c r="T594" s="976"/>
      <c r="U594" s="976"/>
      <c r="V594" s="977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</row>
    <row r="595" spans="1:116" ht="9.75" customHeight="1" outlineLevel="3" thickBot="1" x14ac:dyDescent="0.2">
      <c r="A595" s="7" t="s">
        <v>20</v>
      </c>
      <c r="B595" s="9" t="s">
        <v>12</v>
      </c>
      <c r="C595" s="10" t="s">
        <v>10</v>
      </c>
      <c r="D595" s="972" t="s">
        <v>97</v>
      </c>
      <c r="E595" s="973"/>
      <c r="F595" s="973"/>
      <c r="G595" s="973"/>
      <c r="H595" s="973"/>
      <c r="I595" s="973"/>
      <c r="J595" s="973"/>
      <c r="K595" s="973"/>
      <c r="L595" s="973"/>
      <c r="M595" s="973"/>
      <c r="N595" s="973"/>
      <c r="O595" s="973"/>
      <c r="P595" s="973"/>
      <c r="Q595" s="973"/>
      <c r="R595" s="973"/>
      <c r="S595" s="973"/>
      <c r="T595" s="973"/>
      <c r="U595" s="973"/>
      <c r="V595" s="974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</row>
    <row r="596" spans="1:116" ht="11.25" customHeight="1" outlineLevel="4" thickBot="1" x14ac:dyDescent="0.2">
      <c r="A596" s="11" t="s">
        <v>20</v>
      </c>
      <c r="B596" s="12" t="s">
        <v>12</v>
      </c>
      <c r="C596" s="86" t="s">
        <v>10</v>
      </c>
      <c r="D596" s="13">
        <v>1</v>
      </c>
      <c r="E596" s="1049" t="s">
        <v>199</v>
      </c>
      <c r="F596" s="970"/>
      <c r="G596" s="970"/>
      <c r="H596" s="970"/>
      <c r="I596" s="970"/>
      <c r="J596" s="970"/>
      <c r="K596" s="970"/>
      <c r="L596" s="970"/>
      <c r="M596" s="970"/>
      <c r="N596" s="970"/>
      <c r="O596" s="970"/>
      <c r="P596" s="970"/>
      <c r="Q596" s="970"/>
      <c r="R596" s="970"/>
      <c r="S596" s="970"/>
      <c r="T596" s="970"/>
      <c r="U596" s="970"/>
      <c r="V596" s="971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</row>
    <row r="597" spans="1:116" ht="9.75" customHeight="1" outlineLevel="4" x14ac:dyDescent="0.15">
      <c r="A597" s="1000" t="s">
        <v>20</v>
      </c>
      <c r="B597" s="1004" t="s">
        <v>12</v>
      </c>
      <c r="C597" s="1008" t="s">
        <v>10</v>
      </c>
      <c r="D597" s="978">
        <v>1</v>
      </c>
      <c r="E597" s="1023" t="s">
        <v>10</v>
      </c>
      <c r="F597" s="1142" t="s">
        <v>298</v>
      </c>
      <c r="G597" s="985" t="s">
        <v>444</v>
      </c>
      <c r="H597" s="97" t="s">
        <v>388</v>
      </c>
      <c r="I597" s="943" t="s">
        <v>445</v>
      </c>
      <c r="J597" s="16" t="s">
        <v>156</v>
      </c>
      <c r="K597" s="124">
        <v>58465</v>
      </c>
      <c r="L597" s="125">
        <v>340569.9</v>
      </c>
      <c r="M597" s="126">
        <f>N597+P597</f>
        <v>340569.9</v>
      </c>
      <c r="N597" s="126">
        <v>10898.12</v>
      </c>
      <c r="O597" s="126"/>
      <c r="P597" s="126">
        <v>329671.78000000003</v>
      </c>
      <c r="Q597" s="125">
        <v>0</v>
      </c>
      <c r="R597" s="125">
        <v>0</v>
      </c>
      <c r="S597" s="1013" t="s">
        <v>400</v>
      </c>
      <c r="T597" s="913">
        <v>5317</v>
      </c>
      <c r="U597" s="912" t="s">
        <v>13</v>
      </c>
      <c r="V597" s="912" t="s">
        <v>13</v>
      </c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</row>
    <row r="598" spans="1:116" ht="9.75" customHeight="1" outlineLevel="4" x14ac:dyDescent="0.15">
      <c r="A598" s="1001"/>
      <c r="B598" s="1005"/>
      <c r="C598" s="1009"/>
      <c r="D598" s="979"/>
      <c r="E598" s="1023"/>
      <c r="F598" s="1142"/>
      <c r="G598" s="985"/>
      <c r="H598" s="97" t="s">
        <v>62</v>
      </c>
      <c r="I598" s="943"/>
      <c r="J598" s="16" t="s">
        <v>157</v>
      </c>
      <c r="K598" s="124">
        <v>58465</v>
      </c>
      <c r="L598" s="125"/>
      <c r="M598" s="126"/>
      <c r="N598" s="126"/>
      <c r="O598" s="126"/>
      <c r="P598" s="126"/>
      <c r="Q598" s="125"/>
      <c r="R598" s="125"/>
      <c r="S598" s="1013"/>
      <c r="T598" s="913"/>
      <c r="U598" s="913"/>
      <c r="V598" s="913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</row>
    <row r="599" spans="1:116" ht="9.75" customHeight="1" outlineLevel="4" x14ac:dyDescent="0.15">
      <c r="A599" s="1001"/>
      <c r="B599" s="1005"/>
      <c r="C599" s="1009"/>
      <c r="D599" s="979"/>
      <c r="E599" s="1023"/>
      <c r="F599" s="1142"/>
      <c r="G599" s="985"/>
      <c r="H599" s="97" t="s">
        <v>391</v>
      </c>
      <c r="I599" s="943"/>
      <c r="J599" s="16" t="s">
        <v>158</v>
      </c>
      <c r="K599" s="124">
        <v>662600</v>
      </c>
      <c r="L599" s="125"/>
      <c r="M599" s="126"/>
      <c r="N599" s="126"/>
      <c r="O599" s="126"/>
      <c r="P599" s="126"/>
      <c r="Q599" s="125"/>
      <c r="R599" s="125"/>
      <c r="S599" s="1013"/>
      <c r="T599" s="913"/>
      <c r="U599" s="913"/>
      <c r="V599" s="913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</row>
    <row r="600" spans="1:116" ht="9.75" customHeight="1" outlineLevel="4" x14ac:dyDescent="0.15">
      <c r="A600" s="1002"/>
      <c r="B600" s="1006"/>
      <c r="C600" s="1010"/>
      <c r="D600" s="979"/>
      <c r="E600" s="1024"/>
      <c r="F600" s="1143"/>
      <c r="G600" s="987"/>
      <c r="H600" s="989" t="s">
        <v>392</v>
      </c>
      <c r="I600" s="943"/>
      <c r="J600" s="18" t="s">
        <v>159</v>
      </c>
      <c r="K600" s="127"/>
      <c r="L600" s="128"/>
      <c r="M600" s="128"/>
      <c r="N600" s="128"/>
      <c r="O600" s="128"/>
      <c r="P600" s="128"/>
      <c r="Q600" s="128"/>
      <c r="R600" s="128"/>
      <c r="S600" s="1014"/>
      <c r="T600" s="913"/>
      <c r="U600" s="913"/>
      <c r="V600" s="913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</row>
    <row r="601" spans="1:116" ht="9.75" customHeight="1" outlineLevel="4" thickBot="1" x14ac:dyDescent="0.2">
      <c r="A601" s="1003"/>
      <c r="B601" s="1007"/>
      <c r="C601" s="1011"/>
      <c r="D601" s="980"/>
      <c r="E601" s="1025"/>
      <c r="F601" s="1144"/>
      <c r="G601" s="988"/>
      <c r="H601" s="944"/>
      <c r="I601" s="944"/>
      <c r="J601" s="19" t="s">
        <v>385</v>
      </c>
      <c r="K601" s="129">
        <f>SUM(K597:K600)</f>
        <v>779530</v>
      </c>
      <c r="L601" s="129">
        <f>SUM(L597:L600)</f>
        <v>340569.9</v>
      </c>
      <c r="M601" s="129">
        <f t="shared" ref="M601:R601" si="142">SUM(M597:M600)</f>
        <v>340569.9</v>
      </c>
      <c r="N601" s="129">
        <f t="shared" si="142"/>
        <v>10898.12</v>
      </c>
      <c r="O601" s="129">
        <f t="shared" si="142"/>
        <v>0</v>
      </c>
      <c r="P601" s="129">
        <f t="shared" si="142"/>
        <v>329671.78000000003</v>
      </c>
      <c r="Q601" s="129">
        <f t="shared" si="142"/>
        <v>0</v>
      </c>
      <c r="R601" s="129">
        <f t="shared" si="142"/>
        <v>0</v>
      </c>
      <c r="S601" s="1015"/>
      <c r="T601" s="914"/>
      <c r="U601" s="914"/>
      <c r="V601" s="914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</row>
    <row r="602" spans="1:116" ht="9.75" customHeight="1" outlineLevel="4" x14ac:dyDescent="0.15">
      <c r="A602" s="1000" t="s">
        <v>20</v>
      </c>
      <c r="B602" s="1004" t="s">
        <v>12</v>
      </c>
      <c r="C602" s="1008" t="s">
        <v>10</v>
      </c>
      <c r="D602" s="978">
        <v>1</v>
      </c>
      <c r="E602" s="960" t="s">
        <v>11</v>
      </c>
      <c r="F602" s="1162" t="s">
        <v>299</v>
      </c>
      <c r="G602" s="985" t="s">
        <v>444</v>
      </c>
      <c r="H602" s="97" t="s">
        <v>388</v>
      </c>
      <c r="I602" s="943" t="s">
        <v>446</v>
      </c>
      <c r="J602" s="14" t="s">
        <v>156</v>
      </c>
      <c r="K602" s="124">
        <v>76026</v>
      </c>
      <c r="L602" s="124">
        <v>202734.01</v>
      </c>
      <c r="M602" s="126">
        <f>N602+P602</f>
        <v>202734.01</v>
      </c>
      <c r="N602" s="126">
        <v>3751</v>
      </c>
      <c r="O602" s="126"/>
      <c r="P602" s="126">
        <v>198983.01</v>
      </c>
      <c r="Q602" s="125">
        <v>810936.05</v>
      </c>
      <c r="R602" s="125">
        <v>0</v>
      </c>
      <c r="S602" s="1013" t="s">
        <v>400</v>
      </c>
      <c r="T602" s="912">
        <v>0</v>
      </c>
      <c r="U602" s="912">
        <v>4647</v>
      </c>
      <c r="V602" s="912" t="s">
        <v>13</v>
      </c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</row>
    <row r="603" spans="1:116" ht="9.75" customHeight="1" outlineLevel="4" x14ac:dyDescent="0.15">
      <c r="A603" s="1001"/>
      <c r="B603" s="1005"/>
      <c r="C603" s="1009"/>
      <c r="D603" s="979"/>
      <c r="E603" s="961"/>
      <c r="F603" s="1163"/>
      <c r="G603" s="985"/>
      <c r="H603" s="97" t="s">
        <v>62</v>
      </c>
      <c r="I603" s="943"/>
      <c r="J603" s="16" t="s">
        <v>157</v>
      </c>
      <c r="K603" s="124">
        <v>76025</v>
      </c>
      <c r="L603" s="124"/>
      <c r="M603" s="126"/>
      <c r="N603" s="126"/>
      <c r="O603" s="126"/>
      <c r="P603" s="126"/>
      <c r="Q603" s="125"/>
      <c r="R603" s="125"/>
      <c r="S603" s="1013"/>
      <c r="T603" s="913"/>
      <c r="U603" s="913"/>
      <c r="V603" s="913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</row>
    <row r="604" spans="1:116" ht="9.75" customHeight="1" outlineLevel="4" x14ac:dyDescent="0.15">
      <c r="A604" s="1001"/>
      <c r="B604" s="1005"/>
      <c r="C604" s="1009"/>
      <c r="D604" s="979"/>
      <c r="E604" s="961"/>
      <c r="F604" s="1163"/>
      <c r="G604" s="985"/>
      <c r="H604" s="97" t="s">
        <v>391</v>
      </c>
      <c r="I604" s="943"/>
      <c r="J604" s="16" t="s">
        <v>158</v>
      </c>
      <c r="K604" s="124">
        <v>861619</v>
      </c>
      <c r="L604" s="124"/>
      <c r="M604" s="126"/>
      <c r="N604" s="126"/>
      <c r="O604" s="126"/>
      <c r="P604" s="126"/>
      <c r="Q604" s="125"/>
      <c r="R604" s="125"/>
      <c r="S604" s="1013"/>
      <c r="T604" s="913"/>
      <c r="U604" s="913"/>
      <c r="V604" s="913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</row>
    <row r="605" spans="1:116" ht="9.75" customHeight="1" outlineLevel="4" x14ac:dyDescent="0.15">
      <c r="A605" s="1002"/>
      <c r="B605" s="1006"/>
      <c r="C605" s="1010"/>
      <c r="D605" s="979"/>
      <c r="E605" s="961"/>
      <c r="F605" s="1163"/>
      <c r="G605" s="987"/>
      <c r="H605" s="989" t="s">
        <v>392</v>
      </c>
      <c r="I605" s="943"/>
      <c r="J605" s="18" t="s">
        <v>159</v>
      </c>
      <c r="K605" s="127"/>
      <c r="L605" s="127"/>
      <c r="M605" s="136"/>
      <c r="N605" s="136"/>
      <c r="O605" s="136"/>
      <c r="P605" s="136"/>
      <c r="Q605" s="128"/>
      <c r="R605" s="128"/>
      <c r="S605" s="1014"/>
      <c r="T605" s="913"/>
      <c r="U605" s="913"/>
      <c r="V605" s="913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</row>
    <row r="606" spans="1:116" ht="9.75" customHeight="1" outlineLevel="4" thickBot="1" x14ac:dyDescent="0.2">
      <c r="A606" s="1003"/>
      <c r="B606" s="1007"/>
      <c r="C606" s="1011"/>
      <c r="D606" s="980"/>
      <c r="E606" s="962"/>
      <c r="F606" s="1164"/>
      <c r="G606" s="988"/>
      <c r="H606" s="944"/>
      <c r="I606" s="944"/>
      <c r="J606" s="19" t="s">
        <v>385</v>
      </c>
      <c r="K606" s="129">
        <f>SUM(K602:K605)</f>
        <v>1013670</v>
      </c>
      <c r="L606" s="129">
        <f>SUM(L602:L605)</f>
        <v>202734.01</v>
      </c>
      <c r="M606" s="129">
        <f t="shared" ref="M606:R606" si="143">SUM(M602:M605)</f>
        <v>202734.01</v>
      </c>
      <c r="N606" s="129">
        <f t="shared" si="143"/>
        <v>3751</v>
      </c>
      <c r="O606" s="129">
        <f t="shared" si="143"/>
        <v>0</v>
      </c>
      <c r="P606" s="129">
        <f t="shared" si="143"/>
        <v>198983.01</v>
      </c>
      <c r="Q606" s="129">
        <f t="shared" si="143"/>
        <v>810936.05</v>
      </c>
      <c r="R606" s="129">
        <f t="shared" si="143"/>
        <v>0</v>
      </c>
      <c r="S606" s="1015"/>
      <c r="T606" s="914"/>
      <c r="U606" s="914"/>
      <c r="V606" s="914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</row>
    <row r="607" spans="1:116" ht="9.75" customHeight="1" outlineLevel="4" x14ac:dyDescent="0.15">
      <c r="A607" s="1000" t="s">
        <v>20</v>
      </c>
      <c r="B607" s="1004" t="s">
        <v>12</v>
      </c>
      <c r="C607" s="1008" t="s">
        <v>10</v>
      </c>
      <c r="D607" s="978">
        <v>1</v>
      </c>
      <c r="E607" s="960" t="s">
        <v>12</v>
      </c>
      <c r="F607" s="1162" t="s">
        <v>300</v>
      </c>
      <c r="G607" s="985" t="s">
        <v>444</v>
      </c>
      <c r="H607" s="97" t="s">
        <v>388</v>
      </c>
      <c r="I607" s="943" t="s">
        <v>447</v>
      </c>
      <c r="J607" s="14" t="s">
        <v>156</v>
      </c>
      <c r="K607" s="124">
        <v>181145</v>
      </c>
      <c r="L607" s="124">
        <v>241525.94</v>
      </c>
      <c r="M607" s="126">
        <f>N607+P607</f>
        <v>241525.94</v>
      </c>
      <c r="N607" s="126">
        <v>3751</v>
      </c>
      <c r="O607" s="126"/>
      <c r="P607" s="126">
        <v>237774.94</v>
      </c>
      <c r="Q607" s="125">
        <v>2173733.42</v>
      </c>
      <c r="R607" s="125">
        <v>0</v>
      </c>
      <c r="S607" s="1013" t="s">
        <v>400</v>
      </c>
      <c r="T607" s="912">
        <v>0</v>
      </c>
      <c r="U607" s="912">
        <v>135300</v>
      </c>
      <c r="V607" s="912" t="s">
        <v>13</v>
      </c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</row>
    <row r="608" spans="1:116" ht="9.75" customHeight="1" outlineLevel="4" x14ac:dyDescent="0.15">
      <c r="A608" s="1001"/>
      <c r="B608" s="1005"/>
      <c r="C608" s="1009"/>
      <c r="D608" s="979"/>
      <c r="E608" s="961"/>
      <c r="F608" s="1163"/>
      <c r="G608" s="985"/>
      <c r="H608" s="97" t="s">
        <v>62</v>
      </c>
      <c r="I608" s="943"/>
      <c r="J608" s="16" t="s">
        <v>157</v>
      </c>
      <c r="K608" s="124">
        <v>181144</v>
      </c>
      <c r="L608" s="124"/>
      <c r="M608" s="126"/>
      <c r="N608" s="126"/>
      <c r="O608" s="126"/>
      <c r="P608" s="126"/>
      <c r="Q608" s="125"/>
      <c r="R608" s="125"/>
      <c r="S608" s="1013"/>
      <c r="T608" s="913"/>
      <c r="U608" s="913"/>
      <c r="V608" s="913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</row>
    <row r="609" spans="1:116" ht="9.75" customHeight="1" outlineLevel="4" x14ac:dyDescent="0.15">
      <c r="A609" s="1001"/>
      <c r="B609" s="1005"/>
      <c r="C609" s="1009"/>
      <c r="D609" s="979"/>
      <c r="E609" s="961"/>
      <c r="F609" s="1163"/>
      <c r="G609" s="985"/>
      <c r="H609" s="97" t="s">
        <v>391</v>
      </c>
      <c r="I609" s="943"/>
      <c r="J609" s="16" t="s">
        <v>158</v>
      </c>
      <c r="K609" s="124">
        <v>2052970</v>
      </c>
      <c r="L609" s="124"/>
      <c r="M609" s="126"/>
      <c r="N609" s="126"/>
      <c r="O609" s="126"/>
      <c r="P609" s="126"/>
      <c r="Q609" s="125"/>
      <c r="R609" s="125"/>
      <c r="S609" s="1013"/>
      <c r="T609" s="913"/>
      <c r="U609" s="913"/>
      <c r="V609" s="913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</row>
    <row r="610" spans="1:116" ht="9.75" customHeight="1" outlineLevel="4" x14ac:dyDescent="0.15">
      <c r="A610" s="1002"/>
      <c r="B610" s="1006"/>
      <c r="C610" s="1010"/>
      <c r="D610" s="979"/>
      <c r="E610" s="961"/>
      <c r="F610" s="1163"/>
      <c r="G610" s="987"/>
      <c r="H610" s="989" t="s">
        <v>392</v>
      </c>
      <c r="I610" s="943"/>
      <c r="J610" s="18" t="s">
        <v>159</v>
      </c>
      <c r="K610" s="127"/>
      <c r="L610" s="127"/>
      <c r="M610" s="136"/>
      <c r="N610" s="136"/>
      <c r="O610" s="136"/>
      <c r="P610" s="136"/>
      <c r="Q610" s="128"/>
      <c r="R610" s="128"/>
      <c r="S610" s="1014"/>
      <c r="T610" s="913"/>
      <c r="U610" s="913"/>
      <c r="V610" s="913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</row>
    <row r="611" spans="1:116" ht="9.75" customHeight="1" outlineLevel="4" thickBot="1" x14ac:dyDescent="0.2">
      <c r="A611" s="1003"/>
      <c r="B611" s="1007"/>
      <c r="C611" s="1011"/>
      <c r="D611" s="980"/>
      <c r="E611" s="962"/>
      <c r="F611" s="1164"/>
      <c r="G611" s="988"/>
      <c r="H611" s="944"/>
      <c r="I611" s="944"/>
      <c r="J611" s="19" t="s">
        <v>385</v>
      </c>
      <c r="K611" s="129">
        <f>SUM(K607:K610)</f>
        <v>2415259</v>
      </c>
      <c r="L611" s="129">
        <f>SUM(L607:L610)</f>
        <v>241525.94</v>
      </c>
      <c r="M611" s="129">
        <f t="shared" ref="M611:R611" si="144">SUM(M607:M610)</f>
        <v>241525.94</v>
      </c>
      <c r="N611" s="129">
        <f t="shared" si="144"/>
        <v>3751</v>
      </c>
      <c r="O611" s="129">
        <f t="shared" si="144"/>
        <v>0</v>
      </c>
      <c r="P611" s="129">
        <f t="shared" si="144"/>
        <v>237774.94</v>
      </c>
      <c r="Q611" s="129">
        <f t="shared" si="144"/>
        <v>2173733.42</v>
      </c>
      <c r="R611" s="129">
        <f t="shared" si="144"/>
        <v>0</v>
      </c>
      <c r="S611" s="1015"/>
      <c r="T611" s="914"/>
      <c r="U611" s="914"/>
      <c r="V611" s="914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</row>
    <row r="612" spans="1:116" ht="10.5" customHeight="1" outlineLevel="4" x14ac:dyDescent="0.15">
      <c r="A612" s="1000" t="s">
        <v>20</v>
      </c>
      <c r="B612" s="1004" t="s">
        <v>12</v>
      </c>
      <c r="C612" s="1008" t="s">
        <v>10</v>
      </c>
      <c r="D612" s="978">
        <v>1</v>
      </c>
      <c r="E612" s="960" t="s">
        <v>41</v>
      </c>
      <c r="F612" s="1162" t="s">
        <v>357</v>
      </c>
      <c r="G612" s="985" t="s">
        <v>444</v>
      </c>
      <c r="H612" s="97" t="s">
        <v>388</v>
      </c>
      <c r="I612" s="943" t="s">
        <v>448</v>
      </c>
      <c r="J612" s="16" t="s">
        <v>156</v>
      </c>
      <c r="K612" s="124">
        <v>53880</v>
      </c>
      <c r="L612" s="124">
        <v>215516.4</v>
      </c>
      <c r="M612" s="126">
        <f>N612+P612</f>
        <v>215516.40000000002</v>
      </c>
      <c r="N612" s="126">
        <v>750.2</v>
      </c>
      <c r="O612" s="126"/>
      <c r="P612" s="126">
        <v>214766.2</v>
      </c>
      <c r="Q612" s="125">
        <v>502871.6</v>
      </c>
      <c r="R612" s="125"/>
      <c r="S612" s="1013" t="s">
        <v>400</v>
      </c>
      <c r="T612" s="912">
        <v>0</v>
      </c>
      <c r="U612" s="912">
        <v>0</v>
      </c>
      <c r="V612" s="912">
        <v>19981</v>
      </c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</row>
    <row r="613" spans="1:116" ht="11.25" customHeight="1" outlineLevel="4" x14ac:dyDescent="0.15">
      <c r="A613" s="1001"/>
      <c r="B613" s="1005"/>
      <c r="C613" s="1009"/>
      <c r="D613" s="979"/>
      <c r="E613" s="961"/>
      <c r="F613" s="1163"/>
      <c r="G613" s="985"/>
      <c r="H613" s="97" t="s">
        <v>62</v>
      </c>
      <c r="I613" s="943"/>
      <c r="J613" s="16" t="s">
        <v>157</v>
      </c>
      <c r="K613" s="124">
        <v>53879</v>
      </c>
      <c r="L613" s="124"/>
      <c r="M613" s="126"/>
      <c r="N613" s="126"/>
      <c r="O613" s="126"/>
      <c r="P613" s="126"/>
      <c r="Q613" s="125"/>
      <c r="R613" s="125"/>
      <c r="S613" s="1013"/>
      <c r="T613" s="913"/>
      <c r="U613" s="913"/>
      <c r="V613" s="913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</row>
    <row r="614" spans="1:116" ht="9.75" customHeight="1" outlineLevel="4" x14ac:dyDescent="0.15">
      <c r="A614" s="1001"/>
      <c r="B614" s="1005"/>
      <c r="C614" s="1009"/>
      <c r="D614" s="979"/>
      <c r="E614" s="961"/>
      <c r="F614" s="1163"/>
      <c r="G614" s="985"/>
      <c r="H614" s="97" t="s">
        <v>391</v>
      </c>
      <c r="I614" s="943"/>
      <c r="J614" s="16" t="s">
        <v>158</v>
      </c>
      <c r="K614" s="124">
        <v>610629</v>
      </c>
      <c r="L614" s="124"/>
      <c r="M614" s="126"/>
      <c r="N614" s="126"/>
      <c r="O614" s="126"/>
      <c r="P614" s="126"/>
      <c r="Q614" s="125"/>
      <c r="R614" s="125"/>
      <c r="S614" s="1013"/>
      <c r="T614" s="913"/>
      <c r="U614" s="913"/>
      <c r="V614" s="913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</row>
    <row r="615" spans="1:116" ht="9.75" customHeight="1" outlineLevel="4" x14ac:dyDescent="0.15">
      <c r="A615" s="1002"/>
      <c r="B615" s="1006"/>
      <c r="C615" s="1010"/>
      <c r="D615" s="979"/>
      <c r="E615" s="961"/>
      <c r="F615" s="1163"/>
      <c r="G615" s="987"/>
      <c r="H615" s="989" t="s">
        <v>392</v>
      </c>
      <c r="I615" s="943"/>
      <c r="J615" s="18" t="s">
        <v>159</v>
      </c>
      <c r="K615" s="127"/>
      <c r="L615" s="127"/>
      <c r="M615" s="136"/>
      <c r="N615" s="136"/>
      <c r="O615" s="136"/>
      <c r="P615" s="136"/>
      <c r="Q615" s="128"/>
      <c r="R615" s="128"/>
      <c r="S615" s="1014"/>
      <c r="T615" s="913"/>
      <c r="U615" s="913"/>
      <c r="V615" s="913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</row>
    <row r="616" spans="1:116" ht="9.75" customHeight="1" outlineLevel="4" thickBot="1" x14ac:dyDescent="0.2">
      <c r="A616" s="1003"/>
      <c r="B616" s="1007"/>
      <c r="C616" s="1011"/>
      <c r="D616" s="980"/>
      <c r="E616" s="962"/>
      <c r="F616" s="1164"/>
      <c r="G616" s="988"/>
      <c r="H616" s="944"/>
      <c r="I616" s="944"/>
      <c r="J616" s="19" t="s">
        <v>385</v>
      </c>
      <c r="K616" s="129">
        <f>SUM(K612:K615)</f>
        <v>718388</v>
      </c>
      <c r="L616" s="129">
        <f>SUM(L612:L615)</f>
        <v>215516.4</v>
      </c>
      <c r="M616" s="129">
        <f t="shared" ref="M616:R616" si="145">SUM(M612:M615)</f>
        <v>215516.40000000002</v>
      </c>
      <c r="N616" s="129">
        <f t="shared" si="145"/>
        <v>750.2</v>
      </c>
      <c r="O616" s="129">
        <f t="shared" si="145"/>
        <v>0</v>
      </c>
      <c r="P616" s="129">
        <f t="shared" si="145"/>
        <v>214766.2</v>
      </c>
      <c r="Q616" s="129">
        <f t="shared" si="145"/>
        <v>502871.6</v>
      </c>
      <c r="R616" s="129">
        <f t="shared" si="145"/>
        <v>0</v>
      </c>
      <c r="S616" s="1015"/>
      <c r="T616" s="914"/>
      <c r="U616" s="914"/>
      <c r="V616" s="914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</row>
    <row r="617" spans="1:116" ht="9.75" customHeight="1" outlineLevel="4" x14ac:dyDescent="0.15">
      <c r="A617" s="1000" t="s">
        <v>20</v>
      </c>
      <c r="B617" s="1004" t="s">
        <v>12</v>
      </c>
      <c r="C617" s="1008" t="s">
        <v>10</v>
      </c>
      <c r="D617" s="978">
        <v>1</v>
      </c>
      <c r="E617" s="960" t="s">
        <v>45</v>
      </c>
      <c r="F617" s="1172" t="s">
        <v>358</v>
      </c>
      <c r="G617" s="985" t="s">
        <v>444</v>
      </c>
      <c r="H617" s="97" t="s">
        <v>388</v>
      </c>
      <c r="I617" s="1043" t="s">
        <v>449</v>
      </c>
      <c r="J617" s="14" t="s">
        <v>156</v>
      </c>
      <c r="K617" s="124">
        <v>45238</v>
      </c>
      <c r="L617" s="124"/>
      <c r="M617" s="126"/>
      <c r="N617" s="126"/>
      <c r="O617" s="126"/>
      <c r="P617" s="126"/>
      <c r="Q617" s="125"/>
      <c r="R617" s="125"/>
      <c r="S617" s="1013" t="s">
        <v>400</v>
      </c>
      <c r="T617" s="912">
        <v>0</v>
      </c>
      <c r="U617" s="912">
        <v>0</v>
      </c>
      <c r="V617" s="912">
        <v>14514</v>
      </c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</row>
    <row r="618" spans="1:116" ht="9.75" customHeight="1" outlineLevel="4" x14ac:dyDescent="0.15">
      <c r="A618" s="1001"/>
      <c r="B618" s="1005"/>
      <c r="C618" s="1009"/>
      <c r="D618" s="979"/>
      <c r="E618" s="961"/>
      <c r="F618" s="1173"/>
      <c r="G618" s="985"/>
      <c r="H618" s="97" t="s">
        <v>62</v>
      </c>
      <c r="I618" s="1043"/>
      <c r="J618" s="16" t="s">
        <v>157</v>
      </c>
      <c r="K618" s="124">
        <v>451238</v>
      </c>
      <c r="L618" s="124"/>
      <c r="M618" s="126"/>
      <c r="N618" s="126"/>
      <c r="O618" s="126"/>
      <c r="P618" s="126"/>
      <c r="Q618" s="125"/>
      <c r="R618" s="125"/>
      <c r="S618" s="1013"/>
      <c r="T618" s="913"/>
      <c r="U618" s="913"/>
      <c r="V618" s="913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</row>
    <row r="619" spans="1:116" ht="9.75" customHeight="1" outlineLevel="4" x14ac:dyDescent="0.15">
      <c r="A619" s="1001"/>
      <c r="B619" s="1005"/>
      <c r="C619" s="1009"/>
      <c r="D619" s="979"/>
      <c r="E619" s="961"/>
      <c r="F619" s="1173"/>
      <c r="G619" s="985"/>
      <c r="H619" s="97" t="s">
        <v>391</v>
      </c>
      <c r="I619" s="1043"/>
      <c r="J619" s="16" t="s">
        <v>158</v>
      </c>
      <c r="K619" s="124">
        <v>512706</v>
      </c>
      <c r="L619" s="124"/>
      <c r="M619" s="126"/>
      <c r="N619" s="126"/>
      <c r="O619" s="126"/>
      <c r="P619" s="126"/>
      <c r="Q619" s="125"/>
      <c r="R619" s="125"/>
      <c r="S619" s="1013"/>
      <c r="T619" s="913"/>
      <c r="U619" s="913"/>
      <c r="V619" s="913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</row>
    <row r="620" spans="1:116" ht="9.75" customHeight="1" outlineLevel="4" x14ac:dyDescent="0.15">
      <c r="A620" s="1002"/>
      <c r="B620" s="1006"/>
      <c r="C620" s="1010"/>
      <c r="D620" s="979"/>
      <c r="E620" s="961"/>
      <c r="F620" s="1173"/>
      <c r="G620" s="987"/>
      <c r="H620" s="989" t="s">
        <v>392</v>
      </c>
      <c r="I620" s="1043"/>
      <c r="J620" s="18" t="s">
        <v>159</v>
      </c>
      <c r="K620" s="127"/>
      <c r="L620" s="127"/>
      <c r="M620" s="136"/>
      <c r="N620" s="136"/>
      <c r="O620" s="136"/>
      <c r="P620" s="136"/>
      <c r="Q620" s="128"/>
      <c r="R620" s="128"/>
      <c r="S620" s="1014"/>
      <c r="T620" s="913"/>
      <c r="U620" s="913"/>
      <c r="V620" s="913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</row>
    <row r="621" spans="1:116" ht="9.75" customHeight="1" outlineLevel="4" thickBot="1" x14ac:dyDescent="0.2">
      <c r="A621" s="1003"/>
      <c r="B621" s="1007"/>
      <c r="C621" s="1011"/>
      <c r="D621" s="980"/>
      <c r="E621" s="962"/>
      <c r="F621" s="1174"/>
      <c r="G621" s="988"/>
      <c r="H621" s="944"/>
      <c r="I621" s="1044"/>
      <c r="J621" s="19" t="s">
        <v>385</v>
      </c>
      <c r="K621" s="129">
        <f>SUM(K617:K620)</f>
        <v>1009182</v>
      </c>
      <c r="L621" s="129">
        <f>SUM(L617:L620)</f>
        <v>0</v>
      </c>
      <c r="M621" s="129">
        <f t="shared" ref="M621:R621" si="146">SUM(M617:M620)</f>
        <v>0</v>
      </c>
      <c r="N621" s="129">
        <f t="shared" si="146"/>
        <v>0</v>
      </c>
      <c r="O621" s="129">
        <f t="shared" si="146"/>
        <v>0</v>
      </c>
      <c r="P621" s="129">
        <f t="shared" si="146"/>
        <v>0</v>
      </c>
      <c r="Q621" s="129">
        <f t="shared" si="146"/>
        <v>0</v>
      </c>
      <c r="R621" s="129">
        <f t="shared" si="146"/>
        <v>0</v>
      </c>
      <c r="S621" s="1015"/>
      <c r="T621" s="914"/>
      <c r="U621" s="914"/>
      <c r="V621" s="914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</row>
    <row r="622" spans="1:116" ht="9.75" customHeight="1" outlineLevel="4" x14ac:dyDescent="0.15">
      <c r="A622" s="948" t="s">
        <v>20</v>
      </c>
      <c r="B622" s="951" t="s">
        <v>12</v>
      </c>
      <c r="C622" s="954" t="s">
        <v>10</v>
      </c>
      <c r="D622" s="978">
        <v>1</v>
      </c>
      <c r="E622" s="960" t="s">
        <v>48</v>
      </c>
      <c r="F622" s="1145" t="s">
        <v>359</v>
      </c>
      <c r="G622" s="942"/>
      <c r="H622" s="942" t="s">
        <v>62</v>
      </c>
      <c r="I622" s="942" t="s">
        <v>336</v>
      </c>
      <c r="J622" s="14" t="s">
        <v>156</v>
      </c>
      <c r="K622" s="20"/>
      <c r="L622" s="20"/>
      <c r="M622" s="17"/>
      <c r="N622" s="17"/>
      <c r="O622" s="17"/>
      <c r="P622" s="17"/>
      <c r="Q622" s="16"/>
      <c r="R622" s="16"/>
      <c r="S622" s="945"/>
      <c r="T622" s="912"/>
      <c r="U622" s="912"/>
      <c r="V622" s="912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</row>
    <row r="623" spans="1:116" ht="9.75" customHeight="1" outlineLevel="4" x14ac:dyDescent="0.15">
      <c r="A623" s="949"/>
      <c r="B623" s="952"/>
      <c r="C623" s="955"/>
      <c r="D623" s="979"/>
      <c r="E623" s="961"/>
      <c r="F623" s="1146"/>
      <c r="G623" s="943"/>
      <c r="H623" s="943"/>
      <c r="I623" s="943"/>
      <c r="J623" s="16" t="s">
        <v>157</v>
      </c>
      <c r="K623" s="20"/>
      <c r="L623" s="20"/>
      <c r="M623" s="17"/>
      <c r="N623" s="17"/>
      <c r="O623" s="17"/>
      <c r="P623" s="17"/>
      <c r="Q623" s="16"/>
      <c r="R623" s="16"/>
      <c r="S623" s="946"/>
      <c r="T623" s="913"/>
      <c r="U623" s="913"/>
      <c r="V623" s="913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</row>
    <row r="624" spans="1:116" ht="9.75" customHeight="1" outlineLevel="4" x14ac:dyDescent="0.15">
      <c r="A624" s="949"/>
      <c r="B624" s="952"/>
      <c r="C624" s="955"/>
      <c r="D624" s="979"/>
      <c r="E624" s="961"/>
      <c r="F624" s="1146"/>
      <c r="G624" s="943"/>
      <c r="H624" s="943"/>
      <c r="I624" s="943"/>
      <c r="J624" s="16" t="s">
        <v>158</v>
      </c>
      <c r="K624" s="20"/>
      <c r="L624" s="20"/>
      <c r="M624" s="17"/>
      <c r="N624" s="17"/>
      <c r="O624" s="17"/>
      <c r="P624" s="17"/>
      <c r="Q624" s="16"/>
      <c r="R624" s="16"/>
      <c r="S624" s="946"/>
      <c r="T624" s="913"/>
      <c r="U624" s="913"/>
      <c r="V624" s="913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</row>
    <row r="625" spans="1:116" ht="9.75" customHeight="1" outlineLevel="4" x14ac:dyDescent="0.15">
      <c r="A625" s="949"/>
      <c r="B625" s="952"/>
      <c r="C625" s="955"/>
      <c r="D625" s="979"/>
      <c r="E625" s="961"/>
      <c r="F625" s="1147"/>
      <c r="G625" s="943"/>
      <c r="H625" s="943"/>
      <c r="I625" s="943"/>
      <c r="J625" s="18" t="s">
        <v>159</v>
      </c>
      <c r="K625" s="21"/>
      <c r="L625" s="21"/>
      <c r="M625" s="22"/>
      <c r="N625" s="22"/>
      <c r="O625" s="22"/>
      <c r="P625" s="22"/>
      <c r="Q625" s="18"/>
      <c r="R625" s="18"/>
      <c r="S625" s="946"/>
      <c r="T625" s="913"/>
      <c r="U625" s="913"/>
      <c r="V625" s="913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</row>
    <row r="626" spans="1:116" ht="9.75" customHeight="1" outlineLevel="4" thickBot="1" x14ac:dyDescent="0.2">
      <c r="A626" s="950"/>
      <c r="B626" s="953"/>
      <c r="C626" s="956"/>
      <c r="D626" s="980"/>
      <c r="E626" s="962"/>
      <c r="F626" s="1148"/>
      <c r="G626" s="944"/>
      <c r="H626" s="944"/>
      <c r="I626" s="944"/>
      <c r="J626" s="19" t="s">
        <v>385</v>
      </c>
      <c r="K626" s="19">
        <f>SUM(K622:K625)</f>
        <v>0</v>
      </c>
      <c r="L626" s="19">
        <f>SUM(L622:L625)</f>
        <v>0</v>
      </c>
      <c r="M626" s="19">
        <f t="shared" ref="M626:R626" si="147">SUM(M622:M625)</f>
        <v>0</v>
      </c>
      <c r="N626" s="19">
        <f t="shared" si="147"/>
        <v>0</v>
      </c>
      <c r="O626" s="19">
        <f t="shared" si="147"/>
        <v>0</v>
      </c>
      <c r="P626" s="19">
        <f t="shared" si="147"/>
        <v>0</v>
      </c>
      <c r="Q626" s="19">
        <f t="shared" si="147"/>
        <v>0</v>
      </c>
      <c r="R626" s="19">
        <f t="shared" si="147"/>
        <v>0</v>
      </c>
      <c r="S626" s="947"/>
      <c r="T626" s="914"/>
      <c r="U626" s="914"/>
      <c r="V626" s="914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</row>
    <row r="627" spans="1:116" ht="9.75" customHeight="1" outlineLevel="4" x14ac:dyDescent="0.15">
      <c r="A627" s="948" t="s">
        <v>20</v>
      </c>
      <c r="B627" s="951" t="s">
        <v>12</v>
      </c>
      <c r="C627" s="954" t="s">
        <v>10</v>
      </c>
      <c r="D627" s="978">
        <v>1</v>
      </c>
      <c r="E627" s="960" t="s">
        <v>49</v>
      </c>
      <c r="F627" s="1145" t="s">
        <v>359</v>
      </c>
      <c r="G627" s="942"/>
      <c r="H627" s="942" t="s">
        <v>62</v>
      </c>
      <c r="I627" s="942" t="s">
        <v>336</v>
      </c>
      <c r="J627" s="16" t="s">
        <v>156</v>
      </c>
      <c r="K627" s="20"/>
      <c r="L627" s="20"/>
      <c r="M627" s="17"/>
      <c r="N627" s="17"/>
      <c r="O627" s="17"/>
      <c r="P627" s="17"/>
      <c r="Q627" s="16"/>
      <c r="R627" s="16"/>
      <c r="S627" s="945"/>
      <c r="T627" s="912"/>
      <c r="U627" s="912"/>
      <c r="V627" s="912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</row>
    <row r="628" spans="1:116" ht="9.75" customHeight="1" outlineLevel="4" x14ac:dyDescent="0.15">
      <c r="A628" s="949"/>
      <c r="B628" s="952"/>
      <c r="C628" s="955"/>
      <c r="D628" s="979"/>
      <c r="E628" s="961"/>
      <c r="F628" s="1146"/>
      <c r="G628" s="943"/>
      <c r="H628" s="943"/>
      <c r="I628" s="943"/>
      <c r="J628" s="16" t="s">
        <v>157</v>
      </c>
      <c r="K628" s="20"/>
      <c r="L628" s="20"/>
      <c r="M628" s="17"/>
      <c r="N628" s="17"/>
      <c r="O628" s="17"/>
      <c r="P628" s="17"/>
      <c r="Q628" s="16"/>
      <c r="R628" s="16"/>
      <c r="S628" s="946"/>
      <c r="T628" s="913"/>
      <c r="U628" s="913"/>
      <c r="V628" s="913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</row>
    <row r="629" spans="1:116" ht="10.5" customHeight="1" outlineLevel="4" x14ac:dyDescent="0.15">
      <c r="A629" s="949"/>
      <c r="B629" s="952"/>
      <c r="C629" s="955"/>
      <c r="D629" s="979"/>
      <c r="E629" s="961"/>
      <c r="F629" s="1146"/>
      <c r="G629" s="943"/>
      <c r="H629" s="943"/>
      <c r="I629" s="943"/>
      <c r="J629" s="16" t="s">
        <v>158</v>
      </c>
      <c r="K629" s="20"/>
      <c r="L629" s="20"/>
      <c r="M629" s="17"/>
      <c r="N629" s="17"/>
      <c r="O629" s="17"/>
      <c r="P629" s="17"/>
      <c r="Q629" s="16"/>
      <c r="R629" s="16"/>
      <c r="S629" s="946"/>
      <c r="T629" s="913"/>
      <c r="U629" s="913"/>
      <c r="V629" s="913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</row>
    <row r="630" spans="1:116" ht="11.25" customHeight="1" outlineLevel="4" x14ac:dyDescent="0.15">
      <c r="A630" s="949"/>
      <c r="B630" s="952"/>
      <c r="C630" s="955"/>
      <c r="D630" s="979"/>
      <c r="E630" s="961"/>
      <c r="F630" s="1147"/>
      <c r="G630" s="943"/>
      <c r="H630" s="943"/>
      <c r="I630" s="943"/>
      <c r="J630" s="18" t="s">
        <v>159</v>
      </c>
      <c r="K630" s="21"/>
      <c r="L630" s="21"/>
      <c r="M630" s="22"/>
      <c r="N630" s="22"/>
      <c r="O630" s="22"/>
      <c r="P630" s="22"/>
      <c r="Q630" s="18"/>
      <c r="R630" s="18"/>
      <c r="S630" s="946"/>
      <c r="T630" s="913"/>
      <c r="U630" s="913"/>
      <c r="V630" s="913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</row>
    <row r="631" spans="1:116" ht="9.75" customHeight="1" outlineLevel="4" thickBot="1" x14ac:dyDescent="0.2">
      <c r="A631" s="950"/>
      <c r="B631" s="953"/>
      <c r="C631" s="956"/>
      <c r="D631" s="980"/>
      <c r="E631" s="962"/>
      <c r="F631" s="1148"/>
      <c r="G631" s="944"/>
      <c r="H631" s="944"/>
      <c r="I631" s="944"/>
      <c r="J631" s="19" t="s">
        <v>385</v>
      </c>
      <c r="K631" s="19">
        <f>SUM(K627:K630)</f>
        <v>0</v>
      </c>
      <c r="L631" s="19">
        <f>SUM(L627:L630)</f>
        <v>0</v>
      </c>
      <c r="M631" s="19">
        <f t="shared" ref="M631:R631" si="148">SUM(M627:M630)</f>
        <v>0</v>
      </c>
      <c r="N631" s="19">
        <f t="shared" si="148"/>
        <v>0</v>
      </c>
      <c r="O631" s="19">
        <f t="shared" si="148"/>
        <v>0</v>
      </c>
      <c r="P631" s="19">
        <f t="shared" si="148"/>
        <v>0</v>
      </c>
      <c r="Q631" s="19">
        <f t="shared" si="148"/>
        <v>0</v>
      </c>
      <c r="R631" s="19">
        <f t="shared" si="148"/>
        <v>0</v>
      </c>
      <c r="S631" s="947"/>
      <c r="T631" s="914"/>
      <c r="U631" s="914"/>
      <c r="V631" s="914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</row>
    <row r="632" spans="1:116" ht="9.75" customHeight="1" outlineLevel="4" x14ac:dyDescent="0.15">
      <c r="A632" s="948" t="s">
        <v>20</v>
      </c>
      <c r="B632" s="951" t="s">
        <v>12</v>
      </c>
      <c r="C632" s="954" t="s">
        <v>10</v>
      </c>
      <c r="D632" s="978">
        <v>1</v>
      </c>
      <c r="E632" s="960" t="s">
        <v>58</v>
      </c>
      <c r="F632" s="1145" t="s">
        <v>360</v>
      </c>
      <c r="G632" s="942"/>
      <c r="H632" s="942" t="s">
        <v>62</v>
      </c>
      <c r="I632" s="942" t="s">
        <v>336</v>
      </c>
      <c r="J632" s="14" t="s">
        <v>156</v>
      </c>
      <c r="K632" s="20"/>
      <c r="L632" s="20"/>
      <c r="M632" s="17"/>
      <c r="N632" s="17"/>
      <c r="O632" s="17"/>
      <c r="P632" s="17"/>
      <c r="Q632" s="16"/>
      <c r="R632" s="16"/>
      <c r="S632" s="945"/>
      <c r="T632" s="912"/>
      <c r="U632" s="912"/>
      <c r="V632" s="912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</row>
    <row r="633" spans="1:116" ht="9.75" customHeight="1" outlineLevel="4" x14ac:dyDescent="0.15">
      <c r="A633" s="949"/>
      <c r="B633" s="952"/>
      <c r="C633" s="955"/>
      <c r="D633" s="979"/>
      <c r="E633" s="961"/>
      <c r="F633" s="1146"/>
      <c r="G633" s="943"/>
      <c r="H633" s="943"/>
      <c r="I633" s="943"/>
      <c r="J633" s="16" t="s">
        <v>157</v>
      </c>
      <c r="K633" s="20"/>
      <c r="L633" s="20"/>
      <c r="M633" s="17"/>
      <c r="N633" s="17"/>
      <c r="O633" s="17"/>
      <c r="P633" s="17"/>
      <c r="Q633" s="16"/>
      <c r="R633" s="16"/>
      <c r="S633" s="946"/>
      <c r="T633" s="913"/>
      <c r="U633" s="913"/>
      <c r="V633" s="913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</row>
    <row r="634" spans="1:116" ht="9.75" customHeight="1" outlineLevel="4" x14ac:dyDescent="0.15">
      <c r="A634" s="949"/>
      <c r="B634" s="952"/>
      <c r="C634" s="955"/>
      <c r="D634" s="979"/>
      <c r="E634" s="961"/>
      <c r="F634" s="1146"/>
      <c r="G634" s="943"/>
      <c r="H634" s="943"/>
      <c r="I634" s="943"/>
      <c r="J634" s="16" t="s">
        <v>158</v>
      </c>
      <c r="K634" s="20"/>
      <c r="L634" s="20"/>
      <c r="M634" s="17"/>
      <c r="N634" s="17"/>
      <c r="O634" s="17"/>
      <c r="P634" s="17"/>
      <c r="Q634" s="16"/>
      <c r="R634" s="16"/>
      <c r="S634" s="946"/>
      <c r="T634" s="913"/>
      <c r="U634" s="913"/>
      <c r="V634" s="913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</row>
    <row r="635" spans="1:116" ht="9.75" customHeight="1" outlineLevel="4" x14ac:dyDescent="0.15">
      <c r="A635" s="949"/>
      <c r="B635" s="952"/>
      <c r="C635" s="955"/>
      <c r="D635" s="979"/>
      <c r="E635" s="961"/>
      <c r="F635" s="1147"/>
      <c r="G635" s="943"/>
      <c r="H635" s="943"/>
      <c r="I635" s="943"/>
      <c r="J635" s="18" t="s">
        <v>159</v>
      </c>
      <c r="K635" s="21"/>
      <c r="L635" s="21"/>
      <c r="M635" s="22"/>
      <c r="N635" s="22"/>
      <c r="O635" s="22"/>
      <c r="P635" s="22"/>
      <c r="Q635" s="18"/>
      <c r="R635" s="18"/>
      <c r="S635" s="946"/>
      <c r="T635" s="913"/>
      <c r="U635" s="913"/>
      <c r="V635" s="913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</row>
    <row r="636" spans="1:116" ht="9.75" customHeight="1" outlineLevel="4" thickBot="1" x14ac:dyDescent="0.2">
      <c r="A636" s="950"/>
      <c r="B636" s="953"/>
      <c r="C636" s="956"/>
      <c r="D636" s="980"/>
      <c r="E636" s="962"/>
      <c r="F636" s="1148"/>
      <c r="G636" s="944"/>
      <c r="H636" s="944"/>
      <c r="I636" s="944"/>
      <c r="J636" s="19" t="s">
        <v>385</v>
      </c>
      <c r="K636" s="19">
        <f>SUM(K632:K635)</f>
        <v>0</v>
      </c>
      <c r="L636" s="19">
        <f>SUM(L632:L635)</f>
        <v>0</v>
      </c>
      <c r="M636" s="19">
        <f t="shared" ref="M636:R636" si="149">SUM(M632:M635)</f>
        <v>0</v>
      </c>
      <c r="N636" s="19">
        <f t="shared" si="149"/>
        <v>0</v>
      </c>
      <c r="O636" s="19">
        <f t="shared" si="149"/>
        <v>0</v>
      </c>
      <c r="P636" s="19">
        <f t="shared" si="149"/>
        <v>0</v>
      </c>
      <c r="Q636" s="19">
        <f t="shared" si="149"/>
        <v>0</v>
      </c>
      <c r="R636" s="19">
        <f t="shared" si="149"/>
        <v>0</v>
      </c>
      <c r="S636" s="947"/>
      <c r="T636" s="914"/>
      <c r="U636" s="914"/>
      <c r="V636" s="914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</row>
    <row r="637" spans="1:116" ht="9.75" customHeight="1" outlineLevel="4" x14ac:dyDescent="0.15">
      <c r="A637" s="948" t="s">
        <v>20</v>
      </c>
      <c r="B637" s="951" t="s">
        <v>12</v>
      </c>
      <c r="C637" s="954" t="s">
        <v>10</v>
      </c>
      <c r="D637" s="978">
        <v>1</v>
      </c>
      <c r="E637" s="960" t="s">
        <v>59</v>
      </c>
      <c r="F637" s="1145" t="s">
        <v>361</v>
      </c>
      <c r="G637" s="942"/>
      <c r="H637" s="942" t="s">
        <v>62</v>
      </c>
      <c r="I637" s="942" t="s">
        <v>336</v>
      </c>
      <c r="J637" s="14" t="s">
        <v>156</v>
      </c>
      <c r="K637" s="20"/>
      <c r="L637" s="20"/>
      <c r="M637" s="17"/>
      <c r="N637" s="17"/>
      <c r="O637" s="17"/>
      <c r="P637" s="17"/>
      <c r="Q637" s="16"/>
      <c r="R637" s="16"/>
      <c r="S637" s="945"/>
      <c r="T637" s="912"/>
      <c r="U637" s="912"/>
      <c r="V637" s="912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</row>
    <row r="638" spans="1:116" ht="9.75" customHeight="1" outlineLevel="4" x14ac:dyDescent="0.15">
      <c r="A638" s="949"/>
      <c r="B638" s="952"/>
      <c r="C638" s="955"/>
      <c r="D638" s="979"/>
      <c r="E638" s="961"/>
      <c r="F638" s="1146"/>
      <c r="G638" s="943"/>
      <c r="H638" s="943"/>
      <c r="I638" s="943"/>
      <c r="J638" s="16" t="s">
        <v>157</v>
      </c>
      <c r="K638" s="20"/>
      <c r="L638" s="20"/>
      <c r="M638" s="17"/>
      <c r="N638" s="17"/>
      <c r="O638" s="17"/>
      <c r="P638" s="17"/>
      <c r="Q638" s="16"/>
      <c r="R638" s="16"/>
      <c r="S638" s="946"/>
      <c r="T638" s="913"/>
      <c r="U638" s="913"/>
      <c r="V638" s="913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</row>
    <row r="639" spans="1:116" ht="10.5" customHeight="1" outlineLevel="4" x14ac:dyDescent="0.15">
      <c r="A639" s="949"/>
      <c r="B639" s="952"/>
      <c r="C639" s="955"/>
      <c r="D639" s="979"/>
      <c r="E639" s="961"/>
      <c r="F639" s="1146"/>
      <c r="G639" s="943"/>
      <c r="H639" s="943"/>
      <c r="I639" s="943"/>
      <c r="J639" s="16" t="s">
        <v>158</v>
      </c>
      <c r="K639" s="20"/>
      <c r="L639" s="20"/>
      <c r="M639" s="17"/>
      <c r="N639" s="17"/>
      <c r="O639" s="17"/>
      <c r="P639" s="17"/>
      <c r="Q639" s="16"/>
      <c r="R639" s="16"/>
      <c r="S639" s="946"/>
      <c r="T639" s="913"/>
      <c r="U639" s="913"/>
      <c r="V639" s="913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</row>
    <row r="640" spans="1:116" ht="11.25" customHeight="1" outlineLevel="4" x14ac:dyDescent="0.15">
      <c r="A640" s="949"/>
      <c r="B640" s="952"/>
      <c r="C640" s="955"/>
      <c r="D640" s="979"/>
      <c r="E640" s="961"/>
      <c r="F640" s="1147"/>
      <c r="G640" s="943"/>
      <c r="H640" s="943"/>
      <c r="I640" s="943"/>
      <c r="J640" s="18" t="s">
        <v>159</v>
      </c>
      <c r="K640" s="21"/>
      <c r="L640" s="21"/>
      <c r="M640" s="22"/>
      <c r="N640" s="22"/>
      <c r="O640" s="22"/>
      <c r="P640" s="22"/>
      <c r="Q640" s="18"/>
      <c r="R640" s="18"/>
      <c r="S640" s="946"/>
      <c r="T640" s="913"/>
      <c r="U640" s="913"/>
      <c r="V640" s="913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</row>
    <row r="641" spans="1:116" ht="9.75" customHeight="1" outlineLevel="4" thickBot="1" x14ac:dyDescent="0.2">
      <c r="A641" s="950"/>
      <c r="B641" s="953"/>
      <c r="C641" s="956"/>
      <c r="D641" s="980"/>
      <c r="E641" s="962"/>
      <c r="F641" s="1148"/>
      <c r="G641" s="944"/>
      <c r="H641" s="944"/>
      <c r="I641" s="944"/>
      <c r="J641" s="19" t="s">
        <v>385</v>
      </c>
      <c r="K641" s="19">
        <f>SUM(K637:K640)</f>
        <v>0</v>
      </c>
      <c r="L641" s="19">
        <f>SUM(L637:L640)</f>
        <v>0</v>
      </c>
      <c r="M641" s="19">
        <f t="shared" ref="M641:R641" si="150">SUM(M637:M640)</f>
        <v>0</v>
      </c>
      <c r="N641" s="19">
        <f t="shared" si="150"/>
        <v>0</v>
      </c>
      <c r="O641" s="19">
        <f t="shared" si="150"/>
        <v>0</v>
      </c>
      <c r="P641" s="19">
        <f t="shared" si="150"/>
        <v>0</v>
      </c>
      <c r="Q641" s="19">
        <f t="shared" si="150"/>
        <v>0</v>
      </c>
      <c r="R641" s="19">
        <f t="shared" si="150"/>
        <v>0</v>
      </c>
      <c r="S641" s="947"/>
      <c r="T641" s="914"/>
      <c r="U641" s="914"/>
      <c r="V641" s="914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</row>
    <row r="642" spans="1:116" ht="9.75" customHeight="1" outlineLevel="4" x14ac:dyDescent="0.15">
      <c r="A642" s="1000" t="s">
        <v>20</v>
      </c>
      <c r="B642" s="1004" t="s">
        <v>12</v>
      </c>
      <c r="C642" s="1008" t="s">
        <v>10</v>
      </c>
      <c r="D642" s="978">
        <v>1</v>
      </c>
      <c r="E642" s="960" t="s">
        <v>60</v>
      </c>
      <c r="F642" s="963"/>
      <c r="G642" s="942"/>
      <c r="H642" s="942"/>
      <c r="I642" s="942"/>
      <c r="J642" s="14" t="s">
        <v>156</v>
      </c>
      <c r="K642" s="20"/>
      <c r="L642" s="20"/>
      <c r="M642" s="17"/>
      <c r="N642" s="17"/>
      <c r="O642" s="17"/>
      <c r="P642" s="17"/>
      <c r="Q642" s="16"/>
      <c r="R642" s="16"/>
      <c r="S642" s="945"/>
      <c r="T642" s="912"/>
      <c r="U642" s="912"/>
      <c r="V642" s="912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</row>
    <row r="643" spans="1:116" ht="9.75" customHeight="1" outlineLevel="4" x14ac:dyDescent="0.15">
      <c r="A643" s="1001"/>
      <c r="B643" s="1005"/>
      <c r="C643" s="1009"/>
      <c r="D643" s="979"/>
      <c r="E643" s="961"/>
      <c r="F643" s="964"/>
      <c r="G643" s="943"/>
      <c r="H643" s="943"/>
      <c r="I643" s="943"/>
      <c r="J643" s="16" t="s">
        <v>157</v>
      </c>
      <c r="K643" s="20"/>
      <c r="L643" s="20"/>
      <c r="M643" s="17"/>
      <c r="N643" s="17"/>
      <c r="O643" s="17"/>
      <c r="P643" s="17"/>
      <c r="Q643" s="16"/>
      <c r="R643" s="16"/>
      <c r="S643" s="946"/>
      <c r="T643" s="913"/>
      <c r="U643" s="913"/>
      <c r="V643" s="913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</row>
    <row r="644" spans="1:116" ht="9.75" customHeight="1" outlineLevel="4" x14ac:dyDescent="0.15">
      <c r="A644" s="1001"/>
      <c r="B644" s="1005"/>
      <c r="C644" s="1009"/>
      <c r="D644" s="979"/>
      <c r="E644" s="961"/>
      <c r="F644" s="964"/>
      <c r="G644" s="943"/>
      <c r="H644" s="943"/>
      <c r="I644" s="943"/>
      <c r="J644" s="16" t="s">
        <v>158</v>
      </c>
      <c r="K644" s="20"/>
      <c r="L644" s="20"/>
      <c r="M644" s="17"/>
      <c r="N644" s="17"/>
      <c r="O644" s="17"/>
      <c r="P644" s="17"/>
      <c r="Q644" s="16"/>
      <c r="R644" s="16"/>
      <c r="S644" s="946"/>
      <c r="T644" s="913"/>
      <c r="U644" s="913"/>
      <c r="V644" s="913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</row>
    <row r="645" spans="1:116" ht="9.75" customHeight="1" outlineLevel="4" x14ac:dyDescent="0.15">
      <c r="A645" s="1002"/>
      <c r="B645" s="1006"/>
      <c r="C645" s="1010"/>
      <c r="D645" s="979"/>
      <c r="E645" s="961"/>
      <c r="F645" s="964"/>
      <c r="G645" s="943"/>
      <c r="H645" s="943"/>
      <c r="I645" s="943"/>
      <c r="J645" s="18" t="s">
        <v>159</v>
      </c>
      <c r="K645" s="21"/>
      <c r="L645" s="21"/>
      <c r="M645" s="22"/>
      <c r="N645" s="22"/>
      <c r="O645" s="22"/>
      <c r="P645" s="22"/>
      <c r="Q645" s="18"/>
      <c r="R645" s="18"/>
      <c r="S645" s="946"/>
      <c r="T645" s="913"/>
      <c r="U645" s="913"/>
      <c r="V645" s="913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</row>
    <row r="646" spans="1:116" ht="9.75" customHeight="1" outlineLevel="4" thickBot="1" x14ac:dyDescent="0.2">
      <c r="A646" s="1003"/>
      <c r="B646" s="1007"/>
      <c r="C646" s="1011"/>
      <c r="D646" s="980"/>
      <c r="E646" s="962"/>
      <c r="F646" s="965"/>
      <c r="G646" s="944"/>
      <c r="H646" s="944"/>
      <c r="I646" s="944"/>
      <c r="J646" s="19" t="s">
        <v>385</v>
      </c>
      <c r="K646" s="19">
        <f>SUM(K642:K645)</f>
        <v>0</v>
      </c>
      <c r="L646" s="19">
        <f>SUM(L642:L645)</f>
        <v>0</v>
      </c>
      <c r="M646" s="19">
        <f t="shared" ref="M646:R646" si="151">SUM(M642:M645)</f>
        <v>0</v>
      </c>
      <c r="N646" s="19">
        <f t="shared" si="151"/>
        <v>0</v>
      </c>
      <c r="O646" s="19">
        <f t="shared" si="151"/>
        <v>0</v>
      </c>
      <c r="P646" s="19">
        <f t="shared" si="151"/>
        <v>0</v>
      </c>
      <c r="Q646" s="19">
        <f t="shared" si="151"/>
        <v>0</v>
      </c>
      <c r="R646" s="19">
        <f t="shared" si="151"/>
        <v>0</v>
      </c>
      <c r="S646" s="947"/>
      <c r="T646" s="914"/>
      <c r="U646" s="914"/>
      <c r="V646" s="914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</row>
    <row r="647" spans="1:116" ht="9.75" customHeight="1" outlineLevel="4" x14ac:dyDescent="0.15">
      <c r="A647" s="1000" t="s">
        <v>20</v>
      </c>
      <c r="B647" s="1004" t="s">
        <v>12</v>
      </c>
      <c r="C647" s="1008" t="s">
        <v>10</v>
      </c>
      <c r="D647" s="978">
        <v>1</v>
      </c>
      <c r="E647" s="960" t="s">
        <v>61</v>
      </c>
      <c r="F647" s="963"/>
      <c r="G647" s="942"/>
      <c r="H647" s="942"/>
      <c r="I647" s="942"/>
      <c r="J647" s="14" t="s">
        <v>156</v>
      </c>
      <c r="K647" s="20"/>
      <c r="L647" s="20"/>
      <c r="M647" s="17"/>
      <c r="N647" s="17"/>
      <c r="O647" s="17"/>
      <c r="P647" s="17"/>
      <c r="Q647" s="16"/>
      <c r="R647" s="16"/>
      <c r="S647" s="945"/>
      <c r="T647" s="912"/>
      <c r="U647" s="912"/>
      <c r="V647" s="912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</row>
    <row r="648" spans="1:116" ht="9.75" customHeight="1" outlineLevel="4" x14ac:dyDescent="0.15">
      <c r="A648" s="1001"/>
      <c r="B648" s="1005"/>
      <c r="C648" s="1009"/>
      <c r="D648" s="979"/>
      <c r="E648" s="961"/>
      <c r="F648" s="964"/>
      <c r="G648" s="943"/>
      <c r="H648" s="943"/>
      <c r="I648" s="943"/>
      <c r="J648" s="16" t="s">
        <v>157</v>
      </c>
      <c r="K648" s="20"/>
      <c r="L648" s="20"/>
      <c r="M648" s="17"/>
      <c r="N648" s="17"/>
      <c r="O648" s="17"/>
      <c r="P648" s="17"/>
      <c r="Q648" s="16"/>
      <c r="R648" s="16"/>
      <c r="S648" s="946"/>
      <c r="T648" s="913"/>
      <c r="U648" s="913"/>
      <c r="V648" s="913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</row>
    <row r="649" spans="1:116" ht="10.5" customHeight="1" outlineLevel="4" x14ac:dyDescent="0.15">
      <c r="A649" s="1001"/>
      <c r="B649" s="1005"/>
      <c r="C649" s="1009"/>
      <c r="D649" s="979"/>
      <c r="E649" s="961"/>
      <c r="F649" s="964"/>
      <c r="G649" s="943"/>
      <c r="H649" s="943"/>
      <c r="I649" s="943"/>
      <c r="J649" s="16" t="s">
        <v>158</v>
      </c>
      <c r="K649" s="20"/>
      <c r="L649" s="20"/>
      <c r="M649" s="17"/>
      <c r="N649" s="17"/>
      <c r="O649" s="17"/>
      <c r="P649" s="17"/>
      <c r="Q649" s="16"/>
      <c r="R649" s="16"/>
      <c r="S649" s="946"/>
      <c r="T649" s="913"/>
      <c r="U649" s="913"/>
      <c r="V649" s="913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</row>
    <row r="650" spans="1:116" ht="11.25" customHeight="1" outlineLevel="4" x14ac:dyDescent="0.15">
      <c r="A650" s="1002"/>
      <c r="B650" s="1006"/>
      <c r="C650" s="1010"/>
      <c r="D650" s="979"/>
      <c r="E650" s="961"/>
      <c r="F650" s="964"/>
      <c r="G650" s="943"/>
      <c r="H650" s="943"/>
      <c r="I650" s="943"/>
      <c r="J650" s="18" t="s">
        <v>159</v>
      </c>
      <c r="K650" s="21"/>
      <c r="L650" s="21"/>
      <c r="M650" s="22"/>
      <c r="N650" s="22"/>
      <c r="O650" s="22"/>
      <c r="P650" s="22"/>
      <c r="Q650" s="18"/>
      <c r="R650" s="18"/>
      <c r="S650" s="946"/>
      <c r="T650" s="913"/>
      <c r="U650" s="913"/>
      <c r="V650" s="913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</row>
    <row r="651" spans="1:116" ht="9.75" customHeight="1" outlineLevel="4" thickBot="1" x14ac:dyDescent="0.2">
      <c r="A651" s="1003"/>
      <c r="B651" s="1007"/>
      <c r="C651" s="1011"/>
      <c r="D651" s="980"/>
      <c r="E651" s="962"/>
      <c r="F651" s="965"/>
      <c r="G651" s="944"/>
      <c r="H651" s="944"/>
      <c r="I651" s="944"/>
      <c r="J651" s="19" t="s">
        <v>385</v>
      </c>
      <c r="K651" s="19">
        <f>SUM(K647:K650)</f>
        <v>0</v>
      </c>
      <c r="L651" s="19">
        <f>SUM(L647:L650)</f>
        <v>0</v>
      </c>
      <c r="M651" s="19">
        <f t="shared" ref="M651:R651" si="152">SUM(M647:M650)</f>
        <v>0</v>
      </c>
      <c r="N651" s="19">
        <f t="shared" si="152"/>
        <v>0</v>
      </c>
      <c r="O651" s="19">
        <f t="shared" si="152"/>
        <v>0</v>
      </c>
      <c r="P651" s="19">
        <f t="shared" si="152"/>
        <v>0</v>
      </c>
      <c r="Q651" s="19">
        <f t="shared" si="152"/>
        <v>0</v>
      </c>
      <c r="R651" s="19">
        <f t="shared" si="152"/>
        <v>0</v>
      </c>
      <c r="S651" s="947"/>
      <c r="T651" s="914"/>
      <c r="U651" s="914"/>
      <c r="V651" s="914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</row>
    <row r="652" spans="1:116" ht="9.75" customHeight="1" outlineLevel="3" thickBot="1" x14ac:dyDescent="0.2">
      <c r="A652" s="30" t="s">
        <v>20</v>
      </c>
      <c r="B652" s="31" t="s">
        <v>12</v>
      </c>
      <c r="C652" s="10" t="s">
        <v>10</v>
      </c>
      <c r="D652" s="25">
        <v>1</v>
      </c>
      <c r="E652" s="915" t="s">
        <v>46</v>
      </c>
      <c r="F652" s="916"/>
      <c r="G652" s="916"/>
      <c r="H652" s="916"/>
      <c r="I652" s="916"/>
      <c r="J652" s="916"/>
      <c r="K652" s="26">
        <f>K601+K606+K611+K616+K621+K646+K651+K641+K636+K631+K626</f>
        <v>5936029</v>
      </c>
      <c r="L652" s="26">
        <f>L601+L606+L611+L616+L621+L646+L651+L641+L636+L631+L626</f>
        <v>1000346.2500000001</v>
      </c>
      <c r="M652" s="26">
        <f t="shared" ref="M652:R652" si="153">M601+M606+M611+M616+M621+M646+M651+M641+M636+M631+M626</f>
        <v>1000346.2500000001</v>
      </c>
      <c r="N652" s="26">
        <f t="shared" si="153"/>
        <v>19150.320000000003</v>
      </c>
      <c r="O652" s="26">
        <f t="shared" si="153"/>
        <v>0</v>
      </c>
      <c r="P652" s="26">
        <f t="shared" si="153"/>
        <v>981195.92999999993</v>
      </c>
      <c r="Q652" s="26">
        <f t="shared" si="153"/>
        <v>3487541.07</v>
      </c>
      <c r="R652" s="26">
        <f t="shared" si="153"/>
        <v>0</v>
      </c>
      <c r="S652" s="42" t="s">
        <v>13</v>
      </c>
      <c r="T652" s="43" t="s">
        <v>13</v>
      </c>
      <c r="U652" s="44" t="s">
        <v>13</v>
      </c>
      <c r="V652" s="45" t="s">
        <v>13</v>
      </c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</row>
    <row r="653" spans="1:116" ht="9.75" customHeight="1" outlineLevel="4" thickBot="1" x14ac:dyDescent="0.2">
      <c r="A653" s="11" t="s">
        <v>20</v>
      </c>
      <c r="B653" s="12" t="s">
        <v>12</v>
      </c>
      <c r="C653" s="86" t="s">
        <v>10</v>
      </c>
      <c r="D653" s="13">
        <v>2</v>
      </c>
      <c r="E653" s="969" t="s">
        <v>200</v>
      </c>
      <c r="F653" s="970"/>
      <c r="G653" s="970"/>
      <c r="H653" s="970"/>
      <c r="I653" s="970"/>
      <c r="J653" s="970"/>
      <c r="K653" s="970"/>
      <c r="L653" s="970"/>
      <c r="M653" s="970"/>
      <c r="N653" s="970"/>
      <c r="O653" s="970"/>
      <c r="P653" s="970"/>
      <c r="Q653" s="970"/>
      <c r="R653" s="970"/>
      <c r="S653" s="970"/>
      <c r="T653" s="970"/>
      <c r="U653" s="970"/>
      <c r="V653" s="971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</row>
    <row r="654" spans="1:116" ht="9.75" customHeight="1" outlineLevel="4" x14ac:dyDescent="0.15">
      <c r="A654" s="1000" t="s">
        <v>20</v>
      </c>
      <c r="B654" s="1004" t="s">
        <v>12</v>
      </c>
      <c r="C654" s="1008" t="s">
        <v>10</v>
      </c>
      <c r="D654" s="978">
        <v>2</v>
      </c>
      <c r="E654" s="1023" t="s">
        <v>10</v>
      </c>
      <c r="F654" s="1142" t="s">
        <v>301</v>
      </c>
      <c r="G654" s="985" t="s">
        <v>444</v>
      </c>
      <c r="H654" s="97" t="s">
        <v>388</v>
      </c>
      <c r="I654" s="943" t="s">
        <v>450</v>
      </c>
      <c r="J654" s="131" t="s">
        <v>156</v>
      </c>
      <c r="K654" s="130">
        <f>25588.24+295442.74</f>
        <v>321030.98</v>
      </c>
      <c r="L654" s="131">
        <v>318309.37</v>
      </c>
      <c r="M654" s="132">
        <f>N654+P654</f>
        <v>318309.37</v>
      </c>
      <c r="N654" s="132">
        <v>750.2</v>
      </c>
      <c r="O654" s="132"/>
      <c r="P654" s="132">
        <v>317559.17</v>
      </c>
      <c r="Q654" s="131">
        <v>190985.62</v>
      </c>
      <c r="R654" s="131">
        <v>127323.75</v>
      </c>
      <c r="S654" s="1013" t="s">
        <v>401</v>
      </c>
      <c r="T654" s="913">
        <v>1000</v>
      </c>
      <c r="U654" s="913" t="s">
        <v>13</v>
      </c>
      <c r="V654" s="913" t="s">
        <v>13</v>
      </c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</row>
    <row r="655" spans="1:116" ht="9.75" customHeight="1" outlineLevel="4" x14ac:dyDescent="0.15">
      <c r="A655" s="1001"/>
      <c r="B655" s="1005"/>
      <c r="C655" s="1009"/>
      <c r="D655" s="979"/>
      <c r="E655" s="1023"/>
      <c r="F655" s="1142"/>
      <c r="G655" s="985"/>
      <c r="H655" s="97" t="s">
        <v>62</v>
      </c>
      <c r="I655" s="943"/>
      <c r="J655" s="131" t="s">
        <v>157</v>
      </c>
      <c r="K655" s="130">
        <v>25588.240000000002</v>
      </c>
      <c r="L655" s="131"/>
      <c r="M655" s="132"/>
      <c r="N655" s="132"/>
      <c r="O655" s="132"/>
      <c r="P655" s="132"/>
      <c r="Q655" s="131"/>
      <c r="R655" s="131"/>
      <c r="S655" s="1013"/>
      <c r="T655" s="913"/>
      <c r="U655" s="913"/>
      <c r="V655" s="913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</row>
    <row r="656" spans="1:116" ht="9.75" customHeight="1" outlineLevel="4" x14ac:dyDescent="0.15">
      <c r="A656" s="1001"/>
      <c r="B656" s="1005"/>
      <c r="C656" s="1009"/>
      <c r="D656" s="979"/>
      <c r="E656" s="1023"/>
      <c r="F656" s="1142"/>
      <c r="G656" s="985"/>
      <c r="H656" s="97" t="s">
        <v>391</v>
      </c>
      <c r="I656" s="943"/>
      <c r="J656" s="131" t="s">
        <v>158</v>
      </c>
      <c r="K656" s="130">
        <v>290000</v>
      </c>
      <c r="L656" s="131"/>
      <c r="M656" s="132"/>
      <c r="N656" s="132"/>
      <c r="O656" s="132"/>
      <c r="P656" s="132"/>
      <c r="Q656" s="131"/>
      <c r="R656" s="131"/>
      <c r="S656" s="1013"/>
      <c r="T656" s="913"/>
      <c r="U656" s="913"/>
      <c r="V656" s="913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</row>
    <row r="657" spans="1:116" ht="9.75" customHeight="1" outlineLevel="4" x14ac:dyDescent="0.15">
      <c r="A657" s="1002"/>
      <c r="B657" s="1006"/>
      <c r="C657" s="1010"/>
      <c r="D657" s="979"/>
      <c r="E657" s="1024"/>
      <c r="F657" s="1143"/>
      <c r="G657" s="987"/>
      <c r="H657" s="989" t="s">
        <v>398</v>
      </c>
      <c r="I657" s="943"/>
      <c r="J657" s="134" t="s">
        <v>159</v>
      </c>
      <c r="K657" s="133"/>
      <c r="L657" s="134"/>
      <c r="M657" s="134"/>
      <c r="N657" s="134"/>
      <c r="O657" s="134"/>
      <c r="P657" s="134"/>
      <c r="Q657" s="134"/>
      <c r="R657" s="134"/>
      <c r="S657" s="1014"/>
      <c r="T657" s="913"/>
      <c r="U657" s="913"/>
      <c r="V657" s="913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</row>
    <row r="658" spans="1:116" ht="9.75" customHeight="1" outlineLevel="4" thickBot="1" x14ac:dyDescent="0.2">
      <c r="A658" s="1003"/>
      <c r="B658" s="1007"/>
      <c r="C658" s="1011"/>
      <c r="D658" s="980"/>
      <c r="E658" s="1025"/>
      <c r="F658" s="1144"/>
      <c r="G658" s="988"/>
      <c r="H658" s="944"/>
      <c r="I658" s="944"/>
      <c r="J658" s="135" t="s">
        <v>385</v>
      </c>
      <c r="K658" s="135">
        <f>SUM(K654:K657)</f>
        <v>636619.22</v>
      </c>
      <c r="L658" s="135">
        <f>SUM(L654:L657)</f>
        <v>318309.37</v>
      </c>
      <c r="M658" s="135">
        <f t="shared" ref="M658:R658" si="154">SUM(M654:M657)</f>
        <v>318309.37</v>
      </c>
      <c r="N658" s="135">
        <f t="shared" si="154"/>
        <v>750.2</v>
      </c>
      <c r="O658" s="135">
        <f t="shared" si="154"/>
        <v>0</v>
      </c>
      <c r="P658" s="135">
        <f t="shared" si="154"/>
        <v>317559.17</v>
      </c>
      <c r="Q658" s="135">
        <f t="shared" si="154"/>
        <v>190985.62</v>
      </c>
      <c r="R658" s="135">
        <f t="shared" si="154"/>
        <v>127323.75</v>
      </c>
      <c r="S658" s="1015"/>
      <c r="T658" s="914"/>
      <c r="U658" s="914"/>
      <c r="V658" s="914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</row>
    <row r="659" spans="1:116" ht="9.75" customHeight="1" outlineLevel="4" x14ac:dyDescent="0.15">
      <c r="A659" s="1000" t="s">
        <v>20</v>
      </c>
      <c r="B659" s="1004" t="s">
        <v>12</v>
      </c>
      <c r="C659" s="1008" t="s">
        <v>10</v>
      </c>
      <c r="D659" s="978">
        <v>2</v>
      </c>
      <c r="E659" s="960" t="s">
        <v>11</v>
      </c>
      <c r="F659" s="1162" t="s">
        <v>302</v>
      </c>
      <c r="G659" s="985" t="s">
        <v>444</v>
      </c>
      <c r="H659" s="97" t="s">
        <v>388</v>
      </c>
      <c r="I659" s="943" t="s">
        <v>451</v>
      </c>
      <c r="J659" s="137" t="s">
        <v>156</v>
      </c>
      <c r="K659" s="130">
        <f>63970.59+2239.61</f>
        <v>66210.2</v>
      </c>
      <c r="L659" s="130">
        <v>427590.40000000002</v>
      </c>
      <c r="M659" s="132">
        <f>N659+P659</f>
        <v>427590.40000000002</v>
      </c>
      <c r="N659" s="132">
        <v>750.2</v>
      </c>
      <c r="O659" s="132"/>
      <c r="P659" s="132">
        <v>426840.2</v>
      </c>
      <c r="Q659" s="131">
        <v>256554.23999999999</v>
      </c>
      <c r="R659" s="131">
        <v>171036.16</v>
      </c>
      <c r="S659" s="1013" t="s">
        <v>401</v>
      </c>
      <c r="T659" s="912">
        <v>0</v>
      </c>
      <c r="U659" s="912">
        <v>1000</v>
      </c>
      <c r="V659" s="912" t="s">
        <v>13</v>
      </c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</row>
    <row r="660" spans="1:116" ht="9.75" customHeight="1" outlineLevel="4" x14ac:dyDescent="0.15">
      <c r="A660" s="1001"/>
      <c r="B660" s="1005"/>
      <c r="C660" s="1009"/>
      <c r="D660" s="979"/>
      <c r="E660" s="961"/>
      <c r="F660" s="1163"/>
      <c r="G660" s="985"/>
      <c r="H660" s="97" t="s">
        <v>62</v>
      </c>
      <c r="I660" s="943"/>
      <c r="J660" s="131" t="s">
        <v>157</v>
      </c>
      <c r="K660" s="130">
        <v>63970.59</v>
      </c>
      <c r="L660" s="130"/>
      <c r="M660" s="132"/>
      <c r="N660" s="132"/>
      <c r="O660" s="132"/>
      <c r="P660" s="132"/>
      <c r="Q660" s="131"/>
      <c r="R660" s="131"/>
      <c r="S660" s="1013"/>
      <c r="T660" s="913"/>
      <c r="U660" s="913"/>
      <c r="V660" s="913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</row>
    <row r="661" spans="1:116" ht="9.75" customHeight="1" outlineLevel="4" x14ac:dyDescent="0.15">
      <c r="A661" s="1001"/>
      <c r="B661" s="1005"/>
      <c r="C661" s="1009"/>
      <c r="D661" s="979"/>
      <c r="E661" s="961"/>
      <c r="F661" s="1163"/>
      <c r="G661" s="985"/>
      <c r="H661" s="97" t="s">
        <v>391</v>
      </c>
      <c r="I661" s="943"/>
      <c r="J661" s="131" t="s">
        <v>158</v>
      </c>
      <c r="K661" s="130">
        <v>725000</v>
      </c>
      <c r="L661" s="130"/>
      <c r="M661" s="132"/>
      <c r="N661" s="132"/>
      <c r="O661" s="132"/>
      <c r="P661" s="132"/>
      <c r="Q661" s="131"/>
      <c r="R661" s="131"/>
      <c r="S661" s="1013"/>
      <c r="T661" s="913"/>
      <c r="U661" s="913"/>
      <c r="V661" s="913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</row>
    <row r="662" spans="1:116" ht="9.75" customHeight="1" outlineLevel="4" x14ac:dyDescent="0.15">
      <c r="A662" s="1002"/>
      <c r="B662" s="1006"/>
      <c r="C662" s="1010"/>
      <c r="D662" s="979"/>
      <c r="E662" s="961"/>
      <c r="F662" s="1163"/>
      <c r="G662" s="987"/>
      <c r="H662" s="989" t="s">
        <v>399</v>
      </c>
      <c r="I662" s="943"/>
      <c r="J662" s="134" t="s">
        <v>159</v>
      </c>
      <c r="K662" s="133"/>
      <c r="L662" s="133"/>
      <c r="M662" s="138"/>
      <c r="N662" s="138"/>
      <c r="O662" s="138"/>
      <c r="P662" s="138"/>
      <c r="Q662" s="134"/>
      <c r="R662" s="134"/>
      <c r="S662" s="1014"/>
      <c r="T662" s="913"/>
      <c r="U662" s="913"/>
      <c r="V662" s="913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</row>
    <row r="663" spans="1:116" ht="9.75" customHeight="1" outlineLevel="4" thickBot="1" x14ac:dyDescent="0.2">
      <c r="A663" s="1003"/>
      <c r="B663" s="1007"/>
      <c r="C663" s="1011"/>
      <c r="D663" s="980"/>
      <c r="E663" s="962"/>
      <c r="F663" s="1164"/>
      <c r="G663" s="988"/>
      <c r="H663" s="944"/>
      <c r="I663" s="944"/>
      <c r="J663" s="135" t="s">
        <v>385</v>
      </c>
      <c r="K663" s="135">
        <f>SUM(K659:K662)</f>
        <v>855180.79</v>
      </c>
      <c r="L663" s="135">
        <f>SUM(L659:L662)</f>
        <v>427590.40000000002</v>
      </c>
      <c r="M663" s="135">
        <f t="shared" ref="M663:R663" si="155">SUM(M659:M662)</f>
        <v>427590.40000000002</v>
      </c>
      <c r="N663" s="135">
        <f t="shared" si="155"/>
        <v>750.2</v>
      </c>
      <c r="O663" s="135">
        <f t="shared" si="155"/>
        <v>0</v>
      </c>
      <c r="P663" s="135">
        <f t="shared" si="155"/>
        <v>426840.2</v>
      </c>
      <c r="Q663" s="135">
        <f t="shared" si="155"/>
        <v>256554.23999999999</v>
      </c>
      <c r="R663" s="135">
        <f t="shared" si="155"/>
        <v>171036.16</v>
      </c>
      <c r="S663" s="1015"/>
      <c r="T663" s="914"/>
      <c r="U663" s="914"/>
      <c r="V663" s="914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</row>
    <row r="664" spans="1:116" ht="9.75" customHeight="1" outlineLevel="4" x14ac:dyDescent="0.15">
      <c r="A664" s="1000" t="s">
        <v>20</v>
      </c>
      <c r="B664" s="1004" t="s">
        <v>12</v>
      </c>
      <c r="C664" s="1008" t="s">
        <v>10</v>
      </c>
      <c r="D664" s="978">
        <v>2</v>
      </c>
      <c r="E664" s="960" t="s">
        <v>12</v>
      </c>
      <c r="F664" s="1162" t="s">
        <v>362</v>
      </c>
      <c r="G664" s="985" t="s">
        <v>444</v>
      </c>
      <c r="H664" s="97" t="s">
        <v>388</v>
      </c>
      <c r="I664" s="943" t="s">
        <v>452</v>
      </c>
      <c r="J664" s="137" t="s">
        <v>156</v>
      </c>
      <c r="K664" s="130">
        <f>63970.59+49230.55</f>
        <v>113201.14</v>
      </c>
      <c r="L664" s="130">
        <v>451085.87</v>
      </c>
      <c r="M664" s="132">
        <f>N664+P664</f>
        <v>451085.87</v>
      </c>
      <c r="N664" s="132">
        <v>750.2</v>
      </c>
      <c r="O664" s="132"/>
      <c r="P664" s="132">
        <v>450335.67</v>
      </c>
      <c r="Q664" s="131">
        <v>270651.52000000002</v>
      </c>
      <c r="R664" s="131">
        <v>180434.35</v>
      </c>
      <c r="S664" s="1013" t="s">
        <v>401</v>
      </c>
      <c r="T664" s="912">
        <v>0</v>
      </c>
      <c r="U664" s="912">
        <v>1000</v>
      </c>
      <c r="V664" s="912" t="s">
        <v>13</v>
      </c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</row>
    <row r="665" spans="1:116" ht="9.75" customHeight="1" outlineLevel="4" x14ac:dyDescent="0.15">
      <c r="A665" s="1001"/>
      <c r="B665" s="1005"/>
      <c r="C665" s="1009"/>
      <c r="D665" s="979"/>
      <c r="E665" s="961"/>
      <c r="F665" s="1163"/>
      <c r="G665" s="985"/>
      <c r="H665" s="97" t="s">
        <v>62</v>
      </c>
      <c r="I665" s="943"/>
      <c r="J665" s="131" t="s">
        <v>157</v>
      </c>
      <c r="K665" s="130">
        <v>63970.59</v>
      </c>
      <c r="L665" s="130"/>
      <c r="M665" s="132"/>
      <c r="N665" s="132"/>
      <c r="O665" s="132"/>
      <c r="P665" s="132"/>
      <c r="Q665" s="131"/>
      <c r="R665" s="131"/>
      <c r="S665" s="1013"/>
      <c r="T665" s="913"/>
      <c r="U665" s="913"/>
      <c r="V665" s="913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</row>
    <row r="666" spans="1:116" ht="10.5" customHeight="1" outlineLevel="4" x14ac:dyDescent="0.15">
      <c r="A666" s="1001"/>
      <c r="B666" s="1005"/>
      <c r="C666" s="1009"/>
      <c r="D666" s="979"/>
      <c r="E666" s="961"/>
      <c r="F666" s="1163"/>
      <c r="G666" s="985"/>
      <c r="H666" s="97" t="s">
        <v>391</v>
      </c>
      <c r="I666" s="943"/>
      <c r="J666" s="131" t="s">
        <v>158</v>
      </c>
      <c r="K666" s="130">
        <v>725000</v>
      </c>
      <c r="L666" s="130"/>
      <c r="M666" s="132"/>
      <c r="N666" s="132"/>
      <c r="O666" s="132"/>
      <c r="P666" s="132"/>
      <c r="Q666" s="131"/>
      <c r="R666" s="131"/>
      <c r="S666" s="1013"/>
      <c r="T666" s="913"/>
      <c r="U666" s="913"/>
      <c r="V666" s="913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</row>
    <row r="667" spans="1:116" ht="10.5" customHeight="1" outlineLevel="4" x14ac:dyDescent="0.15">
      <c r="A667" s="1002"/>
      <c r="B667" s="1006"/>
      <c r="C667" s="1010"/>
      <c r="D667" s="979"/>
      <c r="E667" s="961"/>
      <c r="F667" s="1163"/>
      <c r="G667" s="987"/>
      <c r="H667" s="989" t="s">
        <v>397</v>
      </c>
      <c r="I667" s="943"/>
      <c r="J667" s="134" t="s">
        <v>159</v>
      </c>
      <c r="K667" s="133"/>
      <c r="L667" s="133"/>
      <c r="M667" s="138"/>
      <c r="N667" s="138"/>
      <c r="O667" s="138"/>
      <c r="P667" s="138"/>
      <c r="Q667" s="134"/>
      <c r="R667" s="134"/>
      <c r="S667" s="1014"/>
      <c r="T667" s="913"/>
      <c r="U667" s="913"/>
      <c r="V667" s="913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</row>
    <row r="668" spans="1:116" ht="9.75" customHeight="1" outlineLevel="4" thickBot="1" x14ac:dyDescent="0.2">
      <c r="A668" s="1003"/>
      <c r="B668" s="1007"/>
      <c r="C668" s="1011"/>
      <c r="D668" s="980"/>
      <c r="E668" s="962"/>
      <c r="F668" s="1164"/>
      <c r="G668" s="988"/>
      <c r="H668" s="944"/>
      <c r="I668" s="944"/>
      <c r="J668" s="135" t="s">
        <v>385</v>
      </c>
      <c r="K668" s="135">
        <f>SUM(K664:K667)</f>
        <v>902171.73</v>
      </c>
      <c r="L668" s="135">
        <f>SUM(L664:L667)</f>
        <v>451085.87</v>
      </c>
      <c r="M668" s="135">
        <f t="shared" ref="M668:R668" si="156">SUM(M664:M667)</f>
        <v>451085.87</v>
      </c>
      <c r="N668" s="135">
        <f t="shared" si="156"/>
        <v>750.2</v>
      </c>
      <c r="O668" s="135">
        <f t="shared" si="156"/>
        <v>0</v>
      </c>
      <c r="P668" s="135">
        <f t="shared" si="156"/>
        <v>450335.67</v>
      </c>
      <c r="Q668" s="135">
        <f t="shared" si="156"/>
        <v>270651.52000000002</v>
      </c>
      <c r="R668" s="135">
        <f t="shared" si="156"/>
        <v>180434.35</v>
      </c>
      <c r="S668" s="1015"/>
      <c r="T668" s="914"/>
      <c r="U668" s="914"/>
      <c r="V668" s="914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</row>
    <row r="669" spans="1:116" ht="9.75" customHeight="1" outlineLevel="4" x14ac:dyDescent="0.15">
      <c r="A669" s="1000" t="s">
        <v>20</v>
      </c>
      <c r="B669" s="1004" t="s">
        <v>12</v>
      </c>
      <c r="C669" s="1008" t="s">
        <v>10</v>
      </c>
      <c r="D669" s="978">
        <v>2</v>
      </c>
      <c r="E669" s="960" t="s">
        <v>41</v>
      </c>
      <c r="F669" s="963"/>
      <c r="G669" s="942"/>
      <c r="H669" s="942"/>
      <c r="I669" s="942"/>
      <c r="J669" s="14" t="s">
        <v>156</v>
      </c>
      <c r="K669" s="20"/>
      <c r="L669" s="20"/>
      <c r="M669" s="17"/>
      <c r="N669" s="17"/>
      <c r="O669" s="17"/>
      <c r="P669" s="17"/>
      <c r="Q669" s="16"/>
      <c r="R669" s="16"/>
      <c r="S669" s="945"/>
      <c r="T669" s="912"/>
      <c r="U669" s="912"/>
      <c r="V669" s="912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</row>
    <row r="670" spans="1:116" ht="9.75" customHeight="1" outlineLevel="4" x14ac:dyDescent="0.15">
      <c r="A670" s="1001"/>
      <c r="B670" s="1005"/>
      <c r="C670" s="1009"/>
      <c r="D670" s="979"/>
      <c r="E670" s="961"/>
      <c r="F670" s="964"/>
      <c r="G670" s="943"/>
      <c r="H670" s="943"/>
      <c r="I670" s="943"/>
      <c r="J670" s="16" t="s">
        <v>157</v>
      </c>
      <c r="K670" s="20"/>
      <c r="L670" s="20"/>
      <c r="M670" s="17"/>
      <c r="N670" s="17"/>
      <c r="O670" s="17"/>
      <c r="P670" s="17"/>
      <c r="Q670" s="16"/>
      <c r="R670" s="16"/>
      <c r="S670" s="946"/>
      <c r="T670" s="913"/>
      <c r="U670" s="913"/>
      <c r="V670" s="913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</row>
    <row r="671" spans="1:116" ht="9.75" customHeight="1" outlineLevel="4" x14ac:dyDescent="0.15">
      <c r="A671" s="1001"/>
      <c r="B671" s="1005"/>
      <c r="C671" s="1009"/>
      <c r="D671" s="979"/>
      <c r="E671" s="961"/>
      <c r="F671" s="964"/>
      <c r="G671" s="943"/>
      <c r="H671" s="943"/>
      <c r="I671" s="943"/>
      <c r="J671" s="16" t="s">
        <v>158</v>
      </c>
      <c r="K671" s="20"/>
      <c r="L671" s="20"/>
      <c r="M671" s="17"/>
      <c r="N671" s="17"/>
      <c r="O671" s="17"/>
      <c r="P671" s="17"/>
      <c r="Q671" s="16"/>
      <c r="R671" s="16"/>
      <c r="S671" s="946"/>
      <c r="T671" s="913"/>
      <c r="U671" s="913"/>
      <c r="V671" s="913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</row>
    <row r="672" spans="1:116" ht="9.75" customHeight="1" outlineLevel="4" x14ac:dyDescent="0.15">
      <c r="A672" s="1002"/>
      <c r="B672" s="1006"/>
      <c r="C672" s="1010"/>
      <c r="D672" s="979"/>
      <c r="E672" s="961"/>
      <c r="F672" s="964"/>
      <c r="G672" s="943"/>
      <c r="H672" s="943"/>
      <c r="I672" s="943"/>
      <c r="J672" s="18" t="s">
        <v>159</v>
      </c>
      <c r="K672" s="21"/>
      <c r="L672" s="21"/>
      <c r="M672" s="22"/>
      <c r="N672" s="22"/>
      <c r="O672" s="22"/>
      <c r="P672" s="22"/>
      <c r="Q672" s="18"/>
      <c r="R672" s="18"/>
      <c r="S672" s="946"/>
      <c r="T672" s="913"/>
      <c r="U672" s="913"/>
      <c r="V672" s="913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</row>
    <row r="673" spans="1:116" ht="9.75" customHeight="1" outlineLevel="4" thickBot="1" x14ac:dyDescent="0.2">
      <c r="A673" s="1003"/>
      <c r="B673" s="1007"/>
      <c r="C673" s="1011"/>
      <c r="D673" s="980"/>
      <c r="E673" s="962"/>
      <c r="F673" s="965"/>
      <c r="G673" s="944"/>
      <c r="H673" s="944"/>
      <c r="I673" s="944"/>
      <c r="J673" s="19" t="s">
        <v>385</v>
      </c>
      <c r="K673" s="19">
        <f>SUM(K669:K672)</f>
        <v>0</v>
      </c>
      <c r="L673" s="19">
        <f>SUM(L669:L672)</f>
        <v>0</v>
      </c>
      <c r="M673" s="19">
        <f t="shared" ref="M673:R673" si="157">SUM(M669:M672)</f>
        <v>0</v>
      </c>
      <c r="N673" s="19">
        <f t="shared" si="157"/>
        <v>0</v>
      </c>
      <c r="O673" s="19">
        <f t="shared" si="157"/>
        <v>0</v>
      </c>
      <c r="P673" s="19">
        <f t="shared" si="157"/>
        <v>0</v>
      </c>
      <c r="Q673" s="19">
        <f t="shared" si="157"/>
        <v>0</v>
      </c>
      <c r="R673" s="19">
        <f t="shared" si="157"/>
        <v>0</v>
      </c>
      <c r="S673" s="947"/>
      <c r="T673" s="914"/>
      <c r="U673" s="914"/>
      <c r="V673" s="914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</row>
    <row r="674" spans="1:116" ht="9.75" customHeight="1" outlineLevel="4" x14ac:dyDescent="0.15">
      <c r="A674" s="1000" t="s">
        <v>20</v>
      </c>
      <c r="B674" s="1004" t="s">
        <v>12</v>
      </c>
      <c r="C674" s="1008" t="s">
        <v>10</v>
      </c>
      <c r="D674" s="978">
        <v>2</v>
      </c>
      <c r="E674" s="960" t="s">
        <v>45</v>
      </c>
      <c r="F674" s="963"/>
      <c r="G674" s="942"/>
      <c r="H674" s="942"/>
      <c r="I674" s="942"/>
      <c r="J674" s="14" t="s">
        <v>156</v>
      </c>
      <c r="K674" s="20"/>
      <c r="L674" s="20"/>
      <c r="M674" s="17"/>
      <c r="N674" s="17"/>
      <c r="O674" s="17"/>
      <c r="P674" s="17"/>
      <c r="Q674" s="16"/>
      <c r="R674" s="16"/>
      <c r="S674" s="945"/>
      <c r="T674" s="912"/>
      <c r="U674" s="912"/>
      <c r="V674" s="912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</row>
    <row r="675" spans="1:116" ht="9.75" customHeight="1" outlineLevel="4" x14ac:dyDescent="0.15">
      <c r="A675" s="1001"/>
      <c r="B675" s="1005"/>
      <c r="C675" s="1009"/>
      <c r="D675" s="979"/>
      <c r="E675" s="961"/>
      <c r="F675" s="964"/>
      <c r="G675" s="943"/>
      <c r="H675" s="943"/>
      <c r="I675" s="943"/>
      <c r="J675" s="16" t="s">
        <v>157</v>
      </c>
      <c r="K675" s="20"/>
      <c r="L675" s="20"/>
      <c r="M675" s="17"/>
      <c r="N675" s="17"/>
      <c r="O675" s="17"/>
      <c r="P675" s="17"/>
      <c r="Q675" s="16"/>
      <c r="R675" s="16"/>
      <c r="S675" s="946"/>
      <c r="T675" s="913"/>
      <c r="U675" s="913"/>
      <c r="V675" s="913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</row>
    <row r="676" spans="1:116" ht="9.75" customHeight="1" outlineLevel="4" x14ac:dyDescent="0.15">
      <c r="A676" s="1001"/>
      <c r="B676" s="1005"/>
      <c r="C676" s="1009"/>
      <c r="D676" s="979"/>
      <c r="E676" s="961"/>
      <c r="F676" s="964"/>
      <c r="G676" s="943"/>
      <c r="H676" s="943"/>
      <c r="I676" s="943"/>
      <c r="J676" s="16" t="s">
        <v>158</v>
      </c>
      <c r="K676" s="20"/>
      <c r="L676" s="20"/>
      <c r="M676" s="17"/>
      <c r="N676" s="17"/>
      <c r="O676" s="17"/>
      <c r="P676" s="17"/>
      <c r="Q676" s="16"/>
      <c r="R676" s="16"/>
      <c r="S676" s="946"/>
      <c r="T676" s="913"/>
      <c r="U676" s="913"/>
      <c r="V676" s="913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</row>
    <row r="677" spans="1:116" ht="9.75" customHeight="1" outlineLevel="4" x14ac:dyDescent="0.15">
      <c r="A677" s="1002"/>
      <c r="B677" s="1006"/>
      <c r="C677" s="1010"/>
      <c r="D677" s="979"/>
      <c r="E677" s="961"/>
      <c r="F677" s="964"/>
      <c r="G677" s="943"/>
      <c r="H677" s="943"/>
      <c r="I677" s="943"/>
      <c r="J677" s="18" t="s">
        <v>159</v>
      </c>
      <c r="K677" s="21"/>
      <c r="L677" s="21"/>
      <c r="M677" s="22"/>
      <c r="N677" s="22"/>
      <c r="O677" s="22"/>
      <c r="P677" s="22"/>
      <c r="Q677" s="18"/>
      <c r="R677" s="18"/>
      <c r="S677" s="946"/>
      <c r="T677" s="913"/>
      <c r="U677" s="913"/>
      <c r="V677" s="913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</row>
    <row r="678" spans="1:116" ht="9.75" customHeight="1" outlineLevel="4" thickBot="1" x14ac:dyDescent="0.2">
      <c r="A678" s="1003"/>
      <c r="B678" s="1007"/>
      <c r="C678" s="1011"/>
      <c r="D678" s="980"/>
      <c r="E678" s="962"/>
      <c r="F678" s="965"/>
      <c r="G678" s="944"/>
      <c r="H678" s="944"/>
      <c r="I678" s="944"/>
      <c r="J678" s="19" t="s">
        <v>385</v>
      </c>
      <c r="K678" s="19">
        <f>SUM(K674:K677)</f>
        <v>0</v>
      </c>
      <c r="L678" s="19">
        <f>SUM(L674:L677)</f>
        <v>0</v>
      </c>
      <c r="M678" s="19">
        <f t="shared" ref="M678:R678" si="158">SUM(M674:M677)</f>
        <v>0</v>
      </c>
      <c r="N678" s="19">
        <f t="shared" si="158"/>
        <v>0</v>
      </c>
      <c r="O678" s="19">
        <f t="shared" si="158"/>
        <v>0</v>
      </c>
      <c r="P678" s="19">
        <f t="shared" si="158"/>
        <v>0</v>
      </c>
      <c r="Q678" s="19">
        <f t="shared" si="158"/>
        <v>0</v>
      </c>
      <c r="R678" s="19">
        <f t="shared" si="158"/>
        <v>0</v>
      </c>
      <c r="S678" s="947"/>
      <c r="T678" s="914"/>
      <c r="U678" s="914"/>
      <c r="V678" s="914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</row>
    <row r="679" spans="1:116" ht="9.75" customHeight="1" outlineLevel="3" thickBot="1" x14ac:dyDescent="0.2">
      <c r="A679" s="30" t="s">
        <v>20</v>
      </c>
      <c r="B679" s="31" t="s">
        <v>12</v>
      </c>
      <c r="C679" s="10" t="s">
        <v>10</v>
      </c>
      <c r="D679" s="25">
        <v>2</v>
      </c>
      <c r="E679" s="915" t="s">
        <v>46</v>
      </c>
      <c r="F679" s="916"/>
      <c r="G679" s="916"/>
      <c r="H679" s="916"/>
      <c r="I679" s="916"/>
      <c r="J679" s="916"/>
      <c r="K679" s="26">
        <f>K658+K663+K668+K673+K678</f>
        <v>2393971.7400000002</v>
      </c>
      <c r="L679" s="26">
        <f>L658+L663+L668+L673+L678</f>
        <v>1196985.6400000001</v>
      </c>
      <c r="M679" s="26">
        <f t="shared" ref="M679:R679" si="159">M658+M663+M668+M673+M678</f>
        <v>1196985.6400000001</v>
      </c>
      <c r="N679" s="26">
        <f t="shared" si="159"/>
        <v>2250.6000000000004</v>
      </c>
      <c r="O679" s="26">
        <f t="shared" si="159"/>
        <v>0</v>
      </c>
      <c r="P679" s="26">
        <f t="shared" si="159"/>
        <v>1194735.04</v>
      </c>
      <c r="Q679" s="26">
        <f t="shared" si="159"/>
        <v>718191.38</v>
      </c>
      <c r="R679" s="26">
        <f t="shared" si="159"/>
        <v>478794.26</v>
      </c>
      <c r="S679" s="42" t="s">
        <v>13</v>
      </c>
      <c r="T679" s="43" t="s">
        <v>13</v>
      </c>
      <c r="U679" s="44" t="s">
        <v>13</v>
      </c>
      <c r="V679" s="45" t="s">
        <v>13</v>
      </c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</row>
    <row r="680" spans="1:116" ht="9.75" customHeight="1" outlineLevel="4" thickBot="1" x14ac:dyDescent="0.2">
      <c r="A680" s="11" t="s">
        <v>20</v>
      </c>
      <c r="B680" s="12" t="s">
        <v>12</v>
      </c>
      <c r="C680" s="86" t="s">
        <v>10</v>
      </c>
      <c r="D680" s="13">
        <v>3</v>
      </c>
      <c r="E680" s="969" t="s">
        <v>98</v>
      </c>
      <c r="F680" s="970"/>
      <c r="G680" s="970"/>
      <c r="H680" s="970"/>
      <c r="I680" s="970"/>
      <c r="J680" s="970"/>
      <c r="K680" s="970"/>
      <c r="L680" s="970"/>
      <c r="M680" s="970"/>
      <c r="N680" s="970"/>
      <c r="O680" s="970"/>
      <c r="P680" s="970"/>
      <c r="Q680" s="970"/>
      <c r="R680" s="970"/>
      <c r="S680" s="970"/>
      <c r="T680" s="970"/>
      <c r="U680" s="970"/>
      <c r="V680" s="971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</row>
    <row r="681" spans="1:116" ht="9.75" customHeight="1" outlineLevel="4" x14ac:dyDescent="0.15">
      <c r="A681" s="1000" t="s">
        <v>20</v>
      </c>
      <c r="B681" s="1004" t="s">
        <v>12</v>
      </c>
      <c r="C681" s="1008" t="s">
        <v>10</v>
      </c>
      <c r="D681" s="978">
        <v>3</v>
      </c>
      <c r="E681" s="1023" t="s">
        <v>10</v>
      </c>
      <c r="F681" s="982"/>
      <c r="G681" s="985"/>
      <c r="H681" s="985"/>
      <c r="I681" s="943"/>
      <c r="J681" s="16" t="s">
        <v>156</v>
      </c>
      <c r="K681" s="20"/>
      <c r="L681" s="16"/>
      <c r="M681" s="17"/>
      <c r="N681" s="17"/>
      <c r="O681" s="17"/>
      <c r="P681" s="17"/>
      <c r="Q681" s="16"/>
      <c r="R681" s="16"/>
      <c r="S681" s="1013"/>
      <c r="T681" s="913"/>
      <c r="U681" s="913"/>
      <c r="V681" s="913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</row>
    <row r="682" spans="1:116" ht="9.75" customHeight="1" outlineLevel="4" x14ac:dyDescent="0.15">
      <c r="A682" s="1001"/>
      <c r="B682" s="1005"/>
      <c r="C682" s="1009"/>
      <c r="D682" s="979"/>
      <c r="E682" s="1023"/>
      <c r="F682" s="982"/>
      <c r="G682" s="985"/>
      <c r="H682" s="985"/>
      <c r="I682" s="943"/>
      <c r="J682" s="16" t="s">
        <v>157</v>
      </c>
      <c r="K682" s="20"/>
      <c r="L682" s="16"/>
      <c r="M682" s="17"/>
      <c r="N682" s="17"/>
      <c r="O682" s="17"/>
      <c r="P682" s="17"/>
      <c r="Q682" s="16"/>
      <c r="R682" s="16"/>
      <c r="S682" s="1013"/>
      <c r="T682" s="913"/>
      <c r="U682" s="913"/>
      <c r="V682" s="913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</row>
    <row r="683" spans="1:116" ht="10.5" customHeight="1" outlineLevel="4" x14ac:dyDescent="0.15">
      <c r="A683" s="1001"/>
      <c r="B683" s="1005"/>
      <c r="C683" s="1009"/>
      <c r="D683" s="979"/>
      <c r="E683" s="1023"/>
      <c r="F683" s="982"/>
      <c r="G683" s="985"/>
      <c r="H683" s="985"/>
      <c r="I683" s="943"/>
      <c r="J683" s="16" t="s">
        <v>158</v>
      </c>
      <c r="K683" s="20"/>
      <c r="L683" s="16"/>
      <c r="M683" s="17"/>
      <c r="N683" s="17"/>
      <c r="O683" s="17"/>
      <c r="P683" s="17"/>
      <c r="Q683" s="16"/>
      <c r="R683" s="16"/>
      <c r="S683" s="1013"/>
      <c r="T683" s="913"/>
      <c r="U683" s="913"/>
      <c r="V683" s="913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</row>
    <row r="684" spans="1:116" ht="10.5" customHeight="1" outlineLevel="4" x14ac:dyDescent="0.15">
      <c r="A684" s="1002"/>
      <c r="B684" s="1006"/>
      <c r="C684" s="1010"/>
      <c r="D684" s="979"/>
      <c r="E684" s="1024"/>
      <c r="F684" s="983"/>
      <c r="G684" s="987"/>
      <c r="H684" s="987"/>
      <c r="I684" s="943"/>
      <c r="J684" s="18" t="s">
        <v>159</v>
      </c>
      <c r="K684" s="21"/>
      <c r="L684" s="18"/>
      <c r="M684" s="18"/>
      <c r="N684" s="18"/>
      <c r="O684" s="18"/>
      <c r="P684" s="18"/>
      <c r="Q684" s="18"/>
      <c r="R684" s="18"/>
      <c r="S684" s="1014"/>
      <c r="T684" s="913"/>
      <c r="U684" s="913"/>
      <c r="V684" s="913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</row>
    <row r="685" spans="1:116" ht="9.75" customHeight="1" outlineLevel="4" thickBot="1" x14ac:dyDescent="0.2">
      <c r="A685" s="1003"/>
      <c r="B685" s="1007"/>
      <c r="C685" s="1011"/>
      <c r="D685" s="980"/>
      <c r="E685" s="1025"/>
      <c r="F685" s="984"/>
      <c r="G685" s="988"/>
      <c r="H685" s="988"/>
      <c r="I685" s="944"/>
      <c r="J685" s="19" t="s">
        <v>385</v>
      </c>
      <c r="K685" s="19">
        <f>SUM(K681:K684)</f>
        <v>0</v>
      </c>
      <c r="L685" s="19">
        <f>SUM(L681:L684)</f>
        <v>0</v>
      </c>
      <c r="M685" s="19">
        <f t="shared" ref="M685:R685" si="160">SUM(M681:M684)</f>
        <v>0</v>
      </c>
      <c r="N685" s="19">
        <f t="shared" si="160"/>
        <v>0</v>
      </c>
      <c r="O685" s="19">
        <f t="shared" si="160"/>
        <v>0</v>
      </c>
      <c r="P685" s="19">
        <f t="shared" si="160"/>
        <v>0</v>
      </c>
      <c r="Q685" s="19">
        <f t="shared" si="160"/>
        <v>0</v>
      </c>
      <c r="R685" s="19">
        <f t="shared" si="160"/>
        <v>0</v>
      </c>
      <c r="S685" s="1015"/>
      <c r="T685" s="914"/>
      <c r="U685" s="914"/>
      <c r="V685" s="914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</row>
    <row r="686" spans="1:116" ht="9.75" customHeight="1" outlineLevel="4" x14ac:dyDescent="0.15">
      <c r="A686" s="1000" t="s">
        <v>20</v>
      </c>
      <c r="B686" s="1004" t="s">
        <v>12</v>
      </c>
      <c r="C686" s="1008" t="s">
        <v>10</v>
      </c>
      <c r="D686" s="978">
        <v>3</v>
      </c>
      <c r="E686" s="960" t="s">
        <v>11</v>
      </c>
      <c r="F686" s="963"/>
      <c r="G686" s="942"/>
      <c r="H686" s="942"/>
      <c r="I686" s="942"/>
      <c r="J686" s="14" t="s">
        <v>156</v>
      </c>
      <c r="K686" s="20"/>
      <c r="L686" s="20"/>
      <c r="M686" s="17"/>
      <c r="N686" s="17"/>
      <c r="O686" s="17"/>
      <c r="P686" s="17"/>
      <c r="Q686" s="16"/>
      <c r="R686" s="16"/>
      <c r="S686" s="945"/>
      <c r="T686" s="912"/>
      <c r="U686" s="912"/>
      <c r="V686" s="912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</row>
    <row r="687" spans="1:116" ht="9.75" customHeight="1" outlineLevel="4" x14ac:dyDescent="0.15">
      <c r="A687" s="1001"/>
      <c r="B687" s="1005"/>
      <c r="C687" s="1009"/>
      <c r="D687" s="979"/>
      <c r="E687" s="961"/>
      <c r="F687" s="964"/>
      <c r="G687" s="943"/>
      <c r="H687" s="943"/>
      <c r="I687" s="943"/>
      <c r="J687" s="16" t="s">
        <v>157</v>
      </c>
      <c r="K687" s="20"/>
      <c r="L687" s="20"/>
      <c r="M687" s="17"/>
      <c r="N687" s="17"/>
      <c r="O687" s="17"/>
      <c r="P687" s="17"/>
      <c r="Q687" s="16"/>
      <c r="R687" s="16"/>
      <c r="S687" s="946"/>
      <c r="T687" s="913"/>
      <c r="U687" s="913"/>
      <c r="V687" s="913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</row>
    <row r="688" spans="1:116" ht="9.75" customHeight="1" outlineLevel="4" x14ac:dyDescent="0.15">
      <c r="A688" s="1001"/>
      <c r="B688" s="1005"/>
      <c r="C688" s="1009"/>
      <c r="D688" s="979"/>
      <c r="E688" s="961"/>
      <c r="F688" s="964"/>
      <c r="G688" s="943"/>
      <c r="H688" s="943"/>
      <c r="I688" s="943"/>
      <c r="J688" s="16" t="s">
        <v>158</v>
      </c>
      <c r="K688" s="20"/>
      <c r="L688" s="20"/>
      <c r="M688" s="17"/>
      <c r="N688" s="17"/>
      <c r="O688" s="17"/>
      <c r="P688" s="17"/>
      <c r="Q688" s="16"/>
      <c r="R688" s="16"/>
      <c r="S688" s="946"/>
      <c r="T688" s="913"/>
      <c r="U688" s="913"/>
      <c r="V688" s="913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</row>
    <row r="689" spans="1:116" ht="9.75" customHeight="1" outlineLevel="4" x14ac:dyDescent="0.15">
      <c r="A689" s="1002"/>
      <c r="B689" s="1006"/>
      <c r="C689" s="1010"/>
      <c r="D689" s="979"/>
      <c r="E689" s="961"/>
      <c r="F689" s="964"/>
      <c r="G689" s="943"/>
      <c r="H689" s="943"/>
      <c r="I689" s="943"/>
      <c r="J689" s="18" t="s">
        <v>159</v>
      </c>
      <c r="K689" s="21"/>
      <c r="L689" s="21"/>
      <c r="M689" s="22"/>
      <c r="N689" s="22"/>
      <c r="O689" s="22"/>
      <c r="P689" s="22"/>
      <c r="Q689" s="18"/>
      <c r="R689" s="18"/>
      <c r="S689" s="946"/>
      <c r="T689" s="913"/>
      <c r="U689" s="913"/>
      <c r="V689" s="913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</row>
    <row r="690" spans="1:116" ht="9.75" customHeight="1" outlineLevel="4" thickBot="1" x14ac:dyDescent="0.2">
      <c r="A690" s="1003"/>
      <c r="B690" s="1007"/>
      <c r="C690" s="1011"/>
      <c r="D690" s="980"/>
      <c r="E690" s="962"/>
      <c r="F690" s="965"/>
      <c r="G690" s="944"/>
      <c r="H690" s="944"/>
      <c r="I690" s="944"/>
      <c r="J690" s="19" t="s">
        <v>385</v>
      </c>
      <c r="K690" s="19">
        <f>SUM(K686:K689)</f>
        <v>0</v>
      </c>
      <c r="L690" s="19">
        <f>SUM(L686:L689)</f>
        <v>0</v>
      </c>
      <c r="M690" s="19">
        <f t="shared" ref="M690:R690" si="161">SUM(M686:M689)</f>
        <v>0</v>
      </c>
      <c r="N690" s="19">
        <f t="shared" si="161"/>
        <v>0</v>
      </c>
      <c r="O690" s="19">
        <f t="shared" si="161"/>
        <v>0</v>
      </c>
      <c r="P690" s="19">
        <f t="shared" si="161"/>
        <v>0</v>
      </c>
      <c r="Q690" s="19">
        <f t="shared" si="161"/>
        <v>0</v>
      </c>
      <c r="R690" s="19">
        <f t="shared" si="161"/>
        <v>0</v>
      </c>
      <c r="S690" s="947"/>
      <c r="T690" s="914"/>
      <c r="U690" s="914"/>
      <c r="V690" s="914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</row>
    <row r="691" spans="1:116" ht="9.75" customHeight="1" outlineLevel="4" x14ac:dyDescent="0.15">
      <c r="A691" s="1000" t="s">
        <v>20</v>
      </c>
      <c r="B691" s="1004" t="s">
        <v>12</v>
      </c>
      <c r="C691" s="1008" t="s">
        <v>10</v>
      </c>
      <c r="D691" s="978">
        <v>3</v>
      </c>
      <c r="E691" s="960" t="s">
        <v>12</v>
      </c>
      <c r="F691" s="963"/>
      <c r="G691" s="942"/>
      <c r="H691" s="942"/>
      <c r="I691" s="942"/>
      <c r="J691" s="14" t="s">
        <v>156</v>
      </c>
      <c r="K691" s="20"/>
      <c r="L691" s="20"/>
      <c r="M691" s="17"/>
      <c r="N691" s="17"/>
      <c r="O691" s="17"/>
      <c r="P691" s="17"/>
      <c r="Q691" s="16"/>
      <c r="R691" s="16"/>
      <c r="S691" s="945"/>
      <c r="T691" s="912"/>
      <c r="U691" s="912"/>
      <c r="V691" s="912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</row>
    <row r="692" spans="1:116" ht="9.75" customHeight="1" outlineLevel="4" x14ac:dyDescent="0.15">
      <c r="A692" s="1001"/>
      <c r="B692" s="1005"/>
      <c r="C692" s="1009"/>
      <c r="D692" s="979"/>
      <c r="E692" s="961"/>
      <c r="F692" s="964"/>
      <c r="G692" s="943"/>
      <c r="H692" s="943"/>
      <c r="I692" s="943"/>
      <c r="J692" s="16" t="s">
        <v>157</v>
      </c>
      <c r="K692" s="20"/>
      <c r="L692" s="20"/>
      <c r="M692" s="17"/>
      <c r="N692" s="17"/>
      <c r="O692" s="17"/>
      <c r="P692" s="17"/>
      <c r="Q692" s="16"/>
      <c r="R692" s="16"/>
      <c r="S692" s="946"/>
      <c r="T692" s="913"/>
      <c r="U692" s="913"/>
      <c r="V692" s="913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</row>
    <row r="693" spans="1:116" ht="9.75" customHeight="1" outlineLevel="4" x14ac:dyDescent="0.15">
      <c r="A693" s="1001"/>
      <c r="B693" s="1005"/>
      <c r="C693" s="1009"/>
      <c r="D693" s="979"/>
      <c r="E693" s="961"/>
      <c r="F693" s="964"/>
      <c r="G693" s="943"/>
      <c r="H693" s="943"/>
      <c r="I693" s="943"/>
      <c r="J693" s="16" t="s">
        <v>158</v>
      </c>
      <c r="K693" s="20"/>
      <c r="L693" s="20"/>
      <c r="M693" s="17"/>
      <c r="N693" s="17"/>
      <c r="O693" s="17"/>
      <c r="P693" s="17"/>
      <c r="Q693" s="16"/>
      <c r="R693" s="16"/>
      <c r="S693" s="946"/>
      <c r="T693" s="913"/>
      <c r="U693" s="913"/>
      <c r="V693" s="913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</row>
    <row r="694" spans="1:116" ht="9.75" customHeight="1" outlineLevel="4" x14ac:dyDescent="0.15">
      <c r="A694" s="1002"/>
      <c r="B694" s="1006"/>
      <c r="C694" s="1010"/>
      <c r="D694" s="979"/>
      <c r="E694" s="961"/>
      <c r="F694" s="964"/>
      <c r="G694" s="943"/>
      <c r="H694" s="943"/>
      <c r="I694" s="943"/>
      <c r="J694" s="18" t="s">
        <v>159</v>
      </c>
      <c r="K694" s="21"/>
      <c r="L694" s="21"/>
      <c r="M694" s="22"/>
      <c r="N694" s="22"/>
      <c r="O694" s="22"/>
      <c r="P694" s="22"/>
      <c r="Q694" s="18"/>
      <c r="R694" s="18"/>
      <c r="S694" s="946"/>
      <c r="T694" s="913"/>
      <c r="U694" s="913"/>
      <c r="V694" s="913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</row>
    <row r="695" spans="1:116" ht="9.75" customHeight="1" outlineLevel="4" thickBot="1" x14ac:dyDescent="0.2">
      <c r="A695" s="1003"/>
      <c r="B695" s="1007"/>
      <c r="C695" s="1011"/>
      <c r="D695" s="980"/>
      <c r="E695" s="962"/>
      <c r="F695" s="965"/>
      <c r="G695" s="944"/>
      <c r="H695" s="944"/>
      <c r="I695" s="944"/>
      <c r="J695" s="19" t="s">
        <v>385</v>
      </c>
      <c r="K695" s="19">
        <f>SUM(K691:K694)</f>
        <v>0</v>
      </c>
      <c r="L695" s="19">
        <f>SUM(L691:L694)</f>
        <v>0</v>
      </c>
      <c r="M695" s="19">
        <f t="shared" ref="M695:R695" si="162">SUM(M691:M694)</f>
        <v>0</v>
      </c>
      <c r="N695" s="19">
        <f t="shared" si="162"/>
        <v>0</v>
      </c>
      <c r="O695" s="19">
        <f t="shared" si="162"/>
        <v>0</v>
      </c>
      <c r="P695" s="19">
        <f t="shared" si="162"/>
        <v>0</v>
      </c>
      <c r="Q695" s="19">
        <f t="shared" si="162"/>
        <v>0</v>
      </c>
      <c r="R695" s="19">
        <f t="shared" si="162"/>
        <v>0</v>
      </c>
      <c r="S695" s="947"/>
      <c r="T695" s="914"/>
      <c r="U695" s="914"/>
      <c r="V695" s="914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</row>
    <row r="696" spans="1:116" ht="9.75" customHeight="1" outlineLevel="3" thickBot="1" x14ac:dyDescent="0.2">
      <c r="A696" s="30" t="s">
        <v>20</v>
      </c>
      <c r="B696" s="31" t="s">
        <v>12</v>
      </c>
      <c r="C696" s="10" t="s">
        <v>10</v>
      </c>
      <c r="D696" s="25">
        <v>3</v>
      </c>
      <c r="E696" s="915" t="s">
        <v>46</v>
      </c>
      <c r="F696" s="916"/>
      <c r="G696" s="916"/>
      <c r="H696" s="916"/>
      <c r="I696" s="916"/>
      <c r="J696" s="917"/>
      <c r="K696" s="26">
        <f>K685+K690+K695</f>
        <v>0</v>
      </c>
      <c r="L696" s="26">
        <f>L685+L690+L695</f>
        <v>0</v>
      </c>
      <c r="M696" s="26">
        <f t="shared" ref="M696:R696" si="163">M685+M690+M695</f>
        <v>0</v>
      </c>
      <c r="N696" s="26">
        <f t="shared" si="163"/>
        <v>0</v>
      </c>
      <c r="O696" s="26">
        <f t="shared" si="163"/>
        <v>0</v>
      </c>
      <c r="P696" s="26">
        <f t="shared" si="163"/>
        <v>0</v>
      </c>
      <c r="Q696" s="26">
        <f t="shared" si="163"/>
        <v>0</v>
      </c>
      <c r="R696" s="26">
        <f t="shared" si="163"/>
        <v>0</v>
      </c>
      <c r="S696" s="42" t="s">
        <v>13</v>
      </c>
      <c r="T696" s="43" t="s">
        <v>13</v>
      </c>
      <c r="U696" s="44" t="s">
        <v>13</v>
      </c>
      <c r="V696" s="45" t="s">
        <v>13</v>
      </c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</row>
    <row r="697" spans="1:116" ht="9.75" customHeight="1" outlineLevel="4" thickBot="1" x14ac:dyDescent="0.2">
      <c r="A697" s="11" t="s">
        <v>20</v>
      </c>
      <c r="B697" s="12" t="s">
        <v>12</v>
      </c>
      <c r="C697" s="86" t="s">
        <v>10</v>
      </c>
      <c r="D697" s="13">
        <v>4</v>
      </c>
      <c r="E697" s="969" t="s">
        <v>99</v>
      </c>
      <c r="F697" s="970"/>
      <c r="G697" s="970"/>
      <c r="H697" s="970"/>
      <c r="I697" s="970"/>
      <c r="J697" s="970"/>
      <c r="K697" s="970"/>
      <c r="L697" s="970"/>
      <c r="M697" s="970"/>
      <c r="N697" s="970"/>
      <c r="O697" s="970"/>
      <c r="P697" s="970"/>
      <c r="Q697" s="970"/>
      <c r="R697" s="970"/>
      <c r="S697" s="970"/>
      <c r="T697" s="970"/>
      <c r="U697" s="970"/>
      <c r="V697" s="971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</row>
    <row r="698" spans="1:116" ht="9.75" customHeight="1" outlineLevel="4" x14ac:dyDescent="0.15">
      <c r="A698" s="1000" t="s">
        <v>20</v>
      </c>
      <c r="B698" s="1004" t="s">
        <v>12</v>
      </c>
      <c r="C698" s="1008" t="s">
        <v>10</v>
      </c>
      <c r="D698" s="978">
        <v>4</v>
      </c>
      <c r="E698" s="1023" t="s">
        <v>10</v>
      </c>
      <c r="F698" s="982"/>
      <c r="G698" s="985"/>
      <c r="H698" s="985"/>
      <c r="I698" s="943"/>
      <c r="J698" s="16" t="s">
        <v>156</v>
      </c>
      <c r="K698" s="20"/>
      <c r="L698" s="16"/>
      <c r="M698" s="17"/>
      <c r="N698" s="17"/>
      <c r="O698" s="17"/>
      <c r="P698" s="17"/>
      <c r="Q698" s="16"/>
      <c r="R698" s="16"/>
      <c r="S698" s="1013"/>
      <c r="T698" s="913"/>
      <c r="U698" s="913"/>
      <c r="V698" s="913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</row>
    <row r="699" spans="1:116" ht="9.75" customHeight="1" outlineLevel="4" x14ac:dyDescent="0.15">
      <c r="A699" s="1001"/>
      <c r="B699" s="1005"/>
      <c r="C699" s="1009"/>
      <c r="D699" s="979"/>
      <c r="E699" s="1023"/>
      <c r="F699" s="982"/>
      <c r="G699" s="985"/>
      <c r="H699" s="985"/>
      <c r="I699" s="943"/>
      <c r="J699" s="16" t="s">
        <v>157</v>
      </c>
      <c r="K699" s="20"/>
      <c r="L699" s="16"/>
      <c r="M699" s="17"/>
      <c r="N699" s="17"/>
      <c r="O699" s="17"/>
      <c r="P699" s="17"/>
      <c r="Q699" s="16"/>
      <c r="R699" s="16"/>
      <c r="S699" s="1013"/>
      <c r="T699" s="913"/>
      <c r="U699" s="913"/>
      <c r="V699" s="913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</row>
    <row r="700" spans="1:116" ht="10.5" customHeight="1" outlineLevel="4" x14ac:dyDescent="0.15">
      <c r="A700" s="1001"/>
      <c r="B700" s="1005"/>
      <c r="C700" s="1009"/>
      <c r="D700" s="979"/>
      <c r="E700" s="1023"/>
      <c r="F700" s="982"/>
      <c r="G700" s="985"/>
      <c r="H700" s="985"/>
      <c r="I700" s="943"/>
      <c r="J700" s="16" t="s">
        <v>158</v>
      </c>
      <c r="K700" s="20"/>
      <c r="L700" s="16"/>
      <c r="M700" s="17"/>
      <c r="N700" s="17"/>
      <c r="O700" s="17"/>
      <c r="P700" s="17"/>
      <c r="Q700" s="16"/>
      <c r="R700" s="16"/>
      <c r="S700" s="1013"/>
      <c r="T700" s="913"/>
      <c r="U700" s="913"/>
      <c r="V700" s="913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</row>
    <row r="701" spans="1:116" ht="10.5" customHeight="1" outlineLevel="4" x14ac:dyDescent="0.15">
      <c r="A701" s="1002"/>
      <c r="B701" s="1006"/>
      <c r="C701" s="1010"/>
      <c r="D701" s="979"/>
      <c r="E701" s="1024"/>
      <c r="F701" s="983"/>
      <c r="G701" s="987"/>
      <c r="H701" s="987"/>
      <c r="I701" s="943"/>
      <c r="J701" s="18" t="s">
        <v>159</v>
      </c>
      <c r="K701" s="21"/>
      <c r="L701" s="18"/>
      <c r="M701" s="18"/>
      <c r="N701" s="18"/>
      <c r="O701" s="18"/>
      <c r="P701" s="18"/>
      <c r="Q701" s="18"/>
      <c r="R701" s="18"/>
      <c r="S701" s="1014"/>
      <c r="T701" s="913"/>
      <c r="U701" s="913"/>
      <c r="V701" s="913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</row>
    <row r="702" spans="1:116" ht="9.75" customHeight="1" outlineLevel="4" thickBot="1" x14ac:dyDescent="0.2">
      <c r="A702" s="1003"/>
      <c r="B702" s="1007"/>
      <c r="C702" s="1011"/>
      <c r="D702" s="980"/>
      <c r="E702" s="1025"/>
      <c r="F702" s="984"/>
      <c r="G702" s="988"/>
      <c r="H702" s="988"/>
      <c r="I702" s="944"/>
      <c r="J702" s="19" t="s">
        <v>385</v>
      </c>
      <c r="K702" s="19">
        <f>SUM(K698:K701)</f>
        <v>0</v>
      </c>
      <c r="L702" s="19">
        <f>SUM(L698:L701)</f>
        <v>0</v>
      </c>
      <c r="M702" s="19">
        <f t="shared" ref="M702:R702" si="164">SUM(M698:M701)</f>
        <v>0</v>
      </c>
      <c r="N702" s="19">
        <f t="shared" si="164"/>
        <v>0</v>
      </c>
      <c r="O702" s="19">
        <f t="shared" si="164"/>
        <v>0</v>
      </c>
      <c r="P702" s="19">
        <f t="shared" si="164"/>
        <v>0</v>
      </c>
      <c r="Q702" s="19">
        <f t="shared" si="164"/>
        <v>0</v>
      </c>
      <c r="R702" s="19">
        <f t="shared" si="164"/>
        <v>0</v>
      </c>
      <c r="S702" s="1015"/>
      <c r="T702" s="914"/>
      <c r="U702" s="914"/>
      <c r="V702" s="914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</row>
    <row r="703" spans="1:116" ht="9.75" customHeight="1" outlineLevel="4" x14ac:dyDescent="0.15">
      <c r="A703" s="1000" t="s">
        <v>20</v>
      </c>
      <c r="B703" s="1004" t="s">
        <v>12</v>
      </c>
      <c r="C703" s="1008" t="s">
        <v>10</v>
      </c>
      <c r="D703" s="978">
        <v>4</v>
      </c>
      <c r="E703" s="960" t="s">
        <v>11</v>
      </c>
      <c r="F703" s="963"/>
      <c r="G703" s="942"/>
      <c r="H703" s="942"/>
      <c r="I703" s="942"/>
      <c r="J703" s="14" t="s">
        <v>156</v>
      </c>
      <c r="K703" s="20"/>
      <c r="L703" s="20"/>
      <c r="M703" s="17"/>
      <c r="N703" s="17"/>
      <c r="O703" s="17"/>
      <c r="P703" s="17"/>
      <c r="Q703" s="16"/>
      <c r="R703" s="16"/>
      <c r="S703" s="945"/>
      <c r="T703" s="912"/>
      <c r="U703" s="912"/>
      <c r="V703" s="912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</row>
    <row r="704" spans="1:116" ht="9.75" customHeight="1" outlineLevel="4" x14ac:dyDescent="0.15">
      <c r="A704" s="1001"/>
      <c r="B704" s="1005"/>
      <c r="C704" s="1009"/>
      <c r="D704" s="979"/>
      <c r="E704" s="961"/>
      <c r="F704" s="964"/>
      <c r="G704" s="943"/>
      <c r="H704" s="943"/>
      <c r="I704" s="943"/>
      <c r="J704" s="16" t="s">
        <v>157</v>
      </c>
      <c r="K704" s="20"/>
      <c r="L704" s="20"/>
      <c r="M704" s="17"/>
      <c r="N704" s="17"/>
      <c r="O704" s="17"/>
      <c r="P704" s="17"/>
      <c r="Q704" s="16"/>
      <c r="R704" s="16"/>
      <c r="S704" s="946"/>
      <c r="T704" s="913"/>
      <c r="U704" s="913"/>
      <c r="V704" s="913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</row>
    <row r="705" spans="1:116" ht="9.75" customHeight="1" outlineLevel="4" x14ac:dyDescent="0.15">
      <c r="A705" s="1001"/>
      <c r="B705" s="1005"/>
      <c r="C705" s="1009"/>
      <c r="D705" s="979"/>
      <c r="E705" s="961"/>
      <c r="F705" s="964"/>
      <c r="G705" s="943"/>
      <c r="H705" s="943"/>
      <c r="I705" s="943"/>
      <c r="J705" s="16" t="s">
        <v>158</v>
      </c>
      <c r="K705" s="20"/>
      <c r="L705" s="20"/>
      <c r="M705" s="17"/>
      <c r="N705" s="17"/>
      <c r="O705" s="17"/>
      <c r="P705" s="17"/>
      <c r="Q705" s="16"/>
      <c r="R705" s="16"/>
      <c r="S705" s="946"/>
      <c r="T705" s="913"/>
      <c r="U705" s="913"/>
      <c r="V705" s="913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</row>
    <row r="706" spans="1:116" ht="9.75" customHeight="1" outlineLevel="4" x14ac:dyDescent="0.15">
      <c r="A706" s="1002"/>
      <c r="B706" s="1006"/>
      <c r="C706" s="1010"/>
      <c r="D706" s="979"/>
      <c r="E706" s="961"/>
      <c r="F706" s="964"/>
      <c r="G706" s="943"/>
      <c r="H706" s="943"/>
      <c r="I706" s="943"/>
      <c r="J706" s="18" t="s">
        <v>159</v>
      </c>
      <c r="K706" s="21"/>
      <c r="L706" s="21"/>
      <c r="M706" s="22"/>
      <c r="N706" s="22"/>
      <c r="O706" s="22"/>
      <c r="P706" s="22"/>
      <c r="Q706" s="18"/>
      <c r="R706" s="18"/>
      <c r="S706" s="946"/>
      <c r="T706" s="913"/>
      <c r="U706" s="913"/>
      <c r="V706" s="913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</row>
    <row r="707" spans="1:116" ht="9.75" customHeight="1" outlineLevel="4" thickBot="1" x14ac:dyDescent="0.2">
      <c r="A707" s="1003"/>
      <c r="B707" s="1007"/>
      <c r="C707" s="1011"/>
      <c r="D707" s="980"/>
      <c r="E707" s="962"/>
      <c r="F707" s="965"/>
      <c r="G707" s="944"/>
      <c r="H707" s="944"/>
      <c r="I707" s="944"/>
      <c r="J707" s="19" t="s">
        <v>385</v>
      </c>
      <c r="K707" s="19">
        <f>SUM(K703:K706)</f>
        <v>0</v>
      </c>
      <c r="L707" s="19">
        <f>SUM(L703:L706)</f>
        <v>0</v>
      </c>
      <c r="M707" s="19">
        <f t="shared" ref="M707:R707" si="165">SUM(M703:M706)</f>
        <v>0</v>
      </c>
      <c r="N707" s="19">
        <f t="shared" si="165"/>
        <v>0</v>
      </c>
      <c r="O707" s="19">
        <f t="shared" si="165"/>
        <v>0</v>
      </c>
      <c r="P707" s="19">
        <f t="shared" si="165"/>
        <v>0</v>
      </c>
      <c r="Q707" s="19">
        <f t="shared" si="165"/>
        <v>0</v>
      </c>
      <c r="R707" s="19">
        <f t="shared" si="165"/>
        <v>0</v>
      </c>
      <c r="S707" s="947"/>
      <c r="T707" s="914"/>
      <c r="U707" s="914"/>
      <c r="V707" s="914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</row>
    <row r="708" spans="1:116" ht="9.75" customHeight="1" outlineLevel="4" x14ac:dyDescent="0.15">
      <c r="A708" s="1000" t="s">
        <v>20</v>
      </c>
      <c r="B708" s="1004" t="s">
        <v>12</v>
      </c>
      <c r="C708" s="1008" t="s">
        <v>10</v>
      </c>
      <c r="D708" s="978">
        <v>4</v>
      </c>
      <c r="E708" s="960" t="s">
        <v>12</v>
      </c>
      <c r="F708" s="963"/>
      <c r="G708" s="942"/>
      <c r="H708" s="942"/>
      <c r="I708" s="942"/>
      <c r="J708" s="14" t="s">
        <v>156</v>
      </c>
      <c r="K708" s="20"/>
      <c r="L708" s="20"/>
      <c r="M708" s="17"/>
      <c r="N708" s="17"/>
      <c r="O708" s="17"/>
      <c r="P708" s="17"/>
      <c r="Q708" s="16"/>
      <c r="R708" s="16"/>
      <c r="S708" s="945"/>
      <c r="T708" s="912"/>
      <c r="U708" s="912"/>
      <c r="V708" s="912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</row>
    <row r="709" spans="1:116" ht="9.75" customHeight="1" outlineLevel="4" x14ac:dyDescent="0.15">
      <c r="A709" s="1001"/>
      <c r="B709" s="1005"/>
      <c r="C709" s="1009"/>
      <c r="D709" s="979"/>
      <c r="E709" s="961"/>
      <c r="F709" s="964"/>
      <c r="G709" s="943"/>
      <c r="H709" s="943"/>
      <c r="I709" s="943"/>
      <c r="J709" s="16" t="s">
        <v>157</v>
      </c>
      <c r="K709" s="20"/>
      <c r="L709" s="20"/>
      <c r="M709" s="17"/>
      <c r="N709" s="17"/>
      <c r="O709" s="17"/>
      <c r="P709" s="17"/>
      <c r="Q709" s="16"/>
      <c r="R709" s="16"/>
      <c r="S709" s="946"/>
      <c r="T709" s="913"/>
      <c r="U709" s="913"/>
      <c r="V709" s="913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</row>
    <row r="710" spans="1:116" ht="9.75" customHeight="1" outlineLevel="4" x14ac:dyDescent="0.15">
      <c r="A710" s="1001"/>
      <c r="B710" s="1005"/>
      <c r="C710" s="1009"/>
      <c r="D710" s="979"/>
      <c r="E710" s="961"/>
      <c r="F710" s="964"/>
      <c r="G710" s="943"/>
      <c r="H710" s="943"/>
      <c r="I710" s="943"/>
      <c r="J710" s="16" t="s">
        <v>158</v>
      </c>
      <c r="K710" s="20"/>
      <c r="L710" s="20"/>
      <c r="M710" s="17"/>
      <c r="N710" s="17"/>
      <c r="O710" s="17"/>
      <c r="P710" s="17"/>
      <c r="Q710" s="16"/>
      <c r="R710" s="16"/>
      <c r="S710" s="946"/>
      <c r="T710" s="913"/>
      <c r="U710" s="913"/>
      <c r="V710" s="913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</row>
    <row r="711" spans="1:116" ht="9.75" customHeight="1" outlineLevel="4" x14ac:dyDescent="0.15">
      <c r="A711" s="1002"/>
      <c r="B711" s="1006"/>
      <c r="C711" s="1010"/>
      <c r="D711" s="979"/>
      <c r="E711" s="961"/>
      <c r="F711" s="964"/>
      <c r="G711" s="943"/>
      <c r="H711" s="943"/>
      <c r="I711" s="943"/>
      <c r="J711" s="18" t="s">
        <v>159</v>
      </c>
      <c r="K711" s="21"/>
      <c r="L711" s="21"/>
      <c r="M711" s="22"/>
      <c r="N711" s="22"/>
      <c r="O711" s="22"/>
      <c r="P711" s="22"/>
      <c r="Q711" s="18"/>
      <c r="R711" s="18"/>
      <c r="S711" s="946"/>
      <c r="T711" s="913"/>
      <c r="U711" s="913"/>
      <c r="V711" s="913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</row>
    <row r="712" spans="1:116" ht="9.75" customHeight="1" outlineLevel="4" thickBot="1" x14ac:dyDescent="0.2">
      <c r="A712" s="1003"/>
      <c r="B712" s="1007"/>
      <c r="C712" s="1011"/>
      <c r="D712" s="980"/>
      <c r="E712" s="962"/>
      <c r="F712" s="965"/>
      <c r="G712" s="944"/>
      <c r="H712" s="944"/>
      <c r="I712" s="944"/>
      <c r="J712" s="19" t="s">
        <v>385</v>
      </c>
      <c r="K712" s="19">
        <f>SUM(K708:K711)</f>
        <v>0</v>
      </c>
      <c r="L712" s="19">
        <f>SUM(L708:L711)</f>
        <v>0</v>
      </c>
      <c r="M712" s="19">
        <f t="shared" ref="M712:R712" si="166">SUM(M708:M711)</f>
        <v>0</v>
      </c>
      <c r="N712" s="19">
        <f t="shared" si="166"/>
        <v>0</v>
      </c>
      <c r="O712" s="19">
        <f t="shared" si="166"/>
        <v>0</v>
      </c>
      <c r="P712" s="19">
        <f t="shared" si="166"/>
        <v>0</v>
      </c>
      <c r="Q712" s="19">
        <f t="shared" si="166"/>
        <v>0</v>
      </c>
      <c r="R712" s="19">
        <f t="shared" si="166"/>
        <v>0</v>
      </c>
      <c r="S712" s="947"/>
      <c r="T712" s="914"/>
      <c r="U712" s="914"/>
      <c r="V712" s="914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</row>
    <row r="713" spans="1:116" ht="9.75" customHeight="1" outlineLevel="3" thickBot="1" x14ac:dyDescent="0.2">
      <c r="A713" s="30" t="s">
        <v>20</v>
      </c>
      <c r="B713" s="31" t="s">
        <v>12</v>
      </c>
      <c r="C713" s="10" t="s">
        <v>10</v>
      </c>
      <c r="D713" s="25">
        <v>4</v>
      </c>
      <c r="E713" s="915" t="s">
        <v>46</v>
      </c>
      <c r="F713" s="916"/>
      <c r="G713" s="916"/>
      <c r="H713" s="916"/>
      <c r="I713" s="916"/>
      <c r="J713" s="917"/>
      <c r="K713" s="26">
        <f>K702+K707+K712</f>
        <v>0</v>
      </c>
      <c r="L713" s="26">
        <f>L702+L707+L712</f>
        <v>0</v>
      </c>
      <c r="M713" s="26">
        <f t="shared" ref="M713:R713" si="167">M702+M707+M712</f>
        <v>0</v>
      </c>
      <c r="N713" s="26">
        <f t="shared" si="167"/>
        <v>0</v>
      </c>
      <c r="O713" s="26">
        <f t="shared" si="167"/>
        <v>0</v>
      </c>
      <c r="P713" s="26">
        <f t="shared" si="167"/>
        <v>0</v>
      </c>
      <c r="Q713" s="26">
        <f t="shared" si="167"/>
        <v>0</v>
      </c>
      <c r="R713" s="26">
        <f t="shared" si="167"/>
        <v>0</v>
      </c>
      <c r="S713" s="42" t="s">
        <v>13</v>
      </c>
      <c r="T713" s="43" t="s">
        <v>13</v>
      </c>
      <c r="U713" s="44" t="s">
        <v>13</v>
      </c>
      <c r="V713" s="45" t="s">
        <v>13</v>
      </c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</row>
    <row r="714" spans="1:116" ht="9.75" customHeight="1" outlineLevel="4" thickBot="1" x14ac:dyDescent="0.2">
      <c r="A714" s="11" t="s">
        <v>20</v>
      </c>
      <c r="B714" s="12" t="s">
        <v>12</v>
      </c>
      <c r="C714" s="86" t="s">
        <v>10</v>
      </c>
      <c r="D714" s="13">
        <v>5</v>
      </c>
      <c r="E714" s="969" t="s">
        <v>202</v>
      </c>
      <c r="F714" s="970"/>
      <c r="G714" s="970"/>
      <c r="H714" s="970"/>
      <c r="I714" s="970"/>
      <c r="J714" s="970"/>
      <c r="K714" s="970"/>
      <c r="L714" s="970"/>
      <c r="M714" s="970"/>
      <c r="N714" s="970"/>
      <c r="O714" s="970"/>
      <c r="P714" s="970"/>
      <c r="Q714" s="970"/>
      <c r="R714" s="970"/>
      <c r="S714" s="970"/>
      <c r="T714" s="970"/>
      <c r="U714" s="970"/>
      <c r="V714" s="971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</row>
    <row r="715" spans="1:116" ht="9.75" customHeight="1" outlineLevel="4" x14ac:dyDescent="0.15">
      <c r="A715" s="1000" t="s">
        <v>20</v>
      </c>
      <c r="B715" s="1004" t="s">
        <v>12</v>
      </c>
      <c r="C715" s="1008" t="s">
        <v>10</v>
      </c>
      <c r="D715" s="978">
        <v>5</v>
      </c>
      <c r="E715" s="1023" t="s">
        <v>10</v>
      </c>
      <c r="F715" s="982"/>
      <c r="G715" s="985"/>
      <c r="H715" s="985"/>
      <c r="I715" s="943"/>
      <c r="J715" s="16" t="s">
        <v>156</v>
      </c>
      <c r="K715" s="20"/>
      <c r="L715" s="16"/>
      <c r="M715" s="17"/>
      <c r="N715" s="17"/>
      <c r="O715" s="17"/>
      <c r="P715" s="17"/>
      <c r="Q715" s="16"/>
      <c r="R715" s="16"/>
      <c r="S715" s="1013"/>
      <c r="T715" s="913"/>
      <c r="U715" s="913"/>
      <c r="V715" s="913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</row>
    <row r="716" spans="1:116" ht="9.75" customHeight="1" outlineLevel="4" x14ac:dyDescent="0.15">
      <c r="A716" s="1001"/>
      <c r="B716" s="1005"/>
      <c r="C716" s="1009"/>
      <c r="D716" s="979"/>
      <c r="E716" s="1023"/>
      <c r="F716" s="982"/>
      <c r="G716" s="985"/>
      <c r="H716" s="985"/>
      <c r="I716" s="943"/>
      <c r="J716" s="16" t="s">
        <v>157</v>
      </c>
      <c r="K716" s="20"/>
      <c r="L716" s="16"/>
      <c r="M716" s="17"/>
      <c r="N716" s="17"/>
      <c r="O716" s="17"/>
      <c r="P716" s="17"/>
      <c r="Q716" s="16"/>
      <c r="R716" s="16"/>
      <c r="S716" s="1013"/>
      <c r="T716" s="913"/>
      <c r="U716" s="913"/>
      <c r="V716" s="913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</row>
    <row r="717" spans="1:116" ht="10.5" customHeight="1" outlineLevel="4" x14ac:dyDescent="0.15">
      <c r="A717" s="1001"/>
      <c r="B717" s="1005"/>
      <c r="C717" s="1009"/>
      <c r="D717" s="979"/>
      <c r="E717" s="1023"/>
      <c r="F717" s="982"/>
      <c r="G717" s="985"/>
      <c r="H717" s="985"/>
      <c r="I717" s="943"/>
      <c r="J717" s="16" t="s">
        <v>158</v>
      </c>
      <c r="K717" s="20"/>
      <c r="L717" s="16"/>
      <c r="M717" s="17"/>
      <c r="N717" s="17"/>
      <c r="O717" s="17"/>
      <c r="P717" s="17"/>
      <c r="Q717" s="16"/>
      <c r="R717" s="16"/>
      <c r="S717" s="1013"/>
      <c r="T717" s="913"/>
      <c r="U717" s="913"/>
      <c r="V717" s="913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</row>
    <row r="718" spans="1:116" ht="9.75" customHeight="1" outlineLevel="4" x14ac:dyDescent="0.2">
      <c r="A718" s="1002"/>
      <c r="B718" s="1006"/>
      <c r="C718" s="1010"/>
      <c r="D718" s="979"/>
      <c r="E718" s="1024"/>
      <c r="F718" s="983"/>
      <c r="G718" s="987"/>
      <c r="H718" s="987"/>
      <c r="I718" s="943"/>
      <c r="J718" s="18" t="s">
        <v>159</v>
      </c>
      <c r="K718" s="21"/>
      <c r="L718" s="18"/>
      <c r="M718" s="18"/>
      <c r="N718" s="18"/>
      <c r="O718" s="18"/>
      <c r="P718" s="18"/>
      <c r="Q718" s="18"/>
      <c r="R718" s="18"/>
      <c r="S718" s="1014"/>
      <c r="T718" s="913"/>
      <c r="U718" s="913"/>
      <c r="V718" s="913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</row>
    <row r="719" spans="1:116" ht="9.75" customHeight="1" outlineLevel="4" thickBot="1" x14ac:dyDescent="0.2">
      <c r="A719" s="1003"/>
      <c r="B719" s="1007"/>
      <c r="C719" s="1011"/>
      <c r="D719" s="980"/>
      <c r="E719" s="1025"/>
      <c r="F719" s="984"/>
      <c r="G719" s="988"/>
      <c r="H719" s="988"/>
      <c r="I719" s="944"/>
      <c r="J719" s="19" t="s">
        <v>385</v>
      </c>
      <c r="K719" s="19">
        <f>SUM(K715:K718)</f>
        <v>0</v>
      </c>
      <c r="L719" s="19">
        <f>SUM(L715:L718)</f>
        <v>0</v>
      </c>
      <c r="M719" s="19">
        <f t="shared" ref="M719:R719" si="168">SUM(M715:M718)</f>
        <v>0</v>
      </c>
      <c r="N719" s="19">
        <f t="shared" si="168"/>
        <v>0</v>
      </c>
      <c r="O719" s="19">
        <f t="shared" si="168"/>
        <v>0</v>
      </c>
      <c r="P719" s="19">
        <f t="shared" si="168"/>
        <v>0</v>
      </c>
      <c r="Q719" s="19">
        <f t="shared" si="168"/>
        <v>0</v>
      </c>
      <c r="R719" s="19">
        <f t="shared" si="168"/>
        <v>0</v>
      </c>
      <c r="S719" s="1015"/>
      <c r="T719" s="914"/>
      <c r="U719" s="914"/>
      <c r="V719" s="914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</row>
    <row r="720" spans="1:116" ht="11.25" customHeight="1" outlineLevel="4" x14ac:dyDescent="0.15">
      <c r="A720" s="1000" t="s">
        <v>20</v>
      </c>
      <c r="B720" s="1004" t="s">
        <v>12</v>
      </c>
      <c r="C720" s="1008" t="s">
        <v>10</v>
      </c>
      <c r="D720" s="978">
        <v>5</v>
      </c>
      <c r="E720" s="960" t="s">
        <v>11</v>
      </c>
      <c r="F720" s="963"/>
      <c r="G720" s="942"/>
      <c r="H720" s="942"/>
      <c r="I720" s="942"/>
      <c r="J720" s="14" t="s">
        <v>156</v>
      </c>
      <c r="K720" s="20"/>
      <c r="L720" s="20"/>
      <c r="M720" s="17"/>
      <c r="N720" s="17"/>
      <c r="O720" s="17"/>
      <c r="P720" s="17"/>
      <c r="Q720" s="16"/>
      <c r="R720" s="16"/>
      <c r="S720" s="945"/>
      <c r="T720" s="912"/>
      <c r="U720" s="912"/>
      <c r="V720" s="912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</row>
    <row r="721" spans="1:116" ht="10.5" outlineLevel="4" x14ac:dyDescent="0.15">
      <c r="A721" s="1001"/>
      <c r="B721" s="1005"/>
      <c r="C721" s="1009"/>
      <c r="D721" s="979"/>
      <c r="E721" s="961"/>
      <c r="F721" s="964"/>
      <c r="G721" s="943"/>
      <c r="H721" s="943"/>
      <c r="I721" s="943"/>
      <c r="J721" s="16" t="s">
        <v>157</v>
      </c>
      <c r="K721" s="20"/>
      <c r="L721" s="20"/>
      <c r="M721" s="17"/>
      <c r="N721" s="17"/>
      <c r="O721" s="17"/>
      <c r="P721" s="17"/>
      <c r="Q721" s="16"/>
      <c r="R721" s="16"/>
      <c r="S721" s="946"/>
      <c r="T721" s="913"/>
      <c r="U721" s="913"/>
      <c r="V721" s="913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</row>
    <row r="722" spans="1:116" ht="10.5" outlineLevel="4" x14ac:dyDescent="0.15">
      <c r="A722" s="1001"/>
      <c r="B722" s="1005"/>
      <c r="C722" s="1009"/>
      <c r="D722" s="979"/>
      <c r="E722" s="961"/>
      <c r="F722" s="964"/>
      <c r="G722" s="943"/>
      <c r="H722" s="943"/>
      <c r="I722" s="943"/>
      <c r="J722" s="16" t="s">
        <v>158</v>
      </c>
      <c r="K722" s="20"/>
      <c r="L722" s="20"/>
      <c r="M722" s="17"/>
      <c r="N722" s="17"/>
      <c r="O722" s="17"/>
      <c r="P722" s="17"/>
      <c r="Q722" s="16"/>
      <c r="R722" s="16"/>
      <c r="S722" s="946"/>
      <c r="T722" s="913"/>
      <c r="U722" s="913"/>
      <c r="V722" s="913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</row>
    <row r="723" spans="1:116" ht="10.5" outlineLevel="4" x14ac:dyDescent="0.15">
      <c r="A723" s="1002"/>
      <c r="B723" s="1006"/>
      <c r="C723" s="1010"/>
      <c r="D723" s="979"/>
      <c r="E723" s="961"/>
      <c r="F723" s="964"/>
      <c r="G723" s="943"/>
      <c r="H723" s="943"/>
      <c r="I723" s="943"/>
      <c r="J723" s="18" t="s">
        <v>159</v>
      </c>
      <c r="K723" s="21"/>
      <c r="L723" s="21"/>
      <c r="M723" s="22"/>
      <c r="N723" s="22"/>
      <c r="O723" s="22"/>
      <c r="P723" s="22"/>
      <c r="Q723" s="18"/>
      <c r="R723" s="18"/>
      <c r="S723" s="946"/>
      <c r="T723" s="913"/>
      <c r="U723" s="913"/>
      <c r="V723" s="913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</row>
    <row r="724" spans="1:116" ht="11.25" outlineLevel="4" thickBot="1" x14ac:dyDescent="0.2">
      <c r="A724" s="1003"/>
      <c r="B724" s="1007"/>
      <c r="C724" s="1011"/>
      <c r="D724" s="980"/>
      <c r="E724" s="962"/>
      <c r="F724" s="965"/>
      <c r="G724" s="944"/>
      <c r="H724" s="944"/>
      <c r="I724" s="944"/>
      <c r="J724" s="19" t="s">
        <v>385</v>
      </c>
      <c r="K724" s="19">
        <f>SUM(K720:K723)</f>
        <v>0</v>
      </c>
      <c r="L724" s="19">
        <f>SUM(L720:L723)</f>
        <v>0</v>
      </c>
      <c r="M724" s="19">
        <f t="shared" ref="M724:R724" si="169">SUM(M720:M723)</f>
        <v>0</v>
      </c>
      <c r="N724" s="19">
        <f t="shared" si="169"/>
        <v>0</v>
      </c>
      <c r="O724" s="19">
        <f t="shared" si="169"/>
        <v>0</v>
      </c>
      <c r="P724" s="19">
        <f t="shared" si="169"/>
        <v>0</v>
      </c>
      <c r="Q724" s="19">
        <f t="shared" si="169"/>
        <v>0</v>
      </c>
      <c r="R724" s="19">
        <f t="shared" si="169"/>
        <v>0</v>
      </c>
      <c r="S724" s="947"/>
      <c r="T724" s="914"/>
      <c r="U724" s="914"/>
      <c r="V724" s="914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</row>
    <row r="725" spans="1:116" ht="10.5" outlineLevel="4" x14ac:dyDescent="0.15">
      <c r="A725" s="1000" t="s">
        <v>20</v>
      </c>
      <c r="B725" s="1004" t="s">
        <v>12</v>
      </c>
      <c r="C725" s="1008" t="s">
        <v>10</v>
      </c>
      <c r="D725" s="978">
        <v>5</v>
      </c>
      <c r="E725" s="960" t="s">
        <v>12</v>
      </c>
      <c r="F725" s="963"/>
      <c r="G725" s="942"/>
      <c r="H725" s="942"/>
      <c r="I725" s="942"/>
      <c r="J725" s="14" t="s">
        <v>156</v>
      </c>
      <c r="K725" s="20"/>
      <c r="L725" s="20"/>
      <c r="M725" s="17"/>
      <c r="N725" s="17"/>
      <c r="O725" s="17"/>
      <c r="P725" s="17"/>
      <c r="Q725" s="16"/>
      <c r="R725" s="16"/>
      <c r="S725" s="945"/>
      <c r="T725" s="912"/>
      <c r="U725" s="912"/>
      <c r="V725" s="912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</row>
    <row r="726" spans="1:116" ht="10.5" outlineLevel="4" x14ac:dyDescent="0.15">
      <c r="A726" s="1001"/>
      <c r="B726" s="1005"/>
      <c r="C726" s="1009"/>
      <c r="D726" s="979"/>
      <c r="E726" s="961"/>
      <c r="F726" s="964"/>
      <c r="G726" s="943"/>
      <c r="H726" s="943"/>
      <c r="I726" s="943"/>
      <c r="J726" s="16" t="s">
        <v>157</v>
      </c>
      <c r="K726" s="20"/>
      <c r="L726" s="20"/>
      <c r="M726" s="17"/>
      <c r="N726" s="17"/>
      <c r="O726" s="17"/>
      <c r="P726" s="17"/>
      <c r="Q726" s="16"/>
      <c r="R726" s="16"/>
      <c r="S726" s="946"/>
      <c r="T726" s="913"/>
      <c r="U726" s="913"/>
      <c r="V726" s="913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</row>
    <row r="727" spans="1:116" ht="10.5" outlineLevel="4" x14ac:dyDescent="0.15">
      <c r="A727" s="1001"/>
      <c r="B727" s="1005"/>
      <c r="C727" s="1009"/>
      <c r="D727" s="979"/>
      <c r="E727" s="961"/>
      <c r="F727" s="964"/>
      <c r="G727" s="943"/>
      <c r="H727" s="943"/>
      <c r="I727" s="943"/>
      <c r="J727" s="16" t="s">
        <v>158</v>
      </c>
      <c r="K727" s="20"/>
      <c r="L727" s="20"/>
      <c r="M727" s="17"/>
      <c r="N727" s="17"/>
      <c r="O727" s="17"/>
      <c r="P727" s="17"/>
      <c r="Q727" s="16"/>
      <c r="R727" s="16"/>
      <c r="S727" s="946"/>
      <c r="T727" s="913"/>
      <c r="U727" s="913"/>
      <c r="V727" s="913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</row>
    <row r="728" spans="1:116" ht="10.5" outlineLevel="4" x14ac:dyDescent="0.15">
      <c r="A728" s="1002"/>
      <c r="B728" s="1006"/>
      <c r="C728" s="1010"/>
      <c r="D728" s="979"/>
      <c r="E728" s="961"/>
      <c r="F728" s="964"/>
      <c r="G728" s="943"/>
      <c r="H728" s="943"/>
      <c r="I728" s="943"/>
      <c r="J728" s="18" t="s">
        <v>159</v>
      </c>
      <c r="K728" s="21"/>
      <c r="L728" s="21"/>
      <c r="M728" s="22"/>
      <c r="N728" s="22"/>
      <c r="O728" s="22"/>
      <c r="P728" s="22"/>
      <c r="Q728" s="18"/>
      <c r="R728" s="18"/>
      <c r="S728" s="946"/>
      <c r="T728" s="913"/>
      <c r="U728" s="913"/>
      <c r="V728" s="913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</row>
    <row r="729" spans="1:116" ht="11.25" outlineLevel="4" thickBot="1" x14ac:dyDescent="0.2">
      <c r="A729" s="1003"/>
      <c r="B729" s="1007"/>
      <c r="C729" s="1011"/>
      <c r="D729" s="980"/>
      <c r="E729" s="962"/>
      <c r="F729" s="965"/>
      <c r="G729" s="944"/>
      <c r="H729" s="944"/>
      <c r="I729" s="944"/>
      <c r="J729" s="19" t="s">
        <v>385</v>
      </c>
      <c r="K729" s="19">
        <f>SUM(K725:K728)</f>
        <v>0</v>
      </c>
      <c r="L729" s="19">
        <f>SUM(L725:L728)</f>
        <v>0</v>
      </c>
      <c r="M729" s="19">
        <f t="shared" ref="M729:R729" si="170">SUM(M725:M728)</f>
        <v>0</v>
      </c>
      <c r="N729" s="19">
        <f t="shared" si="170"/>
        <v>0</v>
      </c>
      <c r="O729" s="19">
        <f t="shared" si="170"/>
        <v>0</v>
      </c>
      <c r="P729" s="19">
        <f t="shared" si="170"/>
        <v>0</v>
      </c>
      <c r="Q729" s="19">
        <f t="shared" si="170"/>
        <v>0</v>
      </c>
      <c r="R729" s="19">
        <f t="shared" si="170"/>
        <v>0</v>
      </c>
      <c r="S729" s="947"/>
      <c r="T729" s="914"/>
      <c r="U729" s="914"/>
      <c r="V729" s="914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</row>
    <row r="730" spans="1:116" ht="11.25" outlineLevel="3" thickBot="1" x14ac:dyDescent="0.2">
      <c r="A730" s="30" t="s">
        <v>20</v>
      </c>
      <c r="B730" s="31" t="s">
        <v>12</v>
      </c>
      <c r="C730" s="10" t="s">
        <v>10</v>
      </c>
      <c r="D730" s="25">
        <v>5</v>
      </c>
      <c r="E730" s="915" t="s">
        <v>46</v>
      </c>
      <c r="F730" s="916"/>
      <c r="G730" s="916"/>
      <c r="H730" s="916"/>
      <c r="I730" s="916"/>
      <c r="J730" s="917"/>
      <c r="K730" s="26">
        <f>K719+K724+K729</f>
        <v>0</v>
      </c>
      <c r="L730" s="26">
        <f>L719+L724+L729</f>
        <v>0</v>
      </c>
      <c r="M730" s="26">
        <f t="shared" ref="M730:R730" si="171">M719+M724+M729</f>
        <v>0</v>
      </c>
      <c r="N730" s="26">
        <f t="shared" si="171"/>
        <v>0</v>
      </c>
      <c r="O730" s="26">
        <f t="shared" si="171"/>
        <v>0</v>
      </c>
      <c r="P730" s="26">
        <f t="shared" si="171"/>
        <v>0</v>
      </c>
      <c r="Q730" s="26">
        <f t="shared" si="171"/>
        <v>0</v>
      </c>
      <c r="R730" s="26">
        <f t="shared" si="171"/>
        <v>0</v>
      </c>
      <c r="S730" s="42" t="s">
        <v>13</v>
      </c>
      <c r="T730" s="43" t="s">
        <v>13</v>
      </c>
      <c r="U730" s="44" t="s">
        <v>13</v>
      </c>
      <c r="V730" s="45" t="s">
        <v>13</v>
      </c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</row>
    <row r="731" spans="1:116" ht="11.25" outlineLevel="4" thickBot="1" x14ac:dyDescent="0.2">
      <c r="A731" s="11" t="s">
        <v>20</v>
      </c>
      <c r="B731" s="12" t="s">
        <v>12</v>
      </c>
      <c r="C731" s="86" t="s">
        <v>10</v>
      </c>
      <c r="D731" s="13">
        <v>6</v>
      </c>
      <c r="E731" s="969" t="s">
        <v>100</v>
      </c>
      <c r="F731" s="970"/>
      <c r="G731" s="970"/>
      <c r="H731" s="970"/>
      <c r="I731" s="970"/>
      <c r="J731" s="970"/>
      <c r="K731" s="970"/>
      <c r="L731" s="970"/>
      <c r="M731" s="970"/>
      <c r="N731" s="970"/>
      <c r="O731" s="970"/>
      <c r="P731" s="970"/>
      <c r="Q731" s="970"/>
      <c r="R731" s="970"/>
      <c r="S731" s="970"/>
      <c r="T731" s="970"/>
      <c r="U731" s="970"/>
      <c r="V731" s="971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</row>
    <row r="732" spans="1:116" ht="10.5" outlineLevel="4" x14ac:dyDescent="0.15">
      <c r="A732" s="1000" t="s">
        <v>20</v>
      </c>
      <c r="B732" s="1004" t="s">
        <v>12</v>
      </c>
      <c r="C732" s="1008" t="s">
        <v>10</v>
      </c>
      <c r="D732" s="978">
        <v>6</v>
      </c>
      <c r="E732" s="1023" t="s">
        <v>10</v>
      </c>
      <c r="F732" s="982"/>
      <c r="G732" s="985"/>
      <c r="H732" s="985"/>
      <c r="I732" s="943"/>
      <c r="J732" s="16" t="s">
        <v>156</v>
      </c>
      <c r="K732" s="20"/>
      <c r="L732" s="16"/>
      <c r="M732" s="17"/>
      <c r="N732" s="17"/>
      <c r="O732" s="17"/>
      <c r="P732" s="17"/>
      <c r="Q732" s="16"/>
      <c r="R732" s="16"/>
      <c r="S732" s="1013"/>
      <c r="T732" s="913"/>
      <c r="U732" s="913"/>
      <c r="V732" s="913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</row>
    <row r="733" spans="1:116" ht="10.5" outlineLevel="4" x14ac:dyDescent="0.15">
      <c r="A733" s="1001"/>
      <c r="B733" s="1005"/>
      <c r="C733" s="1009"/>
      <c r="D733" s="979"/>
      <c r="E733" s="1023"/>
      <c r="F733" s="982"/>
      <c r="G733" s="985"/>
      <c r="H733" s="985"/>
      <c r="I733" s="943"/>
      <c r="J733" s="16" t="s">
        <v>157</v>
      </c>
      <c r="K733" s="20"/>
      <c r="L733" s="16"/>
      <c r="M733" s="17"/>
      <c r="N733" s="17"/>
      <c r="O733" s="17"/>
      <c r="P733" s="17"/>
      <c r="Q733" s="16"/>
      <c r="R733" s="16"/>
      <c r="S733" s="1013"/>
      <c r="T733" s="913"/>
      <c r="U733" s="913"/>
      <c r="V733" s="913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</row>
    <row r="734" spans="1:116" ht="10.5" outlineLevel="4" x14ac:dyDescent="0.15">
      <c r="A734" s="1001"/>
      <c r="B734" s="1005"/>
      <c r="C734" s="1009"/>
      <c r="D734" s="979"/>
      <c r="E734" s="1023"/>
      <c r="F734" s="982"/>
      <c r="G734" s="985"/>
      <c r="H734" s="985"/>
      <c r="I734" s="943"/>
      <c r="J734" s="16" t="s">
        <v>158</v>
      </c>
      <c r="K734" s="20"/>
      <c r="L734" s="16"/>
      <c r="M734" s="17"/>
      <c r="N734" s="17"/>
      <c r="O734" s="17"/>
      <c r="P734" s="17"/>
      <c r="Q734" s="16"/>
      <c r="R734" s="16"/>
      <c r="S734" s="1013"/>
      <c r="T734" s="913"/>
      <c r="U734" s="913"/>
      <c r="V734" s="913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</row>
    <row r="735" spans="1:116" ht="10.5" outlineLevel="4" x14ac:dyDescent="0.15">
      <c r="A735" s="1002"/>
      <c r="B735" s="1006"/>
      <c r="C735" s="1010"/>
      <c r="D735" s="979"/>
      <c r="E735" s="1024"/>
      <c r="F735" s="983"/>
      <c r="G735" s="987"/>
      <c r="H735" s="987"/>
      <c r="I735" s="943"/>
      <c r="J735" s="18" t="s">
        <v>159</v>
      </c>
      <c r="K735" s="21"/>
      <c r="L735" s="18"/>
      <c r="M735" s="18"/>
      <c r="N735" s="18"/>
      <c r="O735" s="18"/>
      <c r="P735" s="18"/>
      <c r="Q735" s="18"/>
      <c r="R735" s="18"/>
      <c r="S735" s="1014"/>
      <c r="T735" s="913"/>
      <c r="U735" s="913"/>
      <c r="V735" s="913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</row>
    <row r="736" spans="1:116" ht="10.5" customHeight="1" outlineLevel="4" thickBot="1" x14ac:dyDescent="0.2">
      <c r="A736" s="1003"/>
      <c r="B736" s="1007"/>
      <c r="C736" s="1011"/>
      <c r="D736" s="980"/>
      <c r="E736" s="1025"/>
      <c r="F736" s="984"/>
      <c r="G736" s="988"/>
      <c r="H736" s="988"/>
      <c r="I736" s="944"/>
      <c r="J736" s="19" t="s">
        <v>385</v>
      </c>
      <c r="K736" s="19">
        <f>SUM(K732:K735)</f>
        <v>0</v>
      </c>
      <c r="L736" s="19">
        <f>SUM(L732:L735)</f>
        <v>0</v>
      </c>
      <c r="M736" s="19">
        <f t="shared" ref="M736:R736" si="172">SUM(M732:M735)</f>
        <v>0</v>
      </c>
      <c r="N736" s="19">
        <f t="shared" si="172"/>
        <v>0</v>
      </c>
      <c r="O736" s="19">
        <f t="shared" si="172"/>
        <v>0</v>
      </c>
      <c r="P736" s="19">
        <f t="shared" si="172"/>
        <v>0</v>
      </c>
      <c r="Q736" s="19">
        <f t="shared" si="172"/>
        <v>0</v>
      </c>
      <c r="R736" s="19">
        <f t="shared" si="172"/>
        <v>0</v>
      </c>
      <c r="S736" s="1015"/>
      <c r="T736" s="914"/>
      <c r="U736" s="914"/>
      <c r="V736" s="914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</row>
    <row r="737" spans="1:44" ht="11.25" customHeight="1" outlineLevel="4" x14ac:dyDescent="0.15">
      <c r="A737" s="1000" t="s">
        <v>20</v>
      </c>
      <c r="B737" s="1004" t="s">
        <v>12</v>
      </c>
      <c r="C737" s="1008" t="s">
        <v>10</v>
      </c>
      <c r="D737" s="978">
        <v>6</v>
      </c>
      <c r="E737" s="960" t="s">
        <v>11</v>
      </c>
      <c r="F737" s="963"/>
      <c r="G737" s="942"/>
      <c r="H737" s="942"/>
      <c r="I737" s="942"/>
      <c r="J737" s="14" t="s">
        <v>156</v>
      </c>
      <c r="K737" s="20"/>
      <c r="L737" s="20"/>
      <c r="M737" s="17"/>
      <c r="N737" s="17"/>
      <c r="O737" s="17"/>
      <c r="P737" s="17"/>
      <c r="Q737" s="16"/>
      <c r="R737" s="16"/>
      <c r="S737" s="945"/>
      <c r="T737" s="912"/>
      <c r="U737" s="912"/>
      <c r="V737" s="912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</row>
    <row r="738" spans="1:44" ht="9.75" customHeight="1" outlineLevel="4" x14ac:dyDescent="0.15">
      <c r="A738" s="1001"/>
      <c r="B738" s="1005"/>
      <c r="C738" s="1009"/>
      <c r="D738" s="979"/>
      <c r="E738" s="961"/>
      <c r="F738" s="964"/>
      <c r="G738" s="943"/>
      <c r="H738" s="943"/>
      <c r="I738" s="943"/>
      <c r="J738" s="16" t="s">
        <v>157</v>
      </c>
      <c r="K738" s="20"/>
      <c r="L738" s="20"/>
      <c r="M738" s="17"/>
      <c r="N738" s="17"/>
      <c r="O738" s="17"/>
      <c r="P738" s="17"/>
      <c r="Q738" s="16"/>
      <c r="R738" s="16"/>
      <c r="S738" s="946"/>
      <c r="T738" s="913"/>
      <c r="U738" s="913"/>
      <c r="V738" s="913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</row>
    <row r="739" spans="1:44" ht="9.75" customHeight="1" outlineLevel="4" x14ac:dyDescent="0.15">
      <c r="A739" s="1001"/>
      <c r="B739" s="1005"/>
      <c r="C739" s="1009"/>
      <c r="D739" s="979"/>
      <c r="E739" s="961"/>
      <c r="F739" s="964"/>
      <c r="G739" s="943"/>
      <c r="H739" s="943"/>
      <c r="I739" s="943"/>
      <c r="J739" s="16" t="s">
        <v>158</v>
      </c>
      <c r="K739" s="20"/>
      <c r="L739" s="20"/>
      <c r="M739" s="17"/>
      <c r="N739" s="17"/>
      <c r="O739" s="17"/>
      <c r="P739" s="17"/>
      <c r="Q739" s="16"/>
      <c r="R739" s="16"/>
      <c r="S739" s="946"/>
      <c r="T739" s="913"/>
      <c r="U739" s="913"/>
      <c r="V739" s="913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</row>
    <row r="740" spans="1:44" ht="9.75" customHeight="1" outlineLevel="4" x14ac:dyDescent="0.15">
      <c r="A740" s="1002"/>
      <c r="B740" s="1006"/>
      <c r="C740" s="1010"/>
      <c r="D740" s="979"/>
      <c r="E740" s="961"/>
      <c r="F740" s="964"/>
      <c r="G740" s="943"/>
      <c r="H740" s="943"/>
      <c r="I740" s="943"/>
      <c r="J740" s="18" t="s">
        <v>159</v>
      </c>
      <c r="K740" s="21"/>
      <c r="L740" s="21"/>
      <c r="M740" s="22"/>
      <c r="N740" s="22"/>
      <c r="O740" s="22"/>
      <c r="P740" s="22"/>
      <c r="Q740" s="18"/>
      <c r="R740" s="18"/>
      <c r="S740" s="946"/>
      <c r="T740" s="913"/>
      <c r="U740" s="913"/>
      <c r="V740" s="913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</row>
    <row r="741" spans="1:44" ht="9.75" customHeight="1" outlineLevel="4" thickBot="1" x14ac:dyDescent="0.2">
      <c r="A741" s="1003"/>
      <c r="B741" s="1007"/>
      <c r="C741" s="1011"/>
      <c r="D741" s="980"/>
      <c r="E741" s="962"/>
      <c r="F741" s="965"/>
      <c r="G741" s="944"/>
      <c r="H741" s="944"/>
      <c r="I741" s="944"/>
      <c r="J741" s="19" t="s">
        <v>385</v>
      </c>
      <c r="K741" s="19">
        <f>SUM(K737:K740)</f>
        <v>0</v>
      </c>
      <c r="L741" s="19">
        <f>SUM(L737:L740)</f>
        <v>0</v>
      </c>
      <c r="M741" s="19">
        <f t="shared" ref="M741:R741" si="173">SUM(M737:M740)</f>
        <v>0</v>
      </c>
      <c r="N741" s="19">
        <f t="shared" si="173"/>
        <v>0</v>
      </c>
      <c r="O741" s="19">
        <f t="shared" si="173"/>
        <v>0</v>
      </c>
      <c r="P741" s="19">
        <f t="shared" si="173"/>
        <v>0</v>
      </c>
      <c r="Q741" s="19">
        <f t="shared" si="173"/>
        <v>0</v>
      </c>
      <c r="R741" s="19">
        <f t="shared" si="173"/>
        <v>0</v>
      </c>
      <c r="S741" s="947"/>
      <c r="T741" s="914"/>
      <c r="U741" s="914"/>
      <c r="V741" s="914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</row>
    <row r="742" spans="1:44" ht="9.75" customHeight="1" outlineLevel="4" x14ac:dyDescent="0.15">
      <c r="A742" s="1000" t="s">
        <v>20</v>
      </c>
      <c r="B742" s="1004" t="s">
        <v>12</v>
      </c>
      <c r="C742" s="1008" t="s">
        <v>10</v>
      </c>
      <c r="D742" s="978">
        <v>6</v>
      </c>
      <c r="E742" s="960" t="s">
        <v>12</v>
      </c>
      <c r="F742" s="963"/>
      <c r="G742" s="942"/>
      <c r="H742" s="942"/>
      <c r="I742" s="942"/>
      <c r="J742" s="14" t="s">
        <v>156</v>
      </c>
      <c r="K742" s="20"/>
      <c r="L742" s="20"/>
      <c r="M742" s="17"/>
      <c r="N742" s="17"/>
      <c r="O742" s="17"/>
      <c r="P742" s="17"/>
      <c r="Q742" s="16"/>
      <c r="R742" s="16"/>
      <c r="S742" s="945"/>
      <c r="T742" s="912"/>
      <c r="U742" s="912"/>
      <c r="V742" s="912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</row>
    <row r="743" spans="1:44" ht="9.75" customHeight="1" outlineLevel="4" x14ac:dyDescent="0.15">
      <c r="A743" s="1001"/>
      <c r="B743" s="1005"/>
      <c r="C743" s="1009"/>
      <c r="D743" s="979"/>
      <c r="E743" s="961"/>
      <c r="F743" s="964"/>
      <c r="G743" s="943"/>
      <c r="H743" s="943"/>
      <c r="I743" s="943"/>
      <c r="J743" s="16" t="s">
        <v>157</v>
      </c>
      <c r="K743" s="20"/>
      <c r="L743" s="20"/>
      <c r="M743" s="17"/>
      <c r="N743" s="17"/>
      <c r="O743" s="17"/>
      <c r="P743" s="17"/>
      <c r="Q743" s="16"/>
      <c r="R743" s="16"/>
      <c r="S743" s="946"/>
      <c r="T743" s="913"/>
      <c r="U743" s="913"/>
      <c r="V743" s="913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</row>
    <row r="744" spans="1:44" ht="9.75" customHeight="1" outlineLevel="4" x14ac:dyDescent="0.15">
      <c r="A744" s="1001"/>
      <c r="B744" s="1005"/>
      <c r="C744" s="1009"/>
      <c r="D744" s="979"/>
      <c r="E744" s="961"/>
      <c r="F744" s="964"/>
      <c r="G744" s="943"/>
      <c r="H744" s="943"/>
      <c r="I744" s="943"/>
      <c r="J744" s="16" t="s">
        <v>158</v>
      </c>
      <c r="K744" s="20"/>
      <c r="L744" s="20"/>
      <c r="M744" s="17"/>
      <c r="N744" s="17"/>
      <c r="O744" s="17"/>
      <c r="P744" s="17"/>
      <c r="Q744" s="16"/>
      <c r="R744" s="16"/>
      <c r="S744" s="946"/>
      <c r="T744" s="913"/>
      <c r="U744" s="913"/>
      <c r="V744" s="913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</row>
    <row r="745" spans="1:44" ht="9.75" customHeight="1" outlineLevel="4" x14ac:dyDescent="0.15">
      <c r="A745" s="1002"/>
      <c r="B745" s="1006"/>
      <c r="C745" s="1010"/>
      <c r="D745" s="979"/>
      <c r="E745" s="961"/>
      <c r="F745" s="964"/>
      <c r="G745" s="943"/>
      <c r="H745" s="943"/>
      <c r="I745" s="943"/>
      <c r="J745" s="18" t="s">
        <v>159</v>
      </c>
      <c r="K745" s="21"/>
      <c r="L745" s="21"/>
      <c r="M745" s="22"/>
      <c r="N745" s="22"/>
      <c r="O745" s="22"/>
      <c r="P745" s="22"/>
      <c r="Q745" s="18"/>
      <c r="R745" s="18"/>
      <c r="S745" s="946"/>
      <c r="T745" s="913"/>
      <c r="U745" s="913"/>
      <c r="V745" s="913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</row>
    <row r="746" spans="1:44" ht="9.75" customHeight="1" outlineLevel="4" thickBot="1" x14ac:dyDescent="0.2">
      <c r="A746" s="1003"/>
      <c r="B746" s="1007"/>
      <c r="C746" s="1011"/>
      <c r="D746" s="980"/>
      <c r="E746" s="962"/>
      <c r="F746" s="965"/>
      <c r="G746" s="944"/>
      <c r="H746" s="944"/>
      <c r="I746" s="944"/>
      <c r="J746" s="19" t="s">
        <v>385</v>
      </c>
      <c r="K746" s="19">
        <f>SUM(K742:K745)</f>
        <v>0</v>
      </c>
      <c r="L746" s="19">
        <f>SUM(L742:L745)</f>
        <v>0</v>
      </c>
      <c r="M746" s="19">
        <f t="shared" ref="M746:R746" si="174">SUM(M742:M745)</f>
        <v>0</v>
      </c>
      <c r="N746" s="19">
        <f t="shared" si="174"/>
        <v>0</v>
      </c>
      <c r="O746" s="19">
        <f t="shared" si="174"/>
        <v>0</v>
      </c>
      <c r="P746" s="19">
        <f t="shared" si="174"/>
        <v>0</v>
      </c>
      <c r="Q746" s="19">
        <f t="shared" si="174"/>
        <v>0</v>
      </c>
      <c r="R746" s="19">
        <f t="shared" si="174"/>
        <v>0</v>
      </c>
      <c r="S746" s="947"/>
      <c r="T746" s="914"/>
      <c r="U746" s="914"/>
      <c r="V746" s="914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</row>
    <row r="747" spans="1:44" ht="9.75" customHeight="1" outlineLevel="3" thickBot="1" x14ac:dyDescent="0.2">
      <c r="A747" s="30" t="s">
        <v>20</v>
      </c>
      <c r="B747" s="31" t="s">
        <v>12</v>
      </c>
      <c r="C747" s="10" t="s">
        <v>10</v>
      </c>
      <c r="D747" s="25">
        <v>6</v>
      </c>
      <c r="E747" s="915" t="s">
        <v>46</v>
      </c>
      <c r="F747" s="916"/>
      <c r="G747" s="916"/>
      <c r="H747" s="916"/>
      <c r="I747" s="916"/>
      <c r="J747" s="917"/>
      <c r="K747" s="26">
        <f>K736+K741+K746</f>
        <v>0</v>
      </c>
      <c r="L747" s="26">
        <f>L736+L741+L746</f>
        <v>0</v>
      </c>
      <c r="M747" s="26">
        <f t="shared" ref="M747:R747" si="175">M736+M741+M746</f>
        <v>0</v>
      </c>
      <c r="N747" s="26">
        <f t="shared" si="175"/>
        <v>0</v>
      </c>
      <c r="O747" s="26">
        <f t="shared" si="175"/>
        <v>0</v>
      </c>
      <c r="P747" s="26">
        <f t="shared" si="175"/>
        <v>0</v>
      </c>
      <c r="Q747" s="26">
        <f t="shared" si="175"/>
        <v>0</v>
      </c>
      <c r="R747" s="26">
        <f t="shared" si="175"/>
        <v>0</v>
      </c>
      <c r="S747" s="42" t="s">
        <v>13</v>
      </c>
      <c r="T747" s="43" t="s">
        <v>13</v>
      </c>
      <c r="U747" s="44" t="s">
        <v>13</v>
      </c>
      <c r="V747" s="45" t="s">
        <v>13</v>
      </c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</row>
    <row r="748" spans="1:44" ht="9.75" customHeight="1" outlineLevel="2" thickBot="1" x14ac:dyDescent="0.2">
      <c r="A748" s="30" t="s">
        <v>20</v>
      </c>
      <c r="B748" s="31" t="s">
        <v>12</v>
      </c>
      <c r="C748" s="10" t="s">
        <v>10</v>
      </c>
      <c r="D748" s="918" t="s">
        <v>21</v>
      </c>
      <c r="E748" s="919"/>
      <c r="F748" s="919"/>
      <c r="G748" s="919"/>
      <c r="H748" s="919"/>
      <c r="I748" s="919"/>
      <c r="J748" s="919"/>
      <c r="K748" s="32">
        <f t="shared" ref="K748" si="176">K747+K730+K713+K696+K679+K652</f>
        <v>8330000.7400000002</v>
      </c>
      <c r="L748" s="32">
        <f t="shared" ref="L748:R748" si="177">L747+L730+L713+L696+L679+L652</f>
        <v>2197331.89</v>
      </c>
      <c r="M748" s="32">
        <f t="shared" si="177"/>
        <v>2197331.89</v>
      </c>
      <c r="N748" s="32">
        <f t="shared" si="177"/>
        <v>21400.920000000006</v>
      </c>
      <c r="O748" s="32">
        <f t="shared" si="177"/>
        <v>0</v>
      </c>
      <c r="P748" s="32">
        <f t="shared" si="177"/>
        <v>2175930.9699999997</v>
      </c>
      <c r="Q748" s="32">
        <f t="shared" si="177"/>
        <v>4205732.45</v>
      </c>
      <c r="R748" s="32">
        <f t="shared" si="177"/>
        <v>478794.26</v>
      </c>
      <c r="S748" s="33" t="s">
        <v>13</v>
      </c>
      <c r="T748" s="34" t="s">
        <v>13</v>
      </c>
      <c r="U748" s="35" t="s">
        <v>13</v>
      </c>
      <c r="V748" s="36" t="s">
        <v>13</v>
      </c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</row>
    <row r="749" spans="1:44" ht="9.75" customHeight="1" outlineLevel="3" thickBot="1" x14ac:dyDescent="0.2">
      <c r="A749" s="7" t="s">
        <v>20</v>
      </c>
      <c r="B749" s="9" t="s">
        <v>12</v>
      </c>
      <c r="C749" s="10" t="s">
        <v>11</v>
      </c>
      <c r="D749" s="972" t="s">
        <v>102</v>
      </c>
      <c r="E749" s="973"/>
      <c r="F749" s="973"/>
      <c r="G749" s="973"/>
      <c r="H749" s="973"/>
      <c r="I749" s="973"/>
      <c r="J749" s="973"/>
      <c r="K749" s="973"/>
      <c r="L749" s="973"/>
      <c r="M749" s="973"/>
      <c r="N749" s="973"/>
      <c r="O749" s="973"/>
      <c r="P749" s="973"/>
      <c r="Q749" s="973"/>
      <c r="R749" s="973"/>
      <c r="S749" s="973"/>
      <c r="T749" s="973"/>
      <c r="U749" s="973"/>
      <c r="V749" s="974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</row>
    <row r="750" spans="1:44" ht="9.75" customHeight="1" outlineLevel="4" thickBot="1" x14ac:dyDescent="0.2">
      <c r="A750" s="11" t="s">
        <v>20</v>
      </c>
      <c r="B750" s="12" t="s">
        <v>12</v>
      </c>
      <c r="C750" s="86" t="s">
        <v>11</v>
      </c>
      <c r="D750" s="13">
        <v>1</v>
      </c>
      <c r="E750" s="969" t="s">
        <v>201</v>
      </c>
      <c r="F750" s="970"/>
      <c r="G750" s="970"/>
      <c r="H750" s="970"/>
      <c r="I750" s="970"/>
      <c r="J750" s="970"/>
      <c r="K750" s="970"/>
      <c r="L750" s="970"/>
      <c r="M750" s="970"/>
      <c r="N750" s="970"/>
      <c r="O750" s="970"/>
      <c r="P750" s="970"/>
      <c r="Q750" s="970"/>
      <c r="R750" s="970"/>
      <c r="S750" s="970"/>
      <c r="T750" s="970"/>
      <c r="U750" s="970"/>
      <c r="V750" s="971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</row>
    <row r="751" spans="1:44" ht="9.75" customHeight="1" outlineLevel="4" x14ac:dyDescent="0.15">
      <c r="A751" s="1000" t="s">
        <v>20</v>
      </c>
      <c r="B751" s="1004" t="s">
        <v>12</v>
      </c>
      <c r="C751" s="1008" t="s">
        <v>11</v>
      </c>
      <c r="D751" s="978">
        <v>1</v>
      </c>
      <c r="E751" s="1023" t="s">
        <v>10</v>
      </c>
      <c r="F751" s="1142" t="s">
        <v>303</v>
      </c>
      <c r="G751" s="985" t="s">
        <v>444</v>
      </c>
      <c r="H751" s="97" t="s">
        <v>388</v>
      </c>
      <c r="I751" s="943" t="s">
        <v>453</v>
      </c>
      <c r="J751" s="125" t="s">
        <v>156</v>
      </c>
      <c r="K751" s="124">
        <v>34182.07</v>
      </c>
      <c r="L751" s="125">
        <v>170910.35</v>
      </c>
      <c r="M751" s="126">
        <f>N751+P751</f>
        <v>170910.34999999998</v>
      </c>
      <c r="N751" s="126">
        <v>12887.24</v>
      </c>
      <c r="O751" s="126"/>
      <c r="P751" s="126">
        <f>83610.89+74412.22</f>
        <v>158023.10999999999</v>
      </c>
      <c r="Q751" s="125">
        <v>0</v>
      </c>
      <c r="R751" s="125">
        <v>0</v>
      </c>
      <c r="S751" s="1019" t="s">
        <v>405</v>
      </c>
      <c r="T751" s="912">
        <v>0</v>
      </c>
      <c r="U751" s="1072">
        <v>0</v>
      </c>
      <c r="V751" s="912">
        <v>1</v>
      </c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</row>
    <row r="752" spans="1:44" ht="9.75" customHeight="1" outlineLevel="4" x14ac:dyDescent="0.15">
      <c r="A752" s="1001"/>
      <c r="B752" s="1005"/>
      <c r="C752" s="1009"/>
      <c r="D752" s="979"/>
      <c r="E752" s="1023"/>
      <c r="F752" s="1142"/>
      <c r="G752" s="985"/>
      <c r="H752" s="97" t="s">
        <v>62</v>
      </c>
      <c r="I752" s="943"/>
      <c r="J752" s="125" t="s">
        <v>157</v>
      </c>
      <c r="K752" s="124"/>
      <c r="L752" s="125"/>
      <c r="M752" s="126"/>
      <c r="N752" s="126"/>
      <c r="O752" s="126"/>
      <c r="P752" s="126"/>
      <c r="Q752" s="125"/>
      <c r="R752" s="125"/>
      <c r="S752" s="1020"/>
      <c r="T752" s="913"/>
      <c r="U752" s="1073"/>
      <c r="V752" s="913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</row>
    <row r="753" spans="1:116" ht="10.5" customHeight="1" outlineLevel="4" x14ac:dyDescent="0.15">
      <c r="A753" s="1001"/>
      <c r="B753" s="1005"/>
      <c r="C753" s="1009"/>
      <c r="D753" s="979"/>
      <c r="E753" s="1023"/>
      <c r="F753" s="1142"/>
      <c r="G753" s="985"/>
      <c r="H753" s="97" t="s">
        <v>391</v>
      </c>
      <c r="I753" s="943"/>
      <c r="J753" s="125" t="s">
        <v>158</v>
      </c>
      <c r="K753" s="124">
        <v>136728.28</v>
      </c>
      <c r="L753" s="125"/>
      <c r="M753" s="126"/>
      <c r="N753" s="126"/>
      <c r="O753" s="126"/>
      <c r="P753" s="126"/>
      <c r="Q753" s="125"/>
      <c r="R753" s="125"/>
      <c r="S753" s="1021"/>
      <c r="T753" s="1075"/>
      <c r="U753" s="1076"/>
      <c r="V753" s="1075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</row>
    <row r="754" spans="1:116" ht="11.25" customHeight="1" outlineLevel="4" x14ac:dyDescent="0.15">
      <c r="A754" s="1002"/>
      <c r="B754" s="1006"/>
      <c r="C754" s="1010"/>
      <c r="D754" s="979"/>
      <c r="E754" s="1024"/>
      <c r="F754" s="1143"/>
      <c r="G754" s="987"/>
      <c r="H754" s="989" t="s">
        <v>396</v>
      </c>
      <c r="I754" s="943"/>
      <c r="J754" s="128" t="s">
        <v>159</v>
      </c>
      <c r="K754" s="127"/>
      <c r="L754" s="128"/>
      <c r="M754" s="128"/>
      <c r="N754" s="128"/>
      <c r="O754" s="128"/>
      <c r="P754" s="128"/>
      <c r="Q754" s="128"/>
      <c r="R754" s="128"/>
      <c r="S754" s="1020" t="s">
        <v>407</v>
      </c>
      <c r="T754" s="913">
        <v>0</v>
      </c>
      <c r="U754" s="1073">
        <v>0</v>
      </c>
      <c r="V754" s="913">
        <v>1</v>
      </c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</row>
    <row r="755" spans="1:116" ht="11.25" customHeight="1" outlineLevel="4" thickBot="1" x14ac:dyDescent="0.2">
      <c r="A755" s="1003"/>
      <c r="B755" s="1007"/>
      <c r="C755" s="1011"/>
      <c r="D755" s="980"/>
      <c r="E755" s="1025"/>
      <c r="F755" s="1144"/>
      <c r="G755" s="988"/>
      <c r="H755" s="944"/>
      <c r="I755" s="944"/>
      <c r="J755" s="129" t="s">
        <v>385</v>
      </c>
      <c r="K755" s="129">
        <f>SUM(K751:K754)</f>
        <v>170910.35</v>
      </c>
      <c r="L755" s="129">
        <f>SUM(L751:L754)</f>
        <v>170910.35</v>
      </c>
      <c r="M755" s="129">
        <f t="shared" ref="M755:R755" si="178">SUM(M751:M754)</f>
        <v>170910.34999999998</v>
      </c>
      <c r="N755" s="129">
        <f t="shared" si="178"/>
        <v>12887.24</v>
      </c>
      <c r="O755" s="129">
        <f t="shared" si="178"/>
        <v>0</v>
      </c>
      <c r="P755" s="129">
        <f t="shared" si="178"/>
        <v>158023.10999999999</v>
      </c>
      <c r="Q755" s="129">
        <f t="shared" si="178"/>
        <v>0</v>
      </c>
      <c r="R755" s="129">
        <f t="shared" si="178"/>
        <v>0</v>
      </c>
      <c r="S755" s="1026"/>
      <c r="T755" s="914"/>
      <c r="U755" s="1074"/>
      <c r="V755" s="914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</row>
    <row r="756" spans="1:116" ht="9.75" customHeight="1" outlineLevel="4" x14ac:dyDescent="0.15">
      <c r="A756" s="1000" t="s">
        <v>20</v>
      </c>
      <c r="B756" s="1004" t="s">
        <v>12</v>
      </c>
      <c r="C756" s="1008" t="s">
        <v>11</v>
      </c>
      <c r="D756" s="978">
        <v>1</v>
      </c>
      <c r="E756" s="960" t="s">
        <v>11</v>
      </c>
      <c r="F756" s="1162" t="s">
        <v>304</v>
      </c>
      <c r="G756" s="985" t="s">
        <v>444</v>
      </c>
      <c r="H756" s="97" t="s">
        <v>388</v>
      </c>
      <c r="I756" s="943" t="s">
        <v>454</v>
      </c>
      <c r="J756" s="139" t="s">
        <v>156</v>
      </c>
      <c r="K756" s="124">
        <v>25469.46</v>
      </c>
      <c r="L756" s="124">
        <v>127347.3</v>
      </c>
      <c r="M756" s="126">
        <f>N756+P756</f>
        <v>127347.29999999999</v>
      </c>
      <c r="N756" s="126">
        <v>9660.34</v>
      </c>
      <c r="O756" s="126"/>
      <c r="P756" s="126">
        <f>60403.43+57283.53</f>
        <v>117686.95999999999</v>
      </c>
      <c r="Q756" s="125">
        <v>0</v>
      </c>
      <c r="R756" s="125">
        <v>0</v>
      </c>
      <c r="S756" s="945" t="s">
        <v>405</v>
      </c>
      <c r="T756" s="912">
        <v>0</v>
      </c>
      <c r="U756" s="912">
        <v>0</v>
      </c>
      <c r="V756" s="912">
        <v>1</v>
      </c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</row>
    <row r="757" spans="1:116" ht="9.75" customHeight="1" outlineLevel="4" x14ac:dyDescent="0.15">
      <c r="A757" s="1001"/>
      <c r="B757" s="1005"/>
      <c r="C757" s="1009"/>
      <c r="D757" s="979"/>
      <c r="E757" s="961"/>
      <c r="F757" s="1163"/>
      <c r="G757" s="985"/>
      <c r="H757" s="97" t="s">
        <v>62</v>
      </c>
      <c r="I757" s="943"/>
      <c r="J757" s="125" t="s">
        <v>157</v>
      </c>
      <c r="K757" s="124"/>
      <c r="L757" s="124"/>
      <c r="M757" s="126"/>
      <c r="N757" s="126"/>
      <c r="O757" s="126"/>
      <c r="P757" s="126"/>
      <c r="Q757" s="125"/>
      <c r="R757" s="125"/>
      <c r="S757" s="946"/>
      <c r="T757" s="913"/>
      <c r="U757" s="913"/>
      <c r="V757" s="913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</row>
    <row r="758" spans="1:116" ht="9.75" customHeight="1" outlineLevel="4" x14ac:dyDescent="0.15">
      <c r="A758" s="1001"/>
      <c r="B758" s="1005"/>
      <c r="C758" s="1009"/>
      <c r="D758" s="979"/>
      <c r="E758" s="961"/>
      <c r="F758" s="1163"/>
      <c r="G758" s="985"/>
      <c r="H758" s="97" t="s">
        <v>391</v>
      </c>
      <c r="I758" s="943"/>
      <c r="J758" s="125" t="s">
        <v>158</v>
      </c>
      <c r="K758" s="124">
        <v>101877.84</v>
      </c>
      <c r="L758" s="124"/>
      <c r="M758" s="126"/>
      <c r="N758" s="126"/>
      <c r="O758" s="126"/>
      <c r="P758" s="126"/>
      <c r="Q758" s="125"/>
      <c r="R758" s="125"/>
      <c r="S758" s="946"/>
      <c r="T758" s="913"/>
      <c r="U758" s="913"/>
      <c r="V758" s="913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</row>
    <row r="759" spans="1:116" ht="9.75" customHeight="1" outlineLevel="4" x14ac:dyDescent="0.15">
      <c r="A759" s="1002"/>
      <c r="B759" s="1006"/>
      <c r="C759" s="1010"/>
      <c r="D759" s="979"/>
      <c r="E759" s="961"/>
      <c r="F759" s="1163"/>
      <c r="G759" s="987"/>
      <c r="H759" s="989" t="s">
        <v>402</v>
      </c>
      <c r="I759" s="943"/>
      <c r="J759" s="128" t="s">
        <v>159</v>
      </c>
      <c r="K759" s="127"/>
      <c r="L759" s="127"/>
      <c r="M759" s="136"/>
      <c r="N759" s="136"/>
      <c r="O759" s="136"/>
      <c r="P759" s="136"/>
      <c r="Q759" s="128"/>
      <c r="R759" s="128"/>
      <c r="S759" s="946"/>
      <c r="T759" s="913"/>
      <c r="U759" s="913"/>
      <c r="V759" s="913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</row>
    <row r="760" spans="1:116" ht="9.75" customHeight="1" outlineLevel="4" thickBot="1" x14ac:dyDescent="0.2">
      <c r="A760" s="1003"/>
      <c r="B760" s="1007"/>
      <c r="C760" s="1011"/>
      <c r="D760" s="980"/>
      <c r="E760" s="962"/>
      <c r="F760" s="1164"/>
      <c r="G760" s="988"/>
      <c r="H760" s="944"/>
      <c r="I760" s="944"/>
      <c r="J760" s="129" t="s">
        <v>385</v>
      </c>
      <c r="K760" s="129">
        <f>SUM(K756:K759)</f>
        <v>127347.29999999999</v>
      </c>
      <c r="L760" s="129">
        <f>SUM(L756:L759)</f>
        <v>127347.3</v>
      </c>
      <c r="M760" s="129">
        <f t="shared" ref="M760:R760" si="179">SUM(M756:M759)</f>
        <v>127347.29999999999</v>
      </c>
      <c r="N760" s="129">
        <f t="shared" si="179"/>
        <v>9660.34</v>
      </c>
      <c r="O760" s="129">
        <f t="shared" si="179"/>
        <v>0</v>
      </c>
      <c r="P760" s="129">
        <f t="shared" si="179"/>
        <v>117686.95999999999</v>
      </c>
      <c r="Q760" s="129">
        <f t="shared" si="179"/>
        <v>0</v>
      </c>
      <c r="R760" s="129">
        <f t="shared" si="179"/>
        <v>0</v>
      </c>
      <c r="S760" s="947"/>
      <c r="T760" s="914"/>
      <c r="U760" s="914"/>
      <c r="V760" s="914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</row>
    <row r="761" spans="1:116" ht="9.75" customHeight="1" outlineLevel="4" x14ac:dyDescent="0.15">
      <c r="A761" s="1000" t="s">
        <v>20</v>
      </c>
      <c r="B761" s="1004" t="s">
        <v>12</v>
      </c>
      <c r="C761" s="1008" t="s">
        <v>11</v>
      </c>
      <c r="D761" s="978">
        <v>1</v>
      </c>
      <c r="E761" s="960" t="s">
        <v>12</v>
      </c>
      <c r="F761" s="1162" t="s">
        <v>305</v>
      </c>
      <c r="G761" s="985" t="s">
        <v>444</v>
      </c>
      <c r="H761" s="97" t="s">
        <v>388</v>
      </c>
      <c r="I761" s="943" t="s">
        <v>455</v>
      </c>
      <c r="J761" s="139" t="s">
        <v>156</v>
      </c>
      <c r="K761" s="124">
        <v>15007.6</v>
      </c>
      <c r="L761" s="124">
        <v>75038.02</v>
      </c>
      <c r="M761" s="126">
        <f>N761+P761</f>
        <v>75038.02</v>
      </c>
      <c r="N761" s="126">
        <v>5785.58</v>
      </c>
      <c r="O761" s="126"/>
      <c r="P761" s="126">
        <f>24903.52+44348.92</f>
        <v>69252.44</v>
      </c>
      <c r="Q761" s="125">
        <v>0</v>
      </c>
      <c r="R761" s="125"/>
      <c r="S761" s="1019" t="s">
        <v>405</v>
      </c>
      <c r="T761" s="912">
        <v>0</v>
      </c>
      <c r="U761" s="1072">
        <v>0</v>
      </c>
      <c r="V761" s="912">
        <v>1</v>
      </c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</row>
    <row r="762" spans="1:116" ht="9.75" customHeight="1" outlineLevel="4" x14ac:dyDescent="0.15">
      <c r="A762" s="1001"/>
      <c r="B762" s="1005"/>
      <c r="C762" s="1009"/>
      <c r="D762" s="979"/>
      <c r="E762" s="961"/>
      <c r="F762" s="1163"/>
      <c r="G762" s="985"/>
      <c r="H762" s="97" t="s">
        <v>62</v>
      </c>
      <c r="I762" s="943"/>
      <c r="J762" s="125" t="s">
        <v>157</v>
      </c>
      <c r="K762" s="124"/>
      <c r="L762" s="124"/>
      <c r="M762" s="126"/>
      <c r="N762" s="126"/>
      <c r="O762" s="126"/>
      <c r="P762" s="126"/>
      <c r="Q762" s="125"/>
      <c r="R762" s="125"/>
      <c r="S762" s="1020"/>
      <c r="T762" s="913"/>
      <c r="U762" s="1073"/>
      <c r="V762" s="913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</row>
    <row r="763" spans="1:116" ht="9.75" customHeight="1" outlineLevel="4" x14ac:dyDescent="0.15">
      <c r="A763" s="1001"/>
      <c r="B763" s="1005"/>
      <c r="C763" s="1009"/>
      <c r="D763" s="979"/>
      <c r="E763" s="961"/>
      <c r="F763" s="1163"/>
      <c r="G763" s="985"/>
      <c r="H763" s="97" t="s">
        <v>391</v>
      </c>
      <c r="I763" s="943"/>
      <c r="J763" s="125" t="s">
        <v>158</v>
      </c>
      <c r="K763" s="124">
        <v>60030.42</v>
      </c>
      <c r="L763" s="124"/>
      <c r="M763" s="126"/>
      <c r="N763" s="126"/>
      <c r="O763" s="126"/>
      <c r="P763" s="126"/>
      <c r="Q763" s="125"/>
      <c r="R763" s="125"/>
      <c r="S763" s="1020"/>
      <c r="T763" s="913"/>
      <c r="U763" s="1073"/>
      <c r="V763" s="913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</row>
    <row r="764" spans="1:116" ht="15" customHeight="1" outlineLevel="4" x14ac:dyDescent="0.15">
      <c r="A764" s="1002"/>
      <c r="B764" s="1006"/>
      <c r="C764" s="1010"/>
      <c r="D764" s="979"/>
      <c r="E764" s="961"/>
      <c r="F764" s="1163"/>
      <c r="G764" s="987"/>
      <c r="H764" s="989" t="s">
        <v>402</v>
      </c>
      <c r="I764" s="943"/>
      <c r="J764" s="128" t="s">
        <v>159</v>
      </c>
      <c r="K764" s="127"/>
      <c r="L764" s="127"/>
      <c r="M764" s="136"/>
      <c r="N764" s="136"/>
      <c r="O764" s="136"/>
      <c r="P764" s="136"/>
      <c r="Q764" s="128"/>
      <c r="R764" s="128"/>
      <c r="S764" s="1020"/>
      <c r="T764" s="913"/>
      <c r="U764" s="1073"/>
      <c r="V764" s="913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</row>
    <row r="765" spans="1:116" ht="15" customHeight="1" outlineLevel="4" thickBot="1" x14ac:dyDescent="0.2">
      <c r="A765" s="1003"/>
      <c r="B765" s="1007"/>
      <c r="C765" s="1011"/>
      <c r="D765" s="980"/>
      <c r="E765" s="962"/>
      <c r="F765" s="1164"/>
      <c r="G765" s="988"/>
      <c r="H765" s="944"/>
      <c r="I765" s="944"/>
      <c r="J765" s="129" t="s">
        <v>385</v>
      </c>
      <c r="K765" s="129">
        <f>SUM(K761:K764)</f>
        <v>75038.02</v>
      </c>
      <c r="L765" s="129">
        <f>SUM(L761:L764)</f>
        <v>75038.02</v>
      </c>
      <c r="M765" s="129">
        <f t="shared" ref="M765:R765" si="180">SUM(M761:M764)</f>
        <v>75038.02</v>
      </c>
      <c r="N765" s="129">
        <f t="shared" si="180"/>
        <v>5785.58</v>
      </c>
      <c r="O765" s="129">
        <f t="shared" si="180"/>
        <v>0</v>
      </c>
      <c r="P765" s="129">
        <f t="shared" si="180"/>
        <v>69252.44</v>
      </c>
      <c r="Q765" s="129">
        <f t="shared" si="180"/>
        <v>0</v>
      </c>
      <c r="R765" s="129">
        <f t="shared" si="180"/>
        <v>0</v>
      </c>
      <c r="S765" s="1026"/>
      <c r="T765" s="914"/>
      <c r="U765" s="1074"/>
      <c r="V765" s="914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</row>
    <row r="766" spans="1:116" ht="9.75" customHeight="1" outlineLevel="4" x14ac:dyDescent="0.15">
      <c r="A766" s="1000" t="s">
        <v>20</v>
      </c>
      <c r="B766" s="1004" t="s">
        <v>12</v>
      </c>
      <c r="C766" s="1008" t="s">
        <v>11</v>
      </c>
      <c r="D766" s="978">
        <v>1</v>
      </c>
      <c r="E766" s="960" t="s">
        <v>41</v>
      </c>
      <c r="F766" s="1162" t="s">
        <v>306</v>
      </c>
      <c r="G766" s="985" t="s">
        <v>444</v>
      </c>
      <c r="H766" s="97" t="s">
        <v>388</v>
      </c>
      <c r="I766" s="943" t="s">
        <v>456</v>
      </c>
      <c r="J766" s="125" t="s">
        <v>156</v>
      </c>
      <c r="K766" s="124">
        <v>43930.63</v>
      </c>
      <c r="L766" s="124">
        <v>219653.14</v>
      </c>
      <c r="M766" s="126">
        <f>N766+P766</f>
        <v>219653.14</v>
      </c>
      <c r="N766" s="126">
        <v>16497.919999999998</v>
      </c>
      <c r="O766" s="126"/>
      <c r="P766" s="126">
        <f>197642.57+5512.65</f>
        <v>203155.22</v>
      </c>
      <c r="Q766" s="125">
        <v>0</v>
      </c>
      <c r="R766" s="125">
        <v>0</v>
      </c>
      <c r="S766" s="945" t="s">
        <v>407</v>
      </c>
      <c r="T766" s="912">
        <v>0</v>
      </c>
      <c r="U766" s="912">
        <v>0</v>
      </c>
      <c r="V766" s="912">
        <v>1</v>
      </c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</row>
    <row r="767" spans="1:116" ht="9.75" customHeight="1" outlineLevel="4" x14ac:dyDescent="0.15">
      <c r="A767" s="1001"/>
      <c r="B767" s="1005"/>
      <c r="C767" s="1009"/>
      <c r="D767" s="979"/>
      <c r="E767" s="961"/>
      <c r="F767" s="1163"/>
      <c r="G767" s="985"/>
      <c r="H767" s="97" t="s">
        <v>62</v>
      </c>
      <c r="I767" s="943"/>
      <c r="J767" s="125" t="s">
        <v>157</v>
      </c>
      <c r="K767" s="124"/>
      <c r="L767" s="124"/>
      <c r="M767" s="126"/>
      <c r="N767" s="126"/>
      <c r="O767" s="126"/>
      <c r="P767" s="126"/>
      <c r="Q767" s="125"/>
      <c r="R767" s="125"/>
      <c r="S767" s="946"/>
      <c r="T767" s="913"/>
      <c r="U767" s="913"/>
      <c r="V767" s="913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</row>
    <row r="768" spans="1:116" ht="9.75" customHeight="1" outlineLevel="4" x14ac:dyDescent="0.15">
      <c r="A768" s="1001"/>
      <c r="B768" s="1005"/>
      <c r="C768" s="1009"/>
      <c r="D768" s="979"/>
      <c r="E768" s="961"/>
      <c r="F768" s="1163"/>
      <c r="G768" s="985"/>
      <c r="H768" s="97" t="s">
        <v>391</v>
      </c>
      <c r="I768" s="943"/>
      <c r="J768" s="125" t="s">
        <v>158</v>
      </c>
      <c r="K768" s="124">
        <v>175722.51</v>
      </c>
      <c r="L768" s="124"/>
      <c r="M768" s="126"/>
      <c r="N768" s="126"/>
      <c r="O768" s="126"/>
      <c r="P768" s="126"/>
      <c r="Q768" s="125"/>
      <c r="R768" s="125"/>
      <c r="S768" s="946"/>
      <c r="T768" s="913"/>
      <c r="U768" s="913"/>
      <c r="V768" s="913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</row>
    <row r="769" spans="1:116" ht="9.75" customHeight="1" outlineLevel="4" x14ac:dyDescent="0.15">
      <c r="A769" s="1002"/>
      <c r="B769" s="1006"/>
      <c r="C769" s="1010"/>
      <c r="D769" s="979"/>
      <c r="E769" s="961"/>
      <c r="F769" s="1163"/>
      <c r="G769" s="987"/>
      <c r="H769" s="989" t="s">
        <v>399</v>
      </c>
      <c r="I769" s="943"/>
      <c r="J769" s="128" t="s">
        <v>159</v>
      </c>
      <c r="K769" s="127"/>
      <c r="L769" s="127"/>
      <c r="M769" s="136"/>
      <c r="N769" s="136"/>
      <c r="O769" s="136"/>
      <c r="P769" s="136"/>
      <c r="Q769" s="128"/>
      <c r="R769" s="128"/>
      <c r="S769" s="946"/>
      <c r="T769" s="913"/>
      <c r="U769" s="913"/>
      <c r="V769" s="913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</row>
    <row r="770" spans="1:116" ht="10.5" customHeight="1" outlineLevel="4" thickBot="1" x14ac:dyDescent="0.2">
      <c r="A770" s="1003"/>
      <c r="B770" s="1007"/>
      <c r="C770" s="1011"/>
      <c r="D770" s="980"/>
      <c r="E770" s="962"/>
      <c r="F770" s="1164"/>
      <c r="G770" s="988"/>
      <c r="H770" s="944"/>
      <c r="I770" s="944"/>
      <c r="J770" s="129" t="s">
        <v>385</v>
      </c>
      <c r="K770" s="129">
        <f>SUM(K766:K769)</f>
        <v>219653.14</v>
      </c>
      <c r="L770" s="129">
        <f>SUM(L766:L769)</f>
        <v>219653.14</v>
      </c>
      <c r="M770" s="129">
        <f t="shared" ref="M770:R770" si="181">SUM(M766:M769)</f>
        <v>219653.14</v>
      </c>
      <c r="N770" s="129">
        <f t="shared" si="181"/>
        <v>16497.919999999998</v>
      </c>
      <c r="O770" s="129">
        <f t="shared" si="181"/>
        <v>0</v>
      </c>
      <c r="P770" s="129">
        <f t="shared" si="181"/>
        <v>203155.22</v>
      </c>
      <c r="Q770" s="129">
        <f t="shared" si="181"/>
        <v>0</v>
      </c>
      <c r="R770" s="129">
        <f t="shared" si="181"/>
        <v>0</v>
      </c>
      <c r="S770" s="947"/>
      <c r="T770" s="914"/>
      <c r="U770" s="914"/>
      <c r="V770" s="914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</row>
    <row r="771" spans="1:116" ht="10.5" customHeight="1" outlineLevel="4" x14ac:dyDescent="0.15">
      <c r="A771" s="1000" t="s">
        <v>20</v>
      </c>
      <c r="B771" s="1004" t="s">
        <v>12</v>
      </c>
      <c r="C771" s="1008" t="s">
        <v>11</v>
      </c>
      <c r="D771" s="978">
        <v>1</v>
      </c>
      <c r="E771" s="960" t="s">
        <v>45</v>
      </c>
      <c r="F771" s="1162" t="s">
        <v>307</v>
      </c>
      <c r="G771" s="985" t="s">
        <v>444</v>
      </c>
      <c r="H771" s="97" t="s">
        <v>388</v>
      </c>
      <c r="I771" s="943" t="s">
        <v>457</v>
      </c>
      <c r="J771" s="139" t="s">
        <v>156</v>
      </c>
      <c r="K771" s="124">
        <v>22131.52</v>
      </c>
      <c r="L771" s="124">
        <v>110657.60000000001</v>
      </c>
      <c r="M771" s="126">
        <f>N771+P771</f>
        <v>110657.60000000001</v>
      </c>
      <c r="N771" s="126">
        <v>8424.06</v>
      </c>
      <c r="O771" s="126"/>
      <c r="P771" s="126">
        <f>47684.56+54548.98</f>
        <v>102233.54000000001</v>
      </c>
      <c r="Q771" s="125">
        <v>0</v>
      </c>
      <c r="R771" s="125">
        <v>0</v>
      </c>
      <c r="S771" s="1019" t="s">
        <v>405</v>
      </c>
      <c r="T771" s="912">
        <v>0</v>
      </c>
      <c r="U771" s="912">
        <v>0</v>
      </c>
      <c r="V771" s="912">
        <v>1</v>
      </c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</row>
    <row r="772" spans="1:116" ht="9.75" customHeight="1" outlineLevel="4" x14ac:dyDescent="0.15">
      <c r="A772" s="1001"/>
      <c r="B772" s="1005"/>
      <c r="C772" s="1009"/>
      <c r="D772" s="979"/>
      <c r="E772" s="961"/>
      <c r="F772" s="1163"/>
      <c r="G772" s="985"/>
      <c r="H772" s="97" t="s">
        <v>62</v>
      </c>
      <c r="I772" s="943"/>
      <c r="J772" s="125" t="s">
        <v>157</v>
      </c>
      <c r="K772" s="124"/>
      <c r="L772" s="124"/>
      <c r="M772" s="126"/>
      <c r="N772" s="126"/>
      <c r="O772" s="126"/>
      <c r="P772" s="126"/>
      <c r="Q772" s="125"/>
      <c r="R772" s="125"/>
      <c r="S772" s="1020"/>
      <c r="T772" s="913"/>
      <c r="U772" s="913"/>
      <c r="V772" s="913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</row>
    <row r="773" spans="1:116" ht="9.75" customHeight="1" outlineLevel="4" x14ac:dyDescent="0.15">
      <c r="A773" s="1001"/>
      <c r="B773" s="1005"/>
      <c r="C773" s="1009"/>
      <c r="D773" s="979"/>
      <c r="E773" s="961"/>
      <c r="F773" s="1163"/>
      <c r="G773" s="985"/>
      <c r="H773" s="97" t="s">
        <v>391</v>
      </c>
      <c r="I773" s="943"/>
      <c r="J773" s="125" t="s">
        <v>158</v>
      </c>
      <c r="K773" s="124">
        <v>88526.080000000002</v>
      </c>
      <c r="L773" s="124"/>
      <c r="M773" s="126"/>
      <c r="N773" s="126"/>
      <c r="O773" s="126"/>
      <c r="P773" s="126"/>
      <c r="Q773" s="125"/>
      <c r="R773" s="125"/>
      <c r="S773" s="1020"/>
      <c r="T773" s="913"/>
      <c r="U773" s="913"/>
      <c r="V773" s="913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</row>
    <row r="774" spans="1:116" ht="9.75" customHeight="1" outlineLevel="4" x14ac:dyDescent="0.15">
      <c r="A774" s="1002"/>
      <c r="B774" s="1006"/>
      <c r="C774" s="1010"/>
      <c r="D774" s="979"/>
      <c r="E774" s="961"/>
      <c r="F774" s="1163"/>
      <c r="G774" s="987"/>
      <c r="H774" s="989" t="s">
        <v>403</v>
      </c>
      <c r="I774" s="943"/>
      <c r="J774" s="128" t="s">
        <v>159</v>
      </c>
      <c r="K774" s="127"/>
      <c r="L774" s="127"/>
      <c r="M774" s="136"/>
      <c r="N774" s="136"/>
      <c r="O774" s="136"/>
      <c r="P774" s="136"/>
      <c r="Q774" s="128"/>
      <c r="R774" s="128"/>
      <c r="S774" s="1020"/>
      <c r="T774" s="913"/>
      <c r="U774" s="913"/>
      <c r="V774" s="913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</row>
    <row r="775" spans="1:116" ht="9.75" customHeight="1" outlineLevel="4" thickBot="1" x14ac:dyDescent="0.2">
      <c r="A775" s="1003"/>
      <c r="B775" s="1007"/>
      <c r="C775" s="1011"/>
      <c r="D775" s="980"/>
      <c r="E775" s="962"/>
      <c r="F775" s="1164"/>
      <c r="G775" s="988"/>
      <c r="H775" s="944"/>
      <c r="I775" s="944"/>
      <c r="J775" s="129" t="s">
        <v>385</v>
      </c>
      <c r="K775" s="129">
        <f>SUM(K771:K774)</f>
        <v>110657.60000000001</v>
      </c>
      <c r="L775" s="129">
        <f>SUM(L771:L774)</f>
        <v>110657.60000000001</v>
      </c>
      <c r="M775" s="129">
        <f t="shared" ref="M775:R775" si="182">SUM(M771:M774)</f>
        <v>110657.60000000001</v>
      </c>
      <c r="N775" s="129">
        <f t="shared" si="182"/>
        <v>8424.06</v>
      </c>
      <c r="O775" s="129">
        <f t="shared" si="182"/>
        <v>0</v>
      </c>
      <c r="P775" s="129">
        <f t="shared" si="182"/>
        <v>102233.54000000001</v>
      </c>
      <c r="Q775" s="129">
        <f t="shared" si="182"/>
        <v>0</v>
      </c>
      <c r="R775" s="129">
        <f t="shared" si="182"/>
        <v>0</v>
      </c>
      <c r="S775" s="1026"/>
      <c r="T775" s="914"/>
      <c r="U775" s="914"/>
      <c r="V775" s="914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</row>
    <row r="776" spans="1:116" ht="9.75" customHeight="1" outlineLevel="4" x14ac:dyDescent="0.15">
      <c r="A776" s="1000" t="s">
        <v>20</v>
      </c>
      <c r="B776" s="1004" t="s">
        <v>12</v>
      </c>
      <c r="C776" s="1008" t="s">
        <v>11</v>
      </c>
      <c r="D776" s="978">
        <v>1</v>
      </c>
      <c r="E776" s="960" t="s">
        <v>48</v>
      </c>
      <c r="F776" s="1162" t="s">
        <v>308</v>
      </c>
      <c r="G776" s="985" t="s">
        <v>444</v>
      </c>
      <c r="H776" s="97" t="s">
        <v>388</v>
      </c>
      <c r="I776" s="943" t="s">
        <v>458</v>
      </c>
      <c r="J776" s="139" t="s">
        <v>156</v>
      </c>
      <c r="K776" s="124">
        <v>43953.79</v>
      </c>
      <c r="L776" s="124">
        <v>153838.28</v>
      </c>
      <c r="M776" s="126">
        <f>N776+P776</f>
        <v>153838.28</v>
      </c>
      <c r="N776" s="126">
        <v>11799.85</v>
      </c>
      <c r="O776" s="126"/>
      <c r="P776" s="126">
        <f>90601.62+51436.81</f>
        <v>142038.43</v>
      </c>
      <c r="Q776" s="125">
        <v>65930.69</v>
      </c>
      <c r="R776" s="125"/>
      <c r="S776" s="945" t="s">
        <v>407</v>
      </c>
      <c r="T776" s="912">
        <v>0</v>
      </c>
      <c r="U776" s="912">
        <v>0</v>
      </c>
      <c r="V776" s="912">
        <v>1</v>
      </c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</row>
    <row r="777" spans="1:116" ht="9.75" customHeight="1" outlineLevel="4" x14ac:dyDescent="0.15">
      <c r="A777" s="1001"/>
      <c r="B777" s="1005"/>
      <c r="C777" s="1009"/>
      <c r="D777" s="979"/>
      <c r="E777" s="961"/>
      <c r="F777" s="1163"/>
      <c r="G777" s="985"/>
      <c r="H777" s="97" t="s">
        <v>62</v>
      </c>
      <c r="I777" s="943"/>
      <c r="J777" s="125" t="s">
        <v>157</v>
      </c>
      <c r="K777" s="124"/>
      <c r="L777" s="124"/>
      <c r="M777" s="126"/>
      <c r="N777" s="126"/>
      <c r="O777" s="126"/>
      <c r="P777" s="126"/>
      <c r="Q777" s="125"/>
      <c r="R777" s="125"/>
      <c r="S777" s="946"/>
      <c r="T777" s="913"/>
      <c r="U777" s="913"/>
      <c r="V777" s="913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</row>
    <row r="778" spans="1:116" ht="9.75" customHeight="1" outlineLevel="4" x14ac:dyDescent="0.15">
      <c r="A778" s="1001"/>
      <c r="B778" s="1005"/>
      <c r="C778" s="1009"/>
      <c r="D778" s="979"/>
      <c r="E778" s="961"/>
      <c r="F778" s="1163"/>
      <c r="G778" s="985"/>
      <c r="H778" s="97" t="s">
        <v>391</v>
      </c>
      <c r="I778" s="943"/>
      <c r="J778" s="125" t="s">
        <v>158</v>
      </c>
      <c r="K778" s="124">
        <v>175815.18</v>
      </c>
      <c r="L778" s="124"/>
      <c r="M778" s="126"/>
      <c r="N778" s="126"/>
      <c r="O778" s="126"/>
      <c r="P778" s="126"/>
      <c r="Q778" s="125"/>
      <c r="R778" s="125"/>
      <c r="S778" s="946"/>
      <c r="T778" s="913"/>
      <c r="U778" s="913"/>
      <c r="V778" s="913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</row>
    <row r="779" spans="1:116" ht="9.75" customHeight="1" outlineLevel="4" x14ac:dyDescent="0.15">
      <c r="A779" s="1002"/>
      <c r="B779" s="1006"/>
      <c r="C779" s="1010"/>
      <c r="D779" s="979"/>
      <c r="E779" s="961"/>
      <c r="F779" s="1163"/>
      <c r="G779" s="987"/>
      <c r="H779" s="104" t="s">
        <v>404</v>
      </c>
      <c r="I779" s="943"/>
      <c r="J779" s="128" t="s">
        <v>159</v>
      </c>
      <c r="K779" s="127"/>
      <c r="L779" s="127"/>
      <c r="M779" s="136"/>
      <c r="N779" s="136"/>
      <c r="O779" s="136"/>
      <c r="P779" s="136"/>
      <c r="Q779" s="128"/>
      <c r="R779" s="128"/>
      <c r="S779" s="946"/>
      <c r="T779" s="913"/>
      <c r="U779" s="913"/>
      <c r="V779" s="913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</row>
    <row r="780" spans="1:116" ht="9.75" customHeight="1" outlineLevel="4" thickBot="1" x14ac:dyDescent="0.2">
      <c r="A780" s="1003"/>
      <c r="B780" s="1007"/>
      <c r="C780" s="1011"/>
      <c r="D780" s="980"/>
      <c r="E780" s="962"/>
      <c r="F780" s="1164"/>
      <c r="G780" s="988"/>
      <c r="H780" s="95"/>
      <c r="I780" s="944"/>
      <c r="J780" s="129" t="s">
        <v>385</v>
      </c>
      <c r="K780" s="129">
        <f>SUM(K776:K779)</f>
        <v>219768.97</v>
      </c>
      <c r="L780" s="129">
        <f>SUM(L776:L779)</f>
        <v>153838.28</v>
      </c>
      <c r="M780" s="129">
        <f t="shared" ref="M780:R780" si="183">SUM(M776:M779)</f>
        <v>153838.28</v>
      </c>
      <c r="N780" s="129">
        <f t="shared" si="183"/>
        <v>11799.85</v>
      </c>
      <c r="O780" s="129">
        <f t="shared" si="183"/>
        <v>0</v>
      </c>
      <c r="P780" s="129">
        <f t="shared" si="183"/>
        <v>142038.43</v>
      </c>
      <c r="Q780" s="129">
        <f t="shared" si="183"/>
        <v>65930.69</v>
      </c>
      <c r="R780" s="129">
        <f t="shared" si="183"/>
        <v>0</v>
      </c>
      <c r="S780" s="947"/>
      <c r="T780" s="914"/>
      <c r="U780" s="914"/>
      <c r="V780" s="914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</row>
    <row r="781" spans="1:116" ht="9.75" customHeight="1" outlineLevel="4" x14ac:dyDescent="0.15">
      <c r="A781" s="1000" t="s">
        <v>20</v>
      </c>
      <c r="B781" s="1004" t="s">
        <v>12</v>
      </c>
      <c r="C781" s="1008" t="s">
        <v>11</v>
      </c>
      <c r="D781" s="978">
        <v>1</v>
      </c>
      <c r="E781" s="960" t="s">
        <v>49</v>
      </c>
      <c r="F781" s="1162" t="s">
        <v>309</v>
      </c>
      <c r="G781" s="985" t="s">
        <v>444</v>
      </c>
      <c r="H781" s="97" t="s">
        <v>388</v>
      </c>
      <c r="I781" s="943" t="s">
        <v>459</v>
      </c>
      <c r="J781" s="125" t="s">
        <v>156</v>
      </c>
      <c r="K781" s="124">
        <v>22266.32</v>
      </c>
      <c r="L781" s="124">
        <v>111331.62</v>
      </c>
      <c r="M781" s="126">
        <f>N781+P781</f>
        <v>111331.62</v>
      </c>
      <c r="N781" s="126">
        <v>8473.98</v>
      </c>
      <c r="O781" s="126"/>
      <c r="P781" s="126">
        <v>102857.64</v>
      </c>
      <c r="Q781" s="125">
        <v>0</v>
      </c>
      <c r="R781" s="125">
        <v>0</v>
      </c>
      <c r="S781" s="945" t="s">
        <v>406</v>
      </c>
      <c r="T781" s="912">
        <v>0</v>
      </c>
      <c r="U781" s="912">
        <v>0</v>
      </c>
      <c r="V781" s="912">
        <v>1</v>
      </c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</row>
    <row r="782" spans="1:116" ht="9.75" customHeight="1" outlineLevel="4" x14ac:dyDescent="0.15">
      <c r="A782" s="1001"/>
      <c r="B782" s="1005"/>
      <c r="C782" s="1009"/>
      <c r="D782" s="979"/>
      <c r="E782" s="961"/>
      <c r="F782" s="1163"/>
      <c r="G782" s="985"/>
      <c r="H782" s="97" t="s">
        <v>62</v>
      </c>
      <c r="I782" s="943"/>
      <c r="J782" s="125" t="s">
        <v>157</v>
      </c>
      <c r="K782" s="124"/>
      <c r="L782" s="124"/>
      <c r="M782" s="126"/>
      <c r="N782" s="126"/>
      <c r="O782" s="126"/>
      <c r="P782" s="126"/>
      <c r="Q782" s="125"/>
      <c r="R782" s="125"/>
      <c r="S782" s="946"/>
      <c r="T782" s="913"/>
      <c r="U782" s="913"/>
      <c r="V782" s="913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</row>
    <row r="783" spans="1:116" ht="9.75" customHeight="1" outlineLevel="4" x14ac:dyDescent="0.15">
      <c r="A783" s="1001"/>
      <c r="B783" s="1005"/>
      <c r="C783" s="1009"/>
      <c r="D783" s="979"/>
      <c r="E783" s="961"/>
      <c r="F783" s="1163"/>
      <c r="G783" s="985"/>
      <c r="H783" s="97" t="s">
        <v>391</v>
      </c>
      <c r="I783" s="943"/>
      <c r="J783" s="125" t="s">
        <v>158</v>
      </c>
      <c r="K783" s="124">
        <v>89065.3</v>
      </c>
      <c r="L783" s="124"/>
      <c r="M783" s="126"/>
      <c r="N783" s="126"/>
      <c r="O783" s="126"/>
      <c r="P783" s="126"/>
      <c r="Q783" s="125"/>
      <c r="R783" s="125"/>
      <c r="S783" s="946"/>
      <c r="T783" s="913"/>
      <c r="U783" s="913"/>
      <c r="V783" s="913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</row>
    <row r="784" spans="1:116" ht="9.75" customHeight="1" outlineLevel="4" x14ac:dyDescent="0.15">
      <c r="A784" s="1002"/>
      <c r="B784" s="1006"/>
      <c r="C784" s="1010"/>
      <c r="D784" s="979"/>
      <c r="E784" s="961"/>
      <c r="F784" s="1163"/>
      <c r="G784" s="987"/>
      <c r="H784" s="989" t="s">
        <v>402</v>
      </c>
      <c r="I784" s="943"/>
      <c r="J784" s="128" t="s">
        <v>159</v>
      </c>
      <c r="K784" s="127"/>
      <c r="L784" s="127"/>
      <c r="M784" s="136"/>
      <c r="N784" s="136"/>
      <c r="O784" s="136"/>
      <c r="P784" s="136"/>
      <c r="Q784" s="128"/>
      <c r="R784" s="128"/>
      <c r="S784" s="946"/>
      <c r="T784" s="913"/>
      <c r="U784" s="913"/>
      <c r="V784" s="913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</row>
    <row r="785" spans="1:116" ht="9.75" customHeight="1" outlineLevel="4" thickBot="1" x14ac:dyDescent="0.2">
      <c r="A785" s="1003"/>
      <c r="B785" s="1007"/>
      <c r="C785" s="1011"/>
      <c r="D785" s="980"/>
      <c r="E785" s="962"/>
      <c r="F785" s="1164"/>
      <c r="G785" s="988"/>
      <c r="H785" s="944"/>
      <c r="I785" s="944"/>
      <c r="J785" s="129" t="s">
        <v>385</v>
      </c>
      <c r="K785" s="129">
        <f>SUM(K781:K784)</f>
        <v>111331.62</v>
      </c>
      <c r="L785" s="129">
        <f>SUM(L781:L784)</f>
        <v>111331.62</v>
      </c>
      <c r="M785" s="129">
        <f t="shared" ref="M785:R785" si="184">SUM(M781:M784)</f>
        <v>111331.62</v>
      </c>
      <c r="N785" s="129">
        <f t="shared" si="184"/>
        <v>8473.98</v>
      </c>
      <c r="O785" s="129">
        <f t="shared" si="184"/>
        <v>0</v>
      </c>
      <c r="P785" s="129">
        <f t="shared" si="184"/>
        <v>102857.64</v>
      </c>
      <c r="Q785" s="129">
        <f t="shared" si="184"/>
        <v>0</v>
      </c>
      <c r="R785" s="129">
        <f t="shared" si="184"/>
        <v>0</v>
      </c>
      <c r="S785" s="947"/>
      <c r="T785" s="914"/>
      <c r="U785" s="914"/>
      <c r="V785" s="914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</row>
    <row r="786" spans="1:116" ht="9.75" customHeight="1" outlineLevel="4" x14ac:dyDescent="0.15">
      <c r="A786" s="1000" t="s">
        <v>20</v>
      </c>
      <c r="B786" s="1004" t="s">
        <v>12</v>
      </c>
      <c r="C786" s="1008" t="s">
        <v>11</v>
      </c>
      <c r="D786" s="978">
        <v>1</v>
      </c>
      <c r="E786" s="960" t="s">
        <v>58</v>
      </c>
      <c r="F786" s="1162" t="s">
        <v>310</v>
      </c>
      <c r="G786" s="985" t="s">
        <v>444</v>
      </c>
      <c r="H786" s="97" t="s">
        <v>388</v>
      </c>
      <c r="I786" s="943" t="s">
        <v>460</v>
      </c>
      <c r="J786" s="139" t="s">
        <v>156</v>
      </c>
      <c r="K786" s="124">
        <v>25000</v>
      </c>
      <c r="L786" s="124">
        <v>125000</v>
      </c>
      <c r="M786" s="126">
        <f>N786+P786</f>
        <v>124999.95</v>
      </c>
      <c r="N786" s="126">
        <v>9486.4500000000007</v>
      </c>
      <c r="O786" s="126"/>
      <c r="P786" s="126">
        <f>25389+90124.5</f>
        <v>115513.5</v>
      </c>
      <c r="Q786" s="125">
        <v>0</v>
      </c>
      <c r="R786" s="125"/>
      <c r="S786" s="945" t="s">
        <v>406</v>
      </c>
      <c r="T786" s="912">
        <v>0</v>
      </c>
      <c r="U786" s="912">
        <v>0</v>
      </c>
      <c r="V786" s="912">
        <v>1</v>
      </c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</row>
    <row r="787" spans="1:116" ht="10.5" customHeight="1" outlineLevel="4" x14ac:dyDescent="0.15">
      <c r="A787" s="1001"/>
      <c r="B787" s="1005"/>
      <c r="C787" s="1009"/>
      <c r="D787" s="979"/>
      <c r="E787" s="961"/>
      <c r="F787" s="1163"/>
      <c r="G787" s="985"/>
      <c r="H787" s="97" t="s">
        <v>62</v>
      </c>
      <c r="I787" s="943"/>
      <c r="J787" s="125" t="s">
        <v>157</v>
      </c>
      <c r="K787" s="124"/>
      <c r="L787" s="124"/>
      <c r="M787" s="126"/>
      <c r="N787" s="126"/>
      <c r="O787" s="126"/>
      <c r="P787" s="126"/>
      <c r="Q787" s="125"/>
      <c r="R787" s="125"/>
      <c r="S787" s="946"/>
      <c r="T787" s="913"/>
      <c r="U787" s="913"/>
      <c r="V787" s="913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</row>
    <row r="788" spans="1:116" ht="10.5" customHeight="1" outlineLevel="4" x14ac:dyDescent="0.15">
      <c r="A788" s="1001"/>
      <c r="B788" s="1005"/>
      <c r="C788" s="1009"/>
      <c r="D788" s="979"/>
      <c r="E788" s="961"/>
      <c r="F788" s="1163"/>
      <c r="G788" s="985"/>
      <c r="H788" s="97" t="s">
        <v>391</v>
      </c>
      <c r="I788" s="943"/>
      <c r="J788" s="125" t="s">
        <v>158</v>
      </c>
      <c r="K788" s="124">
        <v>100000</v>
      </c>
      <c r="L788" s="124"/>
      <c r="M788" s="126"/>
      <c r="N788" s="126"/>
      <c r="O788" s="126"/>
      <c r="P788" s="126"/>
      <c r="Q788" s="125"/>
      <c r="R788" s="125"/>
      <c r="S788" s="946"/>
      <c r="T788" s="913"/>
      <c r="U788" s="913"/>
      <c r="V788" s="913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</row>
    <row r="789" spans="1:116" ht="9.75" customHeight="1" outlineLevel="4" x14ac:dyDescent="0.15">
      <c r="A789" s="1002"/>
      <c r="B789" s="1006"/>
      <c r="C789" s="1010"/>
      <c r="D789" s="979"/>
      <c r="E789" s="961"/>
      <c r="F789" s="1163"/>
      <c r="G789" s="987"/>
      <c r="H789" s="989" t="s">
        <v>397</v>
      </c>
      <c r="I789" s="943"/>
      <c r="J789" s="128" t="s">
        <v>159</v>
      </c>
      <c r="K789" s="127"/>
      <c r="L789" s="127"/>
      <c r="M789" s="136"/>
      <c r="N789" s="136"/>
      <c r="O789" s="136"/>
      <c r="P789" s="136"/>
      <c r="Q789" s="128"/>
      <c r="R789" s="128"/>
      <c r="S789" s="946"/>
      <c r="T789" s="913"/>
      <c r="U789" s="913"/>
      <c r="V789" s="913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</row>
    <row r="790" spans="1:116" ht="9.75" customHeight="1" outlineLevel="4" thickBot="1" x14ac:dyDescent="0.2">
      <c r="A790" s="1003"/>
      <c r="B790" s="1007"/>
      <c r="C790" s="1011"/>
      <c r="D790" s="980"/>
      <c r="E790" s="962"/>
      <c r="F790" s="1164"/>
      <c r="G790" s="988"/>
      <c r="H790" s="944"/>
      <c r="I790" s="944"/>
      <c r="J790" s="129" t="s">
        <v>385</v>
      </c>
      <c r="K790" s="129">
        <f>SUM(K786:K789)</f>
        <v>125000</v>
      </c>
      <c r="L790" s="129">
        <f>SUM(L786:L789)</f>
        <v>125000</v>
      </c>
      <c r="M790" s="129">
        <f t="shared" ref="M790:R790" si="185">SUM(M786:M789)</f>
        <v>124999.95</v>
      </c>
      <c r="N790" s="129">
        <f t="shared" si="185"/>
        <v>9486.4500000000007</v>
      </c>
      <c r="O790" s="129">
        <f t="shared" si="185"/>
        <v>0</v>
      </c>
      <c r="P790" s="129">
        <f t="shared" si="185"/>
        <v>115513.5</v>
      </c>
      <c r="Q790" s="129">
        <f t="shared" si="185"/>
        <v>0</v>
      </c>
      <c r="R790" s="129">
        <f t="shared" si="185"/>
        <v>0</v>
      </c>
      <c r="S790" s="947"/>
      <c r="T790" s="914"/>
      <c r="U790" s="914"/>
      <c r="V790" s="914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</row>
    <row r="791" spans="1:116" ht="9.75" customHeight="1" outlineLevel="4" x14ac:dyDescent="0.15">
      <c r="A791" s="1000" t="s">
        <v>20</v>
      </c>
      <c r="B791" s="1004" t="s">
        <v>12</v>
      </c>
      <c r="C791" s="1008" t="s">
        <v>11</v>
      </c>
      <c r="D791" s="978">
        <v>1</v>
      </c>
      <c r="E791" s="960" t="s">
        <v>59</v>
      </c>
      <c r="F791" s="963"/>
      <c r="G791" s="942"/>
      <c r="H791" s="942"/>
      <c r="I791" s="942"/>
      <c r="J791" s="14" t="s">
        <v>156</v>
      </c>
      <c r="K791" s="20"/>
      <c r="L791" s="20"/>
      <c r="M791" s="17"/>
      <c r="N791" s="17"/>
      <c r="O791" s="17"/>
      <c r="P791" s="17"/>
      <c r="Q791" s="16"/>
      <c r="R791" s="16"/>
      <c r="S791" s="945"/>
      <c r="T791" s="912"/>
      <c r="U791" s="912"/>
      <c r="V791" s="912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</row>
    <row r="792" spans="1:116" ht="9.75" customHeight="1" outlineLevel="4" x14ac:dyDescent="0.15">
      <c r="A792" s="1001"/>
      <c r="B792" s="1005"/>
      <c r="C792" s="1009"/>
      <c r="D792" s="979"/>
      <c r="E792" s="961"/>
      <c r="F792" s="964"/>
      <c r="G792" s="943"/>
      <c r="H792" s="943"/>
      <c r="I792" s="943"/>
      <c r="J792" s="16" t="s">
        <v>157</v>
      </c>
      <c r="K792" s="20"/>
      <c r="L792" s="20"/>
      <c r="M792" s="17"/>
      <c r="N792" s="17"/>
      <c r="O792" s="17"/>
      <c r="P792" s="17"/>
      <c r="Q792" s="16"/>
      <c r="R792" s="16"/>
      <c r="S792" s="946"/>
      <c r="T792" s="913"/>
      <c r="U792" s="913"/>
      <c r="V792" s="913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</row>
    <row r="793" spans="1:116" ht="9.75" customHeight="1" outlineLevel="4" x14ac:dyDescent="0.15">
      <c r="A793" s="1001"/>
      <c r="B793" s="1005"/>
      <c r="C793" s="1009"/>
      <c r="D793" s="979"/>
      <c r="E793" s="961"/>
      <c r="F793" s="964"/>
      <c r="G793" s="943"/>
      <c r="H793" s="943"/>
      <c r="I793" s="943"/>
      <c r="J793" s="16" t="s">
        <v>158</v>
      </c>
      <c r="K793" s="20"/>
      <c r="L793" s="20"/>
      <c r="M793" s="17"/>
      <c r="N793" s="17"/>
      <c r="O793" s="17"/>
      <c r="P793" s="17"/>
      <c r="Q793" s="16"/>
      <c r="R793" s="16"/>
      <c r="S793" s="946"/>
      <c r="T793" s="913"/>
      <c r="U793" s="913"/>
      <c r="V793" s="913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</row>
    <row r="794" spans="1:116" ht="9.75" customHeight="1" outlineLevel="4" x14ac:dyDescent="0.15">
      <c r="A794" s="1002"/>
      <c r="B794" s="1006"/>
      <c r="C794" s="1010"/>
      <c r="D794" s="979"/>
      <c r="E794" s="961"/>
      <c r="F794" s="964"/>
      <c r="G794" s="943"/>
      <c r="H794" s="943"/>
      <c r="I794" s="943"/>
      <c r="J794" s="18" t="s">
        <v>159</v>
      </c>
      <c r="K794" s="21"/>
      <c r="L794" s="21"/>
      <c r="M794" s="22"/>
      <c r="N794" s="22"/>
      <c r="O794" s="22"/>
      <c r="P794" s="22"/>
      <c r="Q794" s="18"/>
      <c r="R794" s="18"/>
      <c r="S794" s="946"/>
      <c r="T794" s="913"/>
      <c r="U794" s="913"/>
      <c r="V794" s="913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</row>
    <row r="795" spans="1:116" ht="9.75" customHeight="1" outlineLevel="4" thickBot="1" x14ac:dyDescent="0.2">
      <c r="A795" s="1003"/>
      <c r="B795" s="1007"/>
      <c r="C795" s="1011"/>
      <c r="D795" s="980"/>
      <c r="E795" s="962"/>
      <c r="F795" s="965"/>
      <c r="G795" s="944"/>
      <c r="H795" s="944"/>
      <c r="I795" s="944"/>
      <c r="J795" s="19" t="s">
        <v>385</v>
      </c>
      <c r="K795" s="19">
        <f>SUM(K791:K794)</f>
        <v>0</v>
      </c>
      <c r="L795" s="19">
        <f>SUM(L791:L794)</f>
        <v>0</v>
      </c>
      <c r="M795" s="19">
        <f t="shared" ref="M795:R795" si="186">SUM(M791:M794)</f>
        <v>0</v>
      </c>
      <c r="N795" s="19">
        <f t="shared" si="186"/>
        <v>0</v>
      </c>
      <c r="O795" s="19">
        <f t="shared" si="186"/>
        <v>0</v>
      </c>
      <c r="P795" s="19">
        <f t="shared" si="186"/>
        <v>0</v>
      </c>
      <c r="Q795" s="19">
        <f t="shared" si="186"/>
        <v>0</v>
      </c>
      <c r="R795" s="19">
        <f t="shared" si="186"/>
        <v>0</v>
      </c>
      <c r="S795" s="947"/>
      <c r="T795" s="914"/>
      <c r="U795" s="914"/>
      <c r="V795" s="914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</row>
    <row r="796" spans="1:116" ht="9.75" customHeight="1" outlineLevel="4" x14ac:dyDescent="0.15">
      <c r="A796" s="1000" t="s">
        <v>20</v>
      </c>
      <c r="B796" s="1004" t="s">
        <v>12</v>
      </c>
      <c r="C796" s="1008" t="s">
        <v>11</v>
      </c>
      <c r="D796" s="978">
        <v>1</v>
      </c>
      <c r="E796" s="960" t="s">
        <v>60</v>
      </c>
      <c r="F796" s="963"/>
      <c r="G796" s="942"/>
      <c r="H796" s="942"/>
      <c r="I796" s="942"/>
      <c r="J796" s="14" t="s">
        <v>156</v>
      </c>
      <c r="K796" s="20"/>
      <c r="L796" s="20"/>
      <c r="M796" s="17"/>
      <c r="N796" s="17"/>
      <c r="O796" s="17"/>
      <c r="P796" s="17"/>
      <c r="Q796" s="16"/>
      <c r="R796" s="16"/>
      <c r="S796" s="945"/>
      <c r="T796" s="912"/>
      <c r="U796" s="912"/>
      <c r="V796" s="912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</row>
    <row r="797" spans="1:116" ht="9.75" customHeight="1" outlineLevel="4" x14ac:dyDescent="0.15">
      <c r="A797" s="1001"/>
      <c r="B797" s="1005"/>
      <c r="C797" s="1009"/>
      <c r="D797" s="979"/>
      <c r="E797" s="961"/>
      <c r="F797" s="964"/>
      <c r="G797" s="943"/>
      <c r="H797" s="943"/>
      <c r="I797" s="943"/>
      <c r="J797" s="16" t="s">
        <v>157</v>
      </c>
      <c r="K797" s="20"/>
      <c r="L797" s="20"/>
      <c r="M797" s="17"/>
      <c r="N797" s="17"/>
      <c r="O797" s="17"/>
      <c r="P797" s="17"/>
      <c r="Q797" s="16"/>
      <c r="R797" s="16"/>
      <c r="S797" s="946"/>
      <c r="T797" s="913"/>
      <c r="U797" s="913"/>
      <c r="V797" s="913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</row>
    <row r="798" spans="1:116" ht="9.75" customHeight="1" outlineLevel="4" x14ac:dyDescent="0.15">
      <c r="A798" s="1001"/>
      <c r="B798" s="1005"/>
      <c r="C798" s="1009"/>
      <c r="D798" s="979"/>
      <c r="E798" s="961"/>
      <c r="F798" s="964"/>
      <c r="G798" s="943"/>
      <c r="H798" s="943"/>
      <c r="I798" s="943"/>
      <c r="J798" s="16" t="s">
        <v>158</v>
      </c>
      <c r="K798" s="20"/>
      <c r="L798" s="20"/>
      <c r="M798" s="17"/>
      <c r="N798" s="17"/>
      <c r="O798" s="17"/>
      <c r="P798" s="17"/>
      <c r="Q798" s="16"/>
      <c r="R798" s="16"/>
      <c r="S798" s="946"/>
      <c r="T798" s="913"/>
      <c r="U798" s="913"/>
      <c r="V798" s="913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</row>
    <row r="799" spans="1:116" ht="9.75" customHeight="1" outlineLevel="4" x14ac:dyDescent="0.15">
      <c r="A799" s="1002"/>
      <c r="B799" s="1006"/>
      <c r="C799" s="1010"/>
      <c r="D799" s="979"/>
      <c r="E799" s="961"/>
      <c r="F799" s="964"/>
      <c r="G799" s="943"/>
      <c r="H799" s="943"/>
      <c r="I799" s="943"/>
      <c r="J799" s="18" t="s">
        <v>159</v>
      </c>
      <c r="K799" s="21"/>
      <c r="L799" s="21"/>
      <c r="M799" s="22"/>
      <c r="N799" s="22"/>
      <c r="O799" s="22"/>
      <c r="P799" s="22"/>
      <c r="Q799" s="18"/>
      <c r="R799" s="18"/>
      <c r="S799" s="946"/>
      <c r="T799" s="913"/>
      <c r="U799" s="913"/>
      <c r="V799" s="913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</row>
    <row r="800" spans="1:116" ht="9.75" customHeight="1" outlineLevel="4" thickBot="1" x14ac:dyDescent="0.2">
      <c r="A800" s="1003"/>
      <c r="B800" s="1007"/>
      <c r="C800" s="1011"/>
      <c r="D800" s="980"/>
      <c r="E800" s="962"/>
      <c r="F800" s="965"/>
      <c r="G800" s="944"/>
      <c r="H800" s="944"/>
      <c r="I800" s="944"/>
      <c r="J800" s="19" t="s">
        <v>385</v>
      </c>
      <c r="K800" s="19">
        <f>SUM(K796:K799)</f>
        <v>0</v>
      </c>
      <c r="L800" s="19">
        <f>SUM(L796:L799)</f>
        <v>0</v>
      </c>
      <c r="M800" s="19">
        <f t="shared" ref="M800:R800" si="187">SUM(M796:M799)</f>
        <v>0</v>
      </c>
      <c r="N800" s="19">
        <f t="shared" si="187"/>
        <v>0</v>
      </c>
      <c r="O800" s="19">
        <f t="shared" si="187"/>
        <v>0</v>
      </c>
      <c r="P800" s="19">
        <f t="shared" si="187"/>
        <v>0</v>
      </c>
      <c r="Q800" s="19">
        <f t="shared" si="187"/>
        <v>0</v>
      </c>
      <c r="R800" s="19">
        <f t="shared" si="187"/>
        <v>0</v>
      </c>
      <c r="S800" s="947"/>
      <c r="T800" s="914"/>
      <c r="U800" s="914"/>
      <c r="V800" s="914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</row>
    <row r="801" spans="1:116" ht="9.75" customHeight="1" outlineLevel="3" thickBot="1" x14ac:dyDescent="0.2">
      <c r="A801" s="30" t="s">
        <v>20</v>
      </c>
      <c r="B801" s="31" t="s">
        <v>12</v>
      </c>
      <c r="C801" s="10" t="s">
        <v>11</v>
      </c>
      <c r="D801" s="25">
        <v>1</v>
      </c>
      <c r="E801" s="915" t="s">
        <v>46</v>
      </c>
      <c r="F801" s="916"/>
      <c r="G801" s="916"/>
      <c r="H801" s="916"/>
      <c r="I801" s="916"/>
      <c r="J801" s="917"/>
      <c r="K801" s="26">
        <f>K755+K760+K765+K770+K775+K780+K785+K790+K795+K800</f>
        <v>1159707</v>
      </c>
      <c r="L801" s="26">
        <f>L755+L760+L765+L770+L775+L780+L785+L790+L795+L800</f>
        <v>1093776.31</v>
      </c>
      <c r="M801" s="26">
        <f t="shared" ref="M801:R801" si="188">M755+M760+M765+M770+M775+M780+M785+M790+M795+M800</f>
        <v>1093776.26</v>
      </c>
      <c r="N801" s="26">
        <f t="shared" si="188"/>
        <v>83015.42</v>
      </c>
      <c r="O801" s="26">
        <f t="shared" si="188"/>
        <v>0</v>
      </c>
      <c r="P801" s="26">
        <f t="shared" si="188"/>
        <v>1010760.84</v>
      </c>
      <c r="Q801" s="26">
        <f t="shared" si="188"/>
        <v>65930.69</v>
      </c>
      <c r="R801" s="26">
        <f t="shared" si="188"/>
        <v>0</v>
      </c>
      <c r="S801" s="42" t="s">
        <v>13</v>
      </c>
      <c r="T801" s="43" t="s">
        <v>13</v>
      </c>
      <c r="U801" s="44" t="s">
        <v>13</v>
      </c>
      <c r="V801" s="45" t="s">
        <v>13</v>
      </c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</row>
    <row r="802" spans="1:116" ht="9.75" customHeight="1" outlineLevel="4" thickBot="1" x14ac:dyDescent="0.2">
      <c r="A802" s="11" t="s">
        <v>20</v>
      </c>
      <c r="B802" s="12" t="s">
        <v>12</v>
      </c>
      <c r="C802" s="86" t="s">
        <v>11</v>
      </c>
      <c r="D802" s="13">
        <v>2</v>
      </c>
      <c r="E802" s="969" t="s">
        <v>103</v>
      </c>
      <c r="F802" s="970"/>
      <c r="G802" s="970"/>
      <c r="H802" s="970"/>
      <c r="I802" s="970"/>
      <c r="J802" s="970"/>
      <c r="K802" s="970"/>
      <c r="L802" s="970"/>
      <c r="M802" s="970"/>
      <c r="N802" s="970"/>
      <c r="O802" s="970"/>
      <c r="P802" s="970"/>
      <c r="Q802" s="970"/>
      <c r="R802" s="970"/>
      <c r="S802" s="970"/>
      <c r="T802" s="970"/>
      <c r="U802" s="970"/>
      <c r="V802" s="971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</row>
    <row r="803" spans="1:116" ht="9.75" customHeight="1" outlineLevel="4" x14ac:dyDescent="0.15">
      <c r="A803" s="1000" t="s">
        <v>20</v>
      </c>
      <c r="B803" s="1004" t="s">
        <v>12</v>
      </c>
      <c r="C803" s="1008" t="s">
        <v>11</v>
      </c>
      <c r="D803" s="978">
        <v>2</v>
      </c>
      <c r="E803" s="1023" t="s">
        <v>10</v>
      </c>
      <c r="F803" s="982"/>
      <c r="G803" s="985"/>
      <c r="H803" s="985"/>
      <c r="I803" s="943"/>
      <c r="J803" s="16" t="s">
        <v>156</v>
      </c>
      <c r="K803" s="20"/>
      <c r="L803" s="16"/>
      <c r="M803" s="17"/>
      <c r="N803" s="17"/>
      <c r="O803" s="17"/>
      <c r="P803" s="17"/>
      <c r="Q803" s="16"/>
      <c r="R803" s="16"/>
      <c r="S803" s="1013"/>
      <c r="T803" s="913"/>
      <c r="U803" s="913"/>
      <c r="V803" s="913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</row>
    <row r="804" spans="1:116" ht="10.5" customHeight="1" outlineLevel="4" x14ac:dyDescent="0.15">
      <c r="A804" s="1001"/>
      <c r="B804" s="1005"/>
      <c r="C804" s="1009"/>
      <c r="D804" s="979"/>
      <c r="E804" s="1023"/>
      <c r="F804" s="982"/>
      <c r="G804" s="985"/>
      <c r="H804" s="985"/>
      <c r="I804" s="943"/>
      <c r="J804" s="16" t="s">
        <v>157</v>
      </c>
      <c r="K804" s="20"/>
      <c r="L804" s="16"/>
      <c r="M804" s="17"/>
      <c r="N804" s="17"/>
      <c r="O804" s="17"/>
      <c r="P804" s="17"/>
      <c r="Q804" s="16"/>
      <c r="R804" s="16"/>
      <c r="S804" s="1013"/>
      <c r="T804" s="913"/>
      <c r="U804" s="913"/>
      <c r="V804" s="913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</row>
    <row r="805" spans="1:116" ht="9.75" customHeight="1" outlineLevel="4" x14ac:dyDescent="0.2">
      <c r="A805" s="1001"/>
      <c r="B805" s="1005"/>
      <c r="C805" s="1009"/>
      <c r="D805" s="979"/>
      <c r="E805" s="1023"/>
      <c r="F805" s="982"/>
      <c r="G805" s="985"/>
      <c r="H805" s="985"/>
      <c r="I805" s="943"/>
      <c r="J805" s="16" t="s">
        <v>158</v>
      </c>
      <c r="K805" s="20"/>
      <c r="L805" s="16"/>
      <c r="M805" s="17"/>
      <c r="N805" s="17"/>
      <c r="O805" s="17"/>
      <c r="P805" s="17"/>
      <c r="Q805" s="16"/>
      <c r="R805" s="16"/>
      <c r="S805" s="1013"/>
      <c r="T805" s="913"/>
      <c r="U805" s="913"/>
      <c r="V805" s="913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</row>
    <row r="806" spans="1:116" ht="9.75" customHeight="1" outlineLevel="4" x14ac:dyDescent="0.2">
      <c r="A806" s="1002"/>
      <c r="B806" s="1006"/>
      <c r="C806" s="1010"/>
      <c r="D806" s="979"/>
      <c r="E806" s="1024"/>
      <c r="F806" s="983"/>
      <c r="G806" s="987"/>
      <c r="H806" s="987"/>
      <c r="I806" s="943"/>
      <c r="J806" s="18" t="s">
        <v>159</v>
      </c>
      <c r="K806" s="21"/>
      <c r="L806" s="18"/>
      <c r="M806" s="18"/>
      <c r="N806" s="18"/>
      <c r="O806" s="18"/>
      <c r="P806" s="18"/>
      <c r="Q806" s="18"/>
      <c r="R806" s="18"/>
      <c r="S806" s="1014"/>
      <c r="T806" s="913"/>
      <c r="U806" s="913"/>
      <c r="V806" s="913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</row>
    <row r="807" spans="1:116" ht="9.75" customHeight="1" outlineLevel="4" thickBot="1" x14ac:dyDescent="0.25">
      <c r="A807" s="1003"/>
      <c r="B807" s="1007"/>
      <c r="C807" s="1011"/>
      <c r="D807" s="980"/>
      <c r="E807" s="1025"/>
      <c r="F807" s="984"/>
      <c r="G807" s="988"/>
      <c r="H807" s="988"/>
      <c r="I807" s="944"/>
      <c r="J807" s="19" t="s">
        <v>385</v>
      </c>
      <c r="K807" s="19">
        <f>SUM(K803:K806)</f>
        <v>0</v>
      </c>
      <c r="L807" s="19">
        <f>SUM(L803:L806)</f>
        <v>0</v>
      </c>
      <c r="M807" s="19">
        <f t="shared" ref="M807:R807" si="189">SUM(M803:M806)</f>
        <v>0</v>
      </c>
      <c r="N807" s="19">
        <f t="shared" si="189"/>
        <v>0</v>
      </c>
      <c r="O807" s="19">
        <f t="shared" si="189"/>
        <v>0</v>
      </c>
      <c r="P807" s="19">
        <f t="shared" si="189"/>
        <v>0</v>
      </c>
      <c r="Q807" s="19">
        <f t="shared" si="189"/>
        <v>0</v>
      </c>
      <c r="R807" s="19">
        <f t="shared" si="189"/>
        <v>0</v>
      </c>
      <c r="S807" s="1015"/>
      <c r="T807" s="914"/>
      <c r="U807" s="914"/>
      <c r="V807" s="914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</row>
    <row r="808" spans="1:116" ht="9.75" customHeight="1" outlineLevel="4" x14ac:dyDescent="0.15">
      <c r="A808" s="1000" t="s">
        <v>20</v>
      </c>
      <c r="B808" s="1004" t="s">
        <v>12</v>
      </c>
      <c r="C808" s="1008" t="s">
        <v>11</v>
      </c>
      <c r="D808" s="978">
        <v>2</v>
      </c>
      <c r="E808" s="960" t="s">
        <v>11</v>
      </c>
      <c r="F808" s="963"/>
      <c r="G808" s="942"/>
      <c r="H808" s="942"/>
      <c r="I808" s="942"/>
      <c r="J808" s="14" t="s">
        <v>156</v>
      </c>
      <c r="K808" s="20"/>
      <c r="L808" s="20"/>
      <c r="M808" s="17"/>
      <c r="N808" s="17"/>
      <c r="O808" s="17"/>
      <c r="P808" s="17"/>
      <c r="Q808" s="16"/>
      <c r="R808" s="16"/>
      <c r="S808" s="945"/>
      <c r="T808" s="912"/>
      <c r="U808" s="912"/>
      <c r="V808" s="912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</row>
    <row r="809" spans="1:116" ht="9.75" customHeight="1" outlineLevel="4" x14ac:dyDescent="0.15">
      <c r="A809" s="1001"/>
      <c r="B809" s="1005"/>
      <c r="C809" s="1009"/>
      <c r="D809" s="979"/>
      <c r="E809" s="961"/>
      <c r="F809" s="964"/>
      <c r="G809" s="943"/>
      <c r="H809" s="943"/>
      <c r="I809" s="943"/>
      <c r="J809" s="16" t="s">
        <v>157</v>
      </c>
      <c r="K809" s="20"/>
      <c r="L809" s="20"/>
      <c r="M809" s="17"/>
      <c r="N809" s="17"/>
      <c r="O809" s="17"/>
      <c r="P809" s="17"/>
      <c r="Q809" s="16"/>
      <c r="R809" s="16"/>
      <c r="S809" s="946"/>
      <c r="T809" s="913"/>
      <c r="U809" s="913"/>
      <c r="V809" s="913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</row>
    <row r="810" spans="1:116" ht="9.75" customHeight="1" outlineLevel="4" x14ac:dyDescent="0.15">
      <c r="A810" s="1001"/>
      <c r="B810" s="1005"/>
      <c r="C810" s="1009"/>
      <c r="D810" s="979"/>
      <c r="E810" s="961"/>
      <c r="F810" s="964"/>
      <c r="G810" s="943"/>
      <c r="H810" s="943"/>
      <c r="I810" s="943"/>
      <c r="J810" s="16" t="s">
        <v>158</v>
      </c>
      <c r="K810" s="20"/>
      <c r="L810" s="20"/>
      <c r="M810" s="17"/>
      <c r="N810" s="17"/>
      <c r="O810" s="17"/>
      <c r="P810" s="17"/>
      <c r="Q810" s="16"/>
      <c r="R810" s="16"/>
      <c r="S810" s="946"/>
      <c r="T810" s="913"/>
      <c r="U810" s="913"/>
      <c r="V810" s="913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</row>
    <row r="811" spans="1:116" ht="9.75" customHeight="1" outlineLevel="4" x14ac:dyDescent="0.15">
      <c r="A811" s="1002"/>
      <c r="B811" s="1006"/>
      <c r="C811" s="1010"/>
      <c r="D811" s="979"/>
      <c r="E811" s="961"/>
      <c r="F811" s="964"/>
      <c r="G811" s="943"/>
      <c r="H811" s="943"/>
      <c r="I811" s="943"/>
      <c r="J811" s="18" t="s">
        <v>159</v>
      </c>
      <c r="K811" s="21"/>
      <c r="L811" s="21"/>
      <c r="M811" s="22"/>
      <c r="N811" s="22"/>
      <c r="O811" s="22"/>
      <c r="P811" s="22"/>
      <c r="Q811" s="18"/>
      <c r="R811" s="18"/>
      <c r="S811" s="946"/>
      <c r="T811" s="913"/>
      <c r="U811" s="913"/>
      <c r="V811" s="913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</row>
    <row r="812" spans="1:116" ht="11.25" customHeight="1" outlineLevel="4" thickBot="1" x14ac:dyDescent="0.2">
      <c r="A812" s="1003"/>
      <c r="B812" s="1007"/>
      <c r="C812" s="1011"/>
      <c r="D812" s="980"/>
      <c r="E812" s="962"/>
      <c r="F812" s="965"/>
      <c r="G812" s="944"/>
      <c r="H812" s="944"/>
      <c r="I812" s="944"/>
      <c r="J812" s="19" t="s">
        <v>385</v>
      </c>
      <c r="K812" s="19">
        <f>SUM(K808:K811)</f>
        <v>0</v>
      </c>
      <c r="L812" s="19">
        <f>SUM(L808:L811)</f>
        <v>0</v>
      </c>
      <c r="M812" s="19">
        <f t="shared" ref="M812:R812" si="190">SUM(M808:M811)</f>
        <v>0</v>
      </c>
      <c r="N812" s="19">
        <f t="shared" si="190"/>
        <v>0</v>
      </c>
      <c r="O812" s="19">
        <f t="shared" si="190"/>
        <v>0</v>
      </c>
      <c r="P812" s="19">
        <f t="shared" si="190"/>
        <v>0</v>
      </c>
      <c r="Q812" s="19">
        <f t="shared" si="190"/>
        <v>0</v>
      </c>
      <c r="R812" s="19">
        <f t="shared" si="190"/>
        <v>0</v>
      </c>
      <c r="S812" s="947"/>
      <c r="T812" s="914"/>
      <c r="U812" s="914"/>
      <c r="V812" s="914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</row>
    <row r="813" spans="1:116" ht="9.75" customHeight="1" outlineLevel="4" x14ac:dyDescent="0.15">
      <c r="A813" s="1000" t="s">
        <v>20</v>
      </c>
      <c r="B813" s="1004" t="s">
        <v>12</v>
      </c>
      <c r="C813" s="1008" t="s">
        <v>11</v>
      </c>
      <c r="D813" s="978">
        <v>2</v>
      </c>
      <c r="E813" s="960" t="s">
        <v>12</v>
      </c>
      <c r="F813" s="963"/>
      <c r="G813" s="942"/>
      <c r="H813" s="942"/>
      <c r="I813" s="942"/>
      <c r="J813" s="14" t="s">
        <v>156</v>
      </c>
      <c r="K813" s="20"/>
      <c r="L813" s="20"/>
      <c r="M813" s="17"/>
      <c r="N813" s="17"/>
      <c r="O813" s="17"/>
      <c r="P813" s="17"/>
      <c r="Q813" s="16"/>
      <c r="R813" s="16"/>
      <c r="S813" s="945"/>
      <c r="T813" s="912"/>
      <c r="U813" s="912"/>
      <c r="V813" s="912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</row>
    <row r="814" spans="1:116" ht="9.75" customHeight="1" outlineLevel="4" x14ac:dyDescent="0.15">
      <c r="A814" s="1001"/>
      <c r="B814" s="1005"/>
      <c r="C814" s="1009"/>
      <c r="D814" s="979"/>
      <c r="E814" s="961"/>
      <c r="F814" s="964"/>
      <c r="G814" s="943"/>
      <c r="H814" s="943"/>
      <c r="I814" s="943"/>
      <c r="J814" s="16" t="s">
        <v>157</v>
      </c>
      <c r="K814" s="20"/>
      <c r="L814" s="20"/>
      <c r="M814" s="17"/>
      <c r="N814" s="17"/>
      <c r="O814" s="17"/>
      <c r="P814" s="17"/>
      <c r="Q814" s="16"/>
      <c r="R814" s="16"/>
      <c r="S814" s="946"/>
      <c r="T814" s="913"/>
      <c r="U814" s="913"/>
      <c r="V814" s="913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</row>
    <row r="815" spans="1:116" ht="9.75" customHeight="1" outlineLevel="4" x14ac:dyDescent="0.15">
      <c r="A815" s="1001"/>
      <c r="B815" s="1005"/>
      <c r="C815" s="1009"/>
      <c r="D815" s="979"/>
      <c r="E815" s="961"/>
      <c r="F815" s="964"/>
      <c r="G815" s="943"/>
      <c r="H815" s="943"/>
      <c r="I815" s="943"/>
      <c r="J815" s="16" t="s">
        <v>158</v>
      </c>
      <c r="K815" s="20"/>
      <c r="L815" s="20"/>
      <c r="M815" s="17"/>
      <c r="N815" s="17"/>
      <c r="O815" s="17"/>
      <c r="P815" s="17"/>
      <c r="Q815" s="16"/>
      <c r="R815" s="16"/>
      <c r="S815" s="946"/>
      <c r="T815" s="913"/>
      <c r="U815" s="913"/>
      <c r="V815" s="913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</row>
    <row r="816" spans="1:116" ht="9.75" customHeight="1" outlineLevel="4" x14ac:dyDescent="0.15">
      <c r="A816" s="1002"/>
      <c r="B816" s="1006"/>
      <c r="C816" s="1010"/>
      <c r="D816" s="979"/>
      <c r="E816" s="961"/>
      <c r="F816" s="964"/>
      <c r="G816" s="943"/>
      <c r="H816" s="943"/>
      <c r="I816" s="943"/>
      <c r="J816" s="18" t="s">
        <v>159</v>
      </c>
      <c r="K816" s="21"/>
      <c r="L816" s="21"/>
      <c r="M816" s="22"/>
      <c r="N816" s="22"/>
      <c r="O816" s="22"/>
      <c r="P816" s="22"/>
      <c r="Q816" s="18"/>
      <c r="R816" s="18"/>
      <c r="S816" s="946"/>
      <c r="T816" s="913"/>
      <c r="U816" s="913"/>
      <c r="V816" s="913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</row>
    <row r="817" spans="1:116" ht="9.75" customHeight="1" outlineLevel="4" thickBot="1" x14ac:dyDescent="0.2">
      <c r="A817" s="1003"/>
      <c r="B817" s="1007"/>
      <c r="C817" s="1011"/>
      <c r="D817" s="980"/>
      <c r="E817" s="962"/>
      <c r="F817" s="965"/>
      <c r="G817" s="944"/>
      <c r="H817" s="944"/>
      <c r="I817" s="944"/>
      <c r="J817" s="19" t="s">
        <v>385</v>
      </c>
      <c r="K817" s="19">
        <f>SUM(K813:K816)</f>
        <v>0</v>
      </c>
      <c r="L817" s="19">
        <f>SUM(L813:L816)</f>
        <v>0</v>
      </c>
      <c r="M817" s="19">
        <f t="shared" ref="M817:R817" si="191">SUM(M813:M816)</f>
        <v>0</v>
      </c>
      <c r="N817" s="19">
        <f t="shared" si="191"/>
        <v>0</v>
      </c>
      <c r="O817" s="19">
        <f t="shared" si="191"/>
        <v>0</v>
      </c>
      <c r="P817" s="19">
        <f t="shared" si="191"/>
        <v>0</v>
      </c>
      <c r="Q817" s="19">
        <f t="shared" si="191"/>
        <v>0</v>
      </c>
      <c r="R817" s="19">
        <f t="shared" si="191"/>
        <v>0</v>
      </c>
      <c r="S817" s="947"/>
      <c r="T817" s="914"/>
      <c r="U817" s="914"/>
      <c r="V817" s="914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</row>
    <row r="818" spans="1:116" ht="9.75" customHeight="1" outlineLevel="3" thickBot="1" x14ac:dyDescent="0.2">
      <c r="A818" s="30" t="s">
        <v>20</v>
      </c>
      <c r="B818" s="31" t="s">
        <v>12</v>
      </c>
      <c r="C818" s="10" t="s">
        <v>11</v>
      </c>
      <c r="D818" s="25">
        <v>2</v>
      </c>
      <c r="E818" s="915" t="s">
        <v>46</v>
      </c>
      <c r="F818" s="916"/>
      <c r="G818" s="916"/>
      <c r="H818" s="916"/>
      <c r="I818" s="916"/>
      <c r="J818" s="917"/>
      <c r="K818" s="26">
        <f>K807+K812+K817</f>
        <v>0</v>
      </c>
      <c r="L818" s="26">
        <f>L807+L812+L817</f>
        <v>0</v>
      </c>
      <c r="M818" s="26">
        <f t="shared" ref="M818:R818" si="192">M807+M812+M817</f>
        <v>0</v>
      </c>
      <c r="N818" s="26">
        <f t="shared" si="192"/>
        <v>0</v>
      </c>
      <c r="O818" s="26">
        <f t="shared" si="192"/>
        <v>0</v>
      </c>
      <c r="P818" s="26">
        <f t="shared" si="192"/>
        <v>0</v>
      </c>
      <c r="Q818" s="26">
        <f t="shared" si="192"/>
        <v>0</v>
      </c>
      <c r="R818" s="26">
        <f t="shared" si="192"/>
        <v>0</v>
      </c>
      <c r="S818" s="42" t="s">
        <v>13</v>
      </c>
      <c r="T818" s="43" t="s">
        <v>13</v>
      </c>
      <c r="U818" s="44" t="s">
        <v>13</v>
      </c>
      <c r="V818" s="45" t="s">
        <v>13</v>
      </c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</row>
    <row r="819" spans="1:116" ht="9.75" customHeight="1" outlineLevel="4" thickBot="1" x14ac:dyDescent="0.2">
      <c r="A819" s="11" t="s">
        <v>20</v>
      </c>
      <c r="B819" s="12" t="s">
        <v>12</v>
      </c>
      <c r="C819" s="86" t="s">
        <v>11</v>
      </c>
      <c r="D819" s="13">
        <v>3</v>
      </c>
      <c r="E819" s="1016" t="s">
        <v>104</v>
      </c>
      <c r="F819" s="1017"/>
      <c r="G819" s="1017"/>
      <c r="H819" s="1017"/>
      <c r="I819" s="1017"/>
      <c r="J819" s="1017"/>
      <c r="K819" s="1017"/>
      <c r="L819" s="1017"/>
      <c r="M819" s="1017"/>
      <c r="N819" s="1017"/>
      <c r="O819" s="1017"/>
      <c r="P819" s="1017"/>
      <c r="Q819" s="1017"/>
      <c r="R819" s="1017"/>
      <c r="S819" s="1017"/>
      <c r="T819" s="1017"/>
      <c r="U819" s="1017"/>
      <c r="V819" s="1018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</row>
    <row r="820" spans="1:116" ht="9.75" customHeight="1" outlineLevel="4" x14ac:dyDescent="0.15">
      <c r="A820" s="1000" t="s">
        <v>20</v>
      </c>
      <c r="B820" s="1004" t="s">
        <v>12</v>
      </c>
      <c r="C820" s="1008" t="s">
        <v>11</v>
      </c>
      <c r="D820" s="978">
        <v>3</v>
      </c>
      <c r="E820" s="1023" t="s">
        <v>10</v>
      </c>
      <c r="F820" s="982"/>
      <c r="G820" s="985"/>
      <c r="H820" s="985"/>
      <c r="I820" s="943"/>
      <c r="J820" s="16" t="s">
        <v>156</v>
      </c>
      <c r="K820" s="20"/>
      <c r="L820" s="14"/>
      <c r="M820" s="15"/>
      <c r="N820" s="15"/>
      <c r="O820" s="15"/>
      <c r="P820" s="15"/>
      <c r="Q820" s="14"/>
      <c r="R820" s="14"/>
      <c r="S820" s="1012"/>
      <c r="T820" s="912"/>
      <c r="U820" s="912"/>
      <c r="V820" s="912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</row>
    <row r="821" spans="1:116" ht="9.75" customHeight="1" outlineLevel="4" x14ac:dyDescent="0.15">
      <c r="A821" s="1001"/>
      <c r="B821" s="1005"/>
      <c r="C821" s="1009"/>
      <c r="D821" s="979"/>
      <c r="E821" s="1023"/>
      <c r="F821" s="982"/>
      <c r="G821" s="985"/>
      <c r="H821" s="985"/>
      <c r="I821" s="943"/>
      <c r="J821" s="16" t="s">
        <v>157</v>
      </c>
      <c r="K821" s="20"/>
      <c r="L821" s="16"/>
      <c r="M821" s="17"/>
      <c r="N821" s="17"/>
      <c r="O821" s="17"/>
      <c r="P821" s="17"/>
      <c r="Q821" s="16"/>
      <c r="R821" s="16"/>
      <c r="S821" s="1013"/>
      <c r="T821" s="913"/>
      <c r="U821" s="913"/>
      <c r="V821" s="913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</row>
    <row r="822" spans="1:116" ht="9.75" customHeight="1" outlineLevel="4" x14ac:dyDescent="0.15">
      <c r="A822" s="1001"/>
      <c r="B822" s="1005"/>
      <c r="C822" s="1009"/>
      <c r="D822" s="979"/>
      <c r="E822" s="1023"/>
      <c r="F822" s="982"/>
      <c r="G822" s="985"/>
      <c r="H822" s="985"/>
      <c r="I822" s="943"/>
      <c r="J822" s="16" t="s">
        <v>158</v>
      </c>
      <c r="K822" s="20"/>
      <c r="L822" s="16"/>
      <c r="M822" s="17"/>
      <c r="N822" s="17"/>
      <c r="O822" s="17"/>
      <c r="P822" s="17"/>
      <c r="Q822" s="16"/>
      <c r="R822" s="16"/>
      <c r="S822" s="1013"/>
      <c r="T822" s="913"/>
      <c r="U822" s="913"/>
      <c r="V822" s="913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</row>
    <row r="823" spans="1:116" ht="9.75" customHeight="1" outlineLevel="4" x14ac:dyDescent="0.15">
      <c r="A823" s="1002"/>
      <c r="B823" s="1006"/>
      <c r="C823" s="1010"/>
      <c r="D823" s="979"/>
      <c r="E823" s="1024"/>
      <c r="F823" s="983"/>
      <c r="G823" s="987"/>
      <c r="H823" s="987"/>
      <c r="I823" s="943"/>
      <c r="J823" s="18" t="s">
        <v>159</v>
      </c>
      <c r="K823" s="21"/>
      <c r="L823" s="18"/>
      <c r="M823" s="18"/>
      <c r="N823" s="18"/>
      <c r="O823" s="18"/>
      <c r="P823" s="18"/>
      <c r="Q823" s="18"/>
      <c r="R823" s="18"/>
      <c r="S823" s="1014"/>
      <c r="T823" s="913"/>
      <c r="U823" s="913"/>
      <c r="V823" s="913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</row>
    <row r="824" spans="1:116" ht="9.75" customHeight="1" outlineLevel="4" thickBot="1" x14ac:dyDescent="0.2">
      <c r="A824" s="1003"/>
      <c r="B824" s="1007"/>
      <c r="C824" s="1011"/>
      <c r="D824" s="980"/>
      <c r="E824" s="1025"/>
      <c r="F824" s="984"/>
      <c r="G824" s="988"/>
      <c r="H824" s="988"/>
      <c r="I824" s="944"/>
      <c r="J824" s="19" t="s">
        <v>385</v>
      </c>
      <c r="K824" s="19">
        <f>SUM(K820:K823)</f>
        <v>0</v>
      </c>
      <c r="L824" s="19">
        <f>SUM(L820:L823)</f>
        <v>0</v>
      </c>
      <c r="M824" s="19">
        <f t="shared" ref="M824:R824" si="193">SUM(M820:M823)</f>
        <v>0</v>
      </c>
      <c r="N824" s="19">
        <f t="shared" si="193"/>
        <v>0</v>
      </c>
      <c r="O824" s="19">
        <f t="shared" si="193"/>
        <v>0</v>
      </c>
      <c r="P824" s="19">
        <f t="shared" si="193"/>
        <v>0</v>
      </c>
      <c r="Q824" s="19">
        <f t="shared" si="193"/>
        <v>0</v>
      </c>
      <c r="R824" s="19">
        <f t="shared" si="193"/>
        <v>0</v>
      </c>
      <c r="S824" s="1015"/>
      <c r="T824" s="914"/>
      <c r="U824" s="914"/>
      <c r="V824" s="914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</row>
    <row r="825" spans="1:116" ht="9.75" customHeight="1" outlineLevel="4" x14ac:dyDescent="0.15">
      <c r="A825" s="1000" t="s">
        <v>20</v>
      </c>
      <c r="B825" s="1004" t="s">
        <v>12</v>
      </c>
      <c r="C825" s="1008" t="s">
        <v>11</v>
      </c>
      <c r="D825" s="978">
        <v>3</v>
      </c>
      <c r="E825" s="960" t="s">
        <v>11</v>
      </c>
      <c r="F825" s="963"/>
      <c r="G825" s="942"/>
      <c r="H825" s="942"/>
      <c r="I825" s="942"/>
      <c r="J825" s="14" t="s">
        <v>156</v>
      </c>
      <c r="K825" s="20"/>
      <c r="L825" s="20"/>
      <c r="M825" s="17"/>
      <c r="N825" s="17"/>
      <c r="O825" s="17"/>
      <c r="P825" s="17"/>
      <c r="Q825" s="16"/>
      <c r="R825" s="16"/>
      <c r="S825" s="945"/>
      <c r="T825" s="912"/>
      <c r="U825" s="912"/>
      <c r="V825" s="912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</row>
    <row r="826" spans="1:116" ht="9.75" customHeight="1" outlineLevel="4" x14ac:dyDescent="0.15">
      <c r="A826" s="1001"/>
      <c r="B826" s="1005"/>
      <c r="C826" s="1009"/>
      <c r="D826" s="979"/>
      <c r="E826" s="961"/>
      <c r="F826" s="964"/>
      <c r="G826" s="943"/>
      <c r="H826" s="943"/>
      <c r="I826" s="943"/>
      <c r="J826" s="16" t="s">
        <v>157</v>
      </c>
      <c r="K826" s="20"/>
      <c r="L826" s="20"/>
      <c r="M826" s="17"/>
      <c r="N826" s="17"/>
      <c r="O826" s="17"/>
      <c r="P826" s="17"/>
      <c r="Q826" s="16"/>
      <c r="R826" s="16"/>
      <c r="S826" s="946"/>
      <c r="T826" s="913"/>
      <c r="U826" s="913"/>
      <c r="V826" s="913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</row>
    <row r="827" spans="1:116" ht="9.75" customHeight="1" outlineLevel="4" x14ac:dyDescent="0.15">
      <c r="A827" s="1001"/>
      <c r="B827" s="1005"/>
      <c r="C827" s="1009"/>
      <c r="D827" s="979"/>
      <c r="E827" s="961"/>
      <c r="F827" s="964"/>
      <c r="G827" s="943"/>
      <c r="H827" s="943"/>
      <c r="I827" s="943"/>
      <c r="J827" s="16" t="s">
        <v>158</v>
      </c>
      <c r="K827" s="20"/>
      <c r="L827" s="20"/>
      <c r="M827" s="17"/>
      <c r="N827" s="17"/>
      <c r="O827" s="17"/>
      <c r="P827" s="17"/>
      <c r="Q827" s="16"/>
      <c r="R827" s="16"/>
      <c r="S827" s="946"/>
      <c r="T827" s="913"/>
      <c r="U827" s="913"/>
      <c r="V827" s="913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</row>
    <row r="828" spans="1:116" ht="9.75" customHeight="1" outlineLevel="4" x14ac:dyDescent="0.15">
      <c r="A828" s="1002"/>
      <c r="B828" s="1006"/>
      <c r="C828" s="1010"/>
      <c r="D828" s="979"/>
      <c r="E828" s="961"/>
      <c r="F828" s="964"/>
      <c r="G828" s="943"/>
      <c r="H828" s="943"/>
      <c r="I828" s="943"/>
      <c r="J828" s="18" t="s">
        <v>159</v>
      </c>
      <c r="K828" s="21"/>
      <c r="L828" s="21"/>
      <c r="M828" s="22"/>
      <c r="N828" s="22"/>
      <c r="O828" s="22"/>
      <c r="P828" s="22"/>
      <c r="Q828" s="18"/>
      <c r="R828" s="18"/>
      <c r="S828" s="946"/>
      <c r="T828" s="913"/>
      <c r="U828" s="913"/>
      <c r="V828" s="913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</row>
    <row r="829" spans="1:116" ht="11.25" customHeight="1" outlineLevel="4" thickBot="1" x14ac:dyDescent="0.2">
      <c r="A829" s="1003"/>
      <c r="B829" s="1007"/>
      <c r="C829" s="1011"/>
      <c r="D829" s="980"/>
      <c r="E829" s="962"/>
      <c r="F829" s="965"/>
      <c r="G829" s="944"/>
      <c r="H829" s="944"/>
      <c r="I829" s="944"/>
      <c r="J829" s="19" t="s">
        <v>385</v>
      </c>
      <c r="K829" s="19">
        <f>SUM(K825:K828)</f>
        <v>0</v>
      </c>
      <c r="L829" s="19">
        <f>SUM(L825:L828)</f>
        <v>0</v>
      </c>
      <c r="M829" s="19">
        <f t="shared" ref="M829:R829" si="194">SUM(M825:M828)</f>
        <v>0</v>
      </c>
      <c r="N829" s="19">
        <f t="shared" si="194"/>
        <v>0</v>
      </c>
      <c r="O829" s="19">
        <f t="shared" si="194"/>
        <v>0</v>
      </c>
      <c r="P829" s="19">
        <f t="shared" si="194"/>
        <v>0</v>
      </c>
      <c r="Q829" s="19">
        <f t="shared" si="194"/>
        <v>0</v>
      </c>
      <c r="R829" s="19">
        <f t="shared" si="194"/>
        <v>0</v>
      </c>
      <c r="S829" s="947"/>
      <c r="T829" s="914"/>
      <c r="U829" s="914"/>
      <c r="V829" s="914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</row>
    <row r="830" spans="1:116" ht="9.75" customHeight="1" outlineLevel="4" x14ac:dyDescent="0.15">
      <c r="A830" s="1000" t="s">
        <v>20</v>
      </c>
      <c r="B830" s="1004" t="s">
        <v>12</v>
      </c>
      <c r="C830" s="1008" t="s">
        <v>11</v>
      </c>
      <c r="D830" s="978">
        <v>3</v>
      </c>
      <c r="E830" s="960" t="s">
        <v>12</v>
      </c>
      <c r="F830" s="963"/>
      <c r="G830" s="942"/>
      <c r="H830" s="942"/>
      <c r="I830" s="942"/>
      <c r="J830" s="14" t="s">
        <v>156</v>
      </c>
      <c r="K830" s="20"/>
      <c r="L830" s="20"/>
      <c r="M830" s="17"/>
      <c r="N830" s="17"/>
      <c r="O830" s="17"/>
      <c r="P830" s="17"/>
      <c r="Q830" s="16"/>
      <c r="R830" s="16"/>
      <c r="S830" s="945"/>
      <c r="T830" s="912"/>
      <c r="U830" s="912"/>
      <c r="V830" s="912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</row>
    <row r="831" spans="1:116" ht="9.75" customHeight="1" outlineLevel="4" x14ac:dyDescent="0.15">
      <c r="A831" s="1001"/>
      <c r="B831" s="1005"/>
      <c r="C831" s="1009"/>
      <c r="D831" s="979"/>
      <c r="E831" s="961"/>
      <c r="F831" s="964"/>
      <c r="G831" s="943"/>
      <c r="H831" s="943"/>
      <c r="I831" s="943"/>
      <c r="J831" s="16" t="s">
        <v>157</v>
      </c>
      <c r="K831" s="20"/>
      <c r="L831" s="20"/>
      <c r="M831" s="17"/>
      <c r="N831" s="17"/>
      <c r="O831" s="17"/>
      <c r="P831" s="17"/>
      <c r="Q831" s="16"/>
      <c r="R831" s="16"/>
      <c r="S831" s="946"/>
      <c r="T831" s="913"/>
      <c r="U831" s="913"/>
      <c r="V831" s="913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</row>
    <row r="832" spans="1:116" ht="9.75" customHeight="1" outlineLevel="4" x14ac:dyDescent="0.15">
      <c r="A832" s="1001"/>
      <c r="B832" s="1005"/>
      <c r="C832" s="1009"/>
      <c r="D832" s="979"/>
      <c r="E832" s="961"/>
      <c r="F832" s="964"/>
      <c r="G832" s="943"/>
      <c r="H832" s="943"/>
      <c r="I832" s="943"/>
      <c r="J832" s="16" t="s">
        <v>158</v>
      </c>
      <c r="K832" s="20"/>
      <c r="L832" s="20"/>
      <c r="M832" s="17"/>
      <c r="N832" s="17"/>
      <c r="O832" s="17"/>
      <c r="P832" s="17"/>
      <c r="Q832" s="16"/>
      <c r="R832" s="16"/>
      <c r="S832" s="946"/>
      <c r="T832" s="913"/>
      <c r="U832" s="913"/>
      <c r="V832" s="913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</row>
    <row r="833" spans="1:116" ht="9.75" customHeight="1" outlineLevel="4" x14ac:dyDescent="0.15">
      <c r="A833" s="1002"/>
      <c r="B833" s="1006"/>
      <c r="C833" s="1010"/>
      <c r="D833" s="979"/>
      <c r="E833" s="961"/>
      <c r="F833" s="964"/>
      <c r="G833" s="943"/>
      <c r="H833" s="943"/>
      <c r="I833" s="943"/>
      <c r="J833" s="18" t="s">
        <v>159</v>
      </c>
      <c r="K833" s="21"/>
      <c r="L833" s="21"/>
      <c r="M833" s="22"/>
      <c r="N833" s="22"/>
      <c r="O833" s="22"/>
      <c r="P833" s="22"/>
      <c r="Q833" s="18"/>
      <c r="R833" s="18"/>
      <c r="S833" s="946"/>
      <c r="T833" s="913"/>
      <c r="U833" s="913"/>
      <c r="V833" s="913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</row>
    <row r="834" spans="1:116" ht="9.75" customHeight="1" outlineLevel="4" thickBot="1" x14ac:dyDescent="0.2">
      <c r="A834" s="1003"/>
      <c r="B834" s="1007"/>
      <c r="C834" s="1011"/>
      <c r="D834" s="980"/>
      <c r="E834" s="962"/>
      <c r="F834" s="965"/>
      <c r="G834" s="944"/>
      <c r="H834" s="944"/>
      <c r="I834" s="944"/>
      <c r="J834" s="19" t="s">
        <v>385</v>
      </c>
      <c r="K834" s="19">
        <f>SUM(K830:K833)</f>
        <v>0</v>
      </c>
      <c r="L834" s="19">
        <f>SUM(L830:L833)</f>
        <v>0</v>
      </c>
      <c r="M834" s="19">
        <f t="shared" ref="M834:R834" si="195">SUM(M830:M833)</f>
        <v>0</v>
      </c>
      <c r="N834" s="19">
        <f t="shared" si="195"/>
        <v>0</v>
      </c>
      <c r="O834" s="19">
        <f t="shared" si="195"/>
        <v>0</v>
      </c>
      <c r="P834" s="19">
        <f t="shared" si="195"/>
        <v>0</v>
      </c>
      <c r="Q834" s="19">
        <f t="shared" si="195"/>
        <v>0</v>
      </c>
      <c r="R834" s="19">
        <f t="shared" si="195"/>
        <v>0</v>
      </c>
      <c r="S834" s="947"/>
      <c r="T834" s="914"/>
      <c r="U834" s="914"/>
      <c r="V834" s="914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</row>
    <row r="835" spans="1:116" ht="9.75" customHeight="1" outlineLevel="3" thickBot="1" x14ac:dyDescent="0.2">
      <c r="A835" s="30" t="s">
        <v>20</v>
      </c>
      <c r="B835" s="31" t="s">
        <v>12</v>
      </c>
      <c r="C835" s="10" t="s">
        <v>11</v>
      </c>
      <c r="D835" s="25">
        <v>3</v>
      </c>
      <c r="E835" s="915" t="s">
        <v>46</v>
      </c>
      <c r="F835" s="916"/>
      <c r="G835" s="916"/>
      <c r="H835" s="916"/>
      <c r="I835" s="916"/>
      <c r="J835" s="917"/>
      <c r="K835" s="26">
        <f>K824+K829+K834</f>
        <v>0</v>
      </c>
      <c r="L835" s="26">
        <f>L824+L829+L834</f>
        <v>0</v>
      </c>
      <c r="M835" s="26">
        <f t="shared" ref="M835:R835" si="196">M824+M829+M834</f>
        <v>0</v>
      </c>
      <c r="N835" s="26">
        <f t="shared" si="196"/>
        <v>0</v>
      </c>
      <c r="O835" s="26">
        <f t="shared" si="196"/>
        <v>0</v>
      </c>
      <c r="P835" s="26">
        <f t="shared" si="196"/>
        <v>0</v>
      </c>
      <c r="Q835" s="26">
        <f t="shared" si="196"/>
        <v>0</v>
      </c>
      <c r="R835" s="26">
        <f t="shared" si="196"/>
        <v>0</v>
      </c>
      <c r="S835" s="42" t="s">
        <v>13</v>
      </c>
      <c r="T835" s="43" t="s">
        <v>13</v>
      </c>
      <c r="U835" s="44" t="s">
        <v>13</v>
      </c>
      <c r="V835" s="45" t="s">
        <v>13</v>
      </c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</row>
    <row r="836" spans="1:116" ht="9.75" customHeight="1" outlineLevel="4" thickBot="1" x14ac:dyDescent="0.2">
      <c r="A836" s="11" t="s">
        <v>20</v>
      </c>
      <c r="B836" s="12" t="s">
        <v>12</v>
      </c>
      <c r="C836" s="86" t="s">
        <v>11</v>
      </c>
      <c r="D836" s="13">
        <v>4</v>
      </c>
      <c r="E836" s="1016" t="s">
        <v>203</v>
      </c>
      <c r="F836" s="1017"/>
      <c r="G836" s="1017"/>
      <c r="H836" s="1017"/>
      <c r="I836" s="1017"/>
      <c r="J836" s="1017"/>
      <c r="K836" s="1017"/>
      <c r="L836" s="1017"/>
      <c r="M836" s="1017"/>
      <c r="N836" s="1017"/>
      <c r="O836" s="1017"/>
      <c r="P836" s="1017"/>
      <c r="Q836" s="1017"/>
      <c r="R836" s="1017"/>
      <c r="S836" s="1017"/>
      <c r="T836" s="1017"/>
      <c r="U836" s="1017"/>
      <c r="V836" s="1018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</row>
    <row r="837" spans="1:116" ht="9.75" customHeight="1" outlineLevel="4" x14ac:dyDescent="0.15">
      <c r="A837" s="1000" t="s">
        <v>20</v>
      </c>
      <c r="B837" s="1004" t="s">
        <v>12</v>
      </c>
      <c r="C837" s="1008" t="s">
        <v>11</v>
      </c>
      <c r="D837" s="978">
        <v>4</v>
      </c>
      <c r="E837" s="1023" t="s">
        <v>10</v>
      </c>
      <c r="F837" s="982"/>
      <c r="G837" s="985"/>
      <c r="H837" s="985"/>
      <c r="I837" s="943"/>
      <c r="J837" s="16" t="s">
        <v>156</v>
      </c>
      <c r="K837" s="20"/>
      <c r="L837" s="14"/>
      <c r="M837" s="15"/>
      <c r="N837" s="15"/>
      <c r="O837" s="15"/>
      <c r="P837" s="15"/>
      <c r="Q837" s="14"/>
      <c r="R837" s="14"/>
      <c r="S837" s="1012"/>
      <c r="T837" s="912"/>
      <c r="U837" s="912"/>
      <c r="V837" s="912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</row>
    <row r="838" spans="1:116" ht="9.75" customHeight="1" outlineLevel="4" x14ac:dyDescent="0.15">
      <c r="A838" s="1001"/>
      <c r="B838" s="1005"/>
      <c r="C838" s="1009"/>
      <c r="D838" s="979"/>
      <c r="E838" s="1023"/>
      <c r="F838" s="982"/>
      <c r="G838" s="985"/>
      <c r="H838" s="985"/>
      <c r="I838" s="943"/>
      <c r="J838" s="16" t="s">
        <v>157</v>
      </c>
      <c r="K838" s="20"/>
      <c r="L838" s="16"/>
      <c r="M838" s="17"/>
      <c r="N838" s="17"/>
      <c r="O838" s="17"/>
      <c r="P838" s="17"/>
      <c r="Q838" s="16"/>
      <c r="R838" s="16"/>
      <c r="S838" s="1013"/>
      <c r="T838" s="913"/>
      <c r="U838" s="913"/>
      <c r="V838" s="913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</row>
    <row r="839" spans="1:116" ht="9.75" customHeight="1" outlineLevel="4" x14ac:dyDescent="0.15">
      <c r="A839" s="1001"/>
      <c r="B839" s="1005"/>
      <c r="C839" s="1009"/>
      <c r="D839" s="979"/>
      <c r="E839" s="1023"/>
      <c r="F839" s="982"/>
      <c r="G839" s="985"/>
      <c r="H839" s="985"/>
      <c r="I839" s="943"/>
      <c r="J839" s="16" t="s">
        <v>158</v>
      </c>
      <c r="K839" s="20"/>
      <c r="L839" s="16"/>
      <c r="M839" s="17"/>
      <c r="N839" s="17"/>
      <c r="O839" s="17"/>
      <c r="P839" s="17"/>
      <c r="Q839" s="16"/>
      <c r="R839" s="16"/>
      <c r="S839" s="1013"/>
      <c r="T839" s="913"/>
      <c r="U839" s="913"/>
      <c r="V839" s="913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</row>
    <row r="840" spans="1:116" ht="9.75" customHeight="1" outlineLevel="4" x14ac:dyDescent="0.15">
      <c r="A840" s="1002"/>
      <c r="B840" s="1006"/>
      <c r="C840" s="1010"/>
      <c r="D840" s="979"/>
      <c r="E840" s="1024"/>
      <c r="F840" s="983"/>
      <c r="G840" s="987"/>
      <c r="H840" s="987"/>
      <c r="I840" s="943"/>
      <c r="J840" s="18" t="s">
        <v>159</v>
      </c>
      <c r="K840" s="21"/>
      <c r="L840" s="18"/>
      <c r="M840" s="18"/>
      <c r="N840" s="18"/>
      <c r="O840" s="18"/>
      <c r="P840" s="18"/>
      <c r="Q840" s="18"/>
      <c r="R840" s="18"/>
      <c r="S840" s="1014"/>
      <c r="T840" s="913"/>
      <c r="U840" s="913"/>
      <c r="V840" s="913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</row>
    <row r="841" spans="1:116" ht="9.75" customHeight="1" outlineLevel="4" thickBot="1" x14ac:dyDescent="0.2">
      <c r="A841" s="1003"/>
      <c r="B841" s="1007"/>
      <c r="C841" s="1011"/>
      <c r="D841" s="980"/>
      <c r="E841" s="1025"/>
      <c r="F841" s="984"/>
      <c r="G841" s="988"/>
      <c r="H841" s="988"/>
      <c r="I841" s="944"/>
      <c r="J841" s="19" t="s">
        <v>385</v>
      </c>
      <c r="K841" s="19">
        <f>SUM(K837:K840)</f>
        <v>0</v>
      </c>
      <c r="L841" s="19">
        <f>SUM(L837:L840)</f>
        <v>0</v>
      </c>
      <c r="M841" s="19">
        <f t="shared" ref="M841:R841" si="197">SUM(M837:M840)</f>
        <v>0</v>
      </c>
      <c r="N841" s="19">
        <f t="shared" si="197"/>
        <v>0</v>
      </c>
      <c r="O841" s="19">
        <f t="shared" si="197"/>
        <v>0</v>
      </c>
      <c r="P841" s="19">
        <f t="shared" si="197"/>
        <v>0</v>
      </c>
      <c r="Q841" s="19">
        <f t="shared" si="197"/>
        <v>0</v>
      </c>
      <c r="R841" s="19">
        <f t="shared" si="197"/>
        <v>0</v>
      </c>
      <c r="S841" s="1015"/>
      <c r="T841" s="914"/>
      <c r="U841" s="914"/>
      <c r="V841" s="914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</row>
    <row r="842" spans="1:116" ht="9.75" customHeight="1" outlineLevel="4" x14ac:dyDescent="0.15">
      <c r="A842" s="1000" t="s">
        <v>20</v>
      </c>
      <c r="B842" s="1004" t="s">
        <v>12</v>
      </c>
      <c r="C842" s="1008" t="s">
        <v>11</v>
      </c>
      <c r="D842" s="978">
        <v>4</v>
      </c>
      <c r="E842" s="960" t="s">
        <v>11</v>
      </c>
      <c r="F842" s="963"/>
      <c r="G842" s="942"/>
      <c r="H842" s="942"/>
      <c r="I842" s="942"/>
      <c r="J842" s="14" t="s">
        <v>156</v>
      </c>
      <c r="K842" s="20"/>
      <c r="L842" s="20"/>
      <c r="M842" s="17"/>
      <c r="N842" s="17"/>
      <c r="O842" s="17"/>
      <c r="P842" s="17"/>
      <c r="Q842" s="16"/>
      <c r="R842" s="16"/>
      <c r="S842" s="945"/>
      <c r="T842" s="912"/>
      <c r="U842" s="912"/>
      <c r="V842" s="912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</row>
    <row r="843" spans="1:116" ht="9.75" customHeight="1" outlineLevel="4" x14ac:dyDescent="0.15">
      <c r="A843" s="1001"/>
      <c r="B843" s="1005"/>
      <c r="C843" s="1009"/>
      <c r="D843" s="979"/>
      <c r="E843" s="961"/>
      <c r="F843" s="964"/>
      <c r="G843" s="943"/>
      <c r="H843" s="943"/>
      <c r="I843" s="943"/>
      <c r="J843" s="16" t="s">
        <v>157</v>
      </c>
      <c r="K843" s="20"/>
      <c r="L843" s="20"/>
      <c r="M843" s="17"/>
      <c r="N843" s="17"/>
      <c r="O843" s="17"/>
      <c r="P843" s="17"/>
      <c r="Q843" s="16"/>
      <c r="R843" s="16"/>
      <c r="S843" s="946"/>
      <c r="T843" s="913"/>
      <c r="U843" s="913"/>
      <c r="V843" s="913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</row>
    <row r="844" spans="1:116" ht="9.75" customHeight="1" outlineLevel="4" x14ac:dyDescent="0.15">
      <c r="A844" s="1001"/>
      <c r="B844" s="1005"/>
      <c r="C844" s="1009"/>
      <c r="D844" s="979"/>
      <c r="E844" s="961"/>
      <c r="F844" s="964"/>
      <c r="G844" s="943"/>
      <c r="H844" s="943"/>
      <c r="I844" s="943"/>
      <c r="J844" s="16" t="s">
        <v>158</v>
      </c>
      <c r="K844" s="20"/>
      <c r="L844" s="20"/>
      <c r="M844" s="17"/>
      <c r="N844" s="17"/>
      <c r="O844" s="17"/>
      <c r="P844" s="17"/>
      <c r="Q844" s="16"/>
      <c r="R844" s="16"/>
      <c r="S844" s="946"/>
      <c r="T844" s="913"/>
      <c r="U844" s="913"/>
      <c r="V844" s="913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</row>
    <row r="845" spans="1:116" ht="9.75" customHeight="1" outlineLevel="4" x14ac:dyDescent="0.15">
      <c r="A845" s="1002"/>
      <c r="B845" s="1006"/>
      <c r="C845" s="1010"/>
      <c r="D845" s="979"/>
      <c r="E845" s="961"/>
      <c r="F845" s="964"/>
      <c r="G845" s="943"/>
      <c r="H845" s="943"/>
      <c r="I845" s="943"/>
      <c r="J845" s="18" t="s">
        <v>159</v>
      </c>
      <c r="K845" s="21"/>
      <c r="L845" s="21"/>
      <c r="M845" s="22"/>
      <c r="N845" s="22"/>
      <c r="O845" s="22"/>
      <c r="P845" s="22"/>
      <c r="Q845" s="18"/>
      <c r="R845" s="18"/>
      <c r="S845" s="946"/>
      <c r="T845" s="913"/>
      <c r="U845" s="913"/>
      <c r="V845" s="913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</row>
    <row r="846" spans="1:116" ht="11.25" customHeight="1" outlineLevel="4" thickBot="1" x14ac:dyDescent="0.2">
      <c r="A846" s="1003"/>
      <c r="B846" s="1007"/>
      <c r="C846" s="1011"/>
      <c r="D846" s="980"/>
      <c r="E846" s="962"/>
      <c r="F846" s="965"/>
      <c r="G846" s="944"/>
      <c r="H846" s="944"/>
      <c r="I846" s="944"/>
      <c r="J846" s="19" t="s">
        <v>385</v>
      </c>
      <c r="K846" s="19">
        <f>SUM(K842:K845)</f>
        <v>0</v>
      </c>
      <c r="L846" s="19">
        <f>SUM(L842:L845)</f>
        <v>0</v>
      </c>
      <c r="M846" s="19">
        <f t="shared" ref="M846:R846" si="198">SUM(M842:M845)</f>
        <v>0</v>
      </c>
      <c r="N846" s="19">
        <f t="shared" si="198"/>
        <v>0</v>
      </c>
      <c r="O846" s="19">
        <f t="shared" si="198"/>
        <v>0</v>
      </c>
      <c r="P846" s="19">
        <f t="shared" si="198"/>
        <v>0</v>
      </c>
      <c r="Q846" s="19">
        <f t="shared" si="198"/>
        <v>0</v>
      </c>
      <c r="R846" s="19">
        <f t="shared" si="198"/>
        <v>0</v>
      </c>
      <c r="S846" s="947"/>
      <c r="T846" s="914"/>
      <c r="U846" s="914"/>
      <c r="V846" s="914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</row>
    <row r="847" spans="1:116" ht="9.75" customHeight="1" outlineLevel="4" x14ac:dyDescent="0.15">
      <c r="A847" s="1000" t="s">
        <v>20</v>
      </c>
      <c r="B847" s="1004" t="s">
        <v>12</v>
      </c>
      <c r="C847" s="1008" t="s">
        <v>11</v>
      </c>
      <c r="D847" s="978">
        <v>4</v>
      </c>
      <c r="E847" s="960" t="s">
        <v>12</v>
      </c>
      <c r="F847" s="963"/>
      <c r="G847" s="942"/>
      <c r="H847" s="942"/>
      <c r="I847" s="942"/>
      <c r="J847" s="14" t="s">
        <v>156</v>
      </c>
      <c r="K847" s="20"/>
      <c r="L847" s="20"/>
      <c r="M847" s="17"/>
      <c r="N847" s="17"/>
      <c r="O847" s="17"/>
      <c r="P847" s="17"/>
      <c r="Q847" s="16"/>
      <c r="R847" s="16"/>
      <c r="S847" s="945"/>
      <c r="T847" s="912"/>
      <c r="U847" s="912"/>
      <c r="V847" s="912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</row>
    <row r="848" spans="1:116" ht="9.75" customHeight="1" outlineLevel="4" x14ac:dyDescent="0.15">
      <c r="A848" s="1001"/>
      <c r="B848" s="1005"/>
      <c r="C848" s="1009"/>
      <c r="D848" s="979"/>
      <c r="E848" s="961"/>
      <c r="F848" s="964"/>
      <c r="G848" s="943"/>
      <c r="H848" s="943"/>
      <c r="I848" s="943"/>
      <c r="J848" s="16" t="s">
        <v>157</v>
      </c>
      <c r="K848" s="20"/>
      <c r="L848" s="20"/>
      <c r="M848" s="17"/>
      <c r="N848" s="17"/>
      <c r="O848" s="17"/>
      <c r="P848" s="17"/>
      <c r="Q848" s="16"/>
      <c r="R848" s="16"/>
      <c r="S848" s="946"/>
      <c r="T848" s="913"/>
      <c r="U848" s="913"/>
      <c r="V848" s="913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</row>
    <row r="849" spans="1:116" ht="9.75" customHeight="1" outlineLevel="4" x14ac:dyDescent="0.15">
      <c r="A849" s="1001"/>
      <c r="B849" s="1005"/>
      <c r="C849" s="1009"/>
      <c r="D849" s="979"/>
      <c r="E849" s="961"/>
      <c r="F849" s="964"/>
      <c r="G849" s="943"/>
      <c r="H849" s="943"/>
      <c r="I849" s="943"/>
      <c r="J849" s="16" t="s">
        <v>158</v>
      </c>
      <c r="K849" s="20"/>
      <c r="L849" s="20"/>
      <c r="M849" s="17"/>
      <c r="N849" s="17"/>
      <c r="O849" s="17"/>
      <c r="P849" s="17"/>
      <c r="Q849" s="16"/>
      <c r="R849" s="16"/>
      <c r="S849" s="946"/>
      <c r="T849" s="913"/>
      <c r="U849" s="913"/>
      <c r="V849" s="913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</row>
    <row r="850" spans="1:116" ht="9.75" customHeight="1" outlineLevel="4" x14ac:dyDescent="0.15">
      <c r="A850" s="1002"/>
      <c r="B850" s="1006"/>
      <c r="C850" s="1010"/>
      <c r="D850" s="979"/>
      <c r="E850" s="961"/>
      <c r="F850" s="964"/>
      <c r="G850" s="943"/>
      <c r="H850" s="943"/>
      <c r="I850" s="943"/>
      <c r="J850" s="18" t="s">
        <v>159</v>
      </c>
      <c r="K850" s="21"/>
      <c r="L850" s="21"/>
      <c r="M850" s="22"/>
      <c r="N850" s="22"/>
      <c r="O850" s="22"/>
      <c r="P850" s="22"/>
      <c r="Q850" s="18"/>
      <c r="R850" s="18"/>
      <c r="S850" s="946"/>
      <c r="T850" s="913"/>
      <c r="U850" s="913"/>
      <c r="V850" s="913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</row>
    <row r="851" spans="1:116" ht="9.75" customHeight="1" outlineLevel="4" thickBot="1" x14ac:dyDescent="0.2">
      <c r="A851" s="1003"/>
      <c r="B851" s="1007"/>
      <c r="C851" s="1011"/>
      <c r="D851" s="980"/>
      <c r="E851" s="962"/>
      <c r="F851" s="965"/>
      <c r="G851" s="944"/>
      <c r="H851" s="944"/>
      <c r="I851" s="944"/>
      <c r="J851" s="19" t="s">
        <v>385</v>
      </c>
      <c r="K851" s="19">
        <f>SUM(K847:K850)</f>
        <v>0</v>
      </c>
      <c r="L851" s="19">
        <f>SUM(L847:L850)</f>
        <v>0</v>
      </c>
      <c r="M851" s="19">
        <f t="shared" ref="M851:R851" si="199">SUM(M847:M850)</f>
        <v>0</v>
      </c>
      <c r="N851" s="19">
        <f t="shared" si="199"/>
        <v>0</v>
      </c>
      <c r="O851" s="19">
        <f t="shared" si="199"/>
        <v>0</v>
      </c>
      <c r="P851" s="19">
        <f t="shared" si="199"/>
        <v>0</v>
      </c>
      <c r="Q851" s="19">
        <f t="shared" si="199"/>
        <v>0</v>
      </c>
      <c r="R851" s="19">
        <f t="shared" si="199"/>
        <v>0</v>
      </c>
      <c r="S851" s="947"/>
      <c r="T851" s="914"/>
      <c r="U851" s="914"/>
      <c r="V851" s="914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</row>
    <row r="852" spans="1:116" ht="9.75" customHeight="1" outlineLevel="3" thickBot="1" x14ac:dyDescent="0.2">
      <c r="A852" s="30" t="s">
        <v>20</v>
      </c>
      <c r="B852" s="31" t="s">
        <v>12</v>
      </c>
      <c r="C852" s="10" t="s">
        <v>11</v>
      </c>
      <c r="D852" s="25">
        <v>4</v>
      </c>
      <c r="E852" s="915" t="s">
        <v>46</v>
      </c>
      <c r="F852" s="916"/>
      <c r="G852" s="916"/>
      <c r="H852" s="916"/>
      <c r="I852" s="916"/>
      <c r="J852" s="917"/>
      <c r="K852" s="26">
        <f>K841+K846+K851</f>
        <v>0</v>
      </c>
      <c r="L852" s="26">
        <f>L841+L846+L851</f>
        <v>0</v>
      </c>
      <c r="M852" s="26">
        <f t="shared" ref="M852:R852" si="200">M841+M846+M851</f>
        <v>0</v>
      </c>
      <c r="N852" s="26">
        <f t="shared" si="200"/>
        <v>0</v>
      </c>
      <c r="O852" s="26">
        <f t="shared" si="200"/>
        <v>0</v>
      </c>
      <c r="P852" s="26">
        <f t="shared" si="200"/>
        <v>0</v>
      </c>
      <c r="Q852" s="26">
        <f t="shared" si="200"/>
        <v>0</v>
      </c>
      <c r="R852" s="26">
        <f t="shared" si="200"/>
        <v>0</v>
      </c>
      <c r="S852" s="42" t="s">
        <v>13</v>
      </c>
      <c r="T852" s="43" t="s">
        <v>13</v>
      </c>
      <c r="U852" s="44" t="s">
        <v>13</v>
      </c>
      <c r="V852" s="45" t="s">
        <v>13</v>
      </c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</row>
    <row r="853" spans="1:116" ht="9.75" customHeight="1" outlineLevel="4" thickBot="1" x14ac:dyDescent="0.2">
      <c r="A853" s="11" t="s">
        <v>20</v>
      </c>
      <c r="B853" s="12" t="s">
        <v>12</v>
      </c>
      <c r="C853" s="86" t="s">
        <v>11</v>
      </c>
      <c r="D853" s="13">
        <v>5</v>
      </c>
      <c r="E853" s="969" t="s">
        <v>204</v>
      </c>
      <c r="F853" s="970"/>
      <c r="G853" s="970"/>
      <c r="H853" s="970"/>
      <c r="I853" s="970"/>
      <c r="J853" s="970"/>
      <c r="K853" s="970"/>
      <c r="L853" s="970"/>
      <c r="M853" s="970"/>
      <c r="N853" s="970"/>
      <c r="O853" s="970"/>
      <c r="P853" s="970"/>
      <c r="Q853" s="970"/>
      <c r="R853" s="970"/>
      <c r="S853" s="970"/>
      <c r="T853" s="970"/>
      <c r="U853" s="970"/>
      <c r="V853" s="971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</row>
    <row r="854" spans="1:116" ht="9.75" customHeight="1" outlineLevel="4" x14ac:dyDescent="0.15">
      <c r="A854" s="1000" t="s">
        <v>20</v>
      </c>
      <c r="B854" s="1004" t="s">
        <v>12</v>
      </c>
      <c r="C854" s="1008" t="s">
        <v>11</v>
      </c>
      <c r="D854" s="978">
        <v>5</v>
      </c>
      <c r="E854" s="1023" t="s">
        <v>10</v>
      </c>
      <c r="F854" s="982"/>
      <c r="G854" s="985"/>
      <c r="H854" s="985"/>
      <c r="I854" s="943"/>
      <c r="J854" s="16" t="s">
        <v>156</v>
      </c>
      <c r="K854" s="20"/>
      <c r="L854" s="16"/>
      <c r="M854" s="17"/>
      <c r="N854" s="17"/>
      <c r="O854" s="17"/>
      <c r="P854" s="17"/>
      <c r="Q854" s="16"/>
      <c r="R854" s="16"/>
      <c r="S854" s="1013"/>
      <c r="T854" s="913"/>
      <c r="U854" s="913"/>
      <c r="V854" s="913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</row>
    <row r="855" spans="1:116" ht="9.75" customHeight="1" outlineLevel="4" x14ac:dyDescent="0.15">
      <c r="A855" s="1001"/>
      <c r="B855" s="1005"/>
      <c r="C855" s="1009"/>
      <c r="D855" s="979"/>
      <c r="E855" s="1023"/>
      <c r="F855" s="982"/>
      <c r="G855" s="985"/>
      <c r="H855" s="985"/>
      <c r="I855" s="943"/>
      <c r="J855" s="16" t="s">
        <v>157</v>
      </c>
      <c r="K855" s="20"/>
      <c r="L855" s="16"/>
      <c r="M855" s="17"/>
      <c r="N855" s="17"/>
      <c r="O855" s="17"/>
      <c r="P855" s="17"/>
      <c r="Q855" s="16"/>
      <c r="R855" s="16"/>
      <c r="S855" s="1013"/>
      <c r="T855" s="913"/>
      <c r="U855" s="913"/>
      <c r="V855" s="913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</row>
    <row r="856" spans="1:116" ht="9.75" customHeight="1" outlineLevel="4" x14ac:dyDescent="0.15">
      <c r="A856" s="1001"/>
      <c r="B856" s="1005"/>
      <c r="C856" s="1009"/>
      <c r="D856" s="979"/>
      <c r="E856" s="1023"/>
      <c r="F856" s="982"/>
      <c r="G856" s="985"/>
      <c r="H856" s="985"/>
      <c r="I856" s="943"/>
      <c r="J856" s="16" t="s">
        <v>158</v>
      </c>
      <c r="K856" s="20"/>
      <c r="L856" s="16"/>
      <c r="M856" s="17"/>
      <c r="N856" s="17"/>
      <c r="O856" s="17"/>
      <c r="P856" s="17"/>
      <c r="Q856" s="16"/>
      <c r="R856" s="16"/>
      <c r="S856" s="1013"/>
      <c r="T856" s="913"/>
      <c r="U856" s="913"/>
      <c r="V856" s="913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</row>
    <row r="857" spans="1:116" ht="9.75" customHeight="1" outlineLevel="4" x14ac:dyDescent="0.15">
      <c r="A857" s="1002"/>
      <c r="B857" s="1006"/>
      <c r="C857" s="1010"/>
      <c r="D857" s="979"/>
      <c r="E857" s="1024"/>
      <c r="F857" s="983"/>
      <c r="G857" s="987"/>
      <c r="H857" s="987"/>
      <c r="I857" s="943"/>
      <c r="J857" s="18" t="s">
        <v>159</v>
      </c>
      <c r="K857" s="21"/>
      <c r="L857" s="18"/>
      <c r="M857" s="18"/>
      <c r="N857" s="18"/>
      <c r="O857" s="18"/>
      <c r="P857" s="18"/>
      <c r="Q857" s="18"/>
      <c r="R857" s="18"/>
      <c r="S857" s="1014"/>
      <c r="T857" s="913"/>
      <c r="U857" s="913"/>
      <c r="V857" s="913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</row>
    <row r="858" spans="1:116" ht="9.75" customHeight="1" outlineLevel="4" thickBot="1" x14ac:dyDescent="0.2">
      <c r="A858" s="1003"/>
      <c r="B858" s="1007"/>
      <c r="C858" s="1011"/>
      <c r="D858" s="980"/>
      <c r="E858" s="1025"/>
      <c r="F858" s="984"/>
      <c r="G858" s="988"/>
      <c r="H858" s="988"/>
      <c r="I858" s="944"/>
      <c r="J858" s="19" t="s">
        <v>385</v>
      </c>
      <c r="K858" s="19">
        <f>SUM(K854:K857)</f>
        <v>0</v>
      </c>
      <c r="L858" s="19">
        <f>SUM(L854:L857)</f>
        <v>0</v>
      </c>
      <c r="M858" s="19">
        <f t="shared" ref="M858:R858" si="201">SUM(M854:M857)</f>
        <v>0</v>
      </c>
      <c r="N858" s="19">
        <f t="shared" si="201"/>
        <v>0</v>
      </c>
      <c r="O858" s="19">
        <f t="shared" si="201"/>
        <v>0</v>
      </c>
      <c r="P858" s="19">
        <f t="shared" si="201"/>
        <v>0</v>
      </c>
      <c r="Q858" s="19">
        <f t="shared" si="201"/>
        <v>0</v>
      </c>
      <c r="R858" s="19">
        <f t="shared" si="201"/>
        <v>0</v>
      </c>
      <c r="S858" s="1015"/>
      <c r="T858" s="914"/>
      <c r="U858" s="914"/>
      <c r="V858" s="914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</row>
    <row r="859" spans="1:116" ht="9.75" customHeight="1" outlineLevel="4" x14ac:dyDescent="0.15">
      <c r="A859" s="1000" t="s">
        <v>20</v>
      </c>
      <c r="B859" s="1004" t="s">
        <v>12</v>
      </c>
      <c r="C859" s="1008" t="s">
        <v>11</v>
      </c>
      <c r="D859" s="978">
        <v>5</v>
      </c>
      <c r="E859" s="960" t="s">
        <v>11</v>
      </c>
      <c r="F859" s="963"/>
      <c r="G859" s="942"/>
      <c r="H859" s="942"/>
      <c r="I859" s="942"/>
      <c r="J859" s="14" t="s">
        <v>156</v>
      </c>
      <c r="K859" s="20"/>
      <c r="L859" s="20"/>
      <c r="M859" s="17"/>
      <c r="N859" s="17"/>
      <c r="O859" s="17"/>
      <c r="P859" s="17"/>
      <c r="Q859" s="16"/>
      <c r="R859" s="16"/>
      <c r="S859" s="945"/>
      <c r="T859" s="912"/>
      <c r="U859" s="912"/>
      <c r="V859" s="912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</row>
    <row r="860" spans="1:116" ht="9.75" customHeight="1" outlineLevel="4" x14ac:dyDescent="0.15">
      <c r="A860" s="1001"/>
      <c r="B860" s="1005"/>
      <c r="C860" s="1009"/>
      <c r="D860" s="979"/>
      <c r="E860" s="961"/>
      <c r="F860" s="964"/>
      <c r="G860" s="943"/>
      <c r="H860" s="943"/>
      <c r="I860" s="943"/>
      <c r="J860" s="16" t="s">
        <v>157</v>
      </c>
      <c r="K860" s="20"/>
      <c r="L860" s="20"/>
      <c r="M860" s="17"/>
      <c r="N860" s="17"/>
      <c r="O860" s="17"/>
      <c r="P860" s="17"/>
      <c r="Q860" s="16"/>
      <c r="R860" s="16"/>
      <c r="S860" s="946"/>
      <c r="T860" s="913"/>
      <c r="U860" s="913"/>
      <c r="V860" s="913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</row>
    <row r="861" spans="1:116" ht="9.75" customHeight="1" outlineLevel="4" x14ac:dyDescent="0.15">
      <c r="A861" s="1001"/>
      <c r="B861" s="1005"/>
      <c r="C861" s="1009"/>
      <c r="D861" s="979"/>
      <c r="E861" s="961"/>
      <c r="F861" s="964"/>
      <c r="G861" s="943"/>
      <c r="H861" s="943"/>
      <c r="I861" s="943"/>
      <c r="J861" s="16" t="s">
        <v>158</v>
      </c>
      <c r="K861" s="20"/>
      <c r="L861" s="20"/>
      <c r="M861" s="17"/>
      <c r="N861" s="17"/>
      <c r="O861" s="17"/>
      <c r="P861" s="17"/>
      <c r="Q861" s="16"/>
      <c r="R861" s="16"/>
      <c r="S861" s="946"/>
      <c r="T861" s="913"/>
      <c r="U861" s="913"/>
      <c r="V861" s="913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</row>
    <row r="862" spans="1:116" ht="9.75" customHeight="1" outlineLevel="4" x14ac:dyDescent="0.15">
      <c r="A862" s="1002"/>
      <c r="B862" s="1006"/>
      <c r="C862" s="1010"/>
      <c r="D862" s="979"/>
      <c r="E862" s="961"/>
      <c r="F862" s="964"/>
      <c r="G862" s="943"/>
      <c r="H862" s="943"/>
      <c r="I862" s="943"/>
      <c r="J862" s="18" t="s">
        <v>159</v>
      </c>
      <c r="K862" s="21"/>
      <c r="L862" s="21"/>
      <c r="M862" s="22"/>
      <c r="N862" s="22"/>
      <c r="O862" s="22"/>
      <c r="P862" s="22"/>
      <c r="Q862" s="18"/>
      <c r="R862" s="18"/>
      <c r="S862" s="946"/>
      <c r="T862" s="913"/>
      <c r="U862" s="913"/>
      <c r="V862" s="913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</row>
    <row r="863" spans="1:116" ht="11.25" customHeight="1" outlineLevel="4" thickBot="1" x14ac:dyDescent="0.2">
      <c r="A863" s="1003"/>
      <c r="B863" s="1007"/>
      <c r="C863" s="1011"/>
      <c r="D863" s="980"/>
      <c r="E863" s="962"/>
      <c r="F863" s="965"/>
      <c r="G863" s="944"/>
      <c r="H863" s="944"/>
      <c r="I863" s="944"/>
      <c r="J863" s="19" t="s">
        <v>385</v>
      </c>
      <c r="K863" s="19">
        <f>SUM(K859:K862)</f>
        <v>0</v>
      </c>
      <c r="L863" s="19">
        <f>SUM(L859:L862)</f>
        <v>0</v>
      </c>
      <c r="M863" s="19">
        <f t="shared" ref="M863:R863" si="202">SUM(M859:M862)</f>
        <v>0</v>
      </c>
      <c r="N863" s="19">
        <f t="shared" si="202"/>
        <v>0</v>
      </c>
      <c r="O863" s="19">
        <f t="shared" si="202"/>
        <v>0</v>
      </c>
      <c r="P863" s="19">
        <f t="shared" si="202"/>
        <v>0</v>
      </c>
      <c r="Q863" s="19">
        <f t="shared" si="202"/>
        <v>0</v>
      </c>
      <c r="R863" s="19">
        <f t="shared" si="202"/>
        <v>0</v>
      </c>
      <c r="S863" s="947"/>
      <c r="T863" s="914"/>
      <c r="U863" s="914"/>
      <c r="V863" s="914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</row>
    <row r="864" spans="1:116" ht="9.75" customHeight="1" outlineLevel="4" x14ac:dyDescent="0.15">
      <c r="A864" s="1000" t="s">
        <v>20</v>
      </c>
      <c r="B864" s="1004" t="s">
        <v>12</v>
      </c>
      <c r="C864" s="1008" t="s">
        <v>11</v>
      </c>
      <c r="D864" s="978">
        <v>5</v>
      </c>
      <c r="E864" s="960" t="s">
        <v>12</v>
      </c>
      <c r="F864" s="963"/>
      <c r="G864" s="942"/>
      <c r="H864" s="942"/>
      <c r="I864" s="942"/>
      <c r="J864" s="14" t="s">
        <v>156</v>
      </c>
      <c r="K864" s="20"/>
      <c r="L864" s="20"/>
      <c r="M864" s="17"/>
      <c r="N864" s="17"/>
      <c r="O864" s="17"/>
      <c r="P864" s="17"/>
      <c r="Q864" s="16"/>
      <c r="R864" s="16"/>
      <c r="S864" s="945"/>
      <c r="T864" s="912"/>
      <c r="U864" s="912"/>
      <c r="V864" s="912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</row>
    <row r="865" spans="1:116" ht="9.75" customHeight="1" outlineLevel="4" x14ac:dyDescent="0.15">
      <c r="A865" s="1001"/>
      <c r="B865" s="1005"/>
      <c r="C865" s="1009"/>
      <c r="D865" s="979"/>
      <c r="E865" s="961"/>
      <c r="F865" s="964"/>
      <c r="G865" s="943"/>
      <c r="H865" s="943"/>
      <c r="I865" s="943"/>
      <c r="J865" s="16" t="s">
        <v>157</v>
      </c>
      <c r="K865" s="20"/>
      <c r="L865" s="20"/>
      <c r="M865" s="17"/>
      <c r="N865" s="17"/>
      <c r="O865" s="17"/>
      <c r="P865" s="17"/>
      <c r="Q865" s="16"/>
      <c r="R865" s="16"/>
      <c r="S865" s="946"/>
      <c r="T865" s="913"/>
      <c r="U865" s="913"/>
      <c r="V865" s="913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</row>
    <row r="866" spans="1:116" ht="9.75" customHeight="1" outlineLevel="4" x14ac:dyDescent="0.15">
      <c r="A866" s="1001"/>
      <c r="B866" s="1005"/>
      <c r="C866" s="1009"/>
      <c r="D866" s="979"/>
      <c r="E866" s="961"/>
      <c r="F866" s="964"/>
      <c r="G866" s="943"/>
      <c r="H866" s="943"/>
      <c r="I866" s="943"/>
      <c r="J866" s="16" t="s">
        <v>158</v>
      </c>
      <c r="K866" s="20"/>
      <c r="L866" s="20"/>
      <c r="M866" s="17"/>
      <c r="N866" s="17"/>
      <c r="O866" s="17"/>
      <c r="P866" s="17"/>
      <c r="Q866" s="16"/>
      <c r="R866" s="16"/>
      <c r="S866" s="946"/>
      <c r="T866" s="913"/>
      <c r="U866" s="913"/>
      <c r="V866" s="913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</row>
    <row r="867" spans="1:116" ht="9.75" customHeight="1" outlineLevel="4" x14ac:dyDescent="0.15">
      <c r="A867" s="1002"/>
      <c r="B867" s="1006"/>
      <c r="C867" s="1010"/>
      <c r="D867" s="979"/>
      <c r="E867" s="961"/>
      <c r="F867" s="964"/>
      <c r="G867" s="943"/>
      <c r="H867" s="943"/>
      <c r="I867" s="943"/>
      <c r="J867" s="18" t="s">
        <v>159</v>
      </c>
      <c r="K867" s="21"/>
      <c r="L867" s="21"/>
      <c r="M867" s="22"/>
      <c r="N867" s="22"/>
      <c r="O867" s="22"/>
      <c r="P867" s="22"/>
      <c r="Q867" s="18"/>
      <c r="R867" s="18"/>
      <c r="S867" s="946"/>
      <c r="T867" s="913"/>
      <c r="U867" s="913"/>
      <c r="V867" s="913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</row>
    <row r="868" spans="1:116" ht="9.75" customHeight="1" outlineLevel="4" thickBot="1" x14ac:dyDescent="0.2">
      <c r="A868" s="1003"/>
      <c r="B868" s="1007"/>
      <c r="C868" s="1011"/>
      <c r="D868" s="980"/>
      <c r="E868" s="962"/>
      <c r="F868" s="965"/>
      <c r="G868" s="944"/>
      <c r="H868" s="944"/>
      <c r="I868" s="944"/>
      <c r="J868" s="19" t="s">
        <v>385</v>
      </c>
      <c r="K868" s="19">
        <f>SUM(K864:K867)</f>
        <v>0</v>
      </c>
      <c r="L868" s="19">
        <f>SUM(L864:L867)</f>
        <v>0</v>
      </c>
      <c r="M868" s="19">
        <f t="shared" ref="M868:R868" si="203">SUM(M864:M867)</f>
        <v>0</v>
      </c>
      <c r="N868" s="19">
        <f t="shared" si="203"/>
        <v>0</v>
      </c>
      <c r="O868" s="19">
        <f t="shared" si="203"/>
        <v>0</v>
      </c>
      <c r="P868" s="19">
        <f t="shared" si="203"/>
        <v>0</v>
      </c>
      <c r="Q868" s="19">
        <f t="shared" si="203"/>
        <v>0</v>
      </c>
      <c r="R868" s="19">
        <f t="shared" si="203"/>
        <v>0</v>
      </c>
      <c r="S868" s="947"/>
      <c r="T868" s="914"/>
      <c r="U868" s="914"/>
      <c r="V868" s="914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</row>
    <row r="869" spans="1:116" ht="9.75" customHeight="1" outlineLevel="3" thickBot="1" x14ac:dyDescent="0.2">
      <c r="A869" s="30" t="s">
        <v>20</v>
      </c>
      <c r="B869" s="31" t="s">
        <v>12</v>
      </c>
      <c r="C869" s="10" t="s">
        <v>11</v>
      </c>
      <c r="D869" s="25">
        <v>5</v>
      </c>
      <c r="E869" s="915" t="s">
        <v>46</v>
      </c>
      <c r="F869" s="916"/>
      <c r="G869" s="916"/>
      <c r="H869" s="916"/>
      <c r="I869" s="916"/>
      <c r="J869" s="917"/>
      <c r="K869" s="26">
        <f>K858+K863+K868</f>
        <v>0</v>
      </c>
      <c r="L869" s="26">
        <f>L858+L863+L868</f>
        <v>0</v>
      </c>
      <c r="M869" s="26">
        <f t="shared" ref="M869:R869" si="204">M858+M863+M868</f>
        <v>0</v>
      </c>
      <c r="N869" s="26">
        <f t="shared" si="204"/>
        <v>0</v>
      </c>
      <c r="O869" s="26">
        <f t="shared" si="204"/>
        <v>0</v>
      </c>
      <c r="P869" s="26">
        <f t="shared" si="204"/>
        <v>0</v>
      </c>
      <c r="Q869" s="26">
        <f t="shared" si="204"/>
        <v>0</v>
      </c>
      <c r="R869" s="26">
        <f t="shared" si="204"/>
        <v>0</v>
      </c>
      <c r="S869" s="42" t="s">
        <v>13</v>
      </c>
      <c r="T869" s="43" t="s">
        <v>13</v>
      </c>
      <c r="U869" s="44" t="s">
        <v>13</v>
      </c>
      <c r="V869" s="45" t="s">
        <v>13</v>
      </c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</row>
    <row r="870" spans="1:116" ht="9.75" customHeight="1" outlineLevel="2" thickBot="1" x14ac:dyDescent="0.2">
      <c r="A870" s="30" t="s">
        <v>20</v>
      </c>
      <c r="B870" s="31" t="s">
        <v>12</v>
      </c>
      <c r="C870" s="10" t="s">
        <v>11</v>
      </c>
      <c r="D870" s="918" t="s">
        <v>21</v>
      </c>
      <c r="E870" s="919"/>
      <c r="F870" s="919"/>
      <c r="G870" s="919"/>
      <c r="H870" s="919"/>
      <c r="I870" s="919"/>
      <c r="J870" s="919"/>
      <c r="K870" s="32">
        <f>K869+K852+K835+K818+K801</f>
        <v>1159707</v>
      </c>
      <c r="L870" s="32">
        <f>L869+L852+L835+L818+L801</f>
        <v>1093776.31</v>
      </c>
      <c r="M870" s="32">
        <f t="shared" ref="M870:R870" si="205">M869+M852+M835+M818+M801</f>
        <v>1093776.26</v>
      </c>
      <c r="N870" s="32">
        <f t="shared" si="205"/>
        <v>83015.42</v>
      </c>
      <c r="O870" s="32">
        <f t="shared" si="205"/>
        <v>0</v>
      </c>
      <c r="P870" s="32">
        <f t="shared" si="205"/>
        <v>1010760.84</v>
      </c>
      <c r="Q870" s="32">
        <f t="shared" si="205"/>
        <v>65930.69</v>
      </c>
      <c r="R870" s="32">
        <f t="shared" si="205"/>
        <v>0</v>
      </c>
      <c r="S870" s="33" t="s">
        <v>13</v>
      </c>
      <c r="T870" s="34" t="s">
        <v>13</v>
      </c>
      <c r="U870" s="35" t="s">
        <v>13</v>
      </c>
      <c r="V870" s="36" t="s">
        <v>13</v>
      </c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</row>
    <row r="871" spans="1:116" ht="9.75" customHeight="1" outlineLevel="1" thickBot="1" x14ac:dyDescent="0.2">
      <c r="A871" s="30" t="s">
        <v>20</v>
      </c>
      <c r="B871" s="31" t="s">
        <v>12</v>
      </c>
      <c r="C871" s="920" t="s">
        <v>15</v>
      </c>
      <c r="D871" s="921"/>
      <c r="E871" s="921"/>
      <c r="F871" s="921"/>
      <c r="G871" s="921"/>
      <c r="H871" s="921"/>
      <c r="I871" s="921"/>
      <c r="J871" s="921"/>
      <c r="K871" s="37">
        <f t="shared" ref="K871" si="206">K870+K748</f>
        <v>9489707.7400000002</v>
      </c>
      <c r="L871" s="37">
        <f t="shared" ref="L871:R871" si="207">L870+L748</f>
        <v>3291108.2</v>
      </c>
      <c r="M871" s="37">
        <f t="shared" si="207"/>
        <v>3291108.1500000004</v>
      </c>
      <c r="N871" s="37">
        <f t="shared" si="207"/>
        <v>104416.34</v>
      </c>
      <c r="O871" s="37">
        <f t="shared" si="207"/>
        <v>0</v>
      </c>
      <c r="P871" s="37">
        <f t="shared" si="207"/>
        <v>3186691.8099999996</v>
      </c>
      <c r="Q871" s="37">
        <f t="shared" si="207"/>
        <v>4271663.1400000006</v>
      </c>
      <c r="R871" s="37">
        <f t="shared" si="207"/>
        <v>478794.26</v>
      </c>
      <c r="S871" s="38" t="s">
        <v>14</v>
      </c>
      <c r="T871" s="39" t="s">
        <v>14</v>
      </c>
      <c r="U871" s="40" t="s">
        <v>14</v>
      </c>
      <c r="V871" s="41" t="s">
        <v>14</v>
      </c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</row>
    <row r="872" spans="1:116" ht="9.75" customHeight="1" thickBot="1" x14ac:dyDescent="0.2">
      <c r="A872" s="30" t="s">
        <v>20</v>
      </c>
      <c r="B872" s="922" t="s">
        <v>29</v>
      </c>
      <c r="C872" s="923"/>
      <c r="D872" s="923"/>
      <c r="E872" s="923"/>
      <c r="F872" s="923"/>
      <c r="G872" s="923"/>
      <c r="H872" s="923"/>
      <c r="I872" s="923"/>
      <c r="J872" s="923"/>
      <c r="K872" s="49">
        <f t="shared" ref="K872" si="208">K871+K593+K390</f>
        <v>10767442.74</v>
      </c>
      <c r="L872" s="49">
        <f t="shared" ref="L872:R872" si="209">L871+L593+L390</f>
        <v>3674428.75</v>
      </c>
      <c r="M872" s="49">
        <f t="shared" si="209"/>
        <v>3674428.7</v>
      </c>
      <c r="N872" s="49">
        <f t="shared" si="209"/>
        <v>107808.44</v>
      </c>
      <c r="O872" s="49">
        <f t="shared" si="209"/>
        <v>0</v>
      </c>
      <c r="P872" s="49">
        <f t="shared" si="209"/>
        <v>3566620.26</v>
      </c>
      <c r="Q872" s="49">
        <f t="shared" si="209"/>
        <v>4782757.2100000009</v>
      </c>
      <c r="R872" s="49">
        <f t="shared" si="209"/>
        <v>862114.81</v>
      </c>
      <c r="S872" s="50" t="s">
        <v>14</v>
      </c>
      <c r="T872" s="49" t="s">
        <v>14</v>
      </c>
      <c r="U872" s="51" t="s">
        <v>14</v>
      </c>
      <c r="V872" s="52" t="s">
        <v>14</v>
      </c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</row>
    <row r="873" spans="1:116" ht="9.75" customHeight="1" thickBot="1" x14ac:dyDescent="0.2">
      <c r="A873" s="53"/>
      <c r="B873" s="53"/>
      <c r="C873" s="53"/>
      <c r="D873" s="53"/>
      <c r="E873" s="53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5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</row>
    <row r="874" spans="1:116" ht="9.75" customHeight="1" outlineLevel="1" thickBot="1" x14ac:dyDescent="0.2">
      <c r="A874" s="997" t="s">
        <v>105</v>
      </c>
      <c r="B874" s="998"/>
      <c r="C874" s="998"/>
      <c r="D874" s="998"/>
      <c r="E874" s="998"/>
      <c r="F874" s="998"/>
      <c r="G874" s="998"/>
      <c r="H874" s="998"/>
      <c r="I874" s="998"/>
      <c r="J874" s="998"/>
      <c r="K874" s="998"/>
      <c r="L874" s="998"/>
      <c r="M874" s="998"/>
      <c r="N874" s="998"/>
      <c r="O874" s="998"/>
      <c r="P874" s="998"/>
      <c r="Q874" s="998"/>
      <c r="R874" s="998"/>
      <c r="S874" s="998"/>
      <c r="T874" s="998"/>
      <c r="U874" s="998"/>
      <c r="V874" s="999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</row>
    <row r="875" spans="1:116" ht="9.75" customHeight="1" outlineLevel="2" thickBot="1" x14ac:dyDescent="0.2">
      <c r="A875" s="7" t="s">
        <v>73</v>
      </c>
      <c r="B875" s="8">
        <v>1</v>
      </c>
      <c r="C875" s="975" t="s">
        <v>106</v>
      </c>
      <c r="D875" s="976"/>
      <c r="E875" s="976"/>
      <c r="F875" s="976"/>
      <c r="G875" s="976"/>
      <c r="H875" s="976"/>
      <c r="I875" s="976"/>
      <c r="J875" s="976"/>
      <c r="K875" s="976"/>
      <c r="L875" s="976"/>
      <c r="M875" s="976"/>
      <c r="N875" s="976"/>
      <c r="O875" s="976"/>
      <c r="P875" s="976"/>
      <c r="Q875" s="976"/>
      <c r="R875" s="976"/>
      <c r="S875" s="976"/>
      <c r="T875" s="976"/>
      <c r="U875" s="976"/>
      <c r="V875" s="977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</row>
    <row r="876" spans="1:116" ht="9.75" customHeight="1" outlineLevel="3" thickBot="1" x14ac:dyDescent="0.2">
      <c r="A876" s="7" t="s">
        <v>73</v>
      </c>
      <c r="B876" s="9" t="s">
        <v>10</v>
      </c>
      <c r="C876" s="10" t="s">
        <v>10</v>
      </c>
      <c r="D876" s="972" t="s">
        <v>206</v>
      </c>
      <c r="E876" s="973"/>
      <c r="F876" s="973"/>
      <c r="G876" s="973"/>
      <c r="H876" s="973"/>
      <c r="I876" s="973"/>
      <c r="J876" s="973"/>
      <c r="K876" s="973"/>
      <c r="L876" s="973"/>
      <c r="M876" s="973"/>
      <c r="N876" s="973"/>
      <c r="O876" s="973"/>
      <c r="P876" s="973"/>
      <c r="Q876" s="973"/>
      <c r="R876" s="973"/>
      <c r="S876" s="973"/>
      <c r="T876" s="973"/>
      <c r="U876" s="973"/>
      <c r="V876" s="974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</row>
    <row r="877" spans="1:116" ht="9.75" customHeight="1" outlineLevel="4" thickBot="1" x14ac:dyDescent="0.2">
      <c r="A877" s="11" t="s">
        <v>73</v>
      </c>
      <c r="B877" s="12" t="s">
        <v>10</v>
      </c>
      <c r="C877" s="86" t="s">
        <v>10</v>
      </c>
      <c r="D877" s="13">
        <v>1</v>
      </c>
      <c r="E877" s="1016" t="s">
        <v>207</v>
      </c>
      <c r="F877" s="1017"/>
      <c r="G877" s="1017"/>
      <c r="H877" s="1017"/>
      <c r="I877" s="1017"/>
      <c r="J877" s="1017"/>
      <c r="K877" s="1017"/>
      <c r="L877" s="1017"/>
      <c r="M877" s="1017"/>
      <c r="N877" s="1017"/>
      <c r="O877" s="1017"/>
      <c r="P877" s="1017"/>
      <c r="Q877" s="1017"/>
      <c r="R877" s="1017"/>
      <c r="S877" s="1017"/>
      <c r="T877" s="1017"/>
      <c r="U877" s="1017"/>
      <c r="V877" s="1018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</row>
    <row r="878" spans="1:116" ht="9.75" customHeight="1" outlineLevel="4" x14ac:dyDescent="0.15">
      <c r="A878" s="1000" t="s">
        <v>73</v>
      </c>
      <c r="B878" s="1004" t="s">
        <v>10</v>
      </c>
      <c r="C878" s="1008" t="s">
        <v>10</v>
      </c>
      <c r="D878" s="1048" t="s">
        <v>10</v>
      </c>
      <c r="E878" s="1022" t="s">
        <v>10</v>
      </c>
      <c r="F878" s="1178" t="s">
        <v>311</v>
      </c>
      <c r="G878" s="986" t="s">
        <v>444</v>
      </c>
      <c r="H878" s="97" t="s">
        <v>388</v>
      </c>
      <c r="I878" s="1182" t="s">
        <v>101</v>
      </c>
      <c r="J878" s="16" t="s">
        <v>156</v>
      </c>
      <c r="K878" s="20">
        <v>39788.68</v>
      </c>
      <c r="L878" s="14">
        <v>30525.79</v>
      </c>
      <c r="M878" s="17">
        <f>N878+P878</f>
        <v>30525.79</v>
      </c>
      <c r="N878" s="15">
        <v>4000</v>
      </c>
      <c r="O878" s="15"/>
      <c r="P878" s="15">
        <v>26525.79</v>
      </c>
      <c r="Q878" s="14">
        <v>159154.72</v>
      </c>
      <c r="R878" s="14">
        <v>185680.51</v>
      </c>
      <c r="S878" s="1012" t="s">
        <v>411</v>
      </c>
      <c r="T878" s="912">
        <v>0</v>
      </c>
      <c r="U878" s="912">
        <v>0</v>
      </c>
      <c r="V878" s="912">
        <v>1</v>
      </c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</row>
    <row r="879" spans="1:116" ht="9.75" customHeight="1" outlineLevel="4" x14ac:dyDescent="0.15">
      <c r="A879" s="1001"/>
      <c r="B879" s="1005"/>
      <c r="C879" s="1009"/>
      <c r="D879" s="1045"/>
      <c r="E879" s="1023"/>
      <c r="F879" s="1179"/>
      <c r="G879" s="985"/>
      <c r="H879" s="989" t="s">
        <v>62</v>
      </c>
      <c r="I879" s="1183"/>
      <c r="J879" s="16" t="s">
        <v>157</v>
      </c>
      <c r="K879" s="20">
        <v>39788.68</v>
      </c>
      <c r="L879" s="16"/>
      <c r="M879" s="17"/>
      <c r="N879" s="17"/>
      <c r="O879" s="17"/>
      <c r="P879" s="17"/>
      <c r="Q879" s="16"/>
      <c r="R879" s="16"/>
      <c r="S879" s="1013"/>
      <c r="T879" s="913"/>
      <c r="U879" s="913"/>
      <c r="V879" s="913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</row>
    <row r="880" spans="1:116" ht="11.25" customHeight="1" outlineLevel="4" x14ac:dyDescent="0.15">
      <c r="A880" s="1001"/>
      <c r="B880" s="1005"/>
      <c r="C880" s="1009"/>
      <c r="D880" s="1045"/>
      <c r="E880" s="1023"/>
      <c r="F880" s="1179"/>
      <c r="G880" s="985"/>
      <c r="H880" s="985"/>
      <c r="I880" s="1183"/>
      <c r="J880" s="16" t="s">
        <v>158</v>
      </c>
      <c r="K880" s="20">
        <v>450938.37</v>
      </c>
      <c r="L880" s="16"/>
      <c r="M880" s="17"/>
      <c r="N880" s="17"/>
      <c r="O880" s="17"/>
      <c r="P880" s="17"/>
      <c r="Q880" s="16"/>
      <c r="R880" s="16"/>
      <c r="S880" s="1013"/>
      <c r="T880" s="913"/>
      <c r="U880" s="913"/>
      <c r="V880" s="913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</row>
    <row r="881" spans="1:116" ht="10.5" outlineLevel="4" x14ac:dyDescent="0.15">
      <c r="A881" s="1002"/>
      <c r="B881" s="1006"/>
      <c r="C881" s="1010"/>
      <c r="D881" s="1046"/>
      <c r="E881" s="1024"/>
      <c r="F881" s="1180"/>
      <c r="G881" s="987"/>
      <c r="H881" s="989" t="s">
        <v>408</v>
      </c>
      <c r="I881" s="1184"/>
      <c r="J881" s="18" t="s">
        <v>159</v>
      </c>
      <c r="K881" s="21"/>
      <c r="L881" s="18"/>
      <c r="M881" s="18"/>
      <c r="N881" s="18"/>
      <c r="O881" s="18"/>
      <c r="P881" s="18"/>
      <c r="Q881" s="18"/>
      <c r="R881" s="18"/>
      <c r="S881" s="1014"/>
      <c r="T881" s="913"/>
      <c r="U881" s="913"/>
      <c r="V881" s="913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</row>
    <row r="882" spans="1:116" ht="7.5" customHeight="1" outlineLevel="4" thickBot="1" x14ac:dyDescent="0.2">
      <c r="A882" s="1003"/>
      <c r="B882" s="1007"/>
      <c r="C882" s="1011"/>
      <c r="D882" s="1047"/>
      <c r="E882" s="1025"/>
      <c r="F882" s="1181"/>
      <c r="G882" s="988"/>
      <c r="H882" s="944"/>
      <c r="I882" s="1185"/>
      <c r="J882" s="19" t="s">
        <v>385</v>
      </c>
      <c r="K882" s="19">
        <f>SUM(K878:K881)</f>
        <v>530515.73</v>
      </c>
      <c r="L882" s="19">
        <f>SUM(L878:L881)</f>
        <v>30525.79</v>
      </c>
      <c r="M882" s="19">
        <f t="shared" ref="M882:R882" si="210">SUM(M878:M881)</f>
        <v>30525.79</v>
      </c>
      <c r="N882" s="19">
        <f t="shared" si="210"/>
        <v>4000</v>
      </c>
      <c r="O882" s="19">
        <f t="shared" si="210"/>
        <v>0</v>
      </c>
      <c r="P882" s="19">
        <f t="shared" si="210"/>
        <v>26525.79</v>
      </c>
      <c r="Q882" s="19">
        <f t="shared" si="210"/>
        <v>159154.72</v>
      </c>
      <c r="R882" s="19">
        <f t="shared" si="210"/>
        <v>185680.51</v>
      </c>
      <c r="S882" s="1015"/>
      <c r="T882" s="914"/>
      <c r="U882" s="914"/>
      <c r="V882" s="914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</row>
    <row r="883" spans="1:116" ht="10.5" outlineLevel="4" x14ac:dyDescent="0.15">
      <c r="A883" s="948" t="s">
        <v>73</v>
      </c>
      <c r="B883" s="951" t="s">
        <v>10</v>
      </c>
      <c r="C883" s="954" t="s">
        <v>10</v>
      </c>
      <c r="D883" s="957" t="s">
        <v>10</v>
      </c>
      <c r="E883" s="960" t="s">
        <v>11</v>
      </c>
      <c r="F883" s="1138" t="s">
        <v>312</v>
      </c>
      <c r="G883" s="986" t="s">
        <v>444</v>
      </c>
      <c r="H883" s="97" t="s">
        <v>388</v>
      </c>
      <c r="I883" s="986" t="s">
        <v>461</v>
      </c>
      <c r="J883" s="14" t="s">
        <v>156</v>
      </c>
      <c r="K883" s="20">
        <v>619935.4</v>
      </c>
      <c r="L883" s="20">
        <v>826336</v>
      </c>
      <c r="M883" s="17">
        <f>N883+P883</f>
        <v>826336</v>
      </c>
      <c r="N883" s="17">
        <v>1675.49</v>
      </c>
      <c r="O883" s="17"/>
      <c r="P883" s="17">
        <v>824660.51</v>
      </c>
      <c r="Q883" s="16">
        <v>0</v>
      </c>
      <c r="R883" s="16">
        <v>0</v>
      </c>
      <c r="S883" s="1034"/>
      <c r="T883" s="1037"/>
      <c r="U883" s="1037"/>
      <c r="V883" s="1037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</row>
    <row r="884" spans="1:116" ht="10.5" outlineLevel="4" x14ac:dyDescent="0.15">
      <c r="A884" s="949"/>
      <c r="B884" s="952"/>
      <c r="C884" s="955"/>
      <c r="D884" s="958"/>
      <c r="E884" s="961"/>
      <c r="F884" s="1139"/>
      <c r="G884" s="985"/>
      <c r="H884" s="989" t="s">
        <v>62</v>
      </c>
      <c r="I884" s="985"/>
      <c r="J884" s="16" t="s">
        <v>157</v>
      </c>
      <c r="K884" s="20"/>
      <c r="L884" s="20"/>
      <c r="M884" s="17"/>
      <c r="N884" s="17"/>
      <c r="O884" s="17"/>
      <c r="P884" s="17"/>
      <c r="Q884" s="16"/>
      <c r="R884" s="16"/>
      <c r="S884" s="1035"/>
      <c r="T884" s="1038"/>
      <c r="U884" s="1038"/>
      <c r="V884" s="1038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</row>
    <row r="885" spans="1:116" ht="10.5" outlineLevel="4" x14ac:dyDescent="0.15">
      <c r="A885" s="949"/>
      <c r="B885" s="952"/>
      <c r="C885" s="955"/>
      <c r="D885" s="958"/>
      <c r="E885" s="961"/>
      <c r="F885" s="1139"/>
      <c r="G885" s="985"/>
      <c r="H885" s="985"/>
      <c r="I885" s="985"/>
      <c r="J885" s="16" t="s">
        <v>158</v>
      </c>
      <c r="K885" s="20">
        <v>506400.6</v>
      </c>
      <c r="L885" s="20"/>
      <c r="M885" s="17"/>
      <c r="N885" s="17"/>
      <c r="O885" s="17"/>
      <c r="P885" s="17"/>
      <c r="Q885" s="16"/>
      <c r="R885" s="16"/>
      <c r="S885" s="1035"/>
      <c r="T885" s="1038"/>
      <c r="U885" s="1038"/>
      <c r="V885" s="1038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</row>
    <row r="886" spans="1:116" ht="10.5" outlineLevel="4" x14ac:dyDescent="0.15">
      <c r="A886" s="949"/>
      <c r="B886" s="952"/>
      <c r="C886" s="955"/>
      <c r="D886" s="958"/>
      <c r="E886" s="961"/>
      <c r="F886" s="1140"/>
      <c r="G886" s="987"/>
      <c r="H886" s="989" t="s">
        <v>408</v>
      </c>
      <c r="I886" s="987"/>
      <c r="J886" s="18" t="s">
        <v>159</v>
      </c>
      <c r="K886" s="21"/>
      <c r="L886" s="21"/>
      <c r="M886" s="22"/>
      <c r="N886" s="22"/>
      <c r="O886" s="22"/>
      <c r="P886" s="22"/>
      <c r="Q886" s="18"/>
      <c r="R886" s="18"/>
      <c r="S886" s="1035"/>
      <c r="T886" s="1038"/>
      <c r="U886" s="1038"/>
      <c r="V886" s="1038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</row>
    <row r="887" spans="1:116" ht="11.25" outlineLevel="4" thickBot="1" x14ac:dyDescent="0.2">
      <c r="A887" s="950"/>
      <c r="B887" s="953"/>
      <c r="C887" s="956"/>
      <c r="D887" s="959"/>
      <c r="E887" s="962"/>
      <c r="F887" s="1141"/>
      <c r="G887" s="988"/>
      <c r="H887" s="944"/>
      <c r="I887" s="988"/>
      <c r="J887" s="19" t="s">
        <v>385</v>
      </c>
      <c r="K887" s="19">
        <f>SUM(K883:K886)</f>
        <v>1126336</v>
      </c>
      <c r="L887" s="19">
        <f>SUM(L883:L886)</f>
        <v>826336</v>
      </c>
      <c r="M887" s="19">
        <f t="shared" ref="M887:R887" si="211">SUM(M883:M886)</f>
        <v>826336</v>
      </c>
      <c r="N887" s="19">
        <f t="shared" si="211"/>
        <v>1675.49</v>
      </c>
      <c r="O887" s="19">
        <f t="shared" si="211"/>
        <v>0</v>
      </c>
      <c r="P887" s="19">
        <f t="shared" si="211"/>
        <v>824660.51</v>
      </c>
      <c r="Q887" s="19">
        <f t="shared" si="211"/>
        <v>0</v>
      </c>
      <c r="R887" s="19">
        <f t="shared" si="211"/>
        <v>0</v>
      </c>
      <c r="S887" s="1036"/>
      <c r="T887" s="1039"/>
      <c r="U887" s="1039"/>
      <c r="V887" s="1039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</row>
    <row r="888" spans="1:116" ht="10.5" outlineLevel="4" x14ac:dyDescent="0.15">
      <c r="A888" s="1001" t="s">
        <v>73</v>
      </c>
      <c r="B888" s="1005" t="s">
        <v>10</v>
      </c>
      <c r="C888" s="1009" t="s">
        <v>10</v>
      </c>
      <c r="D888" s="1045" t="s">
        <v>10</v>
      </c>
      <c r="E888" s="1023" t="s">
        <v>12</v>
      </c>
      <c r="F888" s="1175" t="s">
        <v>313</v>
      </c>
      <c r="G888" s="986" t="s">
        <v>444</v>
      </c>
      <c r="H888" s="97" t="s">
        <v>388</v>
      </c>
      <c r="I888" s="986"/>
      <c r="J888" s="14" t="s">
        <v>156</v>
      </c>
      <c r="K888" s="20"/>
      <c r="L888" s="20"/>
      <c r="M888" s="17"/>
      <c r="N888" s="17"/>
      <c r="O888" s="17"/>
      <c r="P888" s="17"/>
      <c r="Q888" s="16"/>
      <c r="R888" s="16"/>
      <c r="S888" s="1186"/>
      <c r="T888" s="1037"/>
      <c r="U888" s="1037"/>
      <c r="V888" s="1037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</row>
    <row r="889" spans="1:116" ht="10.5" outlineLevel="4" x14ac:dyDescent="0.15">
      <c r="A889" s="1001"/>
      <c r="B889" s="1005"/>
      <c r="C889" s="1009"/>
      <c r="D889" s="1045"/>
      <c r="E889" s="1023"/>
      <c r="F889" s="1175"/>
      <c r="G889" s="985"/>
      <c r="H889" s="989" t="s">
        <v>62</v>
      </c>
      <c r="I889" s="985"/>
      <c r="J889" s="16" t="s">
        <v>157</v>
      </c>
      <c r="K889" s="20"/>
      <c r="L889" s="20"/>
      <c r="M889" s="17"/>
      <c r="N889" s="17"/>
      <c r="O889" s="17"/>
      <c r="P889" s="17"/>
      <c r="Q889" s="16"/>
      <c r="R889" s="16"/>
      <c r="S889" s="1186"/>
      <c r="T889" s="1038"/>
      <c r="U889" s="1038"/>
      <c r="V889" s="1038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</row>
    <row r="890" spans="1:116" ht="10.5" outlineLevel="4" x14ac:dyDescent="0.15">
      <c r="A890" s="1001"/>
      <c r="B890" s="1005"/>
      <c r="C890" s="1009"/>
      <c r="D890" s="1045"/>
      <c r="E890" s="1023"/>
      <c r="F890" s="1175"/>
      <c r="G890" s="985"/>
      <c r="H890" s="985"/>
      <c r="I890" s="985"/>
      <c r="J890" s="16" t="s">
        <v>158</v>
      </c>
      <c r="K890" s="20"/>
      <c r="L890" s="20"/>
      <c r="M890" s="17"/>
      <c r="N890" s="17"/>
      <c r="O890" s="17"/>
      <c r="P890" s="17"/>
      <c r="Q890" s="16"/>
      <c r="R890" s="16"/>
      <c r="S890" s="1186"/>
      <c r="T890" s="1038"/>
      <c r="U890" s="1038"/>
      <c r="V890" s="1038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</row>
    <row r="891" spans="1:116" ht="10.5" outlineLevel="4" x14ac:dyDescent="0.15">
      <c r="A891" s="1002"/>
      <c r="B891" s="1006"/>
      <c r="C891" s="1010"/>
      <c r="D891" s="1046"/>
      <c r="E891" s="1024"/>
      <c r="F891" s="1176"/>
      <c r="G891" s="987"/>
      <c r="H891" s="989" t="s">
        <v>408</v>
      </c>
      <c r="I891" s="987"/>
      <c r="J891" s="18" t="s">
        <v>159</v>
      </c>
      <c r="K891" s="21"/>
      <c r="L891" s="21"/>
      <c r="M891" s="22"/>
      <c r="N891" s="22"/>
      <c r="O891" s="22"/>
      <c r="P891" s="22"/>
      <c r="Q891" s="18"/>
      <c r="R891" s="18"/>
      <c r="S891" s="1187"/>
      <c r="T891" s="1038"/>
      <c r="U891" s="1038"/>
      <c r="V891" s="1038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</row>
    <row r="892" spans="1:116" ht="11.25" outlineLevel="4" thickBot="1" x14ac:dyDescent="0.2">
      <c r="A892" s="1003"/>
      <c r="B892" s="1007"/>
      <c r="C892" s="1011"/>
      <c r="D892" s="1047"/>
      <c r="E892" s="1025"/>
      <c r="F892" s="1177"/>
      <c r="G892" s="988"/>
      <c r="H892" s="944"/>
      <c r="I892" s="988"/>
      <c r="J892" s="19" t="s">
        <v>385</v>
      </c>
      <c r="K892" s="19">
        <f>SUM(K888:K891)</f>
        <v>0</v>
      </c>
      <c r="L892" s="19">
        <f>SUM(L888:L891)</f>
        <v>0</v>
      </c>
      <c r="M892" s="19">
        <f t="shared" ref="M892:R892" si="212">SUM(M888:M891)</f>
        <v>0</v>
      </c>
      <c r="N892" s="19">
        <f t="shared" si="212"/>
        <v>0</v>
      </c>
      <c r="O892" s="19">
        <f t="shared" si="212"/>
        <v>0</v>
      </c>
      <c r="P892" s="19">
        <f t="shared" si="212"/>
        <v>0</v>
      </c>
      <c r="Q892" s="19">
        <f t="shared" si="212"/>
        <v>0</v>
      </c>
      <c r="R892" s="19">
        <f t="shared" si="212"/>
        <v>0</v>
      </c>
      <c r="S892" s="1188"/>
      <c r="T892" s="1039"/>
      <c r="U892" s="1039"/>
      <c r="V892" s="1039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</row>
    <row r="893" spans="1:116" ht="10.5" outlineLevel="4" x14ac:dyDescent="0.15">
      <c r="A893" s="1001" t="s">
        <v>73</v>
      </c>
      <c r="B893" s="1005" t="s">
        <v>10</v>
      </c>
      <c r="C893" s="1009" t="s">
        <v>10</v>
      </c>
      <c r="D893" s="1045" t="s">
        <v>10</v>
      </c>
      <c r="E893" s="1023" t="s">
        <v>41</v>
      </c>
      <c r="F893" s="1145" t="s">
        <v>363</v>
      </c>
      <c r="G893" s="985"/>
      <c r="H893" s="985" t="s">
        <v>62</v>
      </c>
      <c r="I893" s="985" t="s">
        <v>80</v>
      </c>
      <c r="J893" s="16" t="s">
        <v>156</v>
      </c>
      <c r="K893" s="20"/>
      <c r="L893" s="20"/>
      <c r="M893" s="17"/>
      <c r="N893" s="17"/>
      <c r="O893" s="17"/>
      <c r="P893" s="17"/>
      <c r="Q893" s="16"/>
      <c r="R893" s="16"/>
      <c r="S893" s="1013"/>
      <c r="T893" s="912"/>
      <c r="U893" s="912"/>
      <c r="V893" s="912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</row>
    <row r="894" spans="1:116" ht="10.5" outlineLevel="4" x14ac:dyDescent="0.15">
      <c r="A894" s="1001"/>
      <c r="B894" s="1005"/>
      <c r="C894" s="1009"/>
      <c r="D894" s="1045"/>
      <c r="E894" s="1023"/>
      <c r="F894" s="1146"/>
      <c r="G894" s="985"/>
      <c r="H894" s="985"/>
      <c r="I894" s="985"/>
      <c r="J894" s="16" t="s">
        <v>157</v>
      </c>
      <c r="K894" s="20"/>
      <c r="L894" s="20"/>
      <c r="M894" s="17"/>
      <c r="N894" s="17"/>
      <c r="O894" s="17"/>
      <c r="P894" s="17"/>
      <c r="Q894" s="16"/>
      <c r="R894" s="16"/>
      <c r="S894" s="1013"/>
      <c r="T894" s="913"/>
      <c r="U894" s="913"/>
      <c r="V894" s="913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</row>
    <row r="895" spans="1:116" ht="10.5" outlineLevel="4" x14ac:dyDescent="0.15">
      <c r="A895" s="1001"/>
      <c r="B895" s="1005"/>
      <c r="C895" s="1009"/>
      <c r="D895" s="1045"/>
      <c r="E895" s="1023"/>
      <c r="F895" s="1146"/>
      <c r="G895" s="985"/>
      <c r="H895" s="985"/>
      <c r="I895" s="985"/>
      <c r="J895" s="16" t="s">
        <v>158</v>
      </c>
      <c r="K895" s="20"/>
      <c r="L895" s="20"/>
      <c r="M895" s="17"/>
      <c r="N895" s="17"/>
      <c r="O895" s="17"/>
      <c r="P895" s="17"/>
      <c r="Q895" s="16"/>
      <c r="R895" s="16"/>
      <c r="S895" s="1013"/>
      <c r="T895" s="913"/>
      <c r="U895" s="913"/>
      <c r="V895" s="913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</row>
    <row r="896" spans="1:116" ht="9.75" customHeight="1" outlineLevel="4" x14ac:dyDescent="0.15">
      <c r="A896" s="1002"/>
      <c r="B896" s="1006"/>
      <c r="C896" s="1010"/>
      <c r="D896" s="1046"/>
      <c r="E896" s="1024"/>
      <c r="F896" s="1147"/>
      <c r="G896" s="987"/>
      <c r="H896" s="987"/>
      <c r="I896" s="987"/>
      <c r="J896" s="18" t="s">
        <v>159</v>
      </c>
      <c r="K896" s="21"/>
      <c r="L896" s="21"/>
      <c r="M896" s="22"/>
      <c r="N896" s="22"/>
      <c r="O896" s="22"/>
      <c r="P896" s="22"/>
      <c r="Q896" s="18"/>
      <c r="R896" s="18"/>
      <c r="S896" s="1014"/>
      <c r="T896" s="913"/>
      <c r="U896" s="913"/>
      <c r="V896" s="913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</row>
    <row r="897" spans="1:116" ht="11.25" customHeight="1" outlineLevel="4" thickBot="1" x14ac:dyDescent="0.2">
      <c r="A897" s="1003"/>
      <c r="B897" s="1007"/>
      <c r="C897" s="1011"/>
      <c r="D897" s="1047"/>
      <c r="E897" s="1025"/>
      <c r="F897" s="1148"/>
      <c r="G897" s="988"/>
      <c r="H897" s="988"/>
      <c r="I897" s="988"/>
      <c r="J897" s="19" t="s">
        <v>385</v>
      </c>
      <c r="K897" s="19">
        <f>SUM(K893:K896)</f>
        <v>0</v>
      </c>
      <c r="L897" s="19">
        <f>SUM(L893:L896)</f>
        <v>0</v>
      </c>
      <c r="M897" s="19">
        <f t="shared" ref="M897:R897" si="213">SUM(M893:M896)</f>
        <v>0</v>
      </c>
      <c r="N897" s="19">
        <f t="shared" si="213"/>
        <v>0</v>
      </c>
      <c r="O897" s="19">
        <f t="shared" si="213"/>
        <v>0</v>
      </c>
      <c r="P897" s="19">
        <f t="shared" si="213"/>
        <v>0</v>
      </c>
      <c r="Q897" s="19">
        <f t="shared" si="213"/>
        <v>0</v>
      </c>
      <c r="R897" s="19">
        <f t="shared" si="213"/>
        <v>0</v>
      </c>
      <c r="S897" s="1015"/>
      <c r="T897" s="914"/>
      <c r="U897" s="914"/>
      <c r="V897" s="914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</row>
    <row r="898" spans="1:116" ht="9.75" customHeight="1" outlineLevel="4" x14ac:dyDescent="0.15">
      <c r="A898" s="1001" t="s">
        <v>73</v>
      </c>
      <c r="B898" s="1005" t="s">
        <v>10</v>
      </c>
      <c r="C898" s="1009" t="s">
        <v>10</v>
      </c>
      <c r="D898" s="1045" t="s">
        <v>10</v>
      </c>
      <c r="E898" s="1023" t="s">
        <v>45</v>
      </c>
      <c r="F898" s="1145" t="s">
        <v>364</v>
      </c>
      <c r="G898" s="942"/>
      <c r="H898" s="985" t="s">
        <v>62</v>
      </c>
      <c r="I898" s="985" t="s">
        <v>80</v>
      </c>
      <c r="J898" s="14" t="s">
        <v>156</v>
      </c>
      <c r="K898" s="20"/>
      <c r="L898" s="20"/>
      <c r="M898" s="17"/>
      <c r="N898" s="17"/>
      <c r="O898" s="17"/>
      <c r="P898" s="17"/>
      <c r="Q898" s="16"/>
      <c r="R898" s="16"/>
      <c r="S898" s="1013"/>
      <c r="T898" s="912"/>
      <c r="U898" s="912"/>
      <c r="V898" s="912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</row>
    <row r="899" spans="1:116" ht="9.75" customHeight="1" outlineLevel="4" x14ac:dyDescent="0.15">
      <c r="A899" s="1001"/>
      <c r="B899" s="1005"/>
      <c r="C899" s="1009"/>
      <c r="D899" s="1045"/>
      <c r="E899" s="1023"/>
      <c r="F899" s="1146"/>
      <c r="G899" s="943"/>
      <c r="H899" s="985"/>
      <c r="I899" s="985"/>
      <c r="J899" s="16" t="s">
        <v>157</v>
      </c>
      <c r="K899" s="20"/>
      <c r="L899" s="20"/>
      <c r="M899" s="17"/>
      <c r="N899" s="17"/>
      <c r="O899" s="17"/>
      <c r="P899" s="17"/>
      <c r="Q899" s="16"/>
      <c r="R899" s="16"/>
      <c r="S899" s="1013"/>
      <c r="T899" s="913"/>
      <c r="U899" s="913"/>
      <c r="V899" s="913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</row>
    <row r="900" spans="1:116" ht="9.75" customHeight="1" outlineLevel="4" x14ac:dyDescent="0.15">
      <c r="A900" s="1001"/>
      <c r="B900" s="1005"/>
      <c r="C900" s="1009"/>
      <c r="D900" s="1045"/>
      <c r="E900" s="1023"/>
      <c r="F900" s="1146"/>
      <c r="G900" s="943"/>
      <c r="H900" s="985"/>
      <c r="I900" s="985"/>
      <c r="J900" s="16" t="s">
        <v>158</v>
      </c>
      <c r="K900" s="20"/>
      <c r="L900" s="20"/>
      <c r="M900" s="17"/>
      <c r="N900" s="17"/>
      <c r="O900" s="17"/>
      <c r="P900" s="17"/>
      <c r="Q900" s="16"/>
      <c r="R900" s="16"/>
      <c r="S900" s="1013"/>
      <c r="T900" s="913"/>
      <c r="U900" s="913"/>
      <c r="V900" s="913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</row>
    <row r="901" spans="1:116" ht="9.75" customHeight="1" outlineLevel="4" x14ac:dyDescent="0.15">
      <c r="A901" s="1002"/>
      <c r="B901" s="1006"/>
      <c r="C901" s="1010"/>
      <c r="D901" s="1046"/>
      <c r="E901" s="1024"/>
      <c r="F901" s="1147"/>
      <c r="G901" s="943"/>
      <c r="H901" s="987"/>
      <c r="I901" s="987"/>
      <c r="J901" s="18" t="s">
        <v>159</v>
      </c>
      <c r="K901" s="21"/>
      <c r="L901" s="21"/>
      <c r="M901" s="22"/>
      <c r="N901" s="22"/>
      <c r="O901" s="22"/>
      <c r="P901" s="22"/>
      <c r="Q901" s="18"/>
      <c r="R901" s="18"/>
      <c r="S901" s="1014"/>
      <c r="T901" s="913"/>
      <c r="U901" s="913"/>
      <c r="V901" s="913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</row>
    <row r="902" spans="1:116" ht="9.75" customHeight="1" outlineLevel="4" thickBot="1" x14ac:dyDescent="0.2">
      <c r="A902" s="1003"/>
      <c r="B902" s="1007"/>
      <c r="C902" s="1011"/>
      <c r="D902" s="1047"/>
      <c r="E902" s="1025"/>
      <c r="F902" s="1148"/>
      <c r="G902" s="944"/>
      <c r="H902" s="988"/>
      <c r="I902" s="988"/>
      <c r="J902" s="19" t="s">
        <v>385</v>
      </c>
      <c r="K902" s="19">
        <f>SUM(K898:K901)</f>
        <v>0</v>
      </c>
      <c r="L902" s="19">
        <f>SUM(L898:L901)</f>
        <v>0</v>
      </c>
      <c r="M902" s="19">
        <f t="shared" ref="M902:Q902" si="214">SUM(M898:M901)</f>
        <v>0</v>
      </c>
      <c r="N902" s="19">
        <f t="shared" si="214"/>
        <v>0</v>
      </c>
      <c r="O902" s="19">
        <f t="shared" si="214"/>
        <v>0</v>
      </c>
      <c r="P902" s="19">
        <f t="shared" si="214"/>
        <v>0</v>
      </c>
      <c r="Q902" s="19">
        <f t="shared" si="214"/>
        <v>0</v>
      </c>
      <c r="R902" s="19">
        <f>SUM(R898:R901)</f>
        <v>0</v>
      </c>
      <c r="S902" s="1015"/>
      <c r="T902" s="914"/>
      <c r="U902" s="914"/>
      <c r="V902" s="914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</row>
    <row r="903" spans="1:116" ht="10.5" outlineLevel="4" x14ac:dyDescent="0.15">
      <c r="A903" s="1001" t="s">
        <v>73</v>
      </c>
      <c r="B903" s="1005" t="s">
        <v>10</v>
      </c>
      <c r="C903" s="1009" t="s">
        <v>10</v>
      </c>
      <c r="D903" s="1045" t="s">
        <v>10</v>
      </c>
      <c r="E903" s="1023" t="s">
        <v>41</v>
      </c>
      <c r="F903" s="981"/>
      <c r="G903" s="985"/>
      <c r="H903" s="985"/>
      <c r="I903" s="985"/>
      <c r="J903" s="14" t="s">
        <v>156</v>
      </c>
      <c r="K903" s="20"/>
      <c r="L903" s="20"/>
      <c r="M903" s="17"/>
      <c r="N903" s="17"/>
      <c r="O903" s="17"/>
      <c r="P903" s="17"/>
      <c r="Q903" s="16"/>
      <c r="R903" s="16"/>
      <c r="S903" s="1013"/>
      <c r="T903" s="912"/>
      <c r="U903" s="912"/>
      <c r="V903" s="912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</row>
    <row r="904" spans="1:116" ht="10.5" outlineLevel="4" x14ac:dyDescent="0.15">
      <c r="A904" s="1001"/>
      <c r="B904" s="1005"/>
      <c r="C904" s="1009"/>
      <c r="D904" s="1045"/>
      <c r="E904" s="1023"/>
      <c r="F904" s="982"/>
      <c r="G904" s="985"/>
      <c r="H904" s="985"/>
      <c r="I904" s="985"/>
      <c r="J904" s="16" t="s">
        <v>157</v>
      </c>
      <c r="K904" s="20"/>
      <c r="L904" s="20"/>
      <c r="M904" s="17"/>
      <c r="N904" s="17"/>
      <c r="O904" s="17"/>
      <c r="P904" s="17"/>
      <c r="Q904" s="16"/>
      <c r="R904" s="16"/>
      <c r="S904" s="1013"/>
      <c r="T904" s="913"/>
      <c r="U904" s="913"/>
      <c r="V904" s="913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</row>
    <row r="905" spans="1:116" ht="10.5" outlineLevel="4" x14ac:dyDescent="0.15">
      <c r="A905" s="1001"/>
      <c r="B905" s="1005"/>
      <c r="C905" s="1009"/>
      <c r="D905" s="1045"/>
      <c r="E905" s="1023"/>
      <c r="F905" s="982"/>
      <c r="G905" s="985"/>
      <c r="H905" s="985"/>
      <c r="I905" s="985"/>
      <c r="J905" s="16" t="s">
        <v>158</v>
      </c>
      <c r="K905" s="20"/>
      <c r="L905" s="20"/>
      <c r="M905" s="17"/>
      <c r="N905" s="17"/>
      <c r="O905" s="17"/>
      <c r="P905" s="17"/>
      <c r="Q905" s="16"/>
      <c r="R905" s="16"/>
      <c r="S905" s="1013"/>
      <c r="T905" s="913"/>
      <c r="U905" s="913"/>
      <c r="V905" s="913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</row>
    <row r="906" spans="1:116" ht="9.75" customHeight="1" outlineLevel="4" x14ac:dyDescent="0.15">
      <c r="A906" s="1002"/>
      <c r="B906" s="1006"/>
      <c r="C906" s="1010"/>
      <c r="D906" s="1046"/>
      <c r="E906" s="1024"/>
      <c r="F906" s="983"/>
      <c r="G906" s="987"/>
      <c r="H906" s="987"/>
      <c r="I906" s="987"/>
      <c r="J906" s="18" t="s">
        <v>159</v>
      </c>
      <c r="K906" s="21"/>
      <c r="L906" s="21"/>
      <c r="M906" s="22"/>
      <c r="N906" s="22"/>
      <c r="O906" s="22"/>
      <c r="P906" s="22"/>
      <c r="Q906" s="18"/>
      <c r="R906" s="18"/>
      <c r="S906" s="1014"/>
      <c r="T906" s="913"/>
      <c r="U906" s="913"/>
      <c r="V906" s="913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</row>
    <row r="907" spans="1:116" ht="11.25" customHeight="1" outlineLevel="4" thickBot="1" x14ac:dyDescent="0.2">
      <c r="A907" s="1003"/>
      <c r="B907" s="1007"/>
      <c r="C907" s="1011"/>
      <c r="D907" s="1047"/>
      <c r="E907" s="1025"/>
      <c r="F907" s="984"/>
      <c r="G907" s="988"/>
      <c r="H907" s="988"/>
      <c r="I907" s="988"/>
      <c r="J907" s="19" t="s">
        <v>385</v>
      </c>
      <c r="K907" s="19">
        <f>SUM(K903:K906)</f>
        <v>0</v>
      </c>
      <c r="L907" s="19">
        <f>SUM(L903:L906)</f>
        <v>0</v>
      </c>
      <c r="M907" s="19">
        <f t="shared" ref="M907:R907" si="215">SUM(M903:M906)</f>
        <v>0</v>
      </c>
      <c r="N907" s="19">
        <f t="shared" si="215"/>
        <v>0</v>
      </c>
      <c r="O907" s="19">
        <f t="shared" si="215"/>
        <v>0</v>
      </c>
      <c r="P907" s="19">
        <f t="shared" si="215"/>
        <v>0</v>
      </c>
      <c r="Q907" s="19">
        <f t="shared" si="215"/>
        <v>0</v>
      </c>
      <c r="R907" s="19">
        <f t="shared" si="215"/>
        <v>0</v>
      </c>
      <c r="S907" s="1015"/>
      <c r="T907" s="914"/>
      <c r="U907" s="914"/>
      <c r="V907" s="914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</row>
    <row r="908" spans="1:116" ht="9.75" customHeight="1" outlineLevel="4" x14ac:dyDescent="0.15">
      <c r="A908" s="1001" t="s">
        <v>73</v>
      </c>
      <c r="B908" s="1005" t="s">
        <v>10</v>
      </c>
      <c r="C908" s="1009" t="s">
        <v>10</v>
      </c>
      <c r="D908" s="1045" t="s">
        <v>10</v>
      </c>
      <c r="E908" s="1023" t="s">
        <v>45</v>
      </c>
      <c r="F908" s="981"/>
      <c r="G908" s="942"/>
      <c r="H908" s="985"/>
      <c r="I908" s="985"/>
      <c r="J908" s="14" t="s">
        <v>156</v>
      </c>
      <c r="K908" s="20"/>
      <c r="L908" s="20"/>
      <c r="M908" s="17"/>
      <c r="N908" s="17"/>
      <c r="O908" s="17"/>
      <c r="P908" s="17"/>
      <c r="Q908" s="16"/>
      <c r="R908" s="16"/>
      <c r="S908" s="1013"/>
      <c r="T908" s="912"/>
      <c r="U908" s="912"/>
      <c r="V908" s="912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</row>
    <row r="909" spans="1:116" ht="9.75" customHeight="1" outlineLevel="4" x14ac:dyDescent="0.15">
      <c r="A909" s="1001"/>
      <c r="B909" s="1005"/>
      <c r="C909" s="1009"/>
      <c r="D909" s="1045"/>
      <c r="E909" s="1023"/>
      <c r="F909" s="982"/>
      <c r="G909" s="943"/>
      <c r="H909" s="985"/>
      <c r="I909" s="985"/>
      <c r="J909" s="16" t="s">
        <v>157</v>
      </c>
      <c r="K909" s="20"/>
      <c r="L909" s="20"/>
      <c r="M909" s="17"/>
      <c r="N909" s="17"/>
      <c r="O909" s="17"/>
      <c r="P909" s="17"/>
      <c r="Q909" s="16"/>
      <c r="R909" s="16"/>
      <c r="S909" s="1013"/>
      <c r="T909" s="913"/>
      <c r="U909" s="913"/>
      <c r="V909" s="913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</row>
    <row r="910" spans="1:116" ht="9.75" customHeight="1" outlineLevel="4" x14ac:dyDescent="0.15">
      <c r="A910" s="1001"/>
      <c r="B910" s="1005"/>
      <c r="C910" s="1009"/>
      <c r="D910" s="1045"/>
      <c r="E910" s="1023"/>
      <c r="F910" s="982"/>
      <c r="G910" s="943"/>
      <c r="H910" s="985"/>
      <c r="I910" s="985"/>
      <c r="J910" s="16" t="s">
        <v>158</v>
      </c>
      <c r="K910" s="20"/>
      <c r="L910" s="20"/>
      <c r="M910" s="17"/>
      <c r="N910" s="17"/>
      <c r="O910" s="17"/>
      <c r="P910" s="17"/>
      <c r="Q910" s="16"/>
      <c r="R910" s="16"/>
      <c r="S910" s="1013"/>
      <c r="T910" s="913"/>
      <c r="U910" s="913"/>
      <c r="V910" s="913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</row>
    <row r="911" spans="1:116" ht="9.75" customHeight="1" outlineLevel="4" x14ac:dyDescent="0.15">
      <c r="A911" s="1002"/>
      <c r="B911" s="1006"/>
      <c r="C911" s="1010"/>
      <c r="D911" s="1046"/>
      <c r="E911" s="1024"/>
      <c r="F911" s="983"/>
      <c r="G911" s="943"/>
      <c r="H911" s="987"/>
      <c r="I911" s="987"/>
      <c r="J911" s="18" t="s">
        <v>159</v>
      </c>
      <c r="K911" s="21"/>
      <c r="L911" s="21"/>
      <c r="M911" s="22"/>
      <c r="N911" s="22"/>
      <c r="O911" s="22"/>
      <c r="P911" s="22"/>
      <c r="Q911" s="18"/>
      <c r="R911" s="18"/>
      <c r="S911" s="1014"/>
      <c r="T911" s="913"/>
      <c r="U911" s="913"/>
      <c r="V911" s="913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</row>
    <row r="912" spans="1:116" ht="9.75" customHeight="1" outlineLevel="4" thickBot="1" x14ac:dyDescent="0.2">
      <c r="A912" s="1003"/>
      <c r="B912" s="1007"/>
      <c r="C912" s="1011"/>
      <c r="D912" s="1047"/>
      <c r="E912" s="1025"/>
      <c r="F912" s="984"/>
      <c r="G912" s="944"/>
      <c r="H912" s="988"/>
      <c r="I912" s="988"/>
      <c r="J912" s="19" t="s">
        <v>385</v>
      </c>
      <c r="K912" s="19">
        <f>SUM(K908:K911)</f>
        <v>0</v>
      </c>
      <c r="L912" s="19">
        <f>SUM(L908:L911)</f>
        <v>0</v>
      </c>
      <c r="M912" s="19">
        <f t="shared" ref="M912:Q912" si="216">SUM(M908:M911)</f>
        <v>0</v>
      </c>
      <c r="N912" s="19">
        <f t="shared" si="216"/>
        <v>0</v>
      </c>
      <c r="O912" s="19">
        <f t="shared" si="216"/>
        <v>0</v>
      </c>
      <c r="P912" s="19">
        <f t="shared" si="216"/>
        <v>0</v>
      </c>
      <c r="Q912" s="19">
        <f t="shared" si="216"/>
        <v>0</v>
      </c>
      <c r="R912" s="19">
        <f>SUM(R908:R911)</f>
        <v>0</v>
      </c>
      <c r="S912" s="1015"/>
      <c r="T912" s="914"/>
      <c r="U912" s="914"/>
      <c r="V912" s="914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</row>
    <row r="913" spans="1:116" ht="9.75" customHeight="1" outlineLevel="3" thickBot="1" x14ac:dyDescent="0.2">
      <c r="A913" s="23" t="s">
        <v>73</v>
      </c>
      <c r="B913" s="24" t="s">
        <v>10</v>
      </c>
      <c r="C913" s="87" t="s">
        <v>10</v>
      </c>
      <c r="D913" s="25">
        <v>1</v>
      </c>
      <c r="E913" s="915" t="s">
        <v>46</v>
      </c>
      <c r="F913" s="916"/>
      <c r="G913" s="916"/>
      <c r="H913" s="916"/>
      <c r="I913" s="916"/>
      <c r="J913" s="917"/>
      <c r="K913" s="26">
        <f>K882+K887+K892+K897+K902+K907+K912</f>
        <v>1656851.73</v>
      </c>
      <c r="L913" s="26">
        <f>L882+L887+L892+L897+L902+L907+L912</f>
        <v>856861.79</v>
      </c>
      <c r="M913" s="26">
        <f t="shared" ref="M913:R913" si="217">M882+M887+M892+M897+M902+M907+M912</f>
        <v>856861.79</v>
      </c>
      <c r="N913" s="26">
        <f t="shared" si="217"/>
        <v>5675.49</v>
      </c>
      <c r="O913" s="26">
        <f t="shared" si="217"/>
        <v>0</v>
      </c>
      <c r="P913" s="26">
        <f t="shared" si="217"/>
        <v>851186.3</v>
      </c>
      <c r="Q913" s="26">
        <f t="shared" si="217"/>
        <v>159154.72</v>
      </c>
      <c r="R913" s="26">
        <f t="shared" si="217"/>
        <v>185680.51</v>
      </c>
      <c r="S913" s="27" t="s">
        <v>13</v>
      </c>
      <c r="T913" s="26" t="s">
        <v>13</v>
      </c>
      <c r="U913" s="28" t="s">
        <v>13</v>
      </c>
      <c r="V913" s="29" t="s">
        <v>13</v>
      </c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</row>
    <row r="914" spans="1:116" ht="9.75" customHeight="1" outlineLevel="4" thickBot="1" x14ac:dyDescent="0.2">
      <c r="A914" s="11" t="s">
        <v>73</v>
      </c>
      <c r="B914" s="12" t="s">
        <v>10</v>
      </c>
      <c r="C914" s="86" t="s">
        <v>10</v>
      </c>
      <c r="D914" s="13">
        <v>2</v>
      </c>
      <c r="E914" s="1016" t="s">
        <v>208</v>
      </c>
      <c r="F914" s="1017"/>
      <c r="G914" s="1017"/>
      <c r="H914" s="1017"/>
      <c r="I914" s="1017"/>
      <c r="J914" s="1017"/>
      <c r="K914" s="1017"/>
      <c r="L914" s="1017"/>
      <c r="M914" s="1017"/>
      <c r="N914" s="1017"/>
      <c r="O914" s="1017"/>
      <c r="P914" s="1017"/>
      <c r="Q914" s="1017"/>
      <c r="R914" s="1017"/>
      <c r="S914" s="1017"/>
      <c r="T914" s="1017"/>
      <c r="U914" s="1017"/>
      <c r="V914" s="1018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</row>
    <row r="915" spans="1:116" ht="9.75" customHeight="1" outlineLevel="4" x14ac:dyDescent="0.15">
      <c r="A915" s="1000" t="s">
        <v>73</v>
      </c>
      <c r="B915" s="1004" t="s">
        <v>10</v>
      </c>
      <c r="C915" s="1008" t="s">
        <v>10</v>
      </c>
      <c r="D915" s="1048" t="s">
        <v>11</v>
      </c>
      <c r="E915" s="1022" t="s">
        <v>10</v>
      </c>
      <c r="F915" s="1165" t="s">
        <v>314</v>
      </c>
      <c r="G915" s="986" t="s">
        <v>444</v>
      </c>
      <c r="H915" s="97" t="s">
        <v>388</v>
      </c>
      <c r="I915" s="986" t="s">
        <v>462</v>
      </c>
      <c r="J915" s="14" t="s">
        <v>156</v>
      </c>
      <c r="K915" s="124">
        <v>11832.39</v>
      </c>
      <c r="L915" s="139">
        <v>39441.31</v>
      </c>
      <c r="M915" s="140">
        <f>N915+P915</f>
        <v>39441.31</v>
      </c>
      <c r="N915" s="140">
        <v>1936</v>
      </c>
      <c r="O915" s="140"/>
      <c r="P915" s="140">
        <v>37505.31</v>
      </c>
      <c r="Q915" s="139">
        <v>39441.31</v>
      </c>
      <c r="R915" s="139">
        <v>0</v>
      </c>
      <c r="S915" s="1012" t="s">
        <v>409</v>
      </c>
      <c r="T915" s="912">
        <v>0</v>
      </c>
      <c r="U915" s="912">
        <v>0</v>
      </c>
      <c r="V915" s="912">
        <v>1</v>
      </c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</row>
    <row r="916" spans="1:116" ht="9.75" customHeight="1" outlineLevel="4" x14ac:dyDescent="0.15">
      <c r="A916" s="1001"/>
      <c r="B916" s="1005"/>
      <c r="C916" s="1009"/>
      <c r="D916" s="1045"/>
      <c r="E916" s="1023"/>
      <c r="F916" s="1142"/>
      <c r="G916" s="985"/>
      <c r="H916" s="989" t="s">
        <v>62</v>
      </c>
      <c r="I916" s="985"/>
      <c r="J916" s="16" t="s">
        <v>157</v>
      </c>
      <c r="K916" s="124"/>
      <c r="L916" s="125"/>
      <c r="M916" s="126"/>
      <c r="N916" s="126"/>
      <c r="O916" s="126"/>
      <c r="P916" s="126"/>
      <c r="Q916" s="125"/>
      <c r="R916" s="125"/>
      <c r="S916" s="1013"/>
      <c r="T916" s="913"/>
      <c r="U916" s="913"/>
      <c r="V916" s="913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</row>
    <row r="917" spans="1:116" ht="9.75" customHeight="1" outlineLevel="4" x14ac:dyDescent="0.15">
      <c r="A917" s="1001"/>
      <c r="B917" s="1005"/>
      <c r="C917" s="1009"/>
      <c r="D917" s="1045"/>
      <c r="E917" s="1023"/>
      <c r="F917" s="1142"/>
      <c r="G917" s="985"/>
      <c r="H917" s="985"/>
      <c r="I917" s="985"/>
      <c r="J917" s="16" t="s">
        <v>158</v>
      </c>
      <c r="K917" s="124">
        <v>67050.22</v>
      </c>
      <c r="L917" s="125"/>
      <c r="M917" s="126"/>
      <c r="N917" s="126"/>
      <c r="O917" s="126"/>
      <c r="P917" s="126"/>
      <c r="Q917" s="125"/>
      <c r="R917" s="125"/>
      <c r="S917" s="1013"/>
      <c r="T917" s="913"/>
      <c r="U917" s="913"/>
      <c r="V917" s="913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</row>
    <row r="918" spans="1:116" ht="9.75" customHeight="1" outlineLevel="4" x14ac:dyDescent="0.15">
      <c r="A918" s="1002"/>
      <c r="B918" s="1006"/>
      <c r="C918" s="1010"/>
      <c r="D918" s="1046"/>
      <c r="E918" s="1024"/>
      <c r="F918" s="1143"/>
      <c r="G918" s="987"/>
      <c r="H918" s="989" t="s">
        <v>408</v>
      </c>
      <c r="I918" s="987"/>
      <c r="J918" s="18" t="s">
        <v>159</v>
      </c>
      <c r="K918" s="127"/>
      <c r="L918" s="128"/>
      <c r="M918" s="128"/>
      <c r="N918" s="128"/>
      <c r="O918" s="128"/>
      <c r="P918" s="128"/>
      <c r="Q918" s="128"/>
      <c r="R918" s="128"/>
      <c r="S918" s="1014"/>
      <c r="T918" s="913"/>
      <c r="U918" s="913"/>
      <c r="V918" s="913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</row>
    <row r="919" spans="1:116" ht="9.75" customHeight="1" outlineLevel="4" thickBot="1" x14ac:dyDescent="0.2">
      <c r="A919" s="1003"/>
      <c r="B919" s="1007"/>
      <c r="C919" s="1011"/>
      <c r="D919" s="1047"/>
      <c r="E919" s="1025"/>
      <c r="F919" s="1144"/>
      <c r="G919" s="988"/>
      <c r="H919" s="944"/>
      <c r="I919" s="988"/>
      <c r="J919" s="19" t="s">
        <v>385</v>
      </c>
      <c r="K919" s="129">
        <f>SUM(K915:K918)</f>
        <v>78882.61</v>
      </c>
      <c r="L919" s="129">
        <f>SUM(L915:L918)</f>
        <v>39441.31</v>
      </c>
      <c r="M919" s="129">
        <f t="shared" ref="M919:R919" si="218">SUM(M915:M918)</f>
        <v>39441.31</v>
      </c>
      <c r="N919" s="129">
        <f t="shared" si="218"/>
        <v>1936</v>
      </c>
      <c r="O919" s="129">
        <f t="shared" si="218"/>
        <v>0</v>
      </c>
      <c r="P919" s="129">
        <f t="shared" si="218"/>
        <v>37505.31</v>
      </c>
      <c r="Q919" s="129">
        <f t="shared" si="218"/>
        <v>39441.31</v>
      </c>
      <c r="R919" s="129">
        <f t="shared" si="218"/>
        <v>0</v>
      </c>
      <c r="S919" s="1015"/>
      <c r="T919" s="914"/>
      <c r="U919" s="914"/>
      <c r="V919" s="914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</row>
    <row r="920" spans="1:116" ht="9.75" customHeight="1" outlineLevel="4" x14ac:dyDescent="0.15">
      <c r="A920" s="948" t="s">
        <v>73</v>
      </c>
      <c r="B920" s="951" t="s">
        <v>10</v>
      </c>
      <c r="C920" s="954" t="s">
        <v>10</v>
      </c>
      <c r="D920" s="957" t="s">
        <v>11</v>
      </c>
      <c r="E920" s="960" t="s">
        <v>11</v>
      </c>
      <c r="F920" s="1145" t="s">
        <v>365</v>
      </c>
      <c r="G920" s="942"/>
      <c r="H920" s="985" t="s">
        <v>62</v>
      </c>
      <c r="I920" s="985"/>
      <c r="J920" s="14" t="s">
        <v>156</v>
      </c>
      <c r="K920" s="124"/>
      <c r="L920" s="124"/>
      <c r="M920" s="126"/>
      <c r="N920" s="126"/>
      <c r="O920" s="126"/>
      <c r="P920" s="126"/>
      <c r="Q920" s="125"/>
      <c r="R920" s="125"/>
      <c r="S920" s="945"/>
      <c r="T920" s="912"/>
      <c r="U920" s="912"/>
      <c r="V920" s="912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</row>
    <row r="921" spans="1:116" ht="9.75" customHeight="1" outlineLevel="4" x14ac:dyDescent="0.15">
      <c r="A921" s="949"/>
      <c r="B921" s="952"/>
      <c r="C921" s="955"/>
      <c r="D921" s="958"/>
      <c r="E921" s="961"/>
      <c r="F921" s="1146"/>
      <c r="G921" s="943"/>
      <c r="H921" s="985"/>
      <c r="I921" s="985"/>
      <c r="J921" s="16" t="s">
        <v>157</v>
      </c>
      <c r="K921" s="124"/>
      <c r="L921" s="124"/>
      <c r="M921" s="126"/>
      <c r="N921" s="126"/>
      <c r="O921" s="126"/>
      <c r="P921" s="126"/>
      <c r="Q921" s="125"/>
      <c r="R921" s="125"/>
      <c r="S921" s="946"/>
      <c r="T921" s="913"/>
      <c r="U921" s="913"/>
      <c r="V921" s="913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</row>
    <row r="922" spans="1:116" ht="9.75" customHeight="1" outlineLevel="4" x14ac:dyDescent="0.15">
      <c r="A922" s="949"/>
      <c r="B922" s="952"/>
      <c r="C922" s="955"/>
      <c r="D922" s="958"/>
      <c r="E922" s="961"/>
      <c r="F922" s="1146"/>
      <c r="G922" s="943"/>
      <c r="H922" s="985"/>
      <c r="I922" s="985"/>
      <c r="J922" s="16" t="s">
        <v>158</v>
      </c>
      <c r="K922" s="124"/>
      <c r="L922" s="124"/>
      <c r="M922" s="126"/>
      <c r="N922" s="126"/>
      <c r="O922" s="126"/>
      <c r="P922" s="126"/>
      <c r="Q922" s="125"/>
      <c r="R922" s="125"/>
      <c r="S922" s="946"/>
      <c r="T922" s="913"/>
      <c r="U922" s="913"/>
      <c r="V922" s="913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</row>
    <row r="923" spans="1:116" ht="9.75" customHeight="1" outlineLevel="4" x14ac:dyDescent="0.15">
      <c r="A923" s="949"/>
      <c r="B923" s="952"/>
      <c r="C923" s="955"/>
      <c r="D923" s="958"/>
      <c r="E923" s="961"/>
      <c r="F923" s="1147"/>
      <c r="G923" s="943"/>
      <c r="H923" s="987"/>
      <c r="I923" s="987"/>
      <c r="J923" s="18" t="s">
        <v>159</v>
      </c>
      <c r="K923" s="127"/>
      <c r="L923" s="127"/>
      <c r="M923" s="136"/>
      <c r="N923" s="136"/>
      <c r="O923" s="136"/>
      <c r="P923" s="136"/>
      <c r="Q923" s="128"/>
      <c r="R923" s="128"/>
      <c r="S923" s="946"/>
      <c r="T923" s="913"/>
      <c r="U923" s="913"/>
      <c r="V923" s="913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</row>
    <row r="924" spans="1:116" ht="11.25" customHeight="1" outlineLevel="4" thickBot="1" x14ac:dyDescent="0.2">
      <c r="A924" s="950"/>
      <c r="B924" s="953"/>
      <c r="C924" s="956"/>
      <c r="D924" s="959"/>
      <c r="E924" s="962"/>
      <c r="F924" s="1148"/>
      <c r="G924" s="944"/>
      <c r="H924" s="988"/>
      <c r="I924" s="988"/>
      <c r="J924" s="19" t="s">
        <v>385</v>
      </c>
      <c r="K924" s="129">
        <f>SUM(K920:K923)</f>
        <v>0</v>
      </c>
      <c r="L924" s="129">
        <f>SUM(L920:L923)</f>
        <v>0</v>
      </c>
      <c r="M924" s="129">
        <f t="shared" ref="M924:R924" si="219">SUM(M920:M923)</f>
        <v>0</v>
      </c>
      <c r="N924" s="129">
        <f t="shared" si="219"/>
        <v>0</v>
      </c>
      <c r="O924" s="129">
        <f t="shared" si="219"/>
        <v>0</v>
      </c>
      <c r="P924" s="129">
        <f t="shared" si="219"/>
        <v>0</v>
      </c>
      <c r="Q924" s="129">
        <f t="shared" si="219"/>
        <v>0</v>
      </c>
      <c r="R924" s="129">
        <f t="shared" si="219"/>
        <v>0</v>
      </c>
      <c r="S924" s="947"/>
      <c r="T924" s="914"/>
      <c r="U924" s="914"/>
      <c r="V924" s="914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</row>
    <row r="925" spans="1:116" ht="9.75" customHeight="1" outlineLevel="4" x14ac:dyDescent="0.15">
      <c r="A925" s="1001" t="s">
        <v>73</v>
      </c>
      <c r="B925" s="1005" t="s">
        <v>10</v>
      </c>
      <c r="C925" s="1009" t="s">
        <v>10</v>
      </c>
      <c r="D925" s="1045" t="s">
        <v>11</v>
      </c>
      <c r="E925" s="1023" t="s">
        <v>12</v>
      </c>
      <c r="F925" s="1050"/>
      <c r="G925" s="985"/>
      <c r="H925" s="985"/>
      <c r="I925" s="985"/>
      <c r="J925" s="14" t="s">
        <v>156</v>
      </c>
      <c r="K925" s="124"/>
      <c r="L925" s="124"/>
      <c r="M925" s="126"/>
      <c r="N925" s="126"/>
      <c r="O925" s="126"/>
      <c r="P925" s="126"/>
      <c r="Q925" s="125"/>
      <c r="R925" s="125"/>
      <c r="S925" s="1013"/>
      <c r="T925" s="912"/>
      <c r="U925" s="912"/>
      <c r="V925" s="912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</row>
    <row r="926" spans="1:116" ht="9.75" customHeight="1" outlineLevel="4" x14ac:dyDescent="0.15">
      <c r="A926" s="1001"/>
      <c r="B926" s="1005"/>
      <c r="C926" s="1009"/>
      <c r="D926" s="1045"/>
      <c r="E926" s="1023"/>
      <c r="F926" s="1050"/>
      <c r="G926" s="985"/>
      <c r="H926" s="985"/>
      <c r="I926" s="985"/>
      <c r="J926" s="16" t="s">
        <v>157</v>
      </c>
      <c r="K926" s="124"/>
      <c r="L926" s="124"/>
      <c r="M926" s="126"/>
      <c r="N926" s="126"/>
      <c r="O926" s="126"/>
      <c r="P926" s="126"/>
      <c r="Q926" s="125"/>
      <c r="R926" s="125"/>
      <c r="S926" s="1013"/>
      <c r="T926" s="913"/>
      <c r="U926" s="913"/>
      <c r="V926" s="913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</row>
    <row r="927" spans="1:116" ht="9.75" customHeight="1" outlineLevel="4" x14ac:dyDescent="0.15">
      <c r="A927" s="1001"/>
      <c r="B927" s="1005"/>
      <c r="C927" s="1009"/>
      <c r="D927" s="1045"/>
      <c r="E927" s="1023"/>
      <c r="F927" s="1050"/>
      <c r="G927" s="985"/>
      <c r="H927" s="985"/>
      <c r="I927" s="985"/>
      <c r="J927" s="16" t="s">
        <v>158</v>
      </c>
      <c r="K927" s="124"/>
      <c r="L927" s="124"/>
      <c r="M927" s="126"/>
      <c r="N927" s="126"/>
      <c r="O927" s="126"/>
      <c r="P927" s="126"/>
      <c r="Q927" s="125"/>
      <c r="R927" s="125"/>
      <c r="S927" s="1013"/>
      <c r="T927" s="913"/>
      <c r="U927" s="913"/>
      <c r="V927" s="913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</row>
    <row r="928" spans="1:116" ht="9.75" customHeight="1" outlineLevel="4" x14ac:dyDescent="0.15">
      <c r="A928" s="1002"/>
      <c r="B928" s="1006"/>
      <c r="C928" s="1010"/>
      <c r="D928" s="1046"/>
      <c r="E928" s="1024"/>
      <c r="F928" s="1051"/>
      <c r="G928" s="987"/>
      <c r="H928" s="987"/>
      <c r="I928" s="987"/>
      <c r="J928" s="18" t="s">
        <v>159</v>
      </c>
      <c r="K928" s="127"/>
      <c r="L928" s="127"/>
      <c r="M928" s="136"/>
      <c r="N928" s="136"/>
      <c r="O928" s="136"/>
      <c r="P928" s="136"/>
      <c r="Q928" s="128"/>
      <c r="R928" s="128"/>
      <c r="S928" s="1014"/>
      <c r="T928" s="913"/>
      <c r="U928" s="913"/>
      <c r="V928" s="913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</row>
    <row r="929" spans="1:116" ht="9.75" customHeight="1" outlineLevel="4" thickBot="1" x14ac:dyDescent="0.2">
      <c r="A929" s="1003"/>
      <c r="B929" s="1007"/>
      <c r="C929" s="1011"/>
      <c r="D929" s="1047"/>
      <c r="E929" s="1025"/>
      <c r="F929" s="1052"/>
      <c r="G929" s="988"/>
      <c r="H929" s="988"/>
      <c r="I929" s="988"/>
      <c r="J929" s="19" t="s">
        <v>385</v>
      </c>
      <c r="K929" s="129">
        <f>SUM(K925:K928)</f>
        <v>0</v>
      </c>
      <c r="L929" s="129">
        <f>SUM(L925:L928)</f>
        <v>0</v>
      </c>
      <c r="M929" s="129">
        <f t="shared" ref="M929:R929" si="220">SUM(M925:M928)</f>
        <v>0</v>
      </c>
      <c r="N929" s="129">
        <f t="shared" si="220"/>
        <v>0</v>
      </c>
      <c r="O929" s="129">
        <f t="shared" si="220"/>
        <v>0</v>
      </c>
      <c r="P929" s="129">
        <f t="shared" si="220"/>
        <v>0</v>
      </c>
      <c r="Q929" s="129">
        <f t="shared" si="220"/>
        <v>0</v>
      </c>
      <c r="R929" s="129">
        <f t="shared" si="220"/>
        <v>0</v>
      </c>
      <c r="S929" s="1015"/>
      <c r="T929" s="914"/>
      <c r="U929" s="914"/>
      <c r="V929" s="914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</row>
    <row r="930" spans="1:116" ht="9.75" customHeight="1" outlineLevel="3" thickBot="1" x14ac:dyDescent="0.2">
      <c r="A930" s="23" t="s">
        <v>73</v>
      </c>
      <c r="B930" s="24" t="s">
        <v>10</v>
      </c>
      <c r="C930" s="87" t="s">
        <v>10</v>
      </c>
      <c r="D930" s="25">
        <v>2</v>
      </c>
      <c r="E930" s="915" t="s">
        <v>46</v>
      </c>
      <c r="F930" s="916"/>
      <c r="G930" s="916"/>
      <c r="H930" s="916"/>
      <c r="I930" s="916"/>
      <c r="J930" s="917"/>
      <c r="K930" s="141">
        <f>K919+K924+K929</f>
        <v>78882.61</v>
      </c>
      <c r="L930" s="141">
        <f>L919+L924+L929</f>
        <v>39441.31</v>
      </c>
      <c r="M930" s="141">
        <f t="shared" ref="M930:R930" si="221">M919+M924+M929</f>
        <v>39441.31</v>
      </c>
      <c r="N930" s="141">
        <f t="shared" si="221"/>
        <v>1936</v>
      </c>
      <c r="O930" s="141">
        <f t="shared" si="221"/>
        <v>0</v>
      </c>
      <c r="P930" s="141">
        <f t="shared" si="221"/>
        <v>37505.31</v>
      </c>
      <c r="Q930" s="141">
        <f t="shared" si="221"/>
        <v>39441.31</v>
      </c>
      <c r="R930" s="141">
        <f t="shared" si="221"/>
        <v>0</v>
      </c>
      <c r="S930" s="27" t="s">
        <v>13</v>
      </c>
      <c r="T930" s="26" t="s">
        <v>13</v>
      </c>
      <c r="U930" s="28" t="s">
        <v>13</v>
      </c>
      <c r="V930" s="29" t="s">
        <v>13</v>
      </c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</row>
    <row r="931" spans="1:116" ht="9.75" customHeight="1" outlineLevel="4" thickBot="1" x14ac:dyDescent="0.2">
      <c r="A931" s="11" t="s">
        <v>73</v>
      </c>
      <c r="B931" s="12" t="s">
        <v>10</v>
      </c>
      <c r="C931" s="86" t="s">
        <v>10</v>
      </c>
      <c r="D931" s="13">
        <v>3</v>
      </c>
      <c r="E931" s="969" t="s">
        <v>209</v>
      </c>
      <c r="F931" s="970"/>
      <c r="G931" s="970"/>
      <c r="H931" s="970"/>
      <c r="I931" s="970"/>
      <c r="J931" s="970"/>
      <c r="K931" s="970"/>
      <c r="L931" s="970"/>
      <c r="M931" s="970"/>
      <c r="N931" s="970"/>
      <c r="O931" s="970"/>
      <c r="P931" s="970"/>
      <c r="Q931" s="970"/>
      <c r="R931" s="970"/>
      <c r="S931" s="970"/>
      <c r="T931" s="970"/>
      <c r="U931" s="970"/>
      <c r="V931" s="971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</row>
    <row r="932" spans="1:116" ht="9.75" customHeight="1" outlineLevel="4" x14ac:dyDescent="0.15">
      <c r="A932" s="1000" t="s">
        <v>73</v>
      </c>
      <c r="B932" s="1004" t="s">
        <v>10</v>
      </c>
      <c r="C932" s="1008" t="s">
        <v>10</v>
      </c>
      <c r="D932" s="1048" t="s">
        <v>12</v>
      </c>
      <c r="E932" s="1023" t="s">
        <v>10</v>
      </c>
      <c r="F932" s="1142" t="s">
        <v>315</v>
      </c>
      <c r="G932" s="986" t="s">
        <v>444</v>
      </c>
      <c r="H932" s="97" t="s">
        <v>388</v>
      </c>
      <c r="I932" s="986" t="s">
        <v>463</v>
      </c>
      <c r="J932" s="16" t="s">
        <v>156</v>
      </c>
      <c r="K932" s="20">
        <v>26628</v>
      </c>
      <c r="L932" s="16">
        <v>4000</v>
      </c>
      <c r="M932" s="17">
        <f>N932+P932</f>
        <v>4000</v>
      </c>
      <c r="N932" s="17">
        <v>4000</v>
      </c>
      <c r="O932" s="17"/>
      <c r="P932" s="17">
        <v>0</v>
      </c>
      <c r="Q932" s="16">
        <v>173520</v>
      </c>
      <c r="R932" s="16">
        <v>177520</v>
      </c>
      <c r="S932" s="1019" t="s">
        <v>410</v>
      </c>
      <c r="T932" s="912">
        <v>0</v>
      </c>
      <c r="U932" s="912">
        <v>0</v>
      </c>
      <c r="V932" s="912">
        <v>57</v>
      </c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</row>
    <row r="933" spans="1:116" ht="9.75" customHeight="1" outlineLevel="4" x14ac:dyDescent="0.15">
      <c r="A933" s="1001"/>
      <c r="B933" s="1005"/>
      <c r="C933" s="1009"/>
      <c r="D933" s="1045"/>
      <c r="E933" s="1023"/>
      <c r="F933" s="1142"/>
      <c r="G933" s="985"/>
      <c r="H933" s="989" t="s">
        <v>62</v>
      </c>
      <c r="I933" s="985"/>
      <c r="J933" s="16" t="s">
        <v>157</v>
      </c>
      <c r="K933" s="20"/>
      <c r="L933" s="16"/>
      <c r="M933" s="17"/>
      <c r="N933" s="17"/>
      <c r="O933" s="17"/>
      <c r="P933" s="17"/>
      <c r="Q933" s="16"/>
      <c r="R933" s="16"/>
      <c r="S933" s="1020"/>
      <c r="T933" s="913"/>
      <c r="U933" s="913"/>
      <c r="V933" s="913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</row>
    <row r="934" spans="1:116" ht="9.75" customHeight="1" outlineLevel="4" x14ac:dyDescent="0.15">
      <c r="A934" s="1001"/>
      <c r="B934" s="1005"/>
      <c r="C934" s="1009"/>
      <c r="D934" s="1045"/>
      <c r="E934" s="1023"/>
      <c r="F934" s="1142"/>
      <c r="G934" s="985"/>
      <c r="H934" s="985"/>
      <c r="I934" s="985"/>
      <c r="J934" s="16" t="s">
        <v>158</v>
      </c>
      <c r="K934" s="20">
        <v>328412</v>
      </c>
      <c r="L934" s="16"/>
      <c r="M934" s="17"/>
      <c r="N934" s="17"/>
      <c r="O934" s="17"/>
      <c r="P934" s="17"/>
      <c r="Q934" s="16"/>
      <c r="R934" s="16"/>
      <c r="S934" s="1021"/>
      <c r="T934" s="913"/>
      <c r="U934" s="913"/>
      <c r="V934" s="913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</row>
    <row r="935" spans="1:116" ht="20.25" customHeight="1" outlineLevel="4" x14ac:dyDescent="0.15">
      <c r="A935" s="1002"/>
      <c r="B935" s="1006"/>
      <c r="C935" s="1010"/>
      <c r="D935" s="1046"/>
      <c r="E935" s="1024"/>
      <c r="F935" s="1143"/>
      <c r="G935" s="987"/>
      <c r="H935" s="989" t="s">
        <v>408</v>
      </c>
      <c r="I935" s="987"/>
      <c r="J935" s="18" t="s">
        <v>159</v>
      </c>
      <c r="K935" s="21"/>
      <c r="L935" s="18"/>
      <c r="M935" s="18"/>
      <c r="N935" s="18"/>
      <c r="O935" s="18"/>
      <c r="P935" s="18"/>
      <c r="Q935" s="18"/>
      <c r="R935" s="18"/>
      <c r="S935" s="1053" t="s">
        <v>412</v>
      </c>
      <c r="T935" s="1064">
        <v>0</v>
      </c>
      <c r="U935" s="1064">
        <v>0</v>
      </c>
      <c r="V935" s="1064">
        <v>1</v>
      </c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</row>
    <row r="936" spans="1:116" ht="20.25" customHeight="1" outlineLevel="4" thickBot="1" x14ac:dyDescent="0.2">
      <c r="A936" s="1003"/>
      <c r="B936" s="1007"/>
      <c r="C936" s="1011"/>
      <c r="D936" s="1047"/>
      <c r="E936" s="1025"/>
      <c r="F936" s="1144"/>
      <c r="G936" s="988"/>
      <c r="H936" s="944"/>
      <c r="I936" s="988"/>
      <c r="J936" s="19" t="s">
        <v>385</v>
      </c>
      <c r="K936" s="19">
        <f>SUM(K932:K935)</f>
        <v>355040</v>
      </c>
      <c r="L936" s="19">
        <f>SUM(L932:L935)</f>
        <v>4000</v>
      </c>
      <c r="M936" s="19">
        <f t="shared" ref="M936:R936" si="222">SUM(M932:M935)</f>
        <v>4000</v>
      </c>
      <c r="N936" s="19">
        <f t="shared" si="222"/>
        <v>4000</v>
      </c>
      <c r="O936" s="19">
        <f t="shared" si="222"/>
        <v>0</v>
      </c>
      <c r="P936" s="19">
        <f t="shared" si="222"/>
        <v>0</v>
      </c>
      <c r="Q936" s="19">
        <f t="shared" si="222"/>
        <v>173520</v>
      </c>
      <c r="R936" s="19">
        <f t="shared" si="222"/>
        <v>177520</v>
      </c>
      <c r="S936" s="1026"/>
      <c r="T936" s="914"/>
      <c r="U936" s="914"/>
      <c r="V936" s="914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</row>
    <row r="937" spans="1:116" ht="9.75" customHeight="1" outlineLevel="4" x14ac:dyDescent="0.15">
      <c r="A937" s="948" t="s">
        <v>73</v>
      </c>
      <c r="B937" s="951" t="s">
        <v>10</v>
      </c>
      <c r="C937" s="954" t="s">
        <v>10</v>
      </c>
      <c r="D937" s="957" t="s">
        <v>12</v>
      </c>
      <c r="E937" s="960" t="s">
        <v>11</v>
      </c>
      <c r="F937" s="1145" t="s">
        <v>366</v>
      </c>
      <c r="G937" s="942"/>
      <c r="H937" s="985" t="s">
        <v>62</v>
      </c>
      <c r="I937" s="985" t="s">
        <v>80</v>
      </c>
      <c r="J937" s="14" t="s">
        <v>156</v>
      </c>
      <c r="K937" s="20"/>
      <c r="L937" s="20"/>
      <c r="M937" s="17"/>
      <c r="N937" s="17"/>
      <c r="O937" s="17"/>
      <c r="P937" s="17"/>
      <c r="Q937" s="16"/>
      <c r="R937" s="16"/>
      <c r="S937" s="945"/>
      <c r="T937" s="912"/>
      <c r="U937" s="912"/>
      <c r="V937" s="912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</row>
    <row r="938" spans="1:116" ht="9.75" customHeight="1" outlineLevel="4" x14ac:dyDescent="0.15">
      <c r="A938" s="949"/>
      <c r="B938" s="952"/>
      <c r="C938" s="955"/>
      <c r="D938" s="958"/>
      <c r="E938" s="961"/>
      <c r="F938" s="1146"/>
      <c r="G938" s="943"/>
      <c r="H938" s="985"/>
      <c r="I938" s="985"/>
      <c r="J938" s="16" t="s">
        <v>157</v>
      </c>
      <c r="K938" s="20"/>
      <c r="L938" s="20"/>
      <c r="M938" s="17"/>
      <c r="N938" s="17"/>
      <c r="O938" s="17"/>
      <c r="P938" s="17"/>
      <c r="Q938" s="16"/>
      <c r="R938" s="16"/>
      <c r="S938" s="946"/>
      <c r="T938" s="913"/>
      <c r="U938" s="913"/>
      <c r="V938" s="913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</row>
    <row r="939" spans="1:116" ht="9.75" customHeight="1" outlineLevel="4" x14ac:dyDescent="0.15">
      <c r="A939" s="949"/>
      <c r="B939" s="952"/>
      <c r="C939" s="955"/>
      <c r="D939" s="958"/>
      <c r="E939" s="961"/>
      <c r="F939" s="1146"/>
      <c r="G939" s="943"/>
      <c r="H939" s="985"/>
      <c r="I939" s="985"/>
      <c r="J939" s="16" t="s">
        <v>158</v>
      </c>
      <c r="K939" s="20"/>
      <c r="L939" s="20"/>
      <c r="M939" s="17"/>
      <c r="N939" s="17"/>
      <c r="O939" s="17"/>
      <c r="P939" s="17"/>
      <c r="Q939" s="16"/>
      <c r="R939" s="16"/>
      <c r="S939" s="946"/>
      <c r="T939" s="913"/>
      <c r="U939" s="913"/>
      <c r="V939" s="913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</row>
    <row r="940" spans="1:116" ht="9.75" customHeight="1" outlineLevel="4" x14ac:dyDescent="0.15">
      <c r="A940" s="949"/>
      <c r="B940" s="952"/>
      <c r="C940" s="955"/>
      <c r="D940" s="958"/>
      <c r="E940" s="961"/>
      <c r="F940" s="1147"/>
      <c r="G940" s="943"/>
      <c r="H940" s="987"/>
      <c r="I940" s="987"/>
      <c r="J940" s="18" t="s">
        <v>159</v>
      </c>
      <c r="K940" s="21"/>
      <c r="L940" s="21"/>
      <c r="M940" s="22"/>
      <c r="N940" s="22"/>
      <c r="O940" s="22"/>
      <c r="P940" s="22"/>
      <c r="Q940" s="18"/>
      <c r="R940" s="18"/>
      <c r="S940" s="946"/>
      <c r="T940" s="913"/>
      <c r="U940" s="913"/>
      <c r="V940" s="913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</row>
    <row r="941" spans="1:116" ht="11.25" customHeight="1" outlineLevel="4" thickBot="1" x14ac:dyDescent="0.2">
      <c r="A941" s="950"/>
      <c r="B941" s="953"/>
      <c r="C941" s="956"/>
      <c r="D941" s="959"/>
      <c r="E941" s="962"/>
      <c r="F941" s="1148"/>
      <c r="G941" s="944"/>
      <c r="H941" s="988"/>
      <c r="I941" s="988"/>
      <c r="J941" s="19" t="s">
        <v>385</v>
      </c>
      <c r="K941" s="19">
        <f>SUM(K937:K940)</f>
        <v>0</v>
      </c>
      <c r="L941" s="19">
        <f>SUM(L937:L940)</f>
        <v>0</v>
      </c>
      <c r="M941" s="19">
        <f t="shared" ref="M941:R941" si="223">SUM(M937:M940)</f>
        <v>0</v>
      </c>
      <c r="N941" s="19">
        <f t="shared" si="223"/>
        <v>0</v>
      </c>
      <c r="O941" s="19">
        <f t="shared" si="223"/>
        <v>0</v>
      </c>
      <c r="P941" s="19">
        <f t="shared" si="223"/>
        <v>0</v>
      </c>
      <c r="Q941" s="19">
        <f t="shared" si="223"/>
        <v>0</v>
      </c>
      <c r="R941" s="19">
        <f t="shared" si="223"/>
        <v>0</v>
      </c>
      <c r="S941" s="947"/>
      <c r="T941" s="914"/>
      <c r="U941" s="914"/>
      <c r="V941" s="914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</row>
    <row r="942" spans="1:116" ht="9.75" customHeight="1" outlineLevel="4" x14ac:dyDescent="0.15">
      <c r="A942" s="1001" t="s">
        <v>73</v>
      </c>
      <c r="B942" s="1005" t="s">
        <v>10</v>
      </c>
      <c r="C942" s="1009" t="s">
        <v>10</v>
      </c>
      <c r="D942" s="1045" t="s">
        <v>12</v>
      </c>
      <c r="E942" s="1023" t="s">
        <v>12</v>
      </c>
      <c r="F942" s="1050"/>
      <c r="G942" s="985"/>
      <c r="H942" s="985"/>
      <c r="I942" s="985"/>
      <c r="J942" s="14" t="s">
        <v>156</v>
      </c>
      <c r="K942" s="20"/>
      <c r="L942" s="20"/>
      <c r="M942" s="17"/>
      <c r="N942" s="17"/>
      <c r="O942" s="17"/>
      <c r="P942" s="17"/>
      <c r="Q942" s="16"/>
      <c r="R942" s="16"/>
      <c r="S942" s="1013"/>
      <c r="T942" s="912"/>
      <c r="U942" s="912"/>
      <c r="V942" s="912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</row>
    <row r="943" spans="1:116" ht="9.75" customHeight="1" outlineLevel="4" x14ac:dyDescent="0.15">
      <c r="A943" s="1001"/>
      <c r="B943" s="1005"/>
      <c r="C943" s="1009"/>
      <c r="D943" s="1045"/>
      <c r="E943" s="1023"/>
      <c r="F943" s="1050"/>
      <c r="G943" s="985"/>
      <c r="H943" s="985"/>
      <c r="I943" s="985"/>
      <c r="J943" s="16" t="s">
        <v>157</v>
      </c>
      <c r="K943" s="20"/>
      <c r="L943" s="20"/>
      <c r="M943" s="17"/>
      <c r="N943" s="17"/>
      <c r="O943" s="17"/>
      <c r="P943" s="17"/>
      <c r="Q943" s="16"/>
      <c r="R943" s="16"/>
      <c r="S943" s="1013"/>
      <c r="T943" s="913"/>
      <c r="U943" s="913"/>
      <c r="V943" s="913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</row>
    <row r="944" spans="1:116" ht="9.75" customHeight="1" outlineLevel="4" x14ac:dyDescent="0.15">
      <c r="A944" s="1001"/>
      <c r="B944" s="1005"/>
      <c r="C944" s="1009"/>
      <c r="D944" s="1045"/>
      <c r="E944" s="1023"/>
      <c r="F944" s="1050"/>
      <c r="G944" s="985"/>
      <c r="H944" s="985"/>
      <c r="I944" s="985"/>
      <c r="J944" s="16" t="s">
        <v>158</v>
      </c>
      <c r="K944" s="20"/>
      <c r="L944" s="20"/>
      <c r="M944" s="17"/>
      <c r="N944" s="17"/>
      <c r="O944" s="17"/>
      <c r="P944" s="17"/>
      <c r="Q944" s="16"/>
      <c r="R944" s="16"/>
      <c r="S944" s="1013"/>
      <c r="T944" s="913"/>
      <c r="U944" s="913"/>
      <c r="V944" s="913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</row>
    <row r="945" spans="1:116" ht="9.75" customHeight="1" outlineLevel="4" x14ac:dyDescent="0.15">
      <c r="A945" s="1002"/>
      <c r="B945" s="1006"/>
      <c r="C945" s="1010"/>
      <c r="D945" s="1046"/>
      <c r="E945" s="1024"/>
      <c r="F945" s="1051"/>
      <c r="G945" s="987"/>
      <c r="H945" s="987"/>
      <c r="I945" s="987"/>
      <c r="J945" s="18" t="s">
        <v>159</v>
      </c>
      <c r="K945" s="21"/>
      <c r="L945" s="21"/>
      <c r="M945" s="22"/>
      <c r="N945" s="22"/>
      <c r="O945" s="22"/>
      <c r="P945" s="22"/>
      <c r="Q945" s="18"/>
      <c r="R945" s="18"/>
      <c r="S945" s="1014"/>
      <c r="T945" s="913"/>
      <c r="U945" s="913"/>
      <c r="V945" s="913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</row>
    <row r="946" spans="1:116" ht="9.75" customHeight="1" outlineLevel="4" thickBot="1" x14ac:dyDescent="0.2">
      <c r="A946" s="1003"/>
      <c r="B946" s="1007"/>
      <c r="C946" s="1011"/>
      <c r="D946" s="1047"/>
      <c r="E946" s="1025"/>
      <c r="F946" s="1052"/>
      <c r="G946" s="988"/>
      <c r="H946" s="988"/>
      <c r="I946" s="988"/>
      <c r="J946" s="19" t="s">
        <v>385</v>
      </c>
      <c r="K946" s="19">
        <f>SUM(K942:K945)</f>
        <v>0</v>
      </c>
      <c r="L946" s="19">
        <f>SUM(L942:L945)</f>
        <v>0</v>
      </c>
      <c r="M946" s="19">
        <f t="shared" ref="M946:R946" si="224">SUM(M942:M945)</f>
        <v>0</v>
      </c>
      <c r="N946" s="19">
        <f t="shared" si="224"/>
        <v>0</v>
      </c>
      <c r="O946" s="19">
        <f t="shared" si="224"/>
        <v>0</v>
      </c>
      <c r="P946" s="19">
        <f t="shared" si="224"/>
        <v>0</v>
      </c>
      <c r="Q946" s="19">
        <f t="shared" si="224"/>
        <v>0</v>
      </c>
      <c r="R946" s="19">
        <f t="shared" si="224"/>
        <v>0</v>
      </c>
      <c r="S946" s="1015"/>
      <c r="T946" s="914"/>
      <c r="U946" s="914"/>
      <c r="V946" s="914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</row>
    <row r="947" spans="1:116" ht="9.75" customHeight="1" outlineLevel="3" thickBot="1" x14ac:dyDescent="0.2">
      <c r="A947" s="23" t="s">
        <v>73</v>
      </c>
      <c r="B947" s="24" t="s">
        <v>10</v>
      </c>
      <c r="C947" s="87" t="s">
        <v>10</v>
      </c>
      <c r="D947" s="25">
        <v>3</v>
      </c>
      <c r="E947" s="915" t="s">
        <v>46</v>
      </c>
      <c r="F947" s="916"/>
      <c r="G947" s="916"/>
      <c r="H947" s="916"/>
      <c r="I947" s="916"/>
      <c r="J947" s="917"/>
      <c r="K947" s="26">
        <f>K936+K941+K946</f>
        <v>355040</v>
      </c>
      <c r="L947" s="26">
        <f>L936+L941+L946</f>
        <v>4000</v>
      </c>
      <c r="M947" s="26">
        <f t="shared" ref="M947:R947" si="225">M936+M941+M946</f>
        <v>4000</v>
      </c>
      <c r="N947" s="26">
        <f t="shared" si="225"/>
        <v>4000</v>
      </c>
      <c r="O947" s="26">
        <f t="shared" si="225"/>
        <v>0</v>
      </c>
      <c r="P947" s="26">
        <f t="shared" si="225"/>
        <v>0</v>
      </c>
      <c r="Q947" s="26">
        <f t="shared" si="225"/>
        <v>173520</v>
      </c>
      <c r="R947" s="26">
        <f t="shared" si="225"/>
        <v>177520</v>
      </c>
      <c r="S947" s="27" t="s">
        <v>13</v>
      </c>
      <c r="T947" s="26" t="s">
        <v>13</v>
      </c>
      <c r="U947" s="28" t="s">
        <v>13</v>
      </c>
      <c r="V947" s="29" t="s">
        <v>13</v>
      </c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</row>
    <row r="948" spans="1:116" ht="9.75" customHeight="1" outlineLevel="4" thickBot="1" x14ac:dyDescent="0.2">
      <c r="A948" s="11" t="s">
        <v>73</v>
      </c>
      <c r="B948" s="12" t="s">
        <v>10</v>
      </c>
      <c r="C948" s="86" t="s">
        <v>10</v>
      </c>
      <c r="D948" s="13">
        <v>4</v>
      </c>
      <c r="E948" s="1016" t="s">
        <v>210</v>
      </c>
      <c r="F948" s="1017"/>
      <c r="G948" s="1017"/>
      <c r="H948" s="1017"/>
      <c r="I948" s="1017"/>
      <c r="J948" s="1017"/>
      <c r="K948" s="1017"/>
      <c r="L948" s="1017"/>
      <c r="M948" s="1017"/>
      <c r="N948" s="1017"/>
      <c r="O948" s="1017"/>
      <c r="P948" s="1017"/>
      <c r="Q948" s="1017"/>
      <c r="R948" s="1017"/>
      <c r="S948" s="1017"/>
      <c r="T948" s="1017"/>
      <c r="U948" s="1017"/>
      <c r="V948" s="1018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</row>
    <row r="949" spans="1:116" ht="9.75" customHeight="1" outlineLevel="4" x14ac:dyDescent="0.15">
      <c r="A949" s="1000" t="s">
        <v>73</v>
      </c>
      <c r="B949" s="1004" t="s">
        <v>10</v>
      </c>
      <c r="C949" s="1008" t="s">
        <v>10</v>
      </c>
      <c r="D949" s="1048" t="s">
        <v>41</v>
      </c>
      <c r="E949" s="1022" t="s">
        <v>10</v>
      </c>
      <c r="F949" s="981"/>
      <c r="G949" s="986"/>
      <c r="H949" s="986"/>
      <c r="I949" s="986"/>
      <c r="J949" s="16" t="s">
        <v>156</v>
      </c>
      <c r="K949" s="20"/>
      <c r="L949" s="14"/>
      <c r="M949" s="15"/>
      <c r="N949" s="15"/>
      <c r="O949" s="15"/>
      <c r="P949" s="15"/>
      <c r="Q949" s="14"/>
      <c r="R949" s="14"/>
      <c r="S949" s="1012"/>
      <c r="T949" s="912"/>
      <c r="U949" s="912"/>
      <c r="V949" s="912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</row>
    <row r="950" spans="1:116" ht="9.75" customHeight="1" outlineLevel="4" x14ac:dyDescent="0.15">
      <c r="A950" s="1001"/>
      <c r="B950" s="1005"/>
      <c r="C950" s="1009"/>
      <c r="D950" s="1045"/>
      <c r="E950" s="1023"/>
      <c r="F950" s="982"/>
      <c r="G950" s="985"/>
      <c r="H950" s="985"/>
      <c r="I950" s="985"/>
      <c r="J950" s="16" t="s">
        <v>157</v>
      </c>
      <c r="K950" s="20"/>
      <c r="L950" s="16"/>
      <c r="M950" s="17"/>
      <c r="N950" s="17"/>
      <c r="O950" s="17"/>
      <c r="P950" s="17"/>
      <c r="Q950" s="16"/>
      <c r="R950" s="16"/>
      <c r="S950" s="1013"/>
      <c r="T950" s="913"/>
      <c r="U950" s="913"/>
      <c r="V950" s="913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</row>
    <row r="951" spans="1:116" ht="9.75" customHeight="1" outlineLevel="4" x14ac:dyDescent="0.15">
      <c r="A951" s="1001"/>
      <c r="B951" s="1005"/>
      <c r="C951" s="1009"/>
      <c r="D951" s="1045"/>
      <c r="E951" s="1023"/>
      <c r="F951" s="982"/>
      <c r="G951" s="985"/>
      <c r="H951" s="985"/>
      <c r="I951" s="985"/>
      <c r="J951" s="16" t="s">
        <v>158</v>
      </c>
      <c r="K951" s="20"/>
      <c r="L951" s="16"/>
      <c r="M951" s="17"/>
      <c r="N951" s="17"/>
      <c r="O951" s="17"/>
      <c r="P951" s="17"/>
      <c r="Q951" s="16"/>
      <c r="R951" s="16"/>
      <c r="S951" s="1013"/>
      <c r="T951" s="913"/>
      <c r="U951" s="913"/>
      <c r="V951" s="913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</row>
    <row r="952" spans="1:116" ht="9.75" customHeight="1" outlineLevel="4" x14ac:dyDescent="0.15">
      <c r="A952" s="1002"/>
      <c r="B952" s="1006"/>
      <c r="C952" s="1010"/>
      <c r="D952" s="1046"/>
      <c r="E952" s="1024"/>
      <c r="F952" s="983"/>
      <c r="G952" s="987"/>
      <c r="H952" s="987"/>
      <c r="I952" s="987"/>
      <c r="J952" s="18" t="s">
        <v>159</v>
      </c>
      <c r="K952" s="21"/>
      <c r="L952" s="18"/>
      <c r="M952" s="18"/>
      <c r="N952" s="18"/>
      <c r="O952" s="18"/>
      <c r="P952" s="18"/>
      <c r="Q952" s="18"/>
      <c r="R952" s="18"/>
      <c r="S952" s="1014"/>
      <c r="T952" s="913"/>
      <c r="U952" s="913"/>
      <c r="V952" s="913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</row>
    <row r="953" spans="1:116" ht="9.75" customHeight="1" outlineLevel="4" thickBot="1" x14ac:dyDescent="0.2">
      <c r="A953" s="1003"/>
      <c r="B953" s="1007"/>
      <c r="C953" s="1011"/>
      <c r="D953" s="1047"/>
      <c r="E953" s="1025"/>
      <c r="F953" s="984"/>
      <c r="G953" s="988"/>
      <c r="H953" s="988"/>
      <c r="I953" s="988"/>
      <c r="J953" s="19" t="s">
        <v>385</v>
      </c>
      <c r="K953" s="19">
        <f>SUM(K949:K952)</f>
        <v>0</v>
      </c>
      <c r="L953" s="19">
        <f>SUM(L949:L952)</f>
        <v>0</v>
      </c>
      <c r="M953" s="19">
        <f t="shared" ref="M953:R953" si="226">SUM(M949:M952)</f>
        <v>0</v>
      </c>
      <c r="N953" s="19">
        <f t="shared" si="226"/>
        <v>0</v>
      </c>
      <c r="O953" s="19">
        <f t="shared" si="226"/>
        <v>0</v>
      </c>
      <c r="P953" s="19">
        <f t="shared" si="226"/>
        <v>0</v>
      </c>
      <c r="Q953" s="19">
        <f t="shared" si="226"/>
        <v>0</v>
      </c>
      <c r="R953" s="19">
        <f t="shared" si="226"/>
        <v>0</v>
      </c>
      <c r="S953" s="1015"/>
      <c r="T953" s="914"/>
      <c r="U953" s="914"/>
      <c r="V953" s="914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</row>
    <row r="954" spans="1:116" ht="9.75" customHeight="1" outlineLevel="4" x14ac:dyDescent="0.15">
      <c r="A954" s="948" t="s">
        <v>73</v>
      </c>
      <c r="B954" s="951" t="s">
        <v>10</v>
      </c>
      <c r="C954" s="954" t="s">
        <v>10</v>
      </c>
      <c r="D954" s="957" t="s">
        <v>41</v>
      </c>
      <c r="E954" s="960" t="s">
        <v>11</v>
      </c>
      <c r="F954" s="981"/>
      <c r="G954" s="942"/>
      <c r="H954" s="986"/>
      <c r="I954" s="986"/>
      <c r="J954" s="14" t="s">
        <v>156</v>
      </c>
      <c r="K954" s="20"/>
      <c r="L954" s="20"/>
      <c r="M954" s="17"/>
      <c r="N954" s="17"/>
      <c r="O954" s="17"/>
      <c r="P954" s="17"/>
      <c r="Q954" s="16"/>
      <c r="R954" s="16"/>
      <c r="S954" s="945"/>
      <c r="T954" s="912"/>
      <c r="U954" s="912"/>
      <c r="V954" s="912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</row>
    <row r="955" spans="1:116" ht="9.75" customHeight="1" outlineLevel="4" x14ac:dyDescent="0.15">
      <c r="A955" s="949"/>
      <c r="B955" s="952"/>
      <c r="C955" s="955"/>
      <c r="D955" s="958"/>
      <c r="E955" s="961"/>
      <c r="F955" s="982"/>
      <c r="G955" s="943"/>
      <c r="H955" s="985"/>
      <c r="I955" s="985"/>
      <c r="J955" s="16" t="s">
        <v>157</v>
      </c>
      <c r="K955" s="20"/>
      <c r="L955" s="20"/>
      <c r="M955" s="17"/>
      <c r="N955" s="17"/>
      <c r="O955" s="17"/>
      <c r="P955" s="17"/>
      <c r="Q955" s="16"/>
      <c r="R955" s="16"/>
      <c r="S955" s="946"/>
      <c r="T955" s="913"/>
      <c r="U955" s="913"/>
      <c r="V955" s="913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</row>
    <row r="956" spans="1:116" ht="9.75" customHeight="1" outlineLevel="4" x14ac:dyDescent="0.15">
      <c r="A956" s="949"/>
      <c r="B956" s="952"/>
      <c r="C956" s="955"/>
      <c r="D956" s="958"/>
      <c r="E956" s="961"/>
      <c r="F956" s="982"/>
      <c r="G956" s="943"/>
      <c r="H956" s="985"/>
      <c r="I956" s="985"/>
      <c r="J956" s="16" t="s">
        <v>158</v>
      </c>
      <c r="K956" s="20"/>
      <c r="L956" s="20"/>
      <c r="M956" s="17"/>
      <c r="N956" s="17"/>
      <c r="O956" s="17"/>
      <c r="P956" s="17"/>
      <c r="Q956" s="16"/>
      <c r="R956" s="16"/>
      <c r="S956" s="946"/>
      <c r="T956" s="913"/>
      <c r="U956" s="913"/>
      <c r="V956" s="913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</row>
    <row r="957" spans="1:116" ht="9.75" customHeight="1" outlineLevel="4" x14ac:dyDescent="0.15">
      <c r="A957" s="949"/>
      <c r="B957" s="952"/>
      <c r="C957" s="955"/>
      <c r="D957" s="958"/>
      <c r="E957" s="961"/>
      <c r="F957" s="983"/>
      <c r="G957" s="943"/>
      <c r="H957" s="987"/>
      <c r="I957" s="987"/>
      <c r="J957" s="18" t="s">
        <v>159</v>
      </c>
      <c r="K957" s="21"/>
      <c r="L957" s="21"/>
      <c r="M957" s="22"/>
      <c r="N957" s="22"/>
      <c r="O957" s="22"/>
      <c r="P957" s="22"/>
      <c r="Q957" s="18"/>
      <c r="R957" s="18"/>
      <c r="S957" s="946"/>
      <c r="T957" s="913"/>
      <c r="U957" s="913"/>
      <c r="V957" s="913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</row>
    <row r="958" spans="1:116" ht="9.75" customHeight="1" outlineLevel="4" thickBot="1" x14ac:dyDescent="0.25">
      <c r="A958" s="950"/>
      <c r="B958" s="953"/>
      <c r="C958" s="956"/>
      <c r="D958" s="959"/>
      <c r="E958" s="962"/>
      <c r="F958" s="984"/>
      <c r="G958" s="944"/>
      <c r="H958" s="988"/>
      <c r="I958" s="988"/>
      <c r="J958" s="19" t="s">
        <v>385</v>
      </c>
      <c r="K958" s="19">
        <f>SUM(K954:K957)</f>
        <v>0</v>
      </c>
      <c r="L958" s="19">
        <f>SUM(L954:L957)</f>
        <v>0</v>
      </c>
      <c r="M958" s="19">
        <f t="shared" ref="M958:R958" si="227">SUM(M954:M957)</f>
        <v>0</v>
      </c>
      <c r="N958" s="19">
        <f t="shared" si="227"/>
        <v>0</v>
      </c>
      <c r="O958" s="19">
        <f t="shared" si="227"/>
        <v>0</v>
      </c>
      <c r="P958" s="19">
        <f t="shared" si="227"/>
        <v>0</v>
      </c>
      <c r="Q958" s="19">
        <f t="shared" si="227"/>
        <v>0</v>
      </c>
      <c r="R958" s="19">
        <f t="shared" si="227"/>
        <v>0</v>
      </c>
      <c r="S958" s="947"/>
      <c r="T958" s="914"/>
      <c r="U958" s="914"/>
      <c r="V958" s="914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</row>
    <row r="959" spans="1:116" ht="9.75" customHeight="1" outlineLevel="4" x14ac:dyDescent="0.15">
      <c r="A959" s="1001" t="s">
        <v>73</v>
      </c>
      <c r="B959" s="1005" t="s">
        <v>10</v>
      </c>
      <c r="C959" s="1009" t="s">
        <v>10</v>
      </c>
      <c r="D959" s="1045" t="s">
        <v>41</v>
      </c>
      <c r="E959" s="1023" t="s">
        <v>12</v>
      </c>
      <c r="F959" s="1050"/>
      <c r="G959" s="985"/>
      <c r="H959" s="985"/>
      <c r="I959" s="985"/>
      <c r="J959" s="14" t="s">
        <v>156</v>
      </c>
      <c r="K959" s="20"/>
      <c r="L959" s="20"/>
      <c r="M959" s="17"/>
      <c r="N959" s="17"/>
      <c r="O959" s="17"/>
      <c r="P959" s="17"/>
      <c r="Q959" s="16"/>
      <c r="R959" s="16"/>
      <c r="S959" s="1013"/>
      <c r="T959" s="912"/>
      <c r="U959" s="912"/>
      <c r="V959" s="912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</row>
    <row r="960" spans="1:116" ht="11.25" customHeight="1" outlineLevel="4" x14ac:dyDescent="0.15">
      <c r="A960" s="1001"/>
      <c r="B960" s="1005"/>
      <c r="C960" s="1009"/>
      <c r="D960" s="1045"/>
      <c r="E960" s="1023"/>
      <c r="F960" s="1050"/>
      <c r="G960" s="985"/>
      <c r="H960" s="985"/>
      <c r="I960" s="985"/>
      <c r="J960" s="16" t="s">
        <v>157</v>
      </c>
      <c r="K960" s="20"/>
      <c r="L960" s="20"/>
      <c r="M960" s="17"/>
      <c r="N960" s="17"/>
      <c r="O960" s="17"/>
      <c r="P960" s="17"/>
      <c r="Q960" s="16"/>
      <c r="R960" s="16"/>
      <c r="S960" s="1013"/>
      <c r="T960" s="913"/>
      <c r="U960" s="913"/>
      <c r="V960" s="913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</row>
    <row r="961" spans="1:116" ht="9.75" customHeight="1" outlineLevel="4" x14ac:dyDescent="0.15">
      <c r="A961" s="1001"/>
      <c r="B961" s="1005"/>
      <c r="C961" s="1009"/>
      <c r="D961" s="1045"/>
      <c r="E961" s="1023"/>
      <c r="F961" s="1050"/>
      <c r="G961" s="985"/>
      <c r="H961" s="985"/>
      <c r="I961" s="985"/>
      <c r="J961" s="16" t="s">
        <v>158</v>
      </c>
      <c r="K961" s="20"/>
      <c r="L961" s="20"/>
      <c r="M961" s="17"/>
      <c r="N961" s="17"/>
      <c r="O961" s="17"/>
      <c r="P961" s="17"/>
      <c r="Q961" s="16"/>
      <c r="R961" s="16"/>
      <c r="S961" s="1013"/>
      <c r="T961" s="913"/>
      <c r="U961" s="913"/>
      <c r="V961" s="913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</row>
    <row r="962" spans="1:116" ht="9.75" customHeight="1" outlineLevel="4" x14ac:dyDescent="0.15">
      <c r="A962" s="1002"/>
      <c r="B962" s="1006"/>
      <c r="C962" s="1010"/>
      <c r="D962" s="1046"/>
      <c r="E962" s="1024"/>
      <c r="F962" s="1051"/>
      <c r="G962" s="987"/>
      <c r="H962" s="987"/>
      <c r="I962" s="987"/>
      <c r="J962" s="18" t="s">
        <v>159</v>
      </c>
      <c r="K962" s="21"/>
      <c r="L962" s="21"/>
      <c r="M962" s="22"/>
      <c r="N962" s="22"/>
      <c r="O962" s="22"/>
      <c r="P962" s="22"/>
      <c r="Q962" s="18"/>
      <c r="R962" s="18"/>
      <c r="S962" s="1014"/>
      <c r="T962" s="913"/>
      <c r="U962" s="913"/>
      <c r="V962" s="913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</row>
    <row r="963" spans="1:116" ht="9.75" customHeight="1" outlineLevel="4" thickBot="1" x14ac:dyDescent="0.2">
      <c r="A963" s="1003"/>
      <c r="B963" s="1007"/>
      <c r="C963" s="1011"/>
      <c r="D963" s="1047"/>
      <c r="E963" s="1025"/>
      <c r="F963" s="1052"/>
      <c r="G963" s="988"/>
      <c r="H963" s="988"/>
      <c r="I963" s="988"/>
      <c r="J963" s="19" t="s">
        <v>385</v>
      </c>
      <c r="K963" s="19">
        <f>SUM(K959:K962)</f>
        <v>0</v>
      </c>
      <c r="L963" s="19">
        <f>SUM(L959:L962)</f>
        <v>0</v>
      </c>
      <c r="M963" s="19">
        <f t="shared" ref="M963:R963" si="228">SUM(M959:M962)</f>
        <v>0</v>
      </c>
      <c r="N963" s="19">
        <f t="shared" si="228"/>
        <v>0</v>
      </c>
      <c r="O963" s="19">
        <f t="shared" si="228"/>
        <v>0</v>
      </c>
      <c r="P963" s="19">
        <f t="shared" si="228"/>
        <v>0</v>
      </c>
      <c r="Q963" s="19">
        <f t="shared" si="228"/>
        <v>0</v>
      </c>
      <c r="R963" s="19">
        <f t="shared" si="228"/>
        <v>0</v>
      </c>
      <c r="S963" s="1015"/>
      <c r="T963" s="914"/>
      <c r="U963" s="914"/>
      <c r="V963" s="914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</row>
    <row r="964" spans="1:116" ht="9.75" customHeight="1" outlineLevel="3" thickBot="1" x14ac:dyDescent="0.2">
      <c r="A964" s="23" t="s">
        <v>73</v>
      </c>
      <c r="B964" s="24" t="s">
        <v>10</v>
      </c>
      <c r="C964" s="87" t="s">
        <v>10</v>
      </c>
      <c r="D964" s="25">
        <v>4</v>
      </c>
      <c r="E964" s="915" t="s">
        <v>46</v>
      </c>
      <c r="F964" s="916"/>
      <c r="G964" s="916"/>
      <c r="H964" s="916"/>
      <c r="I964" s="916"/>
      <c r="J964" s="917"/>
      <c r="K964" s="26">
        <f>K953+K958+K963</f>
        <v>0</v>
      </c>
      <c r="L964" s="26">
        <f>L953+L958+L963</f>
        <v>0</v>
      </c>
      <c r="M964" s="26">
        <f t="shared" ref="M964:R964" si="229">M953+M958+M963</f>
        <v>0</v>
      </c>
      <c r="N964" s="26">
        <f t="shared" si="229"/>
        <v>0</v>
      </c>
      <c r="O964" s="26">
        <f t="shared" si="229"/>
        <v>0</v>
      </c>
      <c r="P964" s="26">
        <f t="shared" si="229"/>
        <v>0</v>
      </c>
      <c r="Q964" s="26">
        <f t="shared" si="229"/>
        <v>0</v>
      </c>
      <c r="R964" s="26">
        <f t="shared" si="229"/>
        <v>0</v>
      </c>
      <c r="S964" s="27" t="s">
        <v>13</v>
      </c>
      <c r="T964" s="26" t="s">
        <v>13</v>
      </c>
      <c r="U964" s="28" t="s">
        <v>13</v>
      </c>
      <c r="V964" s="29" t="s">
        <v>13</v>
      </c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</row>
    <row r="965" spans="1:116" ht="9.75" customHeight="1" outlineLevel="4" thickBot="1" x14ac:dyDescent="0.2">
      <c r="A965" s="11" t="s">
        <v>73</v>
      </c>
      <c r="B965" s="12" t="s">
        <v>10</v>
      </c>
      <c r="C965" s="86" t="s">
        <v>10</v>
      </c>
      <c r="D965" s="13">
        <v>5</v>
      </c>
      <c r="E965" s="1016" t="s">
        <v>211</v>
      </c>
      <c r="F965" s="1017"/>
      <c r="G965" s="1017"/>
      <c r="H965" s="1017"/>
      <c r="I965" s="1017"/>
      <c r="J965" s="1017"/>
      <c r="K965" s="1017"/>
      <c r="L965" s="1017"/>
      <c r="M965" s="1017"/>
      <c r="N965" s="1017"/>
      <c r="O965" s="1017"/>
      <c r="P965" s="1017"/>
      <c r="Q965" s="1017"/>
      <c r="R965" s="1017"/>
      <c r="S965" s="1017"/>
      <c r="T965" s="1017"/>
      <c r="U965" s="1017"/>
      <c r="V965" s="1018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</row>
    <row r="966" spans="1:116" ht="9.75" customHeight="1" outlineLevel="4" x14ac:dyDescent="0.15">
      <c r="A966" s="1000" t="s">
        <v>73</v>
      </c>
      <c r="B966" s="1004" t="s">
        <v>10</v>
      </c>
      <c r="C966" s="1008" t="s">
        <v>10</v>
      </c>
      <c r="D966" s="1048" t="s">
        <v>45</v>
      </c>
      <c r="E966" s="1022" t="s">
        <v>10</v>
      </c>
      <c r="F966" s="981"/>
      <c r="G966" s="986"/>
      <c r="H966" s="986"/>
      <c r="I966" s="986"/>
      <c r="J966" s="16" t="s">
        <v>156</v>
      </c>
      <c r="K966" s="20"/>
      <c r="L966" s="14"/>
      <c r="M966" s="15"/>
      <c r="N966" s="15"/>
      <c r="O966" s="15"/>
      <c r="P966" s="15"/>
      <c r="Q966" s="14"/>
      <c r="R966" s="14"/>
      <c r="S966" s="1012"/>
      <c r="T966" s="912"/>
      <c r="U966" s="912"/>
      <c r="V966" s="912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</row>
    <row r="967" spans="1:116" ht="9.75" customHeight="1" outlineLevel="4" x14ac:dyDescent="0.15">
      <c r="A967" s="1001"/>
      <c r="B967" s="1005"/>
      <c r="C967" s="1009"/>
      <c r="D967" s="1045"/>
      <c r="E967" s="1023"/>
      <c r="F967" s="982"/>
      <c r="G967" s="985"/>
      <c r="H967" s="985"/>
      <c r="I967" s="985"/>
      <c r="J967" s="16" t="s">
        <v>157</v>
      </c>
      <c r="K967" s="20"/>
      <c r="L967" s="16"/>
      <c r="M967" s="17"/>
      <c r="N967" s="17"/>
      <c r="O967" s="17"/>
      <c r="P967" s="17"/>
      <c r="Q967" s="16"/>
      <c r="R967" s="16"/>
      <c r="S967" s="1013"/>
      <c r="T967" s="913"/>
      <c r="U967" s="913"/>
      <c r="V967" s="913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</row>
    <row r="968" spans="1:116" ht="9.75" customHeight="1" outlineLevel="4" x14ac:dyDescent="0.15">
      <c r="A968" s="1001"/>
      <c r="B968" s="1005"/>
      <c r="C968" s="1009"/>
      <c r="D968" s="1045"/>
      <c r="E968" s="1023"/>
      <c r="F968" s="982"/>
      <c r="G968" s="985"/>
      <c r="H968" s="985"/>
      <c r="I968" s="985"/>
      <c r="J968" s="16" t="s">
        <v>158</v>
      </c>
      <c r="K968" s="20"/>
      <c r="L968" s="16"/>
      <c r="M968" s="17"/>
      <c r="N968" s="17"/>
      <c r="O968" s="17"/>
      <c r="P968" s="17"/>
      <c r="Q968" s="16"/>
      <c r="R968" s="16"/>
      <c r="S968" s="1013"/>
      <c r="T968" s="913"/>
      <c r="U968" s="913"/>
      <c r="V968" s="913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</row>
    <row r="969" spans="1:116" ht="9.75" customHeight="1" outlineLevel="4" x14ac:dyDescent="0.15">
      <c r="A969" s="1002"/>
      <c r="B969" s="1006"/>
      <c r="C969" s="1010"/>
      <c r="D969" s="1046"/>
      <c r="E969" s="1024"/>
      <c r="F969" s="983"/>
      <c r="G969" s="987"/>
      <c r="H969" s="987"/>
      <c r="I969" s="987"/>
      <c r="J969" s="18" t="s">
        <v>159</v>
      </c>
      <c r="K969" s="21"/>
      <c r="L969" s="18"/>
      <c r="M969" s="18"/>
      <c r="N969" s="18"/>
      <c r="O969" s="18"/>
      <c r="P969" s="18"/>
      <c r="Q969" s="18"/>
      <c r="R969" s="18"/>
      <c r="S969" s="1014"/>
      <c r="T969" s="913"/>
      <c r="U969" s="913"/>
      <c r="V969" s="913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</row>
    <row r="970" spans="1:116" ht="9.75" customHeight="1" outlineLevel="4" thickBot="1" x14ac:dyDescent="0.2">
      <c r="A970" s="1003"/>
      <c r="B970" s="1007"/>
      <c r="C970" s="1011"/>
      <c r="D970" s="1047"/>
      <c r="E970" s="1025"/>
      <c r="F970" s="984"/>
      <c r="G970" s="988"/>
      <c r="H970" s="988"/>
      <c r="I970" s="988"/>
      <c r="J970" s="19" t="s">
        <v>385</v>
      </c>
      <c r="K970" s="19">
        <f>SUM(K966:K969)</f>
        <v>0</v>
      </c>
      <c r="L970" s="19">
        <f>SUM(L966:L969)</f>
        <v>0</v>
      </c>
      <c r="M970" s="19">
        <f t="shared" ref="M970:R970" si="230">SUM(M966:M969)</f>
        <v>0</v>
      </c>
      <c r="N970" s="19">
        <f t="shared" si="230"/>
        <v>0</v>
      </c>
      <c r="O970" s="19">
        <f t="shared" si="230"/>
        <v>0</v>
      </c>
      <c r="P970" s="19">
        <f t="shared" si="230"/>
        <v>0</v>
      </c>
      <c r="Q970" s="19">
        <f t="shared" si="230"/>
        <v>0</v>
      </c>
      <c r="R970" s="19">
        <f t="shared" si="230"/>
        <v>0</v>
      </c>
      <c r="S970" s="1015"/>
      <c r="T970" s="914"/>
      <c r="U970" s="914"/>
      <c r="V970" s="914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</row>
    <row r="971" spans="1:116" ht="9.75" customHeight="1" outlineLevel="4" x14ac:dyDescent="0.15">
      <c r="A971" s="948" t="s">
        <v>73</v>
      </c>
      <c r="B971" s="951" t="s">
        <v>10</v>
      </c>
      <c r="C971" s="954" t="s">
        <v>10</v>
      </c>
      <c r="D971" s="957" t="s">
        <v>45</v>
      </c>
      <c r="E971" s="960" t="s">
        <v>11</v>
      </c>
      <c r="F971" s="981"/>
      <c r="G971" s="942"/>
      <c r="H971" s="986"/>
      <c r="I971" s="986"/>
      <c r="J971" s="14" t="s">
        <v>156</v>
      </c>
      <c r="K971" s="20"/>
      <c r="L971" s="20"/>
      <c r="M971" s="17"/>
      <c r="N971" s="17"/>
      <c r="O971" s="17"/>
      <c r="P971" s="17"/>
      <c r="Q971" s="16"/>
      <c r="R971" s="16"/>
      <c r="S971" s="945"/>
      <c r="T971" s="912"/>
      <c r="U971" s="912"/>
      <c r="V971" s="912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</row>
    <row r="972" spans="1:116" ht="9.75" customHeight="1" outlineLevel="4" x14ac:dyDescent="0.15">
      <c r="A972" s="949"/>
      <c r="B972" s="952"/>
      <c r="C972" s="955"/>
      <c r="D972" s="958"/>
      <c r="E972" s="961"/>
      <c r="F972" s="982"/>
      <c r="G972" s="943"/>
      <c r="H972" s="985"/>
      <c r="I972" s="985"/>
      <c r="J972" s="16" t="s">
        <v>157</v>
      </c>
      <c r="K972" s="20"/>
      <c r="L972" s="20"/>
      <c r="M972" s="17"/>
      <c r="N972" s="17"/>
      <c r="O972" s="17"/>
      <c r="P972" s="17"/>
      <c r="Q972" s="16"/>
      <c r="R972" s="16"/>
      <c r="S972" s="946"/>
      <c r="T972" s="913"/>
      <c r="U972" s="913"/>
      <c r="V972" s="913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</row>
    <row r="973" spans="1:116" ht="9.75" customHeight="1" outlineLevel="4" x14ac:dyDescent="0.15">
      <c r="A973" s="949"/>
      <c r="B973" s="952"/>
      <c r="C973" s="955"/>
      <c r="D973" s="958"/>
      <c r="E973" s="961"/>
      <c r="F973" s="982"/>
      <c r="G973" s="943"/>
      <c r="H973" s="985"/>
      <c r="I973" s="985"/>
      <c r="J973" s="16" t="s">
        <v>158</v>
      </c>
      <c r="K973" s="20"/>
      <c r="L973" s="20"/>
      <c r="M973" s="17"/>
      <c r="N973" s="17"/>
      <c r="O973" s="17"/>
      <c r="P973" s="17"/>
      <c r="Q973" s="16"/>
      <c r="R973" s="16"/>
      <c r="S973" s="946"/>
      <c r="T973" s="913"/>
      <c r="U973" s="913"/>
      <c r="V973" s="913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</row>
    <row r="974" spans="1:116" ht="9.75" customHeight="1" outlineLevel="4" x14ac:dyDescent="0.15">
      <c r="A974" s="949"/>
      <c r="B974" s="952"/>
      <c r="C974" s="955"/>
      <c r="D974" s="958"/>
      <c r="E974" s="961"/>
      <c r="F974" s="983"/>
      <c r="G974" s="943"/>
      <c r="H974" s="987"/>
      <c r="I974" s="987"/>
      <c r="J974" s="18" t="s">
        <v>159</v>
      </c>
      <c r="K974" s="21"/>
      <c r="L974" s="21"/>
      <c r="M974" s="22"/>
      <c r="N974" s="22"/>
      <c r="O974" s="22"/>
      <c r="P974" s="22"/>
      <c r="Q974" s="18"/>
      <c r="R974" s="18"/>
      <c r="S974" s="946"/>
      <c r="T974" s="913"/>
      <c r="U974" s="913"/>
      <c r="V974" s="913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</row>
    <row r="975" spans="1:116" ht="9.75" customHeight="1" outlineLevel="4" thickBot="1" x14ac:dyDescent="0.2">
      <c r="A975" s="950"/>
      <c r="B975" s="953"/>
      <c r="C975" s="956"/>
      <c r="D975" s="959"/>
      <c r="E975" s="962"/>
      <c r="F975" s="984"/>
      <c r="G975" s="944"/>
      <c r="H975" s="988"/>
      <c r="I975" s="988"/>
      <c r="J975" s="19" t="s">
        <v>385</v>
      </c>
      <c r="K975" s="19">
        <f>SUM(K971:K974)</f>
        <v>0</v>
      </c>
      <c r="L975" s="19">
        <f>SUM(L971:L974)</f>
        <v>0</v>
      </c>
      <c r="M975" s="19">
        <f t="shared" ref="M975:R975" si="231">SUM(M971:M974)</f>
        <v>0</v>
      </c>
      <c r="N975" s="19">
        <f t="shared" si="231"/>
        <v>0</v>
      </c>
      <c r="O975" s="19">
        <f t="shared" si="231"/>
        <v>0</v>
      </c>
      <c r="P975" s="19">
        <f t="shared" si="231"/>
        <v>0</v>
      </c>
      <c r="Q975" s="19">
        <f t="shared" si="231"/>
        <v>0</v>
      </c>
      <c r="R975" s="19">
        <f t="shared" si="231"/>
        <v>0</v>
      </c>
      <c r="S975" s="947"/>
      <c r="T975" s="914"/>
      <c r="U975" s="914"/>
      <c r="V975" s="914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</row>
    <row r="976" spans="1:116" ht="9.75" customHeight="1" outlineLevel="4" x14ac:dyDescent="0.15">
      <c r="A976" s="1001" t="s">
        <v>73</v>
      </c>
      <c r="B976" s="1005" t="s">
        <v>10</v>
      </c>
      <c r="C976" s="1009" t="s">
        <v>10</v>
      </c>
      <c r="D976" s="1045" t="s">
        <v>45</v>
      </c>
      <c r="E976" s="1023" t="s">
        <v>12</v>
      </c>
      <c r="F976" s="1050"/>
      <c r="G976" s="985"/>
      <c r="H976" s="985"/>
      <c r="I976" s="985"/>
      <c r="J976" s="14" t="s">
        <v>156</v>
      </c>
      <c r="K976" s="20"/>
      <c r="L976" s="20"/>
      <c r="M976" s="17"/>
      <c r="N976" s="17"/>
      <c r="O976" s="17"/>
      <c r="P976" s="17"/>
      <c r="Q976" s="16"/>
      <c r="R976" s="16"/>
      <c r="S976" s="1013"/>
      <c r="T976" s="912"/>
      <c r="U976" s="912"/>
      <c r="V976" s="912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</row>
    <row r="977" spans="1:44" ht="11.25" customHeight="1" outlineLevel="4" x14ac:dyDescent="0.15">
      <c r="A977" s="1001"/>
      <c r="B977" s="1005"/>
      <c r="C977" s="1009"/>
      <c r="D977" s="1045"/>
      <c r="E977" s="1023"/>
      <c r="F977" s="1050"/>
      <c r="G977" s="985"/>
      <c r="H977" s="985"/>
      <c r="I977" s="985"/>
      <c r="J977" s="16" t="s">
        <v>157</v>
      </c>
      <c r="K977" s="20"/>
      <c r="L977" s="20"/>
      <c r="M977" s="17"/>
      <c r="N977" s="17"/>
      <c r="O977" s="17"/>
      <c r="P977" s="17"/>
      <c r="Q977" s="16"/>
      <c r="R977" s="16"/>
      <c r="S977" s="1013"/>
      <c r="T977" s="913"/>
      <c r="U977" s="913"/>
      <c r="V977" s="913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</row>
    <row r="978" spans="1:44" ht="9.75" customHeight="1" outlineLevel="4" x14ac:dyDescent="0.15">
      <c r="A978" s="1001"/>
      <c r="B978" s="1005"/>
      <c r="C978" s="1009"/>
      <c r="D978" s="1045"/>
      <c r="E978" s="1023"/>
      <c r="F978" s="1050"/>
      <c r="G978" s="985"/>
      <c r="H978" s="985"/>
      <c r="I978" s="985"/>
      <c r="J978" s="16" t="s">
        <v>158</v>
      </c>
      <c r="K978" s="20"/>
      <c r="L978" s="20"/>
      <c r="M978" s="17"/>
      <c r="N978" s="17"/>
      <c r="O978" s="17"/>
      <c r="P978" s="17"/>
      <c r="Q978" s="16"/>
      <c r="R978" s="16"/>
      <c r="S978" s="1013"/>
      <c r="T978" s="913"/>
      <c r="U978" s="913"/>
      <c r="V978" s="913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</row>
    <row r="979" spans="1:44" ht="9.75" customHeight="1" outlineLevel="4" x14ac:dyDescent="0.15">
      <c r="A979" s="1002"/>
      <c r="B979" s="1006"/>
      <c r="C979" s="1010"/>
      <c r="D979" s="1046"/>
      <c r="E979" s="1024"/>
      <c r="F979" s="1051"/>
      <c r="G979" s="987"/>
      <c r="H979" s="987"/>
      <c r="I979" s="987"/>
      <c r="J979" s="18" t="s">
        <v>159</v>
      </c>
      <c r="K979" s="21"/>
      <c r="L979" s="21"/>
      <c r="M979" s="22"/>
      <c r="N979" s="22"/>
      <c r="O979" s="22"/>
      <c r="P979" s="22"/>
      <c r="Q979" s="18"/>
      <c r="R979" s="18"/>
      <c r="S979" s="1014"/>
      <c r="T979" s="913"/>
      <c r="U979" s="913"/>
      <c r="V979" s="913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</row>
    <row r="980" spans="1:44" ht="9.75" customHeight="1" outlineLevel="4" thickBot="1" x14ac:dyDescent="0.2">
      <c r="A980" s="1003"/>
      <c r="B980" s="1007"/>
      <c r="C980" s="1011"/>
      <c r="D980" s="1047"/>
      <c r="E980" s="1025"/>
      <c r="F980" s="1052"/>
      <c r="G980" s="988"/>
      <c r="H980" s="988"/>
      <c r="I980" s="988"/>
      <c r="J980" s="19" t="s">
        <v>385</v>
      </c>
      <c r="K980" s="19">
        <f>SUM(K976:K979)</f>
        <v>0</v>
      </c>
      <c r="L980" s="19">
        <f>SUM(L976:L979)</f>
        <v>0</v>
      </c>
      <c r="M980" s="19">
        <f t="shared" ref="M980:R980" si="232">SUM(M976:M979)</f>
        <v>0</v>
      </c>
      <c r="N980" s="19">
        <f t="shared" si="232"/>
        <v>0</v>
      </c>
      <c r="O980" s="19">
        <f t="shared" si="232"/>
        <v>0</v>
      </c>
      <c r="P980" s="19">
        <f t="shared" si="232"/>
        <v>0</v>
      </c>
      <c r="Q980" s="19">
        <f t="shared" si="232"/>
        <v>0</v>
      </c>
      <c r="R980" s="19">
        <f t="shared" si="232"/>
        <v>0</v>
      </c>
      <c r="S980" s="1015"/>
      <c r="T980" s="914"/>
      <c r="U980" s="914"/>
      <c r="V980" s="914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</row>
    <row r="981" spans="1:44" ht="9.75" customHeight="1" outlineLevel="3" thickBot="1" x14ac:dyDescent="0.2">
      <c r="A981" s="23" t="s">
        <v>73</v>
      </c>
      <c r="B981" s="24" t="s">
        <v>10</v>
      </c>
      <c r="C981" s="87" t="s">
        <v>10</v>
      </c>
      <c r="D981" s="25">
        <v>5</v>
      </c>
      <c r="E981" s="915" t="s">
        <v>46</v>
      </c>
      <c r="F981" s="916"/>
      <c r="G981" s="916"/>
      <c r="H981" s="916"/>
      <c r="I981" s="916"/>
      <c r="J981" s="917"/>
      <c r="K981" s="26">
        <f>K970+K975+K980</f>
        <v>0</v>
      </c>
      <c r="L981" s="26">
        <f>L970+L975+L980</f>
        <v>0</v>
      </c>
      <c r="M981" s="26">
        <f t="shared" ref="M981:R981" si="233">M970+M975+M980</f>
        <v>0</v>
      </c>
      <c r="N981" s="26">
        <f t="shared" si="233"/>
        <v>0</v>
      </c>
      <c r="O981" s="26">
        <f t="shared" si="233"/>
        <v>0</v>
      </c>
      <c r="P981" s="26">
        <f t="shared" si="233"/>
        <v>0</v>
      </c>
      <c r="Q981" s="26">
        <f t="shared" si="233"/>
        <v>0</v>
      </c>
      <c r="R981" s="26">
        <f t="shared" si="233"/>
        <v>0</v>
      </c>
      <c r="S981" s="27" t="s">
        <v>13</v>
      </c>
      <c r="T981" s="26" t="s">
        <v>13</v>
      </c>
      <c r="U981" s="28" t="s">
        <v>13</v>
      </c>
      <c r="V981" s="29" t="s">
        <v>13</v>
      </c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</row>
    <row r="982" spans="1:44" ht="9.75" customHeight="1" outlineLevel="4" thickBot="1" x14ac:dyDescent="0.2">
      <c r="A982" s="11" t="s">
        <v>73</v>
      </c>
      <c r="B982" s="12" t="s">
        <v>10</v>
      </c>
      <c r="C982" s="86" t="s">
        <v>10</v>
      </c>
      <c r="D982" s="13">
        <v>6</v>
      </c>
      <c r="E982" s="1016" t="s">
        <v>212</v>
      </c>
      <c r="F982" s="1017"/>
      <c r="G982" s="1017"/>
      <c r="H982" s="1017"/>
      <c r="I982" s="1017"/>
      <c r="J982" s="1017"/>
      <c r="K982" s="1017"/>
      <c r="L982" s="1017"/>
      <c r="M982" s="1017"/>
      <c r="N982" s="1017"/>
      <c r="O982" s="1017"/>
      <c r="P982" s="1017"/>
      <c r="Q982" s="1017"/>
      <c r="R982" s="1017"/>
      <c r="S982" s="1017"/>
      <c r="T982" s="1017"/>
      <c r="U982" s="1017"/>
      <c r="V982" s="1018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</row>
    <row r="983" spans="1:44" ht="9.75" customHeight="1" outlineLevel="4" x14ac:dyDescent="0.15">
      <c r="A983" s="1000" t="s">
        <v>73</v>
      </c>
      <c r="B983" s="1004" t="s">
        <v>10</v>
      </c>
      <c r="C983" s="1008" t="s">
        <v>10</v>
      </c>
      <c r="D983" s="1048" t="s">
        <v>48</v>
      </c>
      <c r="E983" s="1022" t="s">
        <v>10</v>
      </c>
      <c r="F983" s="981"/>
      <c r="G983" s="986"/>
      <c r="H983" s="986"/>
      <c r="I983" s="986"/>
      <c r="J983" s="16" t="s">
        <v>156</v>
      </c>
      <c r="K983" s="20"/>
      <c r="L983" s="14"/>
      <c r="M983" s="15"/>
      <c r="N983" s="15"/>
      <c r="O983" s="15"/>
      <c r="P983" s="15"/>
      <c r="Q983" s="14"/>
      <c r="R983" s="14"/>
      <c r="S983" s="1012"/>
      <c r="T983" s="912"/>
      <c r="U983" s="912"/>
      <c r="V983" s="912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</row>
    <row r="984" spans="1:44" ht="9.75" customHeight="1" outlineLevel="4" x14ac:dyDescent="0.15">
      <c r="A984" s="1001"/>
      <c r="B984" s="1005"/>
      <c r="C984" s="1009"/>
      <c r="D984" s="1045"/>
      <c r="E984" s="1023"/>
      <c r="F984" s="982"/>
      <c r="G984" s="985"/>
      <c r="H984" s="985"/>
      <c r="I984" s="985"/>
      <c r="J984" s="16" t="s">
        <v>157</v>
      </c>
      <c r="K984" s="20"/>
      <c r="L984" s="16"/>
      <c r="M984" s="17"/>
      <c r="N984" s="17"/>
      <c r="O984" s="17"/>
      <c r="P984" s="17"/>
      <c r="Q984" s="16"/>
      <c r="R984" s="16"/>
      <c r="S984" s="1013"/>
      <c r="T984" s="913"/>
      <c r="U984" s="913"/>
      <c r="V984" s="913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</row>
    <row r="985" spans="1:44" ht="9.75" customHeight="1" outlineLevel="4" x14ac:dyDescent="0.15">
      <c r="A985" s="1001"/>
      <c r="B985" s="1005"/>
      <c r="C985" s="1009"/>
      <c r="D985" s="1045"/>
      <c r="E985" s="1023"/>
      <c r="F985" s="982"/>
      <c r="G985" s="985"/>
      <c r="H985" s="985"/>
      <c r="I985" s="985"/>
      <c r="J985" s="16" t="s">
        <v>158</v>
      </c>
      <c r="K985" s="20"/>
      <c r="L985" s="16"/>
      <c r="M985" s="17"/>
      <c r="N985" s="17"/>
      <c r="O985" s="17"/>
      <c r="P985" s="17"/>
      <c r="Q985" s="16"/>
      <c r="R985" s="16"/>
      <c r="S985" s="1013"/>
      <c r="T985" s="913"/>
      <c r="U985" s="913"/>
      <c r="V985" s="913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</row>
    <row r="986" spans="1:44" ht="9.75" customHeight="1" outlineLevel="4" x14ac:dyDescent="0.15">
      <c r="A986" s="1002"/>
      <c r="B986" s="1006"/>
      <c r="C986" s="1010"/>
      <c r="D986" s="1046"/>
      <c r="E986" s="1024"/>
      <c r="F986" s="983"/>
      <c r="G986" s="987"/>
      <c r="H986" s="987"/>
      <c r="I986" s="987"/>
      <c r="J986" s="18" t="s">
        <v>159</v>
      </c>
      <c r="K986" s="21"/>
      <c r="L986" s="18"/>
      <c r="M986" s="18"/>
      <c r="N986" s="18"/>
      <c r="O986" s="18"/>
      <c r="P986" s="18"/>
      <c r="Q986" s="18"/>
      <c r="R986" s="18"/>
      <c r="S986" s="1014"/>
      <c r="T986" s="913"/>
      <c r="U986" s="913"/>
      <c r="V986" s="913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</row>
    <row r="987" spans="1:44" ht="9.75" customHeight="1" outlineLevel="4" thickBot="1" x14ac:dyDescent="0.2">
      <c r="A987" s="1003"/>
      <c r="B987" s="1007"/>
      <c r="C987" s="1011"/>
      <c r="D987" s="1047"/>
      <c r="E987" s="1025"/>
      <c r="F987" s="984"/>
      <c r="G987" s="988"/>
      <c r="H987" s="988"/>
      <c r="I987" s="988"/>
      <c r="J987" s="19" t="s">
        <v>385</v>
      </c>
      <c r="K987" s="19">
        <f>SUM(K983:K986)</f>
        <v>0</v>
      </c>
      <c r="L987" s="19">
        <f>SUM(L983:L986)</f>
        <v>0</v>
      </c>
      <c r="M987" s="19">
        <f t="shared" ref="M987:R987" si="234">SUM(M983:M986)</f>
        <v>0</v>
      </c>
      <c r="N987" s="19">
        <f t="shared" si="234"/>
        <v>0</v>
      </c>
      <c r="O987" s="19">
        <f t="shared" si="234"/>
        <v>0</v>
      </c>
      <c r="P987" s="19">
        <f t="shared" si="234"/>
        <v>0</v>
      </c>
      <c r="Q987" s="19">
        <f t="shared" si="234"/>
        <v>0</v>
      </c>
      <c r="R987" s="19">
        <f t="shared" si="234"/>
        <v>0</v>
      </c>
      <c r="S987" s="1015"/>
      <c r="T987" s="914"/>
      <c r="U987" s="914"/>
      <c r="V987" s="914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</row>
    <row r="988" spans="1:44" ht="9.75" customHeight="1" outlineLevel="4" x14ac:dyDescent="0.15">
      <c r="A988" s="948" t="s">
        <v>73</v>
      </c>
      <c r="B988" s="951" t="s">
        <v>10</v>
      </c>
      <c r="C988" s="954" t="s">
        <v>10</v>
      </c>
      <c r="D988" s="957" t="s">
        <v>48</v>
      </c>
      <c r="E988" s="960" t="s">
        <v>11</v>
      </c>
      <c r="F988" s="981"/>
      <c r="G988" s="942"/>
      <c r="H988" s="986"/>
      <c r="I988" s="986"/>
      <c r="J988" s="14" t="s">
        <v>156</v>
      </c>
      <c r="K988" s="20"/>
      <c r="L988" s="20"/>
      <c r="M988" s="17"/>
      <c r="N988" s="17"/>
      <c r="O988" s="17"/>
      <c r="P988" s="17"/>
      <c r="Q988" s="16"/>
      <c r="R988" s="16"/>
      <c r="S988" s="945"/>
      <c r="T988" s="912"/>
      <c r="U988" s="912"/>
      <c r="V988" s="912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</row>
    <row r="989" spans="1:44" ht="9.75" customHeight="1" outlineLevel="4" x14ac:dyDescent="0.15">
      <c r="A989" s="949"/>
      <c r="B989" s="952"/>
      <c r="C989" s="955"/>
      <c r="D989" s="958"/>
      <c r="E989" s="961"/>
      <c r="F989" s="982"/>
      <c r="G989" s="943"/>
      <c r="H989" s="985"/>
      <c r="I989" s="985"/>
      <c r="J989" s="16" t="s">
        <v>157</v>
      </c>
      <c r="K989" s="20"/>
      <c r="L989" s="20"/>
      <c r="M989" s="17"/>
      <c r="N989" s="17"/>
      <c r="O989" s="17"/>
      <c r="P989" s="17"/>
      <c r="Q989" s="16"/>
      <c r="R989" s="16"/>
      <c r="S989" s="946"/>
      <c r="T989" s="913"/>
      <c r="U989" s="913"/>
      <c r="V989" s="913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</row>
    <row r="990" spans="1:44" ht="9.75" customHeight="1" outlineLevel="4" x14ac:dyDescent="0.15">
      <c r="A990" s="949"/>
      <c r="B990" s="952"/>
      <c r="C990" s="955"/>
      <c r="D990" s="958"/>
      <c r="E990" s="961"/>
      <c r="F990" s="982"/>
      <c r="G990" s="943"/>
      <c r="H990" s="985"/>
      <c r="I990" s="985"/>
      <c r="J990" s="16" t="s">
        <v>158</v>
      </c>
      <c r="K990" s="20"/>
      <c r="L990" s="20"/>
      <c r="M990" s="17"/>
      <c r="N990" s="17"/>
      <c r="O990" s="17"/>
      <c r="P990" s="17"/>
      <c r="Q990" s="16"/>
      <c r="R990" s="16"/>
      <c r="S990" s="946"/>
      <c r="T990" s="913"/>
      <c r="U990" s="913"/>
      <c r="V990" s="913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</row>
    <row r="991" spans="1:44" ht="9.75" customHeight="1" outlineLevel="4" x14ac:dyDescent="0.15">
      <c r="A991" s="949"/>
      <c r="B991" s="952"/>
      <c r="C991" s="955"/>
      <c r="D991" s="958"/>
      <c r="E991" s="961"/>
      <c r="F991" s="983"/>
      <c r="G991" s="943"/>
      <c r="H991" s="987"/>
      <c r="I991" s="987"/>
      <c r="J991" s="18" t="s">
        <v>159</v>
      </c>
      <c r="K991" s="21"/>
      <c r="L991" s="21"/>
      <c r="M991" s="22"/>
      <c r="N991" s="22"/>
      <c r="O991" s="22"/>
      <c r="P991" s="22"/>
      <c r="Q991" s="18"/>
      <c r="R991" s="18"/>
      <c r="S991" s="946"/>
      <c r="T991" s="913"/>
      <c r="U991" s="913"/>
      <c r="V991" s="913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</row>
    <row r="992" spans="1:44" ht="9.75" customHeight="1" outlineLevel="4" thickBot="1" x14ac:dyDescent="0.2">
      <c r="A992" s="950"/>
      <c r="B992" s="953"/>
      <c r="C992" s="956"/>
      <c r="D992" s="959"/>
      <c r="E992" s="962"/>
      <c r="F992" s="984"/>
      <c r="G992" s="944"/>
      <c r="H992" s="988"/>
      <c r="I992" s="988"/>
      <c r="J992" s="19" t="s">
        <v>385</v>
      </c>
      <c r="K992" s="19">
        <f>SUM(K988:K991)</f>
        <v>0</v>
      </c>
      <c r="L992" s="19">
        <f>SUM(L988:L991)</f>
        <v>0</v>
      </c>
      <c r="M992" s="19">
        <f t="shared" ref="M992:R992" si="235">SUM(M988:M991)</f>
        <v>0</v>
      </c>
      <c r="N992" s="19">
        <f t="shared" si="235"/>
        <v>0</v>
      </c>
      <c r="O992" s="19">
        <f t="shared" si="235"/>
        <v>0</v>
      </c>
      <c r="P992" s="19">
        <f t="shared" si="235"/>
        <v>0</v>
      </c>
      <c r="Q992" s="19">
        <f t="shared" si="235"/>
        <v>0</v>
      </c>
      <c r="R992" s="19">
        <f t="shared" si="235"/>
        <v>0</v>
      </c>
      <c r="S992" s="947"/>
      <c r="T992" s="914"/>
      <c r="U992" s="914"/>
      <c r="V992" s="914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</row>
    <row r="993" spans="1:116" ht="9.75" customHeight="1" outlineLevel="4" x14ac:dyDescent="0.15">
      <c r="A993" s="1001" t="s">
        <v>73</v>
      </c>
      <c r="B993" s="1005" t="s">
        <v>10</v>
      </c>
      <c r="C993" s="1009" t="s">
        <v>10</v>
      </c>
      <c r="D993" s="1045" t="s">
        <v>48</v>
      </c>
      <c r="E993" s="1023" t="s">
        <v>12</v>
      </c>
      <c r="F993" s="1050"/>
      <c r="G993" s="985"/>
      <c r="H993" s="985"/>
      <c r="I993" s="985"/>
      <c r="J993" s="14" t="s">
        <v>156</v>
      </c>
      <c r="K993" s="20"/>
      <c r="L993" s="20"/>
      <c r="M993" s="17"/>
      <c r="N993" s="17"/>
      <c r="O993" s="17"/>
      <c r="P993" s="17"/>
      <c r="Q993" s="16"/>
      <c r="R993" s="16"/>
      <c r="S993" s="1013"/>
      <c r="T993" s="912"/>
      <c r="U993" s="912"/>
      <c r="V993" s="912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</row>
    <row r="994" spans="1:116" ht="11.25" customHeight="1" outlineLevel="4" x14ac:dyDescent="0.15">
      <c r="A994" s="1001"/>
      <c r="B994" s="1005"/>
      <c r="C994" s="1009"/>
      <c r="D994" s="1045"/>
      <c r="E994" s="1023"/>
      <c r="F994" s="1050"/>
      <c r="G994" s="985"/>
      <c r="H994" s="985"/>
      <c r="I994" s="985"/>
      <c r="J994" s="16" t="s">
        <v>157</v>
      </c>
      <c r="K994" s="20"/>
      <c r="L994" s="20"/>
      <c r="M994" s="17"/>
      <c r="N994" s="17"/>
      <c r="O994" s="17"/>
      <c r="P994" s="17"/>
      <c r="Q994" s="16"/>
      <c r="R994" s="16"/>
      <c r="S994" s="1013"/>
      <c r="T994" s="913"/>
      <c r="U994" s="913"/>
      <c r="V994" s="913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</row>
    <row r="995" spans="1:116" ht="9.75" customHeight="1" outlineLevel="4" x14ac:dyDescent="0.15">
      <c r="A995" s="1001"/>
      <c r="B995" s="1005"/>
      <c r="C995" s="1009"/>
      <c r="D995" s="1045"/>
      <c r="E995" s="1023"/>
      <c r="F995" s="1050"/>
      <c r="G995" s="985"/>
      <c r="H995" s="985"/>
      <c r="I995" s="985"/>
      <c r="J995" s="16" t="s">
        <v>158</v>
      </c>
      <c r="K995" s="20"/>
      <c r="L995" s="20"/>
      <c r="M995" s="17"/>
      <c r="N995" s="17"/>
      <c r="O995" s="17"/>
      <c r="P995" s="17"/>
      <c r="Q995" s="16"/>
      <c r="R995" s="16"/>
      <c r="S995" s="1013"/>
      <c r="T995" s="913"/>
      <c r="U995" s="913"/>
      <c r="V995" s="913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</row>
    <row r="996" spans="1:116" ht="9.75" customHeight="1" outlineLevel="4" x14ac:dyDescent="0.15">
      <c r="A996" s="1002"/>
      <c r="B996" s="1006"/>
      <c r="C996" s="1010"/>
      <c r="D996" s="1046"/>
      <c r="E996" s="1024"/>
      <c r="F996" s="1051"/>
      <c r="G996" s="987"/>
      <c r="H996" s="987"/>
      <c r="I996" s="987"/>
      <c r="J996" s="18" t="s">
        <v>159</v>
      </c>
      <c r="K996" s="21"/>
      <c r="L996" s="21"/>
      <c r="M996" s="22"/>
      <c r="N996" s="22"/>
      <c r="O996" s="22"/>
      <c r="P996" s="22"/>
      <c r="Q996" s="18"/>
      <c r="R996" s="18"/>
      <c r="S996" s="1014"/>
      <c r="T996" s="913"/>
      <c r="U996" s="913"/>
      <c r="V996" s="913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</row>
    <row r="997" spans="1:116" ht="9.75" customHeight="1" outlineLevel="4" thickBot="1" x14ac:dyDescent="0.2">
      <c r="A997" s="1003"/>
      <c r="B997" s="1007"/>
      <c r="C997" s="1011"/>
      <c r="D997" s="1047"/>
      <c r="E997" s="1025"/>
      <c r="F997" s="1052"/>
      <c r="G997" s="988"/>
      <c r="H997" s="988"/>
      <c r="I997" s="988"/>
      <c r="J997" s="19" t="s">
        <v>385</v>
      </c>
      <c r="K997" s="19">
        <f>SUM(K993:K996)</f>
        <v>0</v>
      </c>
      <c r="L997" s="19">
        <f>SUM(L993:L996)</f>
        <v>0</v>
      </c>
      <c r="M997" s="19">
        <f t="shared" ref="M997:R997" si="236">SUM(M993:M996)</f>
        <v>0</v>
      </c>
      <c r="N997" s="19">
        <f t="shared" si="236"/>
        <v>0</v>
      </c>
      <c r="O997" s="19">
        <f t="shared" si="236"/>
        <v>0</v>
      </c>
      <c r="P997" s="19">
        <f t="shared" si="236"/>
        <v>0</v>
      </c>
      <c r="Q997" s="19">
        <f t="shared" si="236"/>
        <v>0</v>
      </c>
      <c r="R997" s="19">
        <f t="shared" si="236"/>
        <v>0</v>
      </c>
      <c r="S997" s="1015"/>
      <c r="T997" s="914"/>
      <c r="U997" s="914"/>
      <c r="V997" s="914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</row>
    <row r="998" spans="1:116" ht="9.75" customHeight="1" outlineLevel="3" thickBot="1" x14ac:dyDescent="0.2">
      <c r="A998" s="23" t="s">
        <v>73</v>
      </c>
      <c r="B998" s="24" t="s">
        <v>10</v>
      </c>
      <c r="C998" s="87" t="s">
        <v>10</v>
      </c>
      <c r="D998" s="25">
        <v>6</v>
      </c>
      <c r="E998" s="915" t="s">
        <v>46</v>
      </c>
      <c r="F998" s="916"/>
      <c r="G998" s="916"/>
      <c r="H998" s="916"/>
      <c r="I998" s="916"/>
      <c r="J998" s="917"/>
      <c r="K998" s="26">
        <f>K987+K992+K997</f>
        <v>0</v>
      </c>
      <c r="L998" s="26">
        <f>L987+L992+L997</f>
        <v>0</v>
      </c>
      <c r="M998" s="26">
        <f t="shared" ref="M998:R998" si="237">M987+M992+M997</f>
        <v>0</v>
      </c>
      <c r="N998" s="26">
        <f t="shared" si="237"/>
        <v>0</v>
      </c>
      <c r="O998" s="26">
        <f t="shared" si="237"/>
        <v>0</v>
      </c>
      <c r="P998" s="26">
        <f t="shared" si="237"/>
        <v>0</v>
      </c>
      <c r="Q998" s="26">
        <f t="shared" si="237"/>
        <v>0</v>
      </c>
      <c r="R998" s="26">
        <f t="shared" si="237"/>
        <v>0</v>
      </c>
      <c r="S998" s="27" t="s">
        <v>13</v>
      </c>
      <c r="T998" s="26" t="s">
        <v>13</v>
      </c>
      <c r="U998" s="28" t="s">
        <v>13</v>
      </c>
      <c r="V998" s="29" t="s">
        <v>13</v>
      </c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</row>
    <row r="999" spans="1:116" ht="9.75" customHeight="1" outlineLevel="4" thickBot="1" x14ac:dyDescent="0.2">
      <c r="A999" s="11" t="s">
        <v>73</v>
      </c>
      <c r="B999" s="12" t="s">
        <v>10</v>
      </c>
      <c r="C999" s="86" t="s">
        <v>10</v>
      </c>
      <c r="D999" s="13">
        <v>7</v>
      </c>
      <c r="E999" s="1016" t="s">
        <v>213</v>
      </c>
      <c r="F999" s="1017"/>
      <c r="G999" s="1017"/>
      <c r="H999" s="1017"/>
      <c r="I999" s="1017"/>
      <c r="J999" s="1017"/>
      <c r="K999" s="1017"/>
      <c r="L999" s="1017"/>
      <c r="M999" s="1017"/>
      <c r="N999" s="1017"/>
      <c r="O999" s="1017"/>
      <c r="P999" s="1017"/>
      <c r="Q999" s="1017"/>
      <c r="R999" s="1017"/>
      <c r="S999" s="1017"/>
      <c r="T999" s="1017"/>
      <c r="U999" s="1017"/>
      <c r="V999" s="1018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</row>
    <row r="1000" spans="1:116" ht="9.75" customHeight="1" outlineLevel="4" x14ac:dyDescent="0.15">
      <c r="A1000" s="1000" t="s">
        <v>73</v>
      </c>
      <c r="B1000" s="1004" t="s">
        <v>10</v>
      </c>
      <c r="C1000" s="1008" t="s">
        <v>10</v>
      </c>
      <c r="D1000" s="1048" t="s">
        <v>49</v>
      </c>
      <c r="E1000" s="1022" t="s">
        <v>10</v>
      </c>
      <c r="F1000" s="981"/>
      <c r="G1000" s="986"/>
      <c r="H1000" s="986"/>
      <c r="I1000" s="986"/>
      <c r="J1000" s="16" t="s">
        <v>156</v>
      </c>
      <c r="K1000" s="20"/>
      <c r="L1000" s="14"/>
      <c r="M1000" s="15"/>
      <c r="N1000" s="15"/>
      <c r="O1000" s="15"/>
      <c r="P1000" s="15"/>
      <c r="Q1000" s="14"/>
      <c r="R1000" s="14"/>
      <c r="S1000" s="1012"/>
      <c r="T1000" s="912"/>
      <c r="U1000" s="912"/>
      <c r="V1000" s="912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</row>
    <row r="1001" spans="1:116" ht="9.75" customHeight="1" outlineLevel="4" x14ac:dyDescent="0.15">
      <c r="A1001" s="1001"/>
      <c r="B1001" s="1005"/>
      <c r="C1001" s="1009"/>
      <c r="D1001" s="1045"/>
      <c r="E1001" s="1023"/>
      <c r="F1001" s="982"/>
      <c r="G1001" s="985"/>
      <c r="H1001" s="985"/>
      <c r="I1001" s="985"/>
      <c r="J1001" s="16" t="s">
        <v>157</v>
      </c>
      <c r="K1001" s="20"/>
      <c r="L1001" s="16"/>
      <c r="M1001" s="17"/>
      <c r="N1001" s="17"/>
      <c r="O1001" s="17"/>
      <c r="P1001" s="17"/>
      <c r="Q1001" s="16"/>
      <c r="R1001" s="16"/>
      <c r="S1001" s="1013"/>
      <c r="T1001" s="913"/>
      <c r="U1001" s="913"/>
      <c r="V1001" s="913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</row>
    <row r="1002" spans="1:116" ht="9.75" customHeight="1" outlineLevel="4" x14ac:dyDescent="0.15">
      <c r="A1002" s="1001"/>
      <c r="B1002" s="1005"/>
      <c r="C1002" s="1009"/>
      <c r="D1002" s="1045"/>
      <c r="E1002" s="1023"/>
      <c r="F1002" s="982"/>
      <c r="G1002" s="985"/>
      <c r="H1002" s="985"/>
      <c r="I1002" s="985"/>
      <c r="J1002" s="16" t="s">
        <v>158</v>
      </c>
      <c r="K1002" s="20"/>
      <c r="L1002" s="16"/>
      <c r="M1002" s="17"/>
      <c r="N1002" s="17"/>
      <c r="O1002" s="17"/>
      <c r="P1002" s="17"/>
      <c r="Q1002" s="16"/>
      <c r="R1002" s="16"/>
      <c r="S1002" s="1013"/>
      <c r="T1002" s="913"/>
      <c r="U1002" s="913"/>
      <c r="V1002" s="913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</row>
    <row r="1003" spans="1:116" ht="9.75" customHeight="1" outlineLevel="4" x14ac:dyDescent="0.15">
      <c r="A1003" s="1002"/>
      <c r="B1003" s="1006"/>
      <c r="C1003" s="1010"/>
      <c r="D1003" s="1046"/>
      <c r="E1003" s="1024"/>
      <c r="F1003" s="983"/>
      <c r="G1003" s="987"/>
      <c r="H1003" s="987"/>
      <c r="I1003" s="987"/>
      <c r="J1003" s="18" t="s">
        <v>159</v>
      </c>
      <c r="K1003" s="21"/>
      <c r="L1003" s="18"/>
      <c r="M1003" s="18"/>
      <c r="N1003" s="18"/>
      <c r="O1003" s="18"/>
      <c r="P1003" s="18"/>
      <c r="Q1003" s="18"/>
      <c r="R1003" s="18"/>
      <c r="S1003" s="1014"/>
      <c r="T1003" s="913"/>
      <c r="U1003" s="913"/>
      <c r="V1003" s="913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</row>
    <row r="1004" spans="1:116" ht="9.75" customHeight="1" outlineLevel="4" thickBot="1" x14ac:dyDescent="0.2">
      <c r="A1004" s="1003"/>
      <c r="B1004" s="1007"/>
      <c r="C1004" s="1011"/>
      <c r="D1004" s="1047"/>
      <c r="E1004" s="1025"/>
      <c r="F1004" s="984"/>
      <c r="G1004" s="988"/>
      <c r="H1004" s="988"/>
      <c r="I1004" s="988"/>
      <c r="J1004" s="19" t="s">
        <v>385</v>
      </c>
      <c r="K1004" s="19">
        <f>SUM(K1000:K1003)</f>
        <v>0</v>
      </c>
      <c r="L1004" s="19">
        <f>SUM(L1000:L1003)</f>
        <v>0</v>
      </c>
      <c r="M1004" s="19">
        <f t="shared" ref="M1004:R1004" si="238">SUM(M1000:M1003)</f>
        <v>0</v>
      </c>
      <c r="N1004" s="19">
        <f t="shared" si="238"/>
        <v>0</v>
      </c>
      <c r="O1004" s="19">
        <f t="shared" si="238"/>
        <v>0</v>
      </c>
      <c r="P1004" s="19">
        <f t="shared" si="238"/>
        <v>0</v>
      </c>
      <c r="Q1004" s="19">
        <f t="shared" si="238"/>
        <v>0</v>
      </c>
      <c r="R1004" s="19">
        <f t="shared" si="238"/>
        <v>0</v>
      </c>
      <c r="S1004" s="1015"/>
      <c r="T1004" s="914"/>
      <c r="U1004" s="914"/>
      <c r="V1004" s="914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</row>
    <row r="1005" spans="1:116" ht="9.75" customHeight="1" outlineLevel="4" x14ac:dyDescent="0.15">
      <c r="A1005" s="948" t="s">
        <v>73</v>
      </c>
      <c r="B1005" s="951" t="s">
        <v>10</v>
      </c>
      <c r="C1005" s="954" t="s">
        <v>10</v>
      </c>
      <c r="D1005" s="957" t="s">
        <v>49</v>
      </c>
      <c r="E1005" s="960" t="s">
        <v>11</v>
      </c>
      <c r="F1005" s="981"/>
      <c r="G1005" s="942"/>
      <c r="H1005" s="986"/>
      <c r="I1005" s="986"/>
      <c r="J1005" s="14" t="s">
        <v>156</v>
      </c>
      <c r="K1005" s="20"/>
      <c r="L1005" s="20"/>
      <c r="M1005" s="17"/>
      <c r="N1005" s="17"/>
      <c r="O1005" s="17"/>
      <c r="P1005" s="17"/>
      <c r="Q1005" s="16"/>
      <c r="R1005" s="16"/>
      <c r="S1005" s="945"/>
      <c r="T1005" s="912"/>
      <c r="U1005" s="912"/>
      <c r="V1005" s="912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</row>
    <row r="1006" spans="1:116" ht="9.75" customHeight="1" outlineLevel="4" x14ac:dyDescent="0.15">
      <c r="A1006" s="949"/>
      <c r="B1006" s="952"/>
      <c r="C1006" s="955"/>
      <c r="D1006" s="958"/>
      <c r="E1006" s="961"/>
      <c r="F1006" s="982"/>
      <c r="G1006" s="943"/>
      <c r="H1006" s="985"/>
      <c r="I1006" s="985"/>
      <c r="J1006" s="16" t="s">
        <v>157</v>
      </c>
      <c r="K1006" s="20"/>
      <c r="L1006" s="20"/>
      <c r="M1006" s="17"/>
      <c r="N1006" s="17"/>
      <c r="O1006" s="17"/>
      <c r="P1006" s="17"/>
      <c r="Q1006" s="16"/>
      <c r="R1006" s="16"/>
      <c r="S1006" s="946"/>
      <c r="T1006" s="913"/>
      <c r="U1006" s="913"/>
      <c r="V1006" s="913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</row>
    <row r="1007" spans="1:116" ht="9.75" customHeight="1" outlineLevel="4" x14ac:dyDescent="0.15">
      <c r="A1007" s="949"/>
      <c r="B1007" s="952"/>
      <c r="C1007" s="955"/>
      <c r="D1007" s="958"/>
      <c r="E1007" s="961"/>
      <c r="F1007" s="982"/>
      <c r="G1007" s="943"/>
      <c r="H1007" s="985"/>
      <c r="I1007" s="985"/>
      <c r="J1007" s="16" t="s">
        <v>158</v>
      </c>
      <c r="K1007" s="20"/>
      <c r="L1007" s="20"/>
      <c r="M1007" s="17"/>
      <c r="N1007" s="17"/>
      <c r="O1007" s="17"/>
      <c r="P1007" s="17"/>
      <c r="Q1007" s="16"/>
      <c r="R1007" s="16"/>
      <c r="S1007" s="946"/>
      <c r="T1007" s="913"/>
      <c r="U1007" s="913"/>
      <c r="V1007" s="913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</row>
    <row r="1008" spans="1:116" ht="9.75" customHeight="1" outlineLevel="4" x14ac:dyDescent="0.15">
      <c r="A1008" s="949"/>
      <c r="B1008" s="952"/>
      <c r="C1008" s="955"/>
      <c r="D1008" s="958"/>
      <c r="E1008" s="961"/>
      <c r="F1008" s="983"/>
      <c r="G1008" s="943"/>
      <c r="H1008" s="987"/>
      <c r="I1008" s="987"/>
      <c r="J1008" s="18" t="s">
        <v>159</v>
      </c>
      <c r="K1008" s="21"/>
      <c r="L1008" s="21"/>
      <c r="M1008" s="22"/>
      <c r="N1008" s="22"/>
      <c r="O1008" s="22"/>
      <c r="P1008" s="22"/>
      <c r="Q1008" s="18"/>
      <c r="R1008" s="18"/>
      <c r="S1008" s="946"/>
      <c r="T1008" s="913"/>
      <c r="U1008" s="913"/>
      <c r="V1008" s="913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</row>
    <row r="1009" spans="1:116" ht="9.75" customHeight="1" outlineLevel="4" thickBot="1" x14ac:dyDescent="0.2">
      <c r="A1009" s="950"/>
      <c r="B1009" s="953"/>
      <c r="C1009" s="956"/>
      <c r="D1009" s="959"/>
      <c r="E1009" s="962"/>
      <c r="F1009" s="984"/>
      <c r="G1009" s="944"/>
      <c r="H1009" s="988"/>
      <c r="I1009" s="988"/>
      <c r="J1009" s="19" t="s">
        <v>385</v>
      </c>
      <c r="K1009" s="19">
        <f>SUM(K1005:K1008)</f>
        <v>0</v>
      </c>
      <c r="L1009" s="19">
        <f>SUM(L1005:L1008)</f>
        <v>0</v>
      </c>
      <c r="M1009" s="19">
        <f t="shared" ref="M1009:R1009" si="239">SUM(M1005:M1008)</f>
        <v>0</v>
      </c>
      <c r="N1009" s="19">
        <f t="shared" si="239"/>
        <v>0</v>
      </c>
      <c r="O1009" s="19">
        <f t="shared" si="239"/>
        <v>0</v>
      </c>
      <c r="P1009" s="19">
        <f t="shared" si="239"/>
        <v>0</v>
      </c>
      <c r="Q1009" s="19">
        <f t="shared" si="239"/>
        <v>0</v>
      </c>
      <c r="R1009" s="19">
        <f t="shared" si="239"/>
        <v>0</v>
      </c>
      <c r="S1009" s="947"/>
      <c r="T1009" s="914"/>
      <c r="U1009" s="914"/>
      <c r="V1009" s="914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</row>
    <row r="1010" spans="1:116" ht="9.75" customHeight="1" outlineLevel="4" x14ac:dyDescent="0.15">
      <c r="A1010" s="1001" t="s">
        <v>73</v>
      </c>
      <c r="B1010" s="1005" t="s">
        <v>10</v>
      </c>
      <c r="C1010" s="1009" t="s">
        <v>10</v>
      </c>
      <c r="D1010" s="1045" t="s">
        <v>49</v>
      </c>
      <c r="E1010" s="1023" t="s">
        <v>12</v>
      </c>
      <c r="F1010" s="1050"/>
      <c r="G1010" s="985"/>
      <c r="H1010" s="985"/>
      <c r="I1010" s="985"/>
      <c r="J1010" s="14" t="s">
        <v>156</v>
      </c>
      <c r="K1010" s="20"/>
      <c r="L1010" s="20"/>
      <c r="M1010" s="17"/>
      <c r="N1010" s="17"/>
      <c r="O1010" s="17"/>
      <c r="P1010" s="17"/>
      <c r="Q1010" s="16"/>
      <c r="R1010" s="16"/>
      <c r="S1010" s="1013"/>
      <c r="T1010" s="912"/>
      <c r="U1010" s="912"/>
      <c r="V1010" s="912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</row>
    <row r="1011" spans="1:116" ht="11.25" customHeight="1" outlineLevel="4" x14ac:dyDescent="0.15">
      <c r="A1011" s="1001"/>
      <c r="B1011" s="1005"/>
      <c r="C1011" s="1009"/>
      <c r="D1011" s="1045"/>
      <c r="E1011" s="1023"/>
      <c r="F1011" s="1050"/>
      <c r="G1011" s="985"/>
      <c r="H1011" s="985"/>
      <c r="I1011" s="985"/>
      <c r="J1011" s="16" t="s">
        <v>157</v>
      </c>
      <c r="K1011" s="20"/>
      <c r="L1011" s="20"/>
      <c r="M1011" s="17"/>
      <c r="N1011" s="17"/>
      <c r="O1011" s="17"/>
      <c r="P1011" s="17"/>
      <c r="Q1011" s="16"/>
      <c r="R1011" s="16"/>
      <c r="S1011" s="1013"/>
      <c r="T1011" s="913"/>
      <c r="U1011" s="913"/>
      <c r="V1011" s="913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</row>
    <row r="1012" spans="1:116" ht="9.75" customHeight="1" outlineLevel="4" x14ac:dyDescent="0.15">
      <c r="A1012" s="1001"/>
      <c r="B1012" s="1005"/>
      <c r="C1012" s="1009"/>
      <c r="D1012" s="1045"/>
      <c r="E1012" s="1023"/>
      <c r="F1012" s="1050"/>
      <c r="G1012" s="985"/>
      <c r="H1012" s="985"/>
      <c r="I1012" s="985"/>
      <c r="J1012" s="16" t="s">
        <v>158</v>
      </c>
      <c r="K1012" s="20"/>
      <c r="L1012" s="20"/>
      <c r="M1012" s="17"/>
      <c r="N1012" s="17"/>
      <c r="O1012" s="17"/>
      <c r="P1012" s="17"/>
      <c r="Q1012" s="16"/>
      <c r="R1012" s="16"/>
      <c r="S1012" s="1013"/>
      <c r="T1012" s="913"/>
      <c r="U1012" s="913"/>
      <c r="V1012" s="913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</row>
    <row r="1013" spans="1:116" ht="9.75" customHeight="1" outlineLevel="4" x14ac:dyDescent="0.15">
      <c r="A1013" s="1002"/>
      <c r="B1013" s="1006"/>
      <c r="C1013" s="1010"/>
      <c r="D1013" s="1046"/>
      <c r="E1013" s="1024"/>
      <c r="F1013" s="1051"/>
      <c r="G1013" s="987"/>
      <c r="H1013" s="987"/>
      <c r="I1013" s="987"/>
      <c r="J1013" s="18" t="s">
        <v>159</v>
      </c>
      <c r="K1013" s="21"/>
      <c r="L1013" s="21"/>
      <c r="M1013" s="22"/>
      <c r="N1013" s="22"/>
      <c r="O1013" s="22"/>
      <c r="P1013" s="22"/>
      <c r="Q1013" s="18"/>
      <c r="R1013" s="18"/>
      <c r="S1013" s="1014"/>
      <c r="T1013" s="913"/>
      <c r="U1013" s="913"/>
      <c r="V1013" s="913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</row>
    <row r="1014" spans="1:116" ht="9.75" customHeight="1" outlineLevel="4" thickBot="1" x14ac:dyDescent="0.2">
      <c r="A1014" s="1003"/>
      <c r="B1014" s="1007"/>
      <c r="C1014" s="1011"/>
      <c r="D1014" s="1047"/>
      <c r="E1014" s="1025"/>
      <c r="F1014" s="1052"/>
      <c r="G1014" s="988"/>
      <c r="H1014" s="988"/>
      <c r="I1014" s="988"/>
      <c r="J1014" s="19" t="s">
        <v>385</v>
      </c>
      <c r="K1014" s="19">
        <f>SUM(K1010:K1013)</f>
        <v>0</v>
      </c>
      <c r="L1014" s="19">
        <f>SUM(L1010:L1013)</f>
        <v>0</v>
      </c>
      <c r="M1014" s="19">
        <f t="shared" ref="M1014:R1014" si="240">SUM(M1010:M1013)</f>
        <v>0</v>
      </c>
      <c r="N1014" s="19">
        <f t="shared" si="240"/>
        <v>0</v>
      </c>
      <c r="O1014" s="19">
        <f t="shared" si="240"/>
        <v>0</v>
      </c>
      <c r="P1014" s="19">
        <f t="shared" si="240"/>
        <v>0</v>
      </c>
      <c r="Q1014" s="19">
        <f t="shared" si="240"/>
        <v>0</v>
      </c>
      <c r="R1014" s="19">
        <f t="shared" si="240"/>
        <v>0</v>
      </c>
      <c r="S1014" s="1015"/>
      <c r="T1014" s="914"/>
      <c r="U1014" s="914"/>
      <c r="V1014" s="914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</row>
    <row r="1015" spans="1:116" ht="9.75" customHeight="1" outlineLevel="3" thickBot="1" x14ac:dyDescent="0.2">
      <c r="A1015" s="23" t="s">
        <v>73</v>
      </c>
      <c r="B1015" s="24" t="s">
        <v>10</v>
      </c>
      <c r="C1015" s="87" t="s">
        <v>10</v>
      </c>
      <c r="D1015" s="25">
        <v>7</v>
      </c>
      <c r="E1015" s="915" t="s">
        <v>46</v>
      </c>
      <c r="F1015" s="916"/>
      <c r="G1015" s="916"/>
      <c r="H1015" s="916"/>
      <c r="I1015" s="916"/>
      <c r="J1015" s="917"/>
      <c r="K1015" s="26">
        <f>K1004+K1009+K1014</f>
        <v>0</v>
      </c>
      <c r="L1015" s="26">
        <f>L1004+L1009+L1014</f>
        <v>0</v>
      </c>
      <c r="M1015" s="26">
        <f t="shared" ref="M1015:R1015" si="241">M1004+M1009+M1014</f>
        <v>0</v>
      </c>
      <c r="N1015" s="26">
        <f t="shared" si="241"/>
        <v>0</v>
      </c>
      <c r="O1015" s="26">
        <f t="shared" si="241"/>
        <v>0</v>
      </c>
      <c r="P1015" s="26">
        <f t="shared" si="241"/>
        <v>0</v>
      </c>
      <c r="Q1015" s="26">
        <f t="shared" si="241"/>
        <v>0</v>
      </c>
      <c r="R1015" s="26">
        <f t="shared" si="241"/>
        <v>0</v>
      </c>
      <c r="S1015" s="27" t="s">
        <v>13</v>
      </c>
      <c r="T1015" s="26" t="s">
        <v>13</v>
      </c>
      <c r="U1015" s="28" t="s">
        <v>13</v>
      </c>
      <c r="V1015" s="29" t="s">
        <v>13</v>
      </c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</row>
    <row r="1016" spans="1:116" ht="9.75" customHeight="1" outlineLevel="4" thickBot="1" x14ac:dyDescent="0.2">
      <c r="A1016" s="11" t="s">
        <v>73</v>
      </c>
      <c r="B1016" s="12" t="s">
        <v>10</v>
      </c>
      <c r="C1016" s="86" t="s">
        <v>10</v>
      </c>
      <c r="D1016" s="13">
        <v>8</v>
      </c>
      <c r="E1016" s="1016" t="s">
        <v>214</v>
      </c>
      <c r="F1016" s="1017"/>
      <c r="G1016" s="1017"/>
      <c r="H1016" s="1017"/>
      <c r="I1016" s="1017"/>
      <c r="J1016" s="1017"/>
      <c r="K1016" s="1017"/>
      <c r="L1016" s="1017"/>
      <c r="M1016" s="1017"/>
      <c r="N1016" s="1017"/>
      <c r="O1016" s="1017"/>
      <c r="P1016" s="1017"/>
      <c r="Q1016" s="1017"/>
      <c r="R1016" s="1017"/>
      <c r="S1016" s="1017"/>
      <c r="T1016" s="1017"/>
      <c r="U1016" s="1017"/>
      <c r="V1016" s="1018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</row>
    <row r="1017" spans="1:116" ht="9.75" customHeight="1" outlineLevel="4" x14ac:dyDescent="0.15">
      <c r="A1017" s="1000" t="s">
        <v>73</v>
      </c>
      <c r="B1017" s="1004" t="s">
        <v>10</v>
      </c>
      <c r="C1017" s="1008" t="s">
        <v>10</v>
      </c>
      <c r="D1017" s="1048" t="s">
        <v>58</v>
      </c>
      <c r="E1017" s="1022" t="s">
        <v>10</v>
      </c>
      <c r="F1017" s="981"/>
      <c r="G1017" s="986"/>
      <c r="H1017" s="986"/>
      <c r="I1017" s="986"/>
      <c r="J1017" s="16" t="s">
        <v>156</v>
      </c>
      <c r="K1017" s="20"/>
      <c r="L1017" s="14"/>
      <c r="M1017" s="15"/>
      <c r="N1017" s="15"/>
      <c r="O1017" s="15"/>
      <c r="P1017" s="15"/>
      <c r="Q1017" s="14"/>
      <c r="R1017" s="14"/>
      <c r="S1017" s="1012"/>
      <c r="T1017" s="912"/>
      <c r="U1017" s="912"/>
      <c r="V1017" s="912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</row>
    <row r="1018" spans="1:116" ht="9.75" customHeight="1" outlineLevel="4" x14ac:dyDescent="0.15">
      <c r="A1018" s="1001"/>
      <c r="B1018" s="1005"/>
      <c r="C1018" s="1009"/>
      <c r="D1018" s="1045"/>
      <c r="E1018" s="1023"/>
      <c r="F1018" s="982"/>
      <c r="G1018" s="985"/>
      <c r="H1018" s="985"/>
      <c r="I1018" s="985"/>
      <c r="J1018" s="16" t="s">
        <v>157</v>
      </c>
      <c r="K1018" s="20"/>
      <c r="L1018" s="16"/>
      <c r="M1018" s="17"/>
      <c r="N1018" s="17"/>
      <c r="O1018" s="17"/>
      <c r="P1018" s="17"/>
      <c r="Q1018" s="16"/>
      <c r="R1018" s="16"/>
      <c r="S1018" s="1013"/>
      <c r="T1018" s="913"/>
      <c r="U1018" s="913"/>
      <c r="V1018" s="913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</row>
    <row r="1019" spans="1:116" ht="9.75" customHeight="1" outlineLevel="4" x14ac:dyDescent="0.15">
      <c r="A1019" s="1001"/>
      <c r="B1019" s="1005"/>
      <c r="C1019" s="1009"/>
      <c r="D1019" s="1045"/>
      <c r="E1019" s="1023"/>
      <c r="F1019" s="982"/>
      <c r="G1019" s="985"/>
      <c r="H1019" s="985"/>
      <c r="I1019" s="985"/>
      <c r="J1019" s="16" t="s">
        <v>158</v>
      </c>
      <c r="K1019" s="20"/>
      <c r="L1019" s="16"/>
      <c r="M1019" s="17"/>
      <c r="N1019" s="17"/>
      <c r="O1019" s="17"/>
      <c r="P1019" s="17"/>
      <c r="Q1019" s="16"/>
      <c r="R1019" s="16"/>
      <c r="S1019" s="1013"/>
      <c r="T1019" s="913"/>
      <c r="U1019" s="913"/>
      <c r="V1019" s="913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</row>
    <row r="1020" spans="1:116" ht="9.75" customHeight="1" outlineLevel="4" x14ac:dyDescent="0.15">
      <c r="A1020" s="1002"/>
      <c r="B1020" s="1006"/>
      <c r="C1020" s="1010"/>
      <c r="D1020" s="1046"/>
      <c r="E1020" s="1024"/>
      <c r="F1020" s="983"/>
      <c r="G1020" s="987"/>
      <c r="H1020" s="987"/>
      <c r="I1020" s="987"/>
      <c r="J1020" s="18" t="s">
        <v>159</v>
      </c>
      <c r="K1020" s="21"/>
      <c r="L1020" s="18"/>
      <c r="M1020" s="18"/>
      <c r="N1020" s="18"/>
      <c r="O1020" s="18"/>
      <c r="P1020" s="18"/>
      <c r="Q1020" s="18"/>
      <c r="R1020" s="18"/>
      <c r="S1020" s="1014"/>
      <c r="T1020" s="913"/>
      <c r="U1020" s="913"/>
      <c r="V1020" s="913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</row>
    <row r="1021" spans="1:116" ht="9.75" customHeight="1" outlineLevel="4" thickBot="1" x14ac:dyDescent="0.2">
      <c r="A1021" s="1003"/>
      <c r="B1021" s="1007"/>
      <c r="C1021" s="1011"/>
      <c r="D1021" s="1047"/>
      <c r="E1021" s="1025"/>
      <c r="F1021" s="984"/>
      <c r="G1021" s="988"/>
      <c r="H1021" s="988"/>
      <c r="I1021" s="988"/>
      <c r="J1021" s="19" t="s">
        <v>385</v>
      </c>
      <c r="K1021" s="19">
        <f>SUM(K1017:K1020)</f>
        <v>0</v>
      </c>
      <c r="L1021" s="19">
        <f>SUM(L1017:L1020)</f>
        <v>0</v>
      </c>
      <c r="M1021" s="19">
        <f t="shared" ref="M1021:R1021" si="242">SUM(M1017:M1020)</f>
        <v>0</v>
      </c>
      <c r="N1021" s="19">
        <f t="shared" si="242"/>
        <v>0</v>
      </c>
      <c r="O1021" s="19">
        <f t="shared" si="242"/>
        <v>0</v>
      </c>
      <c r="P1021" s="19">
        <f t="shared" si="242"/>
        <v>0</v>
      </c>
      <c r="Q1021" s="19">
        <f t="shared" si="242"/>
        <v>0</v>
      </c>
      <c r="R1021" s="19">
        <f t="shared" si="242"/>
        <v>0</v>
      </c>
      <c r="S1021" s="1015"/>
      <c r="T1021" s="914"/>
      <c r="U1021" s="914"/>
      <c r="V1021" s="914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</row>
    <row r="1022" spans="1:116" ht="9.75" customHeight="1" outlineLevel="4" x14ac:dyDescent="0.15">
      <c r="A1022" s="948" t="s">
        <v>73</v>
      </c>
      <c r="B1022" s="951" t="s">
        <v>10</v>
      </c>
      <c r="C1022" s="954" t="s">
        <v>10</v>
      </c>
      <c r="D1022" s="957" t="s">
        <v>58</v>
      </c>
      <c r="E1022" s="960" t="s">
        <v>11</v>
      </c>
      <c r="F1022" s="981"/>
      <c r="G1022" s="942"/>
      <c r="H1022" s="986"/>
      <c r="I1022" s="986"/>
      <c r="J1022" s="14" t="s">
        <v>156</v>
      </c>
      <c r="K1022" s="20"/>
      <c r="L1022" s="20"/>
      <c r="M1022" s="17"/>
      <c r="N1022" s="17"/>
      <c r="O1022" s="17"/>
      <c r="P1022" s="17"/>
      <c r="Q1022" s="16"/>
      <c r="R1022" s="16"/>
      <c r="S1022" s="945"/>
      <c r="T1022" s="912"/>
      <c r="U1022" s="912"/>
      <c r="V1022" s="912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</row>
    <row r="1023" spans="1:116" ht="9.75" customHeight="1" outlineLevel="4" x14ac:dyDescent="0.15">
      <c r="A1023" s="949"/>
      <c r="B1023" s="952"/>
      <c r="C1023" s="955"/>
      <c r="D1023" s="958"/>
      <c r="E1023" s="961"/>
      <c r="F1023" s="982"/>
      <c r="G1023" s="943"/>
      <c r="H1023" s="985"/>
      <c r="I1023" s="985"/>
      <c r="J1023" s="16" t="s">
        <v>157</v>
      </c>
      <c r="K1023" s="20"/>
      <c r="L1023" s="20"/>
      <c r="M1023" s="17"/>
      <c r="N1023" s="17"/>
      <c r="O1023" s="17"/>
      <c r="P1023" s="17"/>
      <c r="Q1023" s="16"/>
      <c r="R1023" s="16"/>
      <c r="S1023" s="946"/>
      <c r="T1023" s="913"/>
      <c r="U1023" s="913"/>
      <c r="V1023" s="913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</row>
    <row r="1024" spans="1:116" ht="9.75" customHeight="1" outlineLevel="4" x14ac:dyDescent="0.15">
      <c r="A1024" s="949"/>
      <c r="B1024" s="952"/>
      <c r="C1024" s="955"/>
      <c r="D1024" s="958"/>
      <c r="E1024" s="961"/>
      <c r="F1024" s="982"/>
      <c r="G1024" s="943"/>
      <c r="H1024" s="985"/>
      <c r="I1024" s="985"/>
      <c r="J1024" s="16" t="s">
        <v>158</v>
      </c>
      <c r="K1024" s="20"/>
      <c r="L1024" s="20"/>
      <c r="M1024" s="17"/>
      <c r="N1024" s="17"/>
      <c r="O1024" s="17"/>
      <c r="P1024" s="17"/>
      <c r="Q1024" s="16"/>
      <c r="R1024" s="16"/>
      <c r="S1024" s="946"/>
      <c r="T1024" s="913"/>
      <c r="U1024" s="913"/>
      <c r="V1024" s="913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</row>
    <row r="1025" spans="1:116" ht="9.75" customHeight="1" outlineLevel="4" x14ac:dyDescent="0.15">
      <c r="A1025" s="949"/>
      <c r="B1025" s="952"/>
      <c r="C1025" s="955"/>
      <c r="D1025" s="958"/>
      <c r="E1025" s="961"/>
      <c r="F1025" s="983"/>
      <c r="G1025" s="943"/>
      <c r="H1025" s="987"/>
      <c r="I1025" s="987"/>
      <c r="J1025" s="18" t="s">
        <v>159</v>
      </c>
      <c r="K1025" s="21"/>
      <c r="L1025" s="21"/>
      <c r="M1025" s="22"/>
      <c r="N1025" s="22"/>
      <c r="O1025" s="22"/>
      <c r="P1025" s="22"/>
      <c r="Q1025" s="18"/>
      <c r="R1025" s="18"/>
      <c r="S1025" s="946"/>
      <c r="T1025" s="913"/>
      <c r="U1025" s="913"/>
      <c r="V1025" s="913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</row>
    <row r="1026" spans="1:116" ht="9.75" customHeight="1" outlineLevel="4" thickBot="1" x14ac:dyDescent="0.2">
      <c r="A1026" s="950"/>
      <c r="B1026" s="953"/>
      <c r="C1026" s="956"/>
      <c r="D1026" s="959"/>
      <c r="E1026" s="962"/>
      <c r="F1026" s="984"/>
      <c r="G1026" s="944"/>
      <c r="H1026" s="988"/>
      <c r="I1026" s="988"/>
      <c r="J1026" s="19" t="s">
        <v>385</v>
      </c>
      <c r="K1026" s="19">
        <f>SUM(K1022:K1025)</f>
        <v>0</v>
      </c>
      <c r="L1026" s="19">
        <f>SUM(L1022:L1025)</f>
        <v>0</v>
      </c>
      <c r="M1026" s="19">
        <f t="shared" ref="M1026:R1026" si="243">SUM(M1022:M1025)</f>
        <v>0</v>
      </c>
      <c r="N1026" s="19">
        <f t="shared" si="243"/>
        <v>0</v>
      </c>
      <c r="O1026" s="19">
        <f t="shared" si="243"/>
        <v>0</v>
      </c>
      <c r="P1026" s="19">
        <f t="shared" si="243"/>
        <v>0</v>
      </c>
      <c r="Q1026" s="19">
        <f t="shared" si="243"/>
        <v>0</v>
      </c>
      <c r="R1026" s="19">
        <f t="shared" si="243"/>
        <v>0</v>
      </c>
      <c r="S1026" s="947"/>
      <c r="T1026" s="914"/>
      <c r="U1026" s="914"/>
      <c r="V1026" s="914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</row>
    <row r="1027" spans="1:116" ht="9.75" customHeight="1" outlineLevel="4" x14ac:dyDescent="0.15">
      <c r="A1027" s="1001" t="s">
        <v>73</v>
      </c>
      <c r="B1027" s="1005" t="s">
        <v>10</v>
      </c>
      <c r="C1027" s="1009" t="s">
        <v>10</v>
      </c>
      <c r="D1027" s="1045" t="s">
        <v>58</v>
      </c>
      <c r="E1027" s="1023" t="s">
        <v>12</v>
      </c>
      <c r="F1027" s="1050"/>
      <c r="G1027" s="985"/>
      <c r="H1027" s="985"/>
      <c r="I1027" s="985"/>
      <c r="J1027" s="14" t="s">
        <v>156</v>
      </c>
      <c r="K1027" s="20"/>
      <c r="L1027" s="20"/>
      <c r="M1027" s="17"/>
      <c r="N1027" s="17"/>
      <c r="O1027" s="17"/>
      <c r="P1027" s="17"/>
      <c r="Q1027" s="16"/>
      <c r="R1027" s="16"/>
      <c r="S1027" s="1013"/>
      <c r="T1027" s="912"/>
      <c r="U1027" s="912"/>
      <c r="V1027" s="912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</row>
    <row r="1028" spans="1:116" ht="11.25" customHeight="1" outlineLevel="4" x14ac:dyDescent="0.15">
      <c r="A1028" s="1001"/>
      <c r="B1028" s="1005"/>
      <c r="C1028" s="1009"/>
      <c r="D1028" s="1045"/>
      <c r="E1028" s="1023"/>
      <c r="F1028" s="1050"/>
      <c r="G1028" s="985"/>
      <c r="H1028" s="985"/>
      <c r="I1028" s="985"/>
      <c r="J1028" s="16" t="s">
        <v>157</v>
      </c>
      <c r="K1028" s="20"/>
      <c r="L1028" s="20"/>
      <c r="M1028" s="17"/>
      <c r="N1028" s="17"/>
      <c r="O1028" s="17"/>
      <c r="P1028" s="17"/>
      <c r="Q1028" s="16"/>
      <c r="R1028" s="16"/>
      <c r="S1028" s="1013"/>
      <c r="T1028" s="913"/>
      <c r="U1028" s="913"/>
      <c r="V1028" s="913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</row>
    <row r="1029" spans="1:116" ht="9.75" customHeight="1" outlineLevel="4" x14ac:dyDescent="0.15">
      <c r="A1029" s="1001"/>
      <c r="B1029" s="1005"/>
      <c r="C1029" s="1009"/>
      <c r="D1029" s="1045"/>
      <c r="E1029" s="1023"/>
      <c r="F1029" s="1050"/>
      <c r="G1029" s="985"/>
      <c r="H1029" s="985"/>
      <c r="I1029" s="985"/>
      <c r="J1029" s="16" t="s">
        <v>158</v>
      </c>
      <c r="K1029" s="20"/>
      <c r="L1029" s="20"/>
      <c r="M1029" s="17"/>
      <c r="N1029" s="17"/>
      <c r="O1029" s="17"/>
      <c r="P1029" s="17"/>
      <c r="Q1029" s="16"/>
      <c r="R1029" s="16"/>
      <c r="S1029" s="1013"/>
      <c r="T1029" s="913"/>
      <c r="U1029" s="913"/>
      <c r="V1029" s="913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</row>
    <row r="1030" spans="1:116" ht="9.75" customHeight="1" outlineLevel="4" x14ac:dyDescent="0.15">
      <c r="A1030" s="1002"/>
      <c r="B1030" s="1006"/>
      <c r="C1030" s="1010"/>
      <c r="D1030" s="1046"/>
      <c r="E1030" s="1024"/>
      <c r="F1030" s="1051"/>
      <c r="G1030" s="987"/>
      <c r="H1030" s="987"/>
      <c r="I1030" s="987"/>
      <c r="J1030" s="18" t="s">
        <v>159</v>
      </c>
      <c r="K1030" s="21"/>
      <c r="L1030" s="21"/>
      <c r="M1030" s="22"/>
      <c r="N1030" s="22"/>
      <c r="O1030" s="22"/>
      <c r="P1030" s="22"/>
      <c r="Q1030" s="18"/>
      <c r="R1030" s="18"/>
      <c r="S1030" s="1014"/>
      <c r="T1030" s="913"/>
      <c r="U1030" s="913"/>
      <c r="V1030" s="913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</row>
    <row r="1031" spans="1:116" ht="9.75" customHeight="1" outlineLevel="4" thickBot="1" x14ac:dyDescent="0.2">
      <c r="A1031" s="1003"/>
      <c r="B1031" s="1007"/>
      <c r="C1031" s="1011"/>
      <c r="D1031" s="1047"/>
      <c r="E1031" s="1025"/>
      <c r="F1031" s="1052"/>
      <c r="G1031" s="988"/>
      <c r="H1031" s="988"/>
      <c r="I1031" s="988"/>
      <c r="J1031" s="19" t="s">
        <v>385</v>
      </c>
      <c r="K1031" s="19">
        <f>SUM(K1027:K1030)</f>
        <v>0</v>
      </c>
      <c r="L1031" s="19">
        <f>SUM(L1027:L1030)</f>
        <v>0</v>
      </c>
      <c r="M1031" s="19">
        <f t="shared" ref="M1031:R1031" si="244">SUM(M1027:M1030)</f>
        <v>0</v>
      </c>
      <c r="N1031" s="19">
        <f t="shared" si="244"/>
        <v>0</v>
      </c>
      <c r="O1031" s="19">
        <f t="shared" si="244"/>
        <v>0</v>
      </c>
      <c r="P1031" s="19">
        <f t="shared" si="244"/>
        <v>0</v>
      </c>
      <c r="Q1031" s="19">
        <f t="shared" si="244"/>
        <v>0</v>
      </c>
      <c r="R1031" s="19">
        <f t="shared" si="244"/>
        <v>0</v>
      </c>
      <c r="S1031" s="1015"/>
      <c r="T1031" s="914"/>
      <c r="U1031" s="914"/>
      <c r="V1031" s="914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</row>
    <row r="1032" spans="1:116" ht="9.75" customHeight="1" outlineLevel="3" thickBot="1" x14ac:dyDescent="0.2">
      <c r="A1032" s="23" t="s">
        <v>73</v>
      </c>
      <c r="B1032" s="24" t="s">
        <v>10</v>
      </c>
      <c r="C1032" s="87" t="s">
        <v>10</v>
      </c>
      <c r="D1032" s="25">
        <v>8</v>
      </c>
      <c r="E1032" s="915" t="s">
        <v>46</v>
      </c>
      <c r="F1032" s="916"/>
      <c r="G1032" s="916"/>
      <c r="H1032" s="916"/>
      <c r="I1032" s="916"/>
      <c r="J1032" s="917"/>
      <c r="K1032" s="26">
        <f>K1021+K1026+K1031</f>
        <v>0</v>
      </c>
      <c r="L1032" s="26">
        <f>L1021+L1026+L1031</f>
        <v>0</v>
      </c>
      <c r="M1032" s="26">
        <f t="shared" ref="M1032:R1032" si="245">M1021+M1026+M1031</f>
        <v>0</v>
      </c>
      <c r="N1032" s="26">
        <f t="shared" si="245"/>
        <v>0</v>
      </c>
      <c r="O1032" s="26">
        <f t="shared" si="245"/>
        <v>0</v>
      </c>
      <c r="P1032" s="26">
        <f t="shared" si="245"/>
        <v>0</v>
      </c>
      <c r="Q1032" s="26">
        <f t="shared" si="245"/>
        <v>0</v>
      </c>
      <c r="R1032" s="26">
        <f t="shared" si="245"/>
        <v>0</v>
      </c>
      <c r="S1032" s="27" t="s">
        <v>13</v>
      </c>
      <c r="T1032" s="26" t="s">
        <v>13</v>
      </c>
      <c r="U1032" s="28" t="s">
        <v>13</v>
      </c>
      <c r="V1032" s="29" t="s">
        <v>13</v>
      </c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</row>
    <row r="1033" spans="1:116" ht="9.75" customHeight="1" outlineLevel="2" thickBot="1" x14ac:dyDescent="0.2">
      <c r="A1033" s="30" t="s">
        <v>73</v>
      </c>
      <c r="B1033" s="31" t="s">
        <v>10</v>
      </c>
      <c r="C1033" s="10" t="s">
        <v>10</v>
      </c>
      <c r="D1033" s="918" t="s">
        <v>21</v>
      </c>
      <c r="E1033" s="919"/>
      <c r="F1033" s="919"/>
      <c r="G1033" s="919"/>
      <c r="H1033" s="919"/>
      <c r="I1033" s="919"/>
      <c r="J1033" s="919"/>
      <c r="K1033" s="32">
        <f>K1032+K1015+K998+K981+K964+K947+K930+K913</f>
        <v>2090774.3399999999</v>
      </c>
      <c r="L1033" s="32">
        <f>L1032+L1015+L998+L981+L964+L947+L930+L913</f>
        <v>900303.10000000009</v>
      </c>
      <c r="M1033" s="32">
        <f t="shared" ref="M1033:R1033" si="246">M1032+M1015+M998+M981+M964+M947+M930+M913</f>
        <v>900303.10000000009</v>
      </c>
      <c r="N1033" s="32">
        <f t="shared" si="246"/>
        <v>11611.49</v>
      </c>
      <c r="O1033" s="32">
        <f t="shared" si="246"/>
        <v>0</v>
      </c>
      <c r="P1033" s="32">
        <f t="shared" si="246"/>
        <v>888691.6100000001</v>
      </c>
      <c r="Q1033" s="32">
        <f t="shared" si="246"/>
        <v>372116.03</v>
      </c>
      <c r="R1033" s="32">
        <f t="shared" si="246"/>
        <v>363200.51</v>
      </c>
      <c r="S1033" s="33" t="s">
        <v>13</v>
      </c>
      <c r="T1033" s="34" t="s">
        <v>13</v>
      </c>
      <c r="U1033" s="35" t="s">
        <v>13</v>
      </c>
      <c r="V1033" s="36" t="s">
        <v>13</v>
      </c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</row>
    <row r="1034" spans="1:116" ht="9.75" customHeight="1" outlineLevel="3" thickBot="1" x14ac:dyDescent="0.2">
      <c r="A1034" s="7" t="s">
        <v>73</v>
      </c>
      <c r="B1034" s="9" t="s">
        <v>10</v>
      </c>
      <c r="C1034" s="10" t="s">
        <v>11</v>
      </c>
      <c r="D1034" s="972" t="s">
        <v>215</v>
      </c>
      <c r="E1034" s="973"/>
      <c r="F1034" s="973"/>
      <c r="G1034" s="973"/>
      <c r="H1034" s="973"/>
      <c r="I1034" s="973"/>
      <c r="J1034" s="973"/>
      <c r="K1034" s="973"/>
      <c r="L1034" s="973"/>
      <c r="M1034" s="973"/>
      <c r="N1034" s="973"/>
      <c r="O1034" s="973"/>
      <c r="P1034" s="973"/>
      <c r="Q1034" s="973"/>
      <c r="R1034" s="973"/>
      <c r="S1034" s="973"/>
      <c r="T1034" s="973"/>
      <c r="U1034" s="973"/>
      <c r="V1034" s="974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</row>
    <row r="1035" spans="1:116" ht="9.75" customHeight="1" outlineLevel="4" thickBot="1" x14ac:dyDescent="0.2">
      <c r="A1035" s="11" t="s">
        <v>73</v>
      </c>
      <c r="B1035" s="12" t="s">
        <v>10</v>
      </c>
      <c r="C1035" s="86" t="s">
        <v>11</v>
      </c>
      <c r="D1035" s="13">
        <v>1</v>
      </c>
      <c r="E1035" s="1016" t="s">
        <v>216</v>
      </c>
      <c r="F1035" s="1017"/>
      <c r="G1035" s="1017"/>
      <c r="H1035" s="1017"/>
      <c r="I1035" s="1017"/>
      <c r="J1035" s="1017"/>
      <c r="K1035" s="1017"/>
      <c r="L1035" s="1017"/>
      <c r="M1035" s="1017"/>
      <c r="N1035" s="1017"/>
      <c r="O1035" s="1017"/>
      <c r="P1035" s="1017"/>
      <c r="Q1035" s="1017"/>
      <c r="R1035" s="1017"/>
      <c r="S1035" s="1017"/>
      <c r="T1035" s="1017"/>
      <c r="U1035" s="1017"/>
      <c r="V1035" s="1018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</row>
    <row r="1036" spans="1:116" ht="9.75" customHeight="1" outlineLevel="4" x14ac:dyDescent="0.15">
      <c r="A1036" s="1000" t="s">
        <v>73</v>
      </c>
      <c r="B1036" s="1004" t="s">
        <v>10</v>
      </c>
      <c r="C1036" s="1008" t="s">
        <v>11</v>
      </c>
      <c r="D1036" s="1048" t="s">
        <v>10</v>
      </c>
      <c r="E1036" s="1022" t="s">
        <v>10</v>
      </c>
      <c r="F1036" s="981"/>
      <c r="G1036" s="986"/>
      <c r="H1036" s="986"/>
      <c r="I1036" s="986"/>
      <c r="J1036" s="16" t="s">
        <v>156</v>
      </c>
      <c r="K1036" s="20"/>
      <c r="L1036" s="14"/>
      <c r="M1036" s="15"/>
      <c r="N1036" s="15"/>
      <c r="O1036" s="15"/>
      <c r="P1036" s="15"/>
      <c r="Q1036" s="14"/>
      <c r="R1036" s="14"/>
      <c r="S1036" s="1012"/>
      <c r="T1036" s="912"/>
      <c r="U1036" s="912"/>
      <c r="V1036" s="912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</row>
    <row r="1037" spans="1:116" ht="9.75" customHeight="1" outlineLevel="4" x14ac:dyDescent="0.15">
      <c r="A1037" s="1001"/>
      <c r="B1037" s="1005"/>
      <c r="C1037" s="1009"/>
      <c r="D1037" s="1045"/>
      <c r="E1037" s="1023"/>
      <c r="F1037" s="982"/>
      <c r="G1037" s="985"/>
      <c r="H1037" s="985"/>
      <c r="I1037" s="985"/>
      <c r="J1037" s="16" t="s">
        <v>157</v>
      </c>
      <c r="K1037" s="20"/>
      <c r="L1037" s="16"/>
      <c r="M1037" s="17"/>
      <c r="N1037" s="17"/>
      <c r="O1037" s="17"/>
      <c r="P1037" s="17"/>
      <c r="Q1037" s="16"/>
      <c r="R1037" s="16"/>
      <c r="S1037" s="1013"/>
      <c r="T1037" s="913"/>
      <c r="U1037" s="913"/>
      <c r="V1037" s="913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</row>
    <row r="1038" spans="1:116" ht="9.75" customHeight="1" outlineLevel="4" x14ac:dyDescent="0.15">
      <c r="A1038" s="1001"/>
      <c r="B1038" s="1005"/>
      <c r="C1038" s="1009"/>
      <c r="D1038" s="1045"/>
      <c r="E1038" s="1023"/>
      <c r="F1038" s="982"/>
      <c r="G1038" s="985"/>
      <c r="H1038" s="985"/>
      <c r="I1038" s="985"/>
      <c r="J1038" s="16" t="s">
        <v>158</v>
      </c>
      <c r="K1038" s="20"/>
      <c r="L1038" s="16"/>
      <c r="M1038" s="17"/>
      <c r="N1038" s="17"/>
      <c r="O1038" s="17"/>
      <c r="P1038" s="17"/>
      <c r="Q1038" s="16"/>
      <c r="R1038" s="16"/>
      <c r="S1038" s="1013"/>
      <c r="T1038" s="913"/>
      <c r="U1038" s="913"/>
      <c r="V1038" s="913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</row>
    <row r="1039" spans="1:116" ht="9.75" customHeight="1" outlineLevel="4" x14ac:dyDescent="0.15">
      <c r="A1039" s="1002"/>
      <c r="B1039" s="1006"/>
      <c r="C1039" s="1010"/>
      <c r="D1039" s="1046"/>
      <c r="E1039" s="1024"/>
      <c r="F1039" s="983"/>
      <c r="G1039" s="987"/>
      <c r="H1039" s="987"/>
      <c r="I1039" s="987"/>
      <c r="J1039" s="18" t="s">
        <v>159</v>
      </c>
      <c r="K1039" s="21"/>
      <c r="L1039" s="18"/>
      <c r="M1039" s="18"/>
      <c r="N1039" s="18"/>
      <c r="O1039" s="18"/>
      <c r="P1039" s="18"/>
      <c r="Q1039" s="18"/>
      <c r="R1039" s="18"/>
      <c r="S1039" s="1014"/>
      <c r="T1039" s="913"/>
      <c r="U1039" s="913"/>
      <c r="V1039" s="913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</row>
    <row r="1040" spans="1:116" ht="9.75" customHeight="1" outlineLevel="4" thickBot="1" x14ac:dyDescent="0.2">
      <c r="A1040" s="1003"/>
      <c r="B1040" s="1007"/>
      <c r="C1040" s="1011"/>
      <c r="D1040" s="1047"/>
      <c r="E1040" s="1025"/>
      <c r="F1040" s="984"/>
      <c r="G1040" s="988"/>
      <c r="H1040" s="988"/>
      <c r="I1040" s="988"/>
      <c r="J1040" s="19" t="s">
        <v>385</v>
      </c>
      <c r="K1040" s="19">
        <f>SUM(K1036:K1039)</f>
        <v>0</v>
      </c>
      <c r="L1040" s="19">
        <f>SUM(L1036:L1039)</f>
        <v>0</v>
      </c>
      <c r="M1040" s="19">
        <f t="shared" ref="M1040:R1040" si="247">SUM(M1036:M1039)</f>
        <v>0</v>
      </c>
      <c r="N1040" s="19">
        <f t="shared" si="247"/>
        <v>0</v>
      </c>
      <c r="O1040" s="19">
        <f t="shared" si="247"/>
        <v>0</v>
      </c>
      <c r="P1040" s="19">
        <f t="shared" si="247"/>
        <v>0</v>
      </c>
      <c r="Q1040" s="19">
        <f t="shared" si="247"/>
        <v>0</v>
      </c>
      <c r="R1040" s="19">
        <f t="shared" si="247"/>
        <v>0</v>
      </c>
      <c r="S1040" s="1015"/>
      <c r="T1040" s="914"/>
      <c r="U1040" s="914"/>
      <c r="V1040" s="914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</row>
    <row r="1041" spans="1:116" ht="9.75" customHeight="1" outlineLevel="4" x14ac:dyDescent="0.15">
      <c r="A1041" s="948" t="s">
        <v>73</v>
      </c>
      <c r="B1041" s="951" t="s">
        <v>10</v>
      </c>
      <c r="C1041" s="954" t="s">
        <v>11</v>
      </c>
      <c r="D1041" s="957" t="s">
        <v>10</v>
      </c>
      <c r="E1041" s="960" t="s">
        <v>11</v>
      </c>
      <c r="F1041" s="981"/>
      <c r="G1041" s="942"/>
      <c r="H1041" s="986"/>
      <c r="I1041" s="986"/>
      <c r="J1041" s="14" t="s">
        <v>156</v>
      </c>
      <c r="K1041" s="20"/>
      <c r="L1041" s="20"/>
      <c r="M1041" s="17"/>
      <c r="N1041" s="17"/>
      <c r="O1041" s="17"/>
      <c r="P1041" s="17"/>
      <c r="Q1041" s="16"/>
      <c r="R1041" s="16"/>
      <c r="S1041" s="945"/>
      <c r="T1041" s="912"/>
      <c r="U1041" s="912"/>
      <c r="V1041" s="912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</row>
    <row r="1042" spans="1:116" ht="9.75" customHeight="1" outlineLevel="4" x14ac:dyDescent="0.15">
      <c r="A1042" s="949"/>
      <c r="B1042" s="952"/>
      <c r="C1042" s="955"/>
      <c r="D1042" s="958"/>
      <c r="E1042" s="961"/>
      <c r="F1042" s="982"/>
      <c r="G1042" s="943"/>
      <c r="H1042" s="985"/>
      <c r="I1042" s="985"/>
      <c r="J1042" s="16" t="s">
        <v>157</v>
      </c>
      <c r="K1042" s="20"/>
      <c r="L1042" s="20"/>
      <c r="M1042" s="17"/>
      <c r="N1042" s="17"/>
      <c r="O1042" s="17"/>
      <c r="P1042" s="17"/>
      <c r="Q1042" s="16"/>
      <c r="R1042" s="16"/>
      <c r="S1042" s="946"/>
      <c r="T1042" s="913"/>
      <c r="U1042" s="913"/>
      <c r="V1042" s="913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</row>
    <row r="1043" spans="1:116" ht="9.75" customHeight="1" outlineLevel="4" x14ac:dyDescent="0.15">
      <c r="A1043" s="949"/>
      <c r="B1043" s="952"/>
      <c r="C1043" s="955"/>
      <c r="D1043" s="958"/>
      <c r="E1043" s="961"/>
      <c r="F1043" s="982"/>
      <c r="G1043" s="943"/>
      <c r="H1043" s="985"/>
      <c r="I1043" s="985"/>
      <c r="J1043" s="16" t="s">
        <v>158</v>
      </c>
      <c r="K1043" s="20"/>
      <c r="L1043" s="20"/>
      <c r="M1043" s="17"/>
      <c r="N1043" s="17"/>
      <c r="O1043" s="17"/>
      <c r="P1043" s="17"/>
      <c r="Q1043" s="16"/>
      <c r="R1043" s="16"/>
      <c r="S1043" s="946"/>
      <c r="T1043" s="913"/>
      <c r="U1043" s="913"/>
      <c r="V1043" s="913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</row>
    <row r="1044" spans="1:116" ht="9.75" customHeight="1" outlineLevel="4" x14ac:dyDescent="0.15">
      <c r="A1044" s="949"/>
      <c r="B1044" s="952"/>
      <c r="C1044" s="955"/>
      <c r="D1044" s="958"/>
      <c r="E1044" s="961"/>
      <c r="F1044" s="983"/>
      <c r="G1044" s="943"/>
      <c r="H1044" s="987"/>
      <c r="I1044" s="987"/>
      <c r="J1044" s="18" t="s">
        <v>159</v>
      </c>
      <c r="K1044" s="21"/>
      <c r="L1044" s="21"/>
      <c r="M1044" s="22"/>
      <c r="N1044" s="22"/>
      <c r="O1044" s="22"/>
      <c r="P1044" s="22"/>
      <c r="Q1044" s="18"/>
      <c r="R1044" s="18"/>
      <c r="S1044" s="946"/>
      <c r="T1044" s="913"/>
      <c r="U1044" s="913"/>
      <c r="V1044" s="913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</row>
    <row r="1045" spans="1:116" ht="11.25" customHeight="1" outlineLevel="4" thickBot="1" x14ac:dyDescent="0.2">
      <c r="A1045" s="950"/>
      <c r="B1045" s="953"/>
      <c r="C1045" s="956"/>
      <c r="D1045" s="959"/>
      <c r="E1045" s="962"/>
      <c r="F1045" s="984"/>
      <c r="G1045" s="944"/>
      <c r="H1045" s="988"/>
      <c r="I1045" s="988"/>
      <c r="J1045" s="19" t="s">
        <v>385</v>
      </c>
      <c r="K1045" s="19">
        <f>SUM(K1041:K1044)</f>
        <v>0</v>
      </c>
      <c r="L1045" s="19">
        <f>SUM(L1041:L1044)</f>
        <v>0</v>
      </c>
      <c r="M1045" s="19">
        <f t="shared" ref="M1045:R1045" si="248">SUM(M1041:M1044)</f>
        <v>0</v>
      </c>
      <c r="N1045" s="19">
        <f t="shared" si="248"/>
        <v>0</v>
      </c>
      <c r="O1045" s="19">
        <f t="shared" si="248"/>
        <v>0</v>
      </c>
      <c r="P1045" s="19">
        <f t="shared" si="248"/>
        <v>0</v>
      </c>
      <c r="Q1045" s="19">
        <f t="shared" si="248"/>
        <v>0</v>
      </c>
      <c r="R1045" s="19">
        <f t="shared" si="248"/>
        <v>0</v>
      </c>
      <c r="S1045" s="947"/>
      <c r="T1045" s="914"/>
      <c r="U1045" s="914"/>
      <c r="V1045" s="914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</row>
    <row r="1046" spans="1:116" ht="9.75" customHeight="1" outlineLevel="4" x14ac:dyDescent="0.15">
      <c r="A1046" s="1001" t="s">
        <v>73</v>
      </c>
      <c r="B1046" s="1005" t="s">
        <v>10</v>
      </c>
      <c r="C1046" s="1009" t="s">
        <v>11</v>
      </c>
      <c r="D1046" s="1045" t="s">
        <v>10</v>
      </c>
      <c r="E1046" s="1023" t="s">
        <v>12</v>
      </c>
      <c r="F1046" s="1050"/>
      <c r="G1046" s="985"/>
      <c r="H1046" s="985"/>
      <c r="I1046" s="985"/>
      <c r="J1046" s="14" t="s">
        <v>156</v>
      </c>
      <c r="K1046" s="20"/>
      <c r="L1046" s="20"/>
      <c r="M1046" s="17"/>
      <c r="N1046" s="17"/>
      <c r="O1046" s="17"/>
      <c r="P1046" s="17"/>
      <c r="Q1046" s="16"/>
      <c r="R1046" s="16"/>
      <c r="S1046" s="1013"/>
      <c r="T1046" s="912"/>
      <c r="U1046" s="912"/>
      <c r="V1046" s="912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</row>
    <row r="1047" spans="1:116" ht="9.75" customHeight="1" outlineLevel="4" x14ac:dyDescent="0.15">
      <c r="A1047" s="1001"/>
      <c r="B1047" s="1005"/>
      <c r="C1047" s="1009"/>
      <c r="D1047" s="1045"/>
      <c r="E1047" s="1023"/>
      <c r="F1047" s="1050"/>
      <c r="G1047" s="985"/>
      <c r="H1047" s="985"/>
      <c r="I1047" s="985"/>
      <c r="J1047" s="16" t="s">
        <v>157</v>
      </c>
      <c r="K1047" s="20"/>
      <c r="L1047" s="20"/>
      <c r="M1047" s="17"/>
      <c r="N1047" s="17"/>
      <c r="O1047" s="17"/>
      <c r="P1047" s="17"/>
      <c r="Q1047" s="16"/>
      <c r="R1047" s="16"/>
      <c r="S1047" s="1013"/>
      <c r="T1047" s="913"/>
      <c r="U1047" s="913"/>
      <c r="V1047" s="913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</row>
    <row r="1048" spans="1:116" ht="9.75" customHeight="1" outlineLevel="4" x14ac:dyDescent="0.15">
      <c r="A1048" s="1001"/>
      <c r="B1048" s="1005"/>
      <c r="C1048" s="1009"/>
      <c r="D1048" s="1045"/>
      <c r="E1048" s="1023"/>
      <c r="F1048" s="1050"/>
      <c r="G1048" s="985"/>
      <c r="H1048" s="985"/>
      <c r="I1048" s="985"/>
      <c r="J1048" s="16" t="s">
        <v>158</v>
      </c>
      <c r="K1048" s="20"/>
      <c r="L1048" s="20"/>
      <c r="M1048" s="17"/>
      <c r="N1048" s="17"/>
      <c r="O1048" s="17"/>
      <c r="P1048" s="17"/>
      <c r="Q1048" s="16"/>
      <c r="R1048" s="16"/>
      <c r="S1048" s="1013"/>
      <c r="T1048" s="913"/>
      <c r="U1048" s="913"/>
      <c r="V1048" s="913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</row>
    <row r="1049" spans="1:116" ht="9.75" customHeight="1" outlineLevel="4" x14ac:dyDescent="0.15">
      <c r="A1049" s="1002"/>
      <c r="B1049" s="1006"/>
      <c r="C1049" s="1010"/>
      <c r="D1049" s="1046"/>
      <c r="E1049" s="1024"/>
      <c r="F1049" s="1051"/>
      <c r="G1049" s="987"/>
      <c r="H1049" s="987"/>
      <c r="I1049" s="987"/>
      <c r="J1049" s="18" t="s">
        <v>159</v>
      </c>
      <c r="K1049" s="21"/>
      <c r="L1049" s="21"/>
      <c r="M1049" s="22"/>
      <c r="N1049" s="22"/>
      <c r="O1049" s="22"/>
      <c r="P1049" s="22"/>
      <c r="Q1049" s="18"/>
      <c r="R1049" s="18"/>
      <c r="S1049" s="1014"/>
      <c r="T1049" s="913"/>
      <c r="U1049" s="913"/>
      <c r="V1049" s="913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</row>
    <row r="1050" spans="1:116" ht="9.75" customHeight="1" outlineLevel="4" thickBot="1" x14ac:dyDescent="0.2">
      <c r="A1050" s="1003"/>
      <c r="B1050" s="1007"/>
      <c r="C1050" s="1011"/>
      <c r="D1050" s="1047"/>
      <c r="E1050" s="1025"/>
      <c r="F1050" s="1052"/>
      <c r="G1050" s="988"/>
      <c r="H1050" s="988"/>
      <c r="I1050" s="988"/>
      <c r="J1050" s="19" t="s">
        <v>385</v>
      </c>
      <c r="K1050" s="19">
        <f>SUM(K1046:K1049)</f>
        <v>0</v>
      </c>
      <c r="L1050" s="19">
        <f>SUM(L1046:L1049)</f>
        <v>0</v>
      </c>
      <c r="M1050" s="19">
        <f t="shared" ref="M1050:R1050" si="249">SUM(M1046:M1049)</f>
        <v>0</v>
      </c>
      <c r="N1050" s="19">
        <f t="shared" si="249"/>
        <v>0</v>
      </c>
      <c r="O1050" s="19">
        <f t="shared" si="249"/>
        <v>0</v>
      </c>
      <c r="P1050" s="19">
        <f t="shared" si="249"/>
        <v>0</v>
      </c>
      <c r="Q1050" s="19">
        <f t="shared" si="249"/>
        <v>0</v>
      </c>
      <c r="R1050" s="19">
        <f t="shared" si="249"/>
        <v>0</v>
      </c>
      <c r="S1050" s="1015"/>
      <c r="T1050" s="914"/>
      <c r="U1050" s="914"/>
      <c r="V1050" s="914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</row>
    <row r="1051" spans="1:116" ht="9.75" customHeight="1" outlineLevel="3" thickBot="1" x14ac:dyDescent="0.2">
      <c r="A1051" s="23" t="s">
        <v>73</v>
      </c>
      <c r="B1051" s="24" t="s">
        <v>10</v>
      </c>
      <c r="C1051" s="87" t="s">
        <v>11</v>
      </c>
      <c r="D1051" s="25">
        <v>1</v>
      </c>
      <c r="E1051" s="915" t="s">
        <v>46</v>
      </c>
      <c r="F1051" s="916"/>
      <c r="G1051" s="916"/>
      <c r="H1051" s="916"/>
      <c r="I1051" s="916"/>
      <c r="J1051" s="917"/>
      <c r="K1051" s="26">
        <f>K1040+K1045+K1050</f>
        <v>0</v>
      </c>
      <c r="L1051" s="26">
        <f>L1040+L1045+L1050</f>
        <v>0</v>
      </c>
      <c r="M1051" s="26">
        <f t="shared" ref="M1051:R1051" si="250">M1040+M1045+M1050</f>
        <v>0</v>
      </c>
      <c r="N1051" s="26">
        <f t="shared" si="250"/>
        <v>0</v>
      </c>
      <c r="O1051" s="26">
        <f t="shared" si="250"/>
        <v>0</v>
      </c>
      <c r="P1051" s="26">
        <f t="shared" si="250"/>
        <v>0</v>
      </c>
      <c r="Q1051" s="26">
        <f t="shared" si="250"/>
        <v>0</v>
      </c>
      <c r="R1051" s="26">
        <f t="shared" si="250"/>
        <v>0</v>
      </c>
      <c r="S1051" s="27" t="s">
        <v>13</v>
      </c>
      <c r="T1051" s="26" t="s">
        <v>13</v>
      </c>
      <c r="U1051" s="28" t="s">
        <v>13</v>
      </c>
      <c r="V1051" s="29" t="s">
        <v>13</v>
      </c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</row>
    <row r="1052" spans="1:116" ht="9.75" customHeight="1" outlineLevel="4" thickBot="1" x14ac:dyDescent="0.2">
      <c r="A1052" s="11" t="s">
        <v>73</v>
      </c>
      <c r="B1052" s="12" t="s">
        <v>10</v>
      </c>
      <c r="C1052" s="86" t="s">
        <v>11</v>
      </c>
      <c r="D1052" s="13">
        <v>2</v>
      </c>
      <c r="E1052" s="1016" t="s">
        <v>217</v>
      </c>
      <c r="F1052" s="1017"/>
      <c r="G1052" s="1017"/>
      <c r="H1052" s="1017"/>
      <c r="I1052" s="1017"/>
      <c r="J1052" s="1017"/>
      <c r="K1052" s="1017"/>
      <c r="L1052" s="1017"/>
      <c r="M1052" s="1017"/>
      <c r="N1052" s="1017"/>
      <c r="O1052" s="1017"/>
      <c r="P1052" s="1017"/>
      <c r="Q1052" s="1017"/>
      <c r="R1052" s="1017"/>
      <c r="S1052" s="1017"/>
      <c r="T1052" s="1017"/>
      <c r="U1052" s="1017"/>
      <c r="V1052" s="1018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</row>
    <row r="1053" spans="1:116" ht="9.75" customHeight="1" outlineLevel="4" x14ac:dyDescent="0.15">
      <c r="A1053" s="1000" t="s">
        <v>73</v>
      </c>
      <c r="B1053" s="1004" t="s">
        <v>10</v>
      </c>
      <c r="C1053" s="1008" t="s">
        <v>11</v>
      </c>
      <c r="D1053" s="1048" t="s">
        <v>11</v>
      </c>
      <c r="E1053" s="1022" t="s">
        <v>10</v>
      </c>
      <c r="F1053" s="981"/>
      <c r="G1053" s="986"/>
      <c r="H1053" s="986"/>
      <c r="I1053" s="986"/>
      <c r="J1053" s="16" t="s">
        <v>156</v>
      </c>
      <c r="K1053" s="20"/>
      <c r="L1053" s="14"/>
      <c r="M1053" s="15"/>
      <c r="N1053" s="15"/>
      <c r="O1053" s="15"/>
      <c r="P1053" s="15"/>
      <c r="Q1053" s="14"/>
      <c r="R1053" s="14"/>
      <c r="S1053" s="1012"/>
      <c r="T1053" s="912"/>
      <c r="U1053" s="912"/>
      <c r="V1053" s="912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</row>
    <row r="1054" spans="1:116" ht="9.75" customHeight="1" outlineLevel="4" x14ac:dyDescent="0.15">
      <c r="A1054" s="1001"/>
      <c r="B1054" s="1005"/>
      <c r="C1054" s="1009"/>
      <c r="D1054" s="1045"/>
      <c r="E1054" s="1023"/>
      <c r="F1054" s="982"/>
      <c r="G1054" s="985"/>
      <c r="H1054" s="985"/>
      <c r="I1054" s="985"/>
      <c r="J1054" s="16" t="s">
        <v>157</v>
      </c>
      <c r="K1054" s="20"/>
      <c r="L1054" s="16"/>
      <c r="M1054" s="17"/>
      <c r="N1054" s="17"/>
      <c r="O1054" s="17"/>
      <c r="P1054" s="17"/>
      <c r="Q1054" s="16"/>
      <c r="R1054" s="16"/>
      <c r="S1054" s="1013"/>
      <c r="T1054" s="913"/>
      <c r="U1054" s="913"/>
      <c r="V1054" s="913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</row>
    <row r="1055" spans="1:116" ht="9.75" customHeight="1" outlineLevel="4" x14ac:dyDescent="0.15">
      <c r="A1055" s="1001"/>
      <c r="B1055" s="1005"/>
      <c r="C1055" s="1009"/>
      <c r="D1055" s="1045"/>
      <c r="E1055" s="1023"/>
      <c r="F1055" s="982"/>
      <c r="G1055" s="985"/>
      <c r="H1055" s="985"/>
      <c r="I1055" s="985"/>
      <c r="J1055" s="16" t="s">
        <v>158</v>
      </c>
      <c r="K1055" s="20"/>
      <c r="L1055" s="16"/>
      <c r="M1055" s="17"/>
      <c r="N1055" s="17"/>
      <c r="O1055" s="17"/>
      <c r="P1055" s="17"/>
      <c r="Q1055" s="16"/>
      <c r="R1055" s="16"/>
      <c r="S1055" s="1013"/>
      <c r="T1055" s="913"/>
      <c r="U1055" s="913"/>
      <c r="V1055" s="913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</row>
    <row r="1056" spans="1:116" ht="9.75" customHeight="1" outlineLevel="4" x14ac:dyDescent="0.15">
      <c r="A1056" s="1002"/>
      <c r="B1056" s="1006"/>
      <c r="C1056" s="1010"/>
      <c r="D1056" s="1046"/>
      <c r="E1056" s="1024"/>
      <c r="F1056" s="983"/>
      <c r="G1056" s="987"/>
      <c r="H1056" s="987"/>
      <c r="I1056" s="987"/>
      <c r="J1056" s="18" t="s">
        <v>159</v>
      </c>
      <c r="K1056" s="21"/>
      <c r="L1056" s="18"/>
      <c r="M1056" s="18"/>
      <c r="N1056" s="18"/>
      <c r="O1056" s="18"/>
      <c r="P1056" s="18"/>
      <c r="Q1056" s="18"/>
      <c r="R1056" s="18"/>
      <c r="S1056" s="1014"/>
      <c r="T1056" s="913"/>
      <c r="U1056" s="913"/>
      <c r="V1056" s="913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</row>
    <row r="1057" spans="1:116" ht="9.75" customHeight="1" outlineLevel="4" thickBot="1" x14ac:dyDescent="0.2">
      <c r="A1057" s="1003"/>
      <c r="B1057" s="1007"/>
      <c r="C1057" s="1011"/>
      <c r="D1057" s="1047"/>
      <c r="E1057" s="1025"/>
      <c r="F1057" s="984"/>
      <c r="G1057" s="988"/>
      <c r="H1057" s="988"/>
      <c r="I1057" s="988"/>
      <c r="J1057" s="19" t="s">
        <v>385</v>
      </c>
      <c r="K1057" s="19">
        <f>SUM(K1053:K1056)</f>
        <v>0</v>
      </c>
      <c r="L1057" s="19">
        <f>SUM(L1053:L1056)</f>
        <v>0</v>
      </c>
      <c r="M1057" s="19">
        <f t="shared" ref="M1057:R1057" si="251">SUM(M1053:M1056)</f>
        <v>0</v>
      </c>
      <c r="N1057" s="19">
        <f t="shared" si="251"/>
        <v>0</v>
      </c>
      <c r="O1057" s="19">
        <f t="shared" si="251"/>
        <v>0</v>
      </c>
      <c r="P1057" s="19">
        <f t="shared" si="251"/>
        <v>0</v>
      </c>
      <c r="Q1057" s="19">
        <f t="shared" si="251"/>
        <v>0</v>
      </c>
      <c r="R1057" s="19">
        <f t="shared" si="251"/>
        <v>0</v>
      </c>
      <c r="S1057" s="1015"/>
      <c r="T1057" s="914"/>
      <c r="U1057" s="914"/>
      <c r="V1057" s="914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</row>
    <row r="1058" spans="1:116" ht="9.75" customHeight="1" outlineLevel="4" x14ac:dyDescent="0.15">
      <c r="A1058" s="948" t="s">
        <v>73</v>
      </c>
      <c r="B1058" s="951" t="s">
        <v>10</v>
      </c>
      <c r="C1058" s="954" t="s">
        <v>11</v>
      </c>
      <c r="D1058" s="957" t="s">
        <v>11</v>
      </c>
      <c r="E1058" s="960" t="s">
        <v>11</v>
      </c>
      <c r="F1058" s="981"/>
      <c r="G1058" s="942"/>
      <c r="H1058" s="986"/>
      <c r="I1058" s="986"/>
      <c r="J1058" s="14" t="s">
        <v>156</v>
      </c>
      <c r="K1058" s="20"/>
      <c r="L1058" s="20"/>
      <c r="M1058" s="17"/>
      <c r="N1058" s="17"/>
      <c r="O1058" s="17"/>
      <c r="P1058" s="17"/>
      <c r="Q1058" s="16"/>
      <c r="R1058" s="16"/>
      <c r="S1058" s="945"/>
      <c r="T1058" s="912"/>
      <c r="U1058" s="912"/>
      <c r="V1058" s="912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</row>
    <row r="1059" spans="1:116" ht="9.75" customHeight="1" outlineLevel="4" x14ac:dyDescent="0.15">
      <c r="A1059" s="949"/>
      <c r="B1059" s="952"/>
      <c r="C1059" s="955"/>
      <c r="D1059" s="958"/>
      <c r="E1059" s="961"/>
      <c r="F1059" s="982"/>
      <c r="G1059" s="943"/>
      <c r="H1059" s="985"/>
      <c r="I1059" s="985"/>
      <c r="J1059" s="16" t="s">
        <v>157</v>
      </c>
      <c r="K1059" s="20"/>
      <c r="L1059" s="20"/>
      <c r="M1059" s="17"/>
      <c r="N1059" s="17"/>
      <c r="O1059" s="17"/>
      <c r="P1059" s="17"/>
      <c r="Q1059" s="16"/>
      <c r="R1059" s="16"/>
      <c r="S1059" s="946"/>
      <c r="T1059" s="913"/>
      <c r="U1059" s="913"/>
      <c r="V1059" s="913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</row>
    <row r="1060" spans="1:116" ht="9.75" customHeight="1" outlineLevel="4" x14ac:dyDescent="0.15">
      <c r="A1060" s="949"/>
      <c r="B1060" s="952"/>
      <c r="C1060" s="955"/>
      <c r="D1060" s="958"/>
      <c r="E1060" s="961"/>
      <c r="F1060" s="982"/>
      <c r="G1060" s="943"/>
      <c r="H1060" s="985"/>
      <c r="I1060" s="985"/>
      <c r="J1060" s="16" t="s">
        <v>158</v>
      </c>
      <c r="K1060" s="20"/>
      <c r="L1060" s="20"/>
      <c r="M1060" s="17"/>
      <c r="N1060" s="17"/>
      <c r="O1060" s="17"/>
      <c r="P1060" s="17"/>
      <c r="Q1060" s="16"/>
      <c r="R1060" s="16"/>
      <c r="S1060" s="946"/>
      <c r="T1060" s="913"/>
      <c r="U1060" s="913"/>
      <c r="V1060" s="913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</row>
    <row r="1061" spans="1:116" ht="9.75" customHeight="1" outlineLevel="4" x14ac:dyDescent="0.15">
      <c r="A1061" s="949"/>
      <c r="B1061" s="952"/>
      <c r="C1061" s="955"/>
      <c r="D1061" s="958"/>
      <c r="E1061" s="961"/>
      <c r="F1061" s="983"/>
      <c r="G1061" s="943"/>
      <c r="H1061" s="987"/>
      <c r="I1061" s="987"/>
      <c r="J1061" s="18" t="s">
        <v>159</v>
      </c>
      <c r="K1061" s="21"/>
      <c r="L1061" s="21"/>
      <c r="M1061" s="22"/>
      <c r="N1061" s="22"/>
      <c r="O1061" s="22"/>
      <c r="P1061" s="22"/>
      <c r="Q1061" s="18"/>
      <c r="R1061" s="18"/>
      <c r="S1061" s="946"/>
      <c r="T1061" s="913"/>
      <c r="U1061" s="913"/>
      <c r="V1061" s="913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</row>
    <row r="1062" spans="1:116" ht="11.25" customHeight="1" outlineLevel="4" thickBot="1" x14ac:dyDescent="0.2">
      <c r="A1062" s="950"/>
      <c r="B1062" s="953"/>
      <c r="C1062" s="956"/>
      <c r="D1062" s="959"/>
      <c r="E1062" s="962"/>
      <c r="F1062" s="984"/>
      <c r="G1062" s="944"/>
      <c r="H1062" s="988"/>
      <c r="I1062" s="988"/>
      <c r="J1062" s="19" t="s">
        <v>385</v>
      </c>
      <c r="K1062" s="19">
        <f>SUM(K1058:K1061)</f>
        <v>0</v>
      </c>
      <c r="L1062" s="19">
        <f>SUM(L1058:L1061)</f>
        <v>0</v>
      </c>
      <c r="M1062" s="19">
        <f t="shared" ref="M1062:R1062" si="252">SUM(M1058:M1061)</f>
        <v>0</v>
      </c>
      <c r="N1062" s="19">
        <f t="shared" si="252"/>
        <v>0</v>
      </c>
      <c r="O1062" s="19">
        <f t="shared" si="252"/>
        <v>0</v>
      </c>
      <c r="P1062" s="19">
        <f t="shared" si="252"/>
        <v>0</v>
      </c>
      <c r="Q1062" s="19">
        <f t="shared" si="252"/>
        <v>0</v>
      </c>
      <c r="R1062" s="19">
        <f t="shared" si="252"/>
        <v>0</v>
      </c>
      <c r="S1062" s="947"/>
      <c r="T1062" s="914"/>
      <c r="U1062" s="914"/>
      <c r="V1062" s="914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</row>
    <row r="1063" spans="1:116" ht="9.75" customHeight="1" outlineLevel="4" x14ac:dyDescent="0.15">
      <c r="A1063" s="1001" t="s">
        <v>73</v>
      </c>
      <c r="B1063" s="1005" t="s">
        <v>10</v>
      </c>
      <c r="C1063" s="1009" t="s">
        <v>11</v>
      </c>
      <c r="D1063" s="1045" t="s">
        <v>11</v>
      </c>
      <c r="E1063" s="1023" t="s">
        <v>12</v>
      </c>
      <c r="F1063" s="1050"/>
      <c r="G1063" s="985"/>
      <c r="H1063" s="985"/>
      <c r="I1063" s="985"/>
      <c r="J1063" s="14" t="s">
        <v>156</v>
      </c>
      <c r="K1063" s="20"/>
      <c r="L1063" s="20"/>
      <c r="M1063" s="17"/>
      <c r="N1063" s="17"/>
      <c r="O1063" s="17"/>
      <c r="P1063" s="17"/>
      <c r="Q1063" s="16"/>
      <c r="R1063" s="16"/>
      <c r="S1063" s="1013"/>
      <c r="T1063" s="912"/>
      <c r="U1063" s="912"/>
      <c r="V1063" s="912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</row>
    <row r="1064" spans="1:116" ht="9.75" customHeight="1" outlineLevel="4" x14ac:dyDescent="0.15">
      <c r="A1064" s="1001"/>
      <c r="B1064" s="1005"/>
      <c r="C1064" s="1009"/>
      <c r="D1064" s="1045"/>
      <c r="E1064" s="1023"/>
      <c r="F1064" s="1050"/>
      <c r="G1064" s="985"/>
      <c r="H1064" s="985"/>
      <c r="I1064" s="985"/>
      <c r="J1064" s="16" t="s">
        <v>157</v>
      </c>
      <c r="K1064" s="20"/>
      <c r="L1064" s="20"/>
      <c r="M1064" s="17"/>
      <c r="N1064" s="17"/>
      <c r="O1064" s="17"/>
      <c r="P1064" s="17"/>
      <c r="Q1064" s="16"/>
      <c r="R1064" s="16"/>
      <c r="S1064" s="1013"/>
      <c r="T1064" s="913"/>
      <c r="U1064" s="913"/>
      <c r="V1064" s="913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</row>
    <row r="1065" spans="1:116" ht="9.75" customHeight="1" outlineLevel="4" x14ac:dyDescent="0.15">
      <c r="A1065" s="1001"/>
      <c r="B1065" s="1005"/>
      <c r="C1065" s="1009"/>
      <c r="D1065" s="1045"/>
      <c r="E1065" s="1023"/>
      <c r="F1065" s="1050"/>
      <c r="G1065" s="985"/>
      <c r="H1065" s="985"/>
      <c r="I1065" s="985"/>
      <c r="J1065" s="16" t="s">
        <v>158</v>
      </c>
      <c r="K1065" s="20"/>
      <c r="L1065" s="20"/>
      <c r="M1065" s="17"/>
      <c r="N1065" s="17"/>
      <c r="O1065" s="17"/>
      <c r="P1065" s="17"/>
      <c r="Q1065" s="16"/>
      <c r="R1065" s="16"/>
      <c r="S1065" s="1013"/>
      <c r="T1065" s="913"/>
      <c r="U1065" s="913"/>
      <c r="V1065" s="913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</row>
    <row r="1066" spans="1:116" ht="9.75" customHeight="1" outlineLevel="4" x14ac:dyDescent="0.15">
      <c r="A1066" s="1002"/>
      <c r="B1066" s="1006"/>
      <c r="C1066" s="1010"/>
      <c r="D1066" s="1046"/>
      <c r="E1066" s="1024"/>
      <c r="F1066" s="1051"/>
      <c r="G1066" s="987"/>
      <c r="H1066" s="987"/>
      <c r="I1066" s="987"/>
      <c r="J1066" s="18" t="s">
        <v>159</v>
      </c>
      <c r="K1066" s="21"/>
      <c r="L1066" s="21"/>
      <c r="M1066" s="22"/>
      <c r="N1066" s="22"/>
      <c r="O1066" s="22"/>
      <c r="P1066" s="22"/>
      <c r="Q1066" s="18"/>
      <c r="R1066" s="18"/>
      <c r="S1066" s="1014"/>
      <c r="T1066" s="913"/>
      <c r="U1066" s="913"/>
      <c r="V1066" s="913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</row>
    <row r="1067" spans="1:116" ht="9.75" customHeight="1" outlineLevel="4" thickBot="1" x14ac:dyDescent="0.2">
      <c r="A1067" s="1003"/>
      <c r="B1067" s="1007"/>
      <c r="C1067" s="1011"/>
      <c r="D1067" s="1047"/>
      <c r="E1067" s="1025"/>
      <c r="F1067" s="1052"/>
      <c r="G1067" s="988"/>
      <c r="H1067" s="988"/>
      <c r="I1067" s="988"/>
      <c r="J1067" s="19" t="s">
        <v>385</v>
      </c>
      <c r="K1067" s="19">
        <f>SUM(K1063:K1066)</f>
        <v>0</v>
      </c>
      <c r="L1067" s="19">
        <f>SUM(L1063:L1066)</f>
        <v>0</v>
      </c>
      <c r="M1067" s="19">
        <f t="shared" ref="M1067:R1067" si="253">SUM(M1063:M1066)</f>
        <v>0</v>
      </c>
      <c r="N1067" s="19">
        <f t="shared" si="253"/>
        <v>0</v>
      </c>
      <c r="O1067" s="19">
        <f t="shared" si="253"/>
        <v>0</v>
      </c>
      <c r="P1067" s="19">
        <f t="shared" si="253"/>
        <v>0</v>
      </c>
      <c r="Q1067" s="19">
        <f t="shared" si="253"/>
        <v>0</v>
      </c>
      <c r="R1067" s="19">
        <f t="shared" si="253"/>
        <v>0</v>
      </c>
      <c r="S1067" s="1015"/>
      <c r="T1067" s="914"/>
      <c r="U1067" s="914"/>
      <c r="V1067" s="914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</row>
    <row r="1068" spans="1:116" ht="9.75" customHeight="1" outlineLevel="3" thickBot="1" x14ac:dyDescent="0.2">
      <c r="A1068" s="23" t="s">
        <v>73</v>
      </c>
      <c r="B1068" s="24" t="s">
        <v>10</v>
      </c>
      <c r="C1068" s="87" t="s">
        <v>11</v>
      </c>
      <c r="D1068" s="25">
        <v>2</v>
      </c>
      <c r="E1068" s="915" t="s">
        <v>46</v>
      </c>
      <c r="F1068" s="916"/>
      <c r="G1068" s="916"/>
      <c r="H1068" s="916"/>
      <c r="I1068" s="916"/>
      <c r="J1068" s="917"/>
      <c r="K1068" s="26">
        <f>K1057+K1062+K1067</f>
        <v>0</v>
      </c>
      <c r="L1068" s="26">
        <f>L1057+L1062+L1067</f>
        <v>0</v>
      </c>
      <c r="M1068" s="26">
        <f t="shared" ref="M1068:R1068" si="254">M1057+M1062+M1067</f>
        <v>0</v>
      </c>
      <c r="N1068" s="26">
        <f t="shared" si="254"/>
        <v>0</v>
      </c>
      <c r="O1068" s="26">
        <f t="shared" si="254"/>
        <v>0</v>
      </c>
      <c r="P1068" s="26">
        <f t="shared" si="254"/>
        <v>0</v>
      </c>
      <c r="Q1068" s="26">
        <f t="shared" si="254"/>
        <v>0</v>
      </c>
      <c r="R1068" s="26">
        <f t="shared" si="254"/>
        <v>0</v>
      </c>
      <c r="S1068" s="27" t="s">
        <v>13</v>
      </c>
      <c r="T1068" s="26" t="s">
        <v>13</v>
      </c>
      <c r="U1068" s="28" t="s">
        <v>13</v>
      </c>
      <c r="V1068" s="29" t="s">
        <v>13</v>
      </c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</row>
    <row r="1069" spans="1:116" ht="9.75" customHeight="1" outlineLevel="4" thickBot="1" x14ac:dyDescent="0.2">
      <c r="A1069" s="11" t="s">
        <v>73</v>
      </c>
      <c r="B1069" s="12" t="s">
        <v>10</v>
      </c>
      <c r="C1069" s="86" t="s">
        <v>11</v>
      </c>
      <c r="D1069" s="13">
        <v>3</v>
      </c>
      <c r="E1069" s="1016" t="s">
        <v>218</v>
      </c>
      <c r="F1069" s="1017"/>
      <c r="G1069" s="1017"/>
      <c r="H1069" s="1017"/>
      <c r="I1069" s="1017"/>
      <c r="J1069" s="1017"/>
      <c r="K1069" s="1017"/>
      <c r="L1069" s="1017"/>
      <c r="M1069" s="1017"/>
      <c r="N1069" s="1017"/>
      <c r="O1069" s="1017"/>
      <c r="P1069" s="1017"/>
      <c r="Q1069" s="1017"/>
      <c r="R1069" s="1017"/>
      <c r="S1069" s="1017"/>
      <c r="T1069" s="1017"/>
      <c r="U1069" s="1017"/>
      <c r="V1069" s="1018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</row>
    <row r="1070" spans="1:116" ht="9.75" customHeight="1" outlineLevel="4" x14ac:dyDescent="0.15">
      <c r="A1070" s="1000" t="s">
        <v>73</v>
      </c>
      <c r="B1070" s="1004" t="s">
        <v>10</v>
      </c>
      <c r="C1070" s="1008" t="s">
        <v>11</v>
      </c>
      <c r="D1070" s="1048" t="s">
        <v>12</v>
      </c>
      <c r="E1070" s="1022" t="s">
        <v>10</v>
      </c>
      <c r="F1070" s="1145" t="s">
        <v>347</v>
      </c>
      <c r="G1070" s="986"/>
      <c r="H1070" s="986" t="s">
        <v>62</v>
      </c>
      <c r="I1070" s="986" t="s">
        <v>339</v>
      </c>
      <c r="J1070" s="16" t="s">
        <v>156</v>
      </c>
      <c r="K1070" s="20"/>
      <c r="L1070" s="14"/>
      <c r="M1070" s="15"/>
      <c r="N1070" s="15"/>
      <c r="O1070" s="15"/>
      <c r="P1070" s="15"/>
      <c r="Q1070" s="14"/>
      <c r="R1070" s="14"/>
      <c r="S1070" s="1012"/>
      <c r="T1070" s="912"/>
      <c r="U1070" s="912"/>
      <c r="V1070" s="912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</row>
    <row r="1071" spans="1:116" ht="9.75" customHeight="1" outlineLevel="4" x14ac:dyDescent="0.15">
      <c r="A1071" s="1001"/>
      <c r="B1071" s="1005"/>
      <c r="C1071" s="1009"/>
      <c r="D1071" s="1045"/>
      <c r="E1071" s="1023"/>
      <c r="F1071" s="1146"/>
      <c r="G1071" s="985"/>
      <c r="H1071" s="985"/>
      <c r="I1071" s="985"/>
      <c r="J1071" s="16" t="s">
        <v>157</v>
      </c>
      <c r="K1071" s="20"/>
      <c r="L1071" s="16"/>
      <c r="M1071" s="17"/>
      <c r="N1071" s="17"/>
      <c r="O1071" s="17"/>
      <c r="P1071" s="17"/>
      <c r="Q1071" s="16"/>
      <c r="R1071" s="16"/>
      <c r="S1071" s="1013"/>
      <c r="T1071" s="913"/>
      <c r="U1071" s="913"/>
      <c r="V1071" s="913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</row>
    <row r="1072" spans="1:116" ht="9.75" customHeight="1" outlineLevel="4" x14ac:dyDescent="0.15">
      <c r="A1072" s="1001"/>
      <c r="B1072" s="1005"/>
      <c r="C1072" s="1009"/>
      <c r="D1072" s="1045"/>
      <c r="E1072" s="1023"/>
      <c r="F1072" s="1146"/>
      <c r="G1072" s="985"/>
      <c r="H1072" s="985"/>
      <c r="I1072" s="985"/>
      <c r="J1072" s="16" t="s">
        <v>158</v>
      </c>
      <c r="K1072" s="20"/>
      <c r="L1072" s="16"/>
      <c r="M1072" s="17"/>
      <c r="N1072" s="17"/>
      <c r="O1072" s="17"/>
      <c r="P1072" s="17"/>
      <c r="Q1072" s="16"/>
      <c r="R1072" s="16"/>
      <c r="S1072" s="1013"/>
      <c r="T1072" s="913"/>
      <c r="U1072" s="913"/>
      <c r="V1072" s="913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</row>
    <row r="1073" spans="1:116" ht="9.75" customHeight="1" outlineLevel="4" x14ac:dyDescent="0.15">
      <c r="A1073" s="1002"/>
      <c r="B1073" s="1006"/>
      <c r="C1073" s="1010"/>
      <c r="D1073" s="1046"/>
      <c r="E1073" s="1024"/>
      <c r="F1073" s="1147"/>
      <c r="G1073" s="987"/>
      <c r="H1073" s="987"/>
      <c r="I1073" s="987"/>
      <c r="J1073" s="18" t="s">
        <v>159</v>
      </c>
      <c r="K1073" s="21"/>
      <c r="L1073" s="18"/>
      <c r="M1073" s="18"/>
      <c r="N1073" s="18"/>
      <c r="O1073" s="18"/>
      <c r="P1073" s="18"/>
      <c r="Q1073" s="18"/>
      <c r="R1073" s="18"/>
      <c r="S1073" s="1014"/>
      <c r="T1073" s="913"/>
      <c r="U1073" s="913"/>
      <c r="V1073" s="913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</row>
    <row r="1074" spans="1:116" ht="9.75" customHeight="1" outlineLevel="4" thickBot="1" x14ac:dyDescent="0.2">
      <c r="A1074" s="1003"/>
      <c r="B1074" s="1007"/>
      <c r="C1074" s="1011"/>
      <c r="D1074" s="1047"/>
      <c r="E1074" s="1025"/>
      <c r="F1074" s="1148"/>
      <c r="G1074" s="988"/>
      <c r="H1074" s="988"/>
      <c r="I1074" s="988"/>
      <c r="J1074" s="19" t="s">
        <v>385</v>
      </c>
      <c r="K1074" s="19">
        <f>SUM(K1070:K1073)</f>
        <v>0</v>
      </c>
      <c r="L1074" s="19">
        <f>SUM(L1070:L1073)</f>
        <v>0</v>
      </c>
      <c r="M1074" s="19">
        <f t="shared" ref="M1074:R1074" si="255">SUM(M1070:M1073)</f>
        <v>0</v>
      </c>
      <c r="N1074" s="19">
        <f t="shared" si="255"/>
        <v>0</v>
      </c>
      <c r="O1074" s="19">
        <f t="shared" si="255"/>
        <v>0</v>
      </c>
      <c r="P1074" s="19">
        <f t="shared" si="255"/>
        <v>0</v>
      </c>
      <c r="Q1074" s="19">
        <f t="shared" si="255"/>
        <v>0</v>
      </c>
      <c r="R1074" s="19">
        <f t="shared" si="255"/>
        <v>0</v>
      </c>
      <c r="S1074" s="1015"/>
      <c r="T1074" s="914"/>
      <c r="U1074" s="914"/>
      <c r="V1074" s="914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</row>
    <row r="1075" spans="1:116" ht="9.75" customHeight="1" outlineLevel="4" x14ac:dyDescent="0.15">
      <c r="A1075" s="948" t="s">
        <v>73</v>
      </c>
      <c r="B1075" s="951" t="s">
        <v>10</v>
      </c>
      <c r="C1075" s="954" t="s">
        <v>11</v>
      </c>
      <c r="D1075" s="957" t="s">
        <v>12</v>
      </c>
      <c r="E1075" s="960" t="s">
        <v>11</v>
      </c>
      <c r="F1075" s="981"/>
      <c r="G1075" s="942"/>
      <c r="H1075" s="986"/>
      <c r="I1075" s="986"/>
      <c r="J1075" s="14" t="s">
        <v>156</v>
      </c>
      <c r="K1075" s="20"/>
      <c r="L1075" s="20"/>
      <c r="M1075" s="17"/>
      <c r="N1075" s="17"/>
      <c r="O1075" s="17"/>
      <c r="P1075" s="17"/>
      <c r="Q1075" s="16"/>
      <c r="R1075" s="16"/>
      <c r="S1075" s="945"/>
      <c r="T1075" s="912"/>
      <c r="U1075" s="912"/>
      <c r="V1075" s="912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</row>
    <row r="1076" spans="1:116" ht="9.75" customHeight="1" outlineLevel="4" x14ac:dyDescent="0.15">
      <c r="A1076" s="949"/>
      <c r="B1076" s="952"/>
      <c r="C1076" s="955"/>
      <c r="D1076" s="958"/>
      <c r="E1076" s="961"/>
      <c r="F1076" s="982"/>
      <c r="G1076" s="943"/>
      <c r="H1076" s="985"/>
      <c r="I1076" s="985"/>
      <c r="J1076" s="16" t="s">
        <v>157</v>
      </c>
      <c r="K1076" s="20"/>
      <c r="L1076" s="20"/>
      <c r="M1076" s="17"/>
      <c r="N1076" s="17"/>
      <c r="O1076" s="17"/>
      <c r="P1076" s="17"/>
      <c r="Q1076" s="16"/>
      <c r="R1076" s="16"/>
      <c r="S1076" s="946"/>
      <c r="T1076" s="913"/>
      <c r="U1076" s="913"/>
      <c r="V1076" s="913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</row>
    <row r="1077" spans="1:116" ht="9.75" customHeight="1" outlineLevel="4" x14ac:dyDescent="0.15">
      <c r="A1077" s="949"/>
      <c r="B1077" s="952"/>
      <c r="C1077" s="955"/>
      <c r="D1077" s="958"/>
      <c r="E1077" s="961"/>
      <c r="F1077" s="982"/>
      <c r="G1077" s="943"/>
      <c r="H1077" s="985"/>
      <c r="I1077" s="985"/>
      <c r="J1077" s="16" t="s">
        <v>158</v>
      </c>
      <c r="K1077" s="20"/>
      <c r="L1077" s="20"/>
      <c r="M1077" s="17"/>
      <c r="N1077" s="17"/>
      <c r="O1077" s="17"/>
      <c r="P1077" s="17"/>
      <c r="Q1077" s="16"/>
      <c r="R1077" s="16"/>
      <c r="S1077" s="946"/>
      <c r="T1077" s="913"/>
      <c r="U1077" s="913"/>
      <c r="V1077" s="913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</row>
    <row r="1078" spans="1:116" ht="9.75" customHeight="1" outlineLevel="4" x14ac:dyDescent="0.15">
      <c r="A1078" s="949"/>
      <c r="B1078" s="952"/>
      <c r="C1078" s="955"/>
      <c r="D1078" s="958"/>
      <c r="E1078" s="961"/>
      <c r="F1078" s="983"/>
      <c r="G1078" s="943"/>
      <c r="H1078" s="987"/>
      <c r="I1078" s="987"/>
      <c r="J1078" s="18" t="s">
        <v>159</v>
      </c>
      <c r="K1078" s="21"/>
      <c r="L1078" s="21"/>
      <c r="M1078" s="22"/>
      <c r="N1078" s="22"/>
      <c r="O1078" s="22"/>
      <c r="P1078" s="22"/>
      <c r="Q1078" s="18"/>
      <c r="R1078" s="18"/>
      <c r="S1078" s="946"/>
      <c r="T1078" s="913"/>
      <c r="U1078" s="913"/>
      <c r="V1078" s="913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</row>
    <row r="1079" spans="1:116" ht="11.25" customHeight="1" outlineLevel="4" thickBot="1" x14ac:dyDescent="0.2">
      <c r="A1079" s="950"/>
      <c r="B1079" s="953"/>
      <c r="C1079" s="956"/>
      <c r="D1079" s="959"/>
      <c r="E1079" s="962"/>
      <c r="F1079" s="984"/>
      <c r="G1079" s="944"/>
      <c r="H1079" s="988"/>
      <c r="I1079" s="988"/>
      <c r="J1079" s="19" t="s">
        <v>385</v>
      </c>
      <c r="K1079" s="19">
        <f>SUM(K1075:K1078)</f>
        <v>0</v>
      </c>
      <c r="L1079" s="19">
        <f>SUM(L1075:L1078)</f>
        <v>0</v>
      </c>
      <c r="M1079" s="19">
        <f t="shared" ref="M1079:R1079" si="256">SUM(M1075:M1078)</f>
        <v>0</v>
      </c>
      <c r="N1079" s="19">
        <f t="shared" si="256"/>
        <v>0</v>
      </c>
      <c r="O1079" s="19">
        <f t="shared" si="256"/>
        <v>0</v>
      </c>
      <c r="P1079" s="19">
        <f t="shared" si="256"/>
        <v>0</v>
      </c>
      <c r="Q1079" s="19">
        <f t="shared" si="256"/>
        <v>0</v>
      </c>
      <c r="R1079" s="19">
        <f t="shared" si="256"/>
        <v>0</v>
      </c>
      <c r="S1079" s="947"/>
      <c r="T1079" s="914"/>
      <c r="U1079" s="914"/>
      <c r="V1079" s="914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</row>
    <row r="1080" spans="1:116" ht="9.75" customHeight="1" outlineLevel="4" x14ac:dyDescent="0.15">
      <c r="A1080" s="1001" t="s">
        <v>73</v>
      </c>
      <c r="B1080" s="1005" t="s">
        <v>10</v>
      </c>
      <c r="C1080" s="1009" t="s">
        <v>11</v>
      </c>
      <c r="D1080" s="1045" t="s">
        <v>12</v>
      </c>
      <c r="E1080" s="1023" t="s">
        <v>12</v>
      </c>
      <c r="F1080" s="1050"/>
      <c r="G1080" s="985"/>
      <c r="H1080" s="985"/>
      <c r="I1080" s="985"/>
      <c r="J1080" s="14" t="s">
        <v>156</v>
      </c>
      <c r="K1080" s="20"/>
      <c r="L1080" s="20"/>
      <c r="M1080" s="17"/>
      <c r="N1080" s="17"/>
      <c r="O1080" s="17"/>
      <c r="P1080" s="17"/>
      <c r="Q1080" s="16"/>
      <c r="R1080" s="16"/>
      <c r="S1080" s="1013"/>
      <c r="T1080" s="912"/>
      <c r="U1080" s="912"/>
      <c r="V1080" s="912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</row>
    <row r="1081" spans="1:116" ht="9.75" customHeight="1" outlineLevel="4" x14ac:dyDescent="0.15">
      <c r="A1081" s="1001"/>
      <c r="B1081" s="1005"/>
      <c r="C1081" s="1009"/>
      <c r="D1081" s="1045"/>
      <c r="E1081" s="1023"/>
      <c r="F1081" s="1050"/>
      <c r="G1081" s="985"/>
      <c r="H1081" s="985"/>
      <c r="I1081" s="985"/>
      <c r="J1081" s="16" t="s">
        <v>157</v>
      </c>
      <c r="K1081" s="20"/>
      <c r="L1081" s="20"/>
      <c r="M1081" s="17"/>
      <c r="N1081" s="17"/>
      <c r="O1081" s="17"/>
      <c r="P1081" s="17"/>
      <c r="Q1081" s="16"/>
      <c r="R1081" s="16"/>
      <c r="S1081" s="1013"/>
      <c r="T1081" s="913"/>
      <c r="U1081" s="913"/>
      <c r="V1081" s="913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</row>
    <row r="1082" spans="1:116" ht="9.75" customHeight="1" outlineLevel="4" x14ac:dyDescent="0.15">
      <c r="A1082" s="1001"/>
      <c r="B1082" s="1005"/>
      <c r="C1082" s="1009"/>
      <c r="D1082" s="1045"/>
      <c r="E1082" s="1023"/>
      <c r="F1082" s="1050"/>
      <c r="G1082" s="985"/>
      <c r="H1082" s="985"/>
      <c r="I1082" s="985"/>
      <c r="J1082" s="16" t="s">
        <v>158</v>
      </c>
      <c r="K1082" s="20"/>
      <c r="L1082" s="20"/>
      <c r="M1082" s="17"/>
      <c r="N1082" s="17"/>
      <c r="O1082" s="17"/>
      <c r="P1082" s="17"/>
      <c r="Q1082" s="16"/>
      <c r="R1082" s="16"/>
      <c r="S1082" s="1013"/>
      <c r="T1082" s="913"/>
      <c r="U1082" s="913"/>
      <c r="V1082" s="913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</row>
    <row r="1083" spans="1:116" ht="9.75" customHeight="1" outlineLevel="4" x14ac:dyDescent="0.15">
      <c r="A1083" s="1002"/>
      <c r="B1083" s="1006"/>
      <c r="C1083" s="1010"/>
      <c r="D1083" s="1046"/>
      <c r="E1083" s="1024"/>
      <c r="F1083" s="1051"/>
      <c r="G1083" s="987"/>
      <c r="H1083" s="987"/>
      <c r="I1083" s="987"/>
      <c r="J1083" s="18" t="s">
        <v>159</v>
      </c>
      <c r="K1083" s="21"/>
      <c r="L1083" s="21"/>
      <c r="M1083" s="22"/>
      <c r="N1083" s="22"/>
      <c r="O1083" s="22"/>
      <c r="P1083" s="22"/>
      <c r="Q1083" s="18"/>
      <c r="R1083" s="18"/>
      <c r="S1083" s="1014"/>
      <c r="T1083" s="913"/>
      <c r="U1083" s="913"/>
      <c r="V1083" s="913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</row>
    <row r="1084" spans="1:116" ht="9.75" customHeight="1" outlineLevel="4" thickBot="1" x14ac:dyDescent="0.2">
      <c r="A1084" s="1003"/>
      <c r="B1084" s="1007"/>
      <c r="C1084" s="1011"/>
      <c r="D1084" s="1047"/>
      <c r="E1084" s="1025"/>
      <c r="F1084" s="1052"/>
      <c r="G1084" s="988"/>
      <c r="H1084" s="988"/>
      <c r="I1084" s="988"/>
      <c r="J1084" s="19" t="s">
        <v>385</v>
      </c>
      <c r="K1084" s="19">
        <f>SUM(K1080:K1083)</f>
        <v>0</v>
      </c>
      <c r="L1084" s="19">
        <f>SUM(L1080:L1083)</f>
        <v>0</v>
      </c>
      <c r="M1084" s="19">
        <f t="shared" ref="M1084:R1084" si="257">SUM(M1080:M1083)</f>
        <v>0</v>
      </c>
      <c r="N1084" s="19">
        <f t="shared" si="257"/>
        <v>0</v>
      </c>
      <c r="O1084" s="19">
        <f t="shared" si="257"/>
        <v>0</v>
      </c>
      <c r="P1084" s="19">
        <f t="shared" si="257"/>
        <v>0</v>
      </c>
      <c r="Q1084" s="19">
        <f t="shared" si="257"/>
        <v>0</v>
      </c>
      <c r="R1084" s="19">
        <f t="shared" si="257"/>
        <v>0</v>
      </c>
      <c r="S1084" s="1015"/>
      <c r="T1084" s="914"/>
      <c r="U1084" s="914"/>
      <c r="V1084" s="914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</row>
    <row r="1085" spans="1:116" ht="9.75" customHeight="1" outlineLevel="3" thickBot="1" x14ac:dyDescent="0.2">
      <c r="A1085" s="23" t="s">
        <v>73</v>
      </c>
      <c r="B1085" s="24" t="s">
        <v>10</v>
      </c>
      <c r="C1085" s="87" t="s">
        <v>11</v>
      </c>
      <c r="D1085" s="25">
        <v>3</v>
      </c>
      <c r="E1085" s="915" t="s">
        <v>46</v>
      </c>
      <c r="F1085" s="916"/>
      <c r="G1085" s="916"/>
      <c r="H1085" s="916"/>
      <c r="I1085" s="916"/>
      <c r="J1085" s="917"/>
      <c r="K1085" s="26">
        <f>K1074+K1079+K1084</f>
        <v>0</v>
      </c>
      <c r="L1085" s="26">
        <f>L1074+L1079+L1084</f>
        <v>0</v>
      </c>
      <c r="M1085" s="26">
        <f t="shared" ref="M1085:R1085" si="258">M1074+M1079+M1084</f>
        <v>0</v>
      </c>
      <c r="N1085" s="26">
        <f t="shared" si="258"/>
        <v>0</v>
      </c>
      <c r="O1085" s="26">
        <f t="shared" si="258"/>
        <v>0</v>
      </c>
      <c r="P1085" s="26">
        <f t="shared" si="258"/>
        <v>0</v>
      </c>
      <c r="Q1085" s="26">
        <f t="shared" si="258"/>
        <v>0</v>
      </c>
      <c r="R1085" s="26">
        <f t="shared" si="258"/>
        <v>0</v>
      </c>
      <c r="S1085" s="27" t="s">
        <v>13</v>
      </c>
      <c r="T1085" s="26" t="s">
        <v>13</v>
      </c>
      <c r="U1085" s="28" t="s">
        <v>13</v>
      </c>
      <c r="V1085" s="29" t="s">
        <v>13</v>
      </c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</row>
    <row r="1086" spans="1:116" ht="9.75" customHeight="1" outlineLevel="4" thickBot="1" x14ac:dyDescent="0.2">
      <c r="A1086" s="11" t="s">
        <v>205</v>
      </c>
      <c r="B1086" s="12" t="s">
        <v>10</v>
      </c>
      <c r="C1086" s="86" t="s">
        <v>11</v>
      </c>
      <c r="D1086" s="13">
        <v>4</v>
      </c>
      <c r="E1086" s="1016" t="s">
        <v>219</v>
      </c>
      <c r="F1086" s="1017"/>
      <c r="G1086" s="1017"/>
      <c r="H1086" s="1017"/>
      <c r="I1086" s="1017"/>
      <c r="J1086" s="1017"/>
      <c r="K1086" s="1017"/>
      <c r="L1086" s="1017"/>
      <c r="M1086" s="1017"/>
      <c r="N1086" s="1017"/>
      <c r="O1086" s="1017"/>
      <c r="P1086" s="1017"/>
      <c r="Q1086" s="1017"/>
      <c r="R1086" s="1017"/>
      <c r="S1086" s="1017"/>
      <c r="T1086" s="1017"/>
      <c r="U1086" s="1017"/>
      <c r="V1086" s="1018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</row>
    <row r="1087" spans="1:116" ht="9.75" customHeight="1" outlineLevel="4" x14ac:dyDescent="0.15">
      <c r="A1087" s="1000" t="s">
        <v>73</v>
      </c>
      <c r="B1087" s="1004" t="s">
        <v>10</v>
      </c>
      <c r="C1087" s="1008" t="s">
        <v>11</v>
      </c>
      <c r="D1087" s="1048" t="s">
        <v>41</v>
      </c>
      <c r="E1087" s="1022" t="s">
        <v>10</v>
      </c>
      <c r="F1087" s="981"/>
      <c r="G1087" s="986"/>
      <c r="H1087" s="986"/>
      <c r="I1087" s="986"/>
      <c r="J1087" s="16" t="s">
        <v>156</v>
      </c>
      <c r="K1087" s="20"/>
      <c r="L1087" s="14"/>
      <c r="M1087" s="15"/>
      <c r="N1087" s="15"/>
      <c r="O1087" s="15"/>
      <c r="P1087" s="15"/>
      <c r="Q1087" s="14"/>
      <c r="R1087" s="14"/>
      <c r="S1087" s="1012"/>
      <c r="T1087" s="912"/>
      <c r="U1087" s="912"/>
      <c r="V1087" s="912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</row>
    <row r="1088" spans="1:116" ht="9.75" customHeight="1" outlineLevel="4" x14ac:dyDescent="0.15">
      <c r="A1088" s="1001"/>
      <c r="B1088" s="1005"/>
      <c r="C1088" s="1009"/>
      <c r="D1088" s="1045"/>
      <c r="E1088" s="1023"/>
      <c r="F1088" s="982"/>
      <c r="G1088" s="985"/>
      <c r="H1088" s="985"/>
      <c r="I1088" s="985"/>
      <c r="J1088" s="16" t="s">
        <v>157</v>
      </c>
      <c r="K1088" s="20"/>
      <c r="L1088" s="16"/>
      <c r="M1088" s="17"/>
      <c r="N1088" s="17"/>
      <c r="O1088" s="17"/>
      <c r="P1088" s="17"/>
      <c r="Q1088" s="16"/>
      <c r="R1088" s="16"/>
      <c r="S1088" s="1013"/>
      <c r="T1088" s="913"/>
      <c r="U1088" s="913"/>
      <c r="V1088" s="913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</row>
    <row r="1089" spans="1:116" ht="9.75" customHeight="1" outlineLevel="4" x14ac:dyDescent="0.15">
      <c r="A1089" s="1001"/>
      <c r="B1089" s="1005"/>
      <c r="C1089" s="1009"/>
      <c r="D1089" s="1045"/>
      <c r="E1089" s="1023"/>
      <c r="F1089" s="982"/>
      <c r="G1089" s="985"/>
      <c r="H1089" s="985"/>
      <c r="I1089" s="985"/>
      <c r="J1089" s="16" t="s">
        <v>158</v>
      </c>
      <c r="K1089" s="20"/>
      <c r="L1089" s="16"/>
      <c r="M1089" s="17"/>
      <c r="N1089" s="17"/>
      <c r="O1089" s="17"/>
      <c r="P1089" s="17"/>
      <c r="Q1089" s="16"/>
      <c r="R1089" s="16"/>
      <c r="S1089" s="1013"/>
      <c r="T1089" s="913"/>
      <c r="U1089" s="913"/>
      <c r="V1089" s="913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</row>
    <row r="1090" spans="1:116" ht="9.75" customHeight="1" outlineLevel="4" x14ac:dyDescent="0.15">
      <c r="A1090" s="1002"/>
      <c r="B1090" s="1006"/>
      <c r="C1090" s="1010"/>
      <c r="D1090" s="1046"/>
      <c r="E1090" s="1024"/>
      <c r="F1090" s="983"/>
      <c r="G1090" s="987"/>
      <c r="H1090" s="987"/>
      <c r="I1090" s="987"/>
      <c r="J1090" s="18" t="s">
        <v>159</v>
      </c>
      <c r="K1090" s="21"/>
      <c r="L1090" s="18"/>
      <c r="M1090" s="18"/>
      <c r="N1090" s="18"/>
      <c r="O1090" s="18"/>
      <c r="P1090" s="18"/>
      <c r="Q1090" s="18"/>
      <c r="R1090" s="18"/>
      <c r="S1090" s="1014"/>
      <c r="T1090" s="913"/>
      <c r="U1090" s="913"/>
      <c r="V1090" s="913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</row>
    <row r="1091" spans="1:116" ht="9.75" customHeight="1" outlineLevel="4" thickBot="1" x14ac:dyDescent="0.2">
      <c r="A1091" s="1003"/>
      <c r="B1091" s="1007"/>
      <c r="C1091" s="1011"/>
      <c r="D1091" s="1047"/>
      <c r="E1091" s="1025"/>
      <c r="F1091" s="984"/>
      <c r="G1091" s="988"/>
      <c r="H1091" s="988"/>
      <c r="I1091" s="988"/>
      <c r="J1091" s="19" t="s">
        <v>385</v>
      </c>
      <c r="K1091" s="19">
        <f>SUM(K1087:K1090)</f>
        <v>0</v>
      </c>
      <c r="L1091" s="19">
        <f>SUM(L1087:L1090)</f>
        <v>0</v>
      </c>
      <c r="M1091" s="19">
        <f t="shared" ref="M1091:R1091" si="259">SUM(M1087:M1090)</f>
        <v>0</v>
      </c>
      <c r="N1091" s="19">
        <f t="shared" si="259"/>
        <v>0</v>
      </c>
      <c r="O1091" s="19">
        <f t="shared" si="259"/>
        <v>0</v>
      </c>
      <c r="P1091" s="19">
        <f t="shared" si="259"/>
        <v>0</v>
      </c>
      <c r="Q1091" s="19">
        <f t="shared" si="259"/>
        <v>0</v>
      </c>
      <c r="R1091" s="19">
        <f t="shared" si="259"/>
        <v>0</v>
      </c>
      <c r="S1091" s="1015"/>
      <c r="T1091" s="914"/>
      <c r="U1091" s="914"/>
      <c r="V1091" s="914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</row>
    <row r="1092" spans="1:116" ht="9.75" customHeight="1" outlineLevel="4" x14ac:dyDescent="0.15">
      <c r="A1092" s="948" t="s">
        <v>73</v>
      </c>
      <c r="B1092" s="951" t="s">
        <v>10</v>
      </c>
      <c r="C1092" s="954" t="s">
        <v>11</v>
      </c>
      <c r="D1092" s="957" t="s">
        <v>41</v>
      </c>
      <c r="E1092" s="960" t="s">
        <v>11</v>
      </c>
      <c r="F1092" s="981"/>
      <c r="G1092" s="942"/>
      <c r="H1092" s="986"/>
      <c r="I1092" s="986"/>
      <c r="J1092" s="14" t="s">
        <v>156</v>
      </c>
      <c r="K1092" s="20"/>
      <c r="L1092" s="20"/>
      <c r="M1092" s="17"/>
      <c r="N1092" s="17"/>
      <c r="O1092" s="17"/>
      <c r="P1092" s="17"/>
      <c r="Q1092" s="16"/>
      <c r="R1092" s="16"/>
      <c r="S1092" s="945"/>
      <c r="T1092" s="912"/>
      <c r="U1092" s="912"/>
      <c r="V1092" s="912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</row>
    <row r="1093" spans="1:116" ht="9.75" customHeight="1" outlineLevel="4" x14ac:dyDescent="0.15">
      <c r="A1093" s="949"/>
      <c r="B1093" s="952"/>
      <c r="C1093" s="955"/>
      <c r="D1093" s="958"/>
      <c r="E1093" s="961"/>
      <c r="F1093" s="982"/>
      <c r="G1093" s="943"/>
      <c r="H1093" s="985"/>
      <c r="I1093" s="985"/>
      <c r="J1093" s="16" t="s">
        <v>157</v>
      </c>
      <c r="K1093" s="20"/>
      <c r="L1093" s="20"/>
      <c r="M1093" s="17"/>
      <c r="N1093" s="17"/>
      <c r="O1093" s="17"/>
      <c r="P1093" s="17"/>
      <c r="Q1093" s="16"/>
      <c r="R1093" s="16"/>
      <c r="S1093" s="946"/>
      <c r="T1093" s="913"/>
      <c r="U1093" s="913"/>
      <c r="V1093" s="913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</row>
    <row r="1094" spans="1:116" ht="9.75" customHeight="1" outlineLevel="4" x14ac:dyDescent="0.15">
      <c r="A1094" s="949"/>
      <c r="B1094" s="952"/>
      <c r="C1094" s="955"/>
      <c r="D1094" s="958"/>
      <c r="E1094" s="961"/>
      <c r="F1094" s="982"/>
      <c r="G1094" s="943"/>
      <c r="H1094" s="985"/>
      <c r="I1094" s="985"/>
      <c r="J1094" s="16" t="s">
        <v>158</v>
      </c>
      <c r="K1094" s="20"/>
      <c r="L1094" s="20"/>
      <c r="M1094" s="17"/>
      <c r="N1094" s="17"/>
      <c r="O1094" s="17"/>
      <c r="P1094" s="17"/>
      <c r="Q1094" s="16"/>
      <c r="R1094" s="16"/>
      <c r="S1094" s="946"/>
      <c r="T1094" s="913"/>
      <c r="U1094" s="913"/>
      <c r="V1094" s="913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</row>
    <row r="1095" spans="1:116" ht="9.75" customHeight="1" outlineLevel="4" x14ac:dyDescent="0.15">
      <c r="A1095" s="949"/>
      <c r="B1095" s="952"/>
      <c r="C1095" s="955"/>
      <c r="D1095" s="958"/>
      <c r="E1095" s="961"/>
      <c r="F1095" s="983"/>
      <c r="G1095" s="943"/>
      <c r="H1095" s="987"/>
      <c r="I1095" s="987"/>
      <c r="J1095" s="18" t="s">
        <v>159</v>
      </c>
      <c r="K1095" s="21"/>
      <c r="L1095" s="21"/>
      <c r="M1095" s="22"/>
      <c r="N1095" s="22"/>
      <c r="O1095" s="22"/>
      <c r="P1095" s="22"/>
      <c r="Q1095" s="18"/>
      <c r="R1095" s="18"/>
      <c r="S1095" s="946"/>
      <c r="T1095" s="913"/>
      <c r="U1095" s="913"/>
      <c r="V1095" s="913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</row>
    <row r="1096" spans="1:116" ht="11.25" customHeight="1" outlineLevel="4" thickBot="1" x14ac:dyDescent="0.2">
      <c r="A1096" s="950"/>
      <c r="B1096" s="953"/>
      <c r="C1096" s="956"/>
      <c r="D1096" s="959"/>
      <c r="E1096" s="962"/>
      <c r="F1096" s="984"/>
      <c r="G1096" s="944"/>
      <c r="H1096" s="988"/>
      <c r="I1096" s="988"/>
      <c r="J1096" s="19" t="s">
        <v>385</v>
      </c>
      <c r="K1096" s="19">
        <f>SUM(K1092:K1095)</f>
        <v>0</v>
      </c>
      <c r="L1096" s="19">
        <f>SUM(L1092:L1095)</f>
        <v>0</v>
      </c>
      <c r="M1096" s="19">
        <f t="shared" ref="M1096:R1096" si="260">SUM(M1092:M1095)</f>
        <v>0</v>
      </c>
      <c r="N1096" s="19">
        <f t="shared" si="260"/>
        <v>0</v>
      </c>
      <c r="O1096" s="19">
        <f t="shared" si="260"/>
        <v>0</v>
      </c>
      <c r="P1096" s="19">
        <f t="shared" si="260"/>
        <v>0</v>
      </c>
      <c r="Q1096" s="19">
        <f t="shared" si="260"/>
        <v>0</v>
      </c>
      <c r="R1096" s="19">
        <f t="shared" si="260"/>
        <v>0</v>
      </c>
      <c r="S1096" s="947"/>
      <c r="T1096" s="914"/>
      <c r="U1096" s="914"/>
      <c r="V1096" s="914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</row>
    <row r="1097" spans="1:116" ht="9.75" customHeight="1" outlineLevel="4" x14ac:dyDescent="0.15">
      <c r="A1097" s="1001" t="s">
        <v>73</v>
      </c>
      <c r="B1097" s="1005" t="s">
        <v>10</v>
      </c>
      <c r="C1097" s="1009" t="s">
        <v>11</v>
      </c>
      <c r="D1097" s="1045" t="s">
        <v>41</v>
      </c>
      <c r="E1097" s="1023" t="s">
        <v>12</v>
      </c>
      <c r="F1097" s="1050"/>
      <c r="G1097" s="985"/>
      <c r="H1097" s="985"/>
      <c r="I1097" s="985"/>
      <c r="J1097" s="14" t="s">
        <v>156</v>
      </c>
      <c r="K1097" s="20"/>
      <c r="L1097" s="20"/>
      <c r="M1097" s="17"/>
      <c r="N1097" s="17"/>
      <c r="O1097" s="17"/>
      <c r="P1097" s="17"/>
      <c r="Q1097" s="16"/>
      <c r="R1097" s="16"/>
      <c r="S1097" s="1013"/>
      <c r="T1097" s="912"/>
      <c r="U1097" s="912"/>
      <c r="V1097" s="912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</row>
    <row r="1098" spans="1:116" ht="9.75" customHeight="1" outlineLevel="4" x14ac:dyDescent="0.15">
      <c r="A1098" s="1001"/>
      <c r="B1098" s="1005"/>
      <c r="C1098" s="1009"/>
      <c r="D1098" s="1045"/>
      <c r="E1098" s="1023"/>
      <c r="F1098" s="1050"/>
      <c r="G1098" s="985"/>
      <c r="H1098" s="985"/>
      <c r="I1098" s="985"/>
      <c r="J1098" s="16" t="s">
        <v>157</v>
      </c>
      <c r="K1098" s="20"/>
      <c r="L1098" s="20"/>
      <c r="M1098" s="17"/>
      <c r="N1098" s="17"/>
      <c r="O1098" s="17"/>
      <c r="P1098" s="17"/>
      <c r="Q1098" s="16"/>
      <c r="R1098" s="16"/>
      <c r="S1098" s="1013"/>
      <c r="T1098" s="913"/>
      <c r="U1098" s="913"/>
      <c r="V1098" s="913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</row>
    <row r="1099" spans="1:116" ht="9.75" customHeight="1" outlineLevel="4" x14ac:dyDescent="0.15">
      <c r="A1099" s="1001"/>
      <c r="B1099" s="1005"/>
      <c r="C1099" s="1009"/>
      <c r="D1099" s="1045"/>
      <c r="E1099" s="1023"/>
      <c r="F1099" s="1050"/>
      <c r="G1099" s="985"/>
      <c r="H1099" s="985"/>
      <c r="I1099" s="985"/>
      <c r="J1099" s="16" t="s">
        <v>158</v>
      </c>
      <c r="K1099" s="20"/>
      <c r="L1099" s="20"/>
      <c r="M1099" s="17"/>
      <c r="N1099" s="17"/>
      <c r="O1099" s="17"/>
      <c r="P1099" s="17"/>
      <c r="Q1099" s="16"/>
      <c r="R1099" s="16"/>
      <c r="S1099" s="1013"/>
      <c r="T1099" s="913"/>
      <c r="U1099" s="913"/>
      <c r="V1099" s="913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</row>
    <row r="1100" spans="1:116" ht="9.75" customHeight="1" outlineLevel="4" x14ac:dyDescent="0.15">
      <c r="A1100" s="1002"/>
      <c r="B1100" s="1006"/>
      <c r="C1100" s="1010"/>
      <c r="D1100" s="1046"/>
      <c r="E1100" s="1024"/>
      <c r="F1100" s="1051"/>
      <c r="G1100" s="987"/>
      <c r="H1100" s="987"/>
      <c r="I1100" s="987"/>
      <c r="J1100" s="18" t="s">
        <v>159</v>
      </c>
      <c r="K1100" s="21"/>
      <c r="L1100" s="21"/>
      <c r="M1100" s="22"/>
      <c r="N1100" s="22"/>
      <c r="O1100" s="22"/>
      <c r="P1100" s="22"/>
      <c r="Q1100" s="18"/>
      <c r="R1100" s="18"/>
      <c r="S1100" s="1014"/>
      <c r="T1100" s="913"/>
      <c r="U1100" s="913"/>
      <c r="V1100" s="913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</row>
    <row r="1101" spans="1:116" ht="9.75" customHeight="1" outlineLevel="4" thickBot="1" x14ac:dyDescent="0.2">
      <c r="A1101" s="1003"/>
      <c r="B1101" s="1007"/>
      <c r="C1101" s="1011"/>
      <c r="D1101" s="1047"/>
      <c r="E1101" s="1025"/>
      <c r="F1101" s="1052"/>
      <c r="G1101" s="988"/>
      <c r="H1101" s="988"/>
      <c r="I1101" s="988"/>
      <c r="J1101" s="19" t="s">
        <v>385</v>
      </c>
      <c r="K1101" s="19">
        <f>SUM(K1097:K1100)</f>
        <v>0</v>
      </c>
      <c r="L1101" s="19">
        <f>SUM(L1097:L1100)</f>
        <v>0</v>
      </c>
      <c r="M1101" s="19">
        <f t="shared" ref="M1101:R1101" si="261">SUM(M1097:M1100)</f>
        <v>0</v>
      </c>
      <c r="N1101" s="19">
        <f t="shared" si="261"/>
        <v>0</v>
      </c>
      <c r="O1101" s="19">
        <f t="shared" si="261"/>
        <v>0</v>
      </c>
      <c r="P1101" s="19">
        <f t="shared" si="261"/>
        <v>0</v>
      </c>
      <c r="Q1101" s="19">
        <f t="shared" si="261"/>
        <v>0</v>
      </c>
      <c r="R1101" s="19">
        <f t="shared" si="261"/>
        <v>0</v>
      </c>
      <c r="S1101" s="1015"/>
      <c r="T1101" s="914"/>
      <c r="U1101" s="914"/>
      <c r="V1101" s="914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</row>
    <row r="1102" spans="1:116" ht="9.75" customHeight="1" outlineLevel="3" thickBot="1" x14ac:dyDescent="0.2">
      <c r="A1102" s="23" t="s">
        <v>73</v>
      </c>
      <c r="B1102" s="24" t="s">
        <v>10</v>
      </c>
      <c r="C1102" s="87" t="s">
        <v>11</v>
      </c>
      <c r="D1102" s="25">
        <v>4</v>
      </c>
      <c r="E1102" s="915" t="s">
        <v>46</v>
      </c>
      <c r="F1102" s="916"/>
      <c r="G1102" s="916"/>
      <c r="H1102" s="916"/>
      <c r="I1102" s="916"/>
      <c r="J1102" s="917"/>
      <c r="K1102" s="26">
        <f>K1091+K1096+K1101</f>
        <v>0</v>
      </c>
      <c r="L1102" s="26">
        <f>L1091+L1096+L1101</f>
        <v>0</v>
      </c>
      <c r="M1102" s="26">
        <f t="shared" ref="M1102:R1102" si="262">M1091+M1096+M1101</f>
        <v>0</v>
      </c>
      <c r="N1102" s="26">
        <f t="shared" si="262"/>
        <v>0</v>
      </c>
      <c r="O1102" s="26">
        <f t="shared" si="262"/>
        <v>0</v>
      </c>
      <c r="P1102" s="26">
        <f t="shared" si="262"/>
        <v>0</v>
      </c>
      <c r="Q1102" s="26">
        <f t="shared" si="262"/>
        <v>0</v>
      </c>
      <c r="R1102" s="26">
        <f t="shared" si="262"/>
        <v>0</v>
      </c>
      <c r="S1102" s="27" t="s">
        <v>13</v>
      </c>
      <c r="T1102" s="26" t="s">
        <v>13</v>
      </c>
      <c r="U1102" s="28" t="s">
        <v>13</v>
      </c>
      <c r="V1102" s="29" t="s">
        <v>13</v>
      </c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</row>
    <row r="1103" spans="1:116" ht="9.75" customHeight="1" outlineLevel="4" thickBot="1" x14ac:dyDescent="0.2">
      <c r="A1103" s="11" t="s">
        <v>73</v>
      </c>
      <c r="B1103" s="12" t="s">
        <v>10</v>
      </c>
      <c r="C1103" s="86" t="s">
        <v>11</v>
      </c>
      <c r="D1103" s="13">
        <v>5</v>
      </c>
      <c r="E1103" s="1016" t="s">
        <v>220</v>
      </c>
      <c r="F1103" s="1017"/>
      <c r="G1103" s="1017"/>
      <c r="H1103" s="1017"/>
      <c r="I1103" s="1017"/>
      <c r="J1103" s="1017"/>
      <c r="K1103" s="1017"/>
      <c r="L1103" s="1017"/>
      <c r="M1103" s="1017"/>
      <c r="N1103" s="1017"/>
      <c r="O1103" s="1017"/>
      <c r="P1103" s="1017"/>
      <c r="Q1103" s="1017"/>
      <c r="R1103" s="1017"/>
      <c r="S1103" s="1017"/>
      <c r="T1103" s="1017"/>
      <c r="U1103" s="1017"/>
      <c r="V1103" s="1018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</row>
    <row r="1104" spans="1:116" ht="9.75" customHeight="1" outlineLevel="4" x14ac:dyDescent="0.15">
      <c r="A1104" s="1000" t="s">
        <v>73</v>
      </c>
      <c r="B1104" s="1004" t="s">
        <v>10</v>
      </c>
      <c r="C1104" s="1008" t="s">
        <v>11</v>
      </c>
      <c r="D1104" s="1048" t="s">
        <v>45</v>
      </c>
      <c r="E1104" s="1022" t="s">
        <v>10</v>
      </c>
      <c r="F1104" s="981"/>
      <c r="G1104" s="986"/>
      <c r="H1104" s="986"/>
      <c r="I1104" s="986"/>
      <c r="J1104" s="16" t="s">
        <v>156</v>
      </c>
      <c r="K1104" s="20"/>
      <c r="L1104" s="14"/>
      <c r="M1104" s="15"/>
      <c r="N1104" s="15"/>
      <c r="O1104" s="15"/>
      <c r="P1104" s="15"/>
      <c r="Q1104" s="14"/>
      <c r="R1104" s="14"/>
      <c r="S1104" s="1012"/>
      <c r="T1104" s="912"/>
      <c r="U1104" s="912"/>
      <c r="V1104" s="912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</row>
    <row r="1105" spans="1:116" ht="9.75" customHeight="1" outlineLevel="4" x14ac:dyDescent="0.15">
      <c r="A1105" s="1001"/>
      <c r="B1105" s="1005"/>
      <c r="C1105" s="1009"/>
      <c r="D1105" s="1045"/>
      <c r="E1105" s="1023"/>
      <c r="F1105" s="982"/>
      <c r="G1105" s="985"/>
      <c r="H1105" s="985"/>
      <c r="I1105" s="985"/>
      <c r="J1105" s="16" t="s">
        <v>157</v>
      </c>
      <c r="K1105" s="20"/>
      <c r="L1105" s="16"/>
      <c r="M1105" s="17"/>
      <c r="N1105" s="17"/>
      <c r="O1105" s="17"/>
      <c r="P1105" s="17"/>
      <c r="Q1105" s="16"/>
      <c r="R1105" s="16"/>
      <c r="S1105" s="1013"/>
      <c r="T1105" s="913"/>
      <c r="U1105" s="913"/>
      <c r="V1105" s="913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</row>
    <row r="1106" spans="1:116" ht="9.75" customHeight="1" outlineLevel="4" x14ac:dyDescent="0.15">
      <c r="A1106" s="1001"/>
      <c r="B1106" s="1005"/>
      <c r="C1106" s="1009"/>
      <c r="D1106" s="1045"/>
      <c r="E1106" s="1023"/>
      <c r="F1106" s="982"/>
      <c r="G1106" s="985"/>
      <c r="H1106" s="985"/>
      <c r="I1106" s="985"/>
      <c r="J1106" s="16" t="s">
        <v>158</v>
      </c>
      <c r="K1106" s="20"/>
      <c r="L1106" s="16"/>
      <c r="M1106" s="17"/>
      <c r="N1106" s="17"/>
      <c r="O1106" s="17"/>
      <c r="P1106" s="17"/>
      <c r="Q1106" s="16"/>
      <c r="R1106" s="16"/>
      <c r="S1106" s="1013"/>
      <c r="T1106" s="913"/>
      <c r="U1106" s="913"/>
      <c r="V1106" s="913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</row>
    <row r="1107" spans="1:116" ht="9.75" customHeight="1" outlineLevel="4" x14ac:dyDescent="0.15">
      <c r="A1107" s="1002"/>
      <c r="B1107" s="1006"/>
      <c r="C1107" s="1010"/>
      <c r="D1107" s="1046"/>
      <c r="E1107" s="1024"/>
      <c r="F1107" s="983"/>
      <c r="G1107" s="987"/>
      <c r="H1107" s="987"/>
      <c r="I1107" s="987"/>
      <c r="J1107" s="18" t="s">
        <v>159</v>
      </c>
      <c r="K1107" s="21"/>
      <c r="L1107" s="18"/>
      <c r="M1107" s="18"/>
      <c r="N1107" s="18"/>
      <c r="O1107" s="18"/>
      <c r="P1107" s="18"/>
      <c r="Q1107" s="18"/>
      <c r="R1107" s="18"/>
      <c r="S1107" s="1014"/>
      <c r="T1107" s="913"/>
      <c r="U1107" s="913"/>
      <c r="V1107" s="913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</row>
    <row r="1108" spans="1:116" ht="9.75" customHeight="1" outlineLevel="4" thickBot="1" x14ac:dyDescent="0.2">
      <c r="A1108" s="1003"/>
      <c r="B1108" s="1007"/>
      <c r="C1108" s="1011"/>
      <c r="D1108" s="1047"/>
      <c r="E1108" s="1025"/>
      <c r="F1108" s="984"/>
      <c r="G1108" s="988"/>
      <c r="H1108" s="988"/>
      <c r="I1108" s="988"/>
      <c r="J1108" s="19" t="s">
        <v>385</v>
      </c>
      <c r="K1108" s="19">
        <f>SUM(K1104:K1107)</f>
        <v>0</v>
      </c>
      <c r="L1108" s="19">
        <f>SUM(L1104:L1107)</f>
        <v>0</v>
      </c>
      <c r="M1108" s="19">
        <f t="shared" ref="M1108:R1108" si="263">SUM(M1104:M1107)</f>
        <v>0</v>
      </c>
      <c r="N1108" s="19">
        <f t="shared" si="263"/>
        <v>0</v>
      </c>
      <c r="O1108" s="19">
        <f t="shared" si="263"/>
        <v>0</v>
      </c>
      <c r="P1108" s="19">
        <f t="shared" si="263"/>
        <v>0</v>
      </c>
      <c r="Q1108" s="19">
        <f t="shared" si="263"/>
        <v>0</v>
      </c>
      <c r="R1108" s="19">
        <f t="shared" si="263"/>
        <v>0</v>
      </c>
      <c r="S1108" s="1015"/>
      <c r="T1108" s="914"/>
      <c r="U1108" s="914"/>
      <c r="V1108" s="914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</row>
    <row r="1109" spans="1:116" ht="9.75" customHeight="1" outlineLevel="4" x14ac:dyDescent="0.15">
      <c r="A1109" s="948" t="s">
        <v>73</v>
      </c>
      <c r="B1109" s="951" t="s">
        <v>10</v>
      </c>
      <c r="C1109" s="954" t="s">
        <v>11</v>
      </c>
      <c r="D1109" s="957" t="s">
        <v>45</v>
      </c>
      <c r="E1109" s="960" t="s">
        <v>11</v>
      </c>
      <c r="F1109" s="981"/>
      <c r="G1109" s="942"/>
      <c r="H1109" s="986"/>
      <c r="I1109" s="986"/>
      <c r="J1109" s="14" t="s">
        <v>156</v>
      </c>
      <c r="K1109" s="20"/>
      <c r="L1109" s="20"/>
      <c r="M1109" s="17"/>
      <c r="N1109" s="17"/>
      <c r="O1109" s="17"/>
      <c r="P1109" s="17"/>
      <c r="Q1109" s="16"/>
      <c r="R1109" s="16"/>
      <c r="S1109" s="945"/>
      <c r="T1109" s="912"/>
      <c r="U1109" s="912"/>
      <c r="V1109" s="912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</row>
    <row r="1110" spans="1:116" ht="9.75" customHeight="1" outlineLevel="4" x14ac:dyDescent="0.15">
      <c r="A1110" s="949"/>
      <c r="B1110" s="952"/>
      <c r="C1110" s="955"/>
      <c r="D1110" s="958"/>
      <c r="E1110" s="961"/>
      <c r="F1110" s="982"/>
      <c r="G1110" s="943"/>
      <c r="H1110" s="985"/>
      <c r="I1110" s="985"/>
      <c r="J1110" s="16" t="s">
        <v>157</v>
      </c>
      <c r="K1110" s="20"/>
      <c r="L1110" s="20"/>
      <c r="M1110" s="17"/>
      <c r="N1110" s="17"/>
      <c r="O1110" s="17"/>
      <c r="P1110" s="17"/>
      <c r="Q1110" s="16"/>
      <c r="R1110" s="16"/>
      <c r="S1110" s="946"/>
      <c r="T1110" s="913"/>
      <c r="U1110" s="913"/>
      <c r="V1110" s="913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</row>
    <row r="1111" spans="1:116" ht="9.75" customHeight="1" outlineLevel="4" x14ac:dyDescent="0.15">
      <c r="A1111" s="949"/>
      <c r="B1111" s="952"/>
      <c r="C1111" s="955"/>
      <c r="D1111" s="958"/>
      <c r="E1111" s="961"/>
      <c r="F1111" s="982"/>
      <c r="G1111" s="943"/>
      <c r="H1111" s="985"/>
      <c r="I1111" s="985"/>
      <c r="J1111" s="16" t="s">
        <v>158</v>
      </c>
      <c r="K1111" s="20"/>
      <c r="L1111" s="20"/>
      <c r="M1111" s="17"/>
      <c r="N1111" s="17"/>
      <c r="O1111" s="17"/>
      <c r="P1111" s="17"/>
      <c r="Q1111" s="16"/>
      <c r="R1111" s="16"/>
      <c r="S1111" s="946"/>
      <c r="T1111" s="913"/>
      <c r="U1111" s="913"/>
      <c r="V1111" s="913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</row>
    <row r="1112" spans="1:116" ht="9.75" customHeight="1" outlineLevel="4" x14ac:dyDescent="0.15">
      <c r="A1112" s="949"/>
      <c r="B1112" s="952"/>
      <c r="C1112" s="955"/>
      <c r="D1112" s="958"/>
      <c r="E1112" s="961"/>
      <c r="F1112" s="983"/>
      <c r="G1112" s="943"/>
      <c r="H1112" s="987"/>
      <c r="I1112" s="987"/>
      <c r="J1112" s="18" t="s">
        <v>159</v>
      </c>
      <c r="K1112" s="21"/>
      <c r="L1112" s="21"/>
      <c r="M1112" s="22"/>
      <c r="N1112" s="22"/>
      <c r="O1112" s="22"/>
      <c r="P1112" s="22"/>
      <c r="Q1112" s="18"/>
      <c r="R1112" s="18"/>
      <c r="S1112" s="946"/>
      <c r="T1112" s="913"/>
      <c r="U1112" s="913"/>
      <c r="V1112" s="913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</row>
    <row r="1113" spans="1:116" ht="11.25" customHeight="1" outlineLevel="4" thickBot="1" x14ac:dyDescent="0.2">
      <c r="A1113" s="950"/>
      <c r="B1113" s="953"/>
      <c r="C1113" s="956"/>
      <c r="D1113" s="959"/>
      <c r="E1113" s="962"/>
      <c r="F1113" s="984"/>
      <c r="G1113" s="944"/>
      <c r="H1113" s="988"/>
      <c r="I1113" s="988"/>
      <c r="J1113" s="19" t="s">
        <v>385</v>
      </c>
      <c r="K1113" s="19">
        <f>SUM(K1109:K1112)</f>
        <v>0</v>
      </c>
      <c r="L1113" s="19">
        <f>SUM(L1109:L1112)</f>
        <v>0</v>
      </c>
      <c r="M1113" s="19">
        <f t="shared" ref="M1113:R1113" si="264">SUM(M1109:M1112)</f>
        <v>0</v>
      </c>
      <c r="N1113" s="19">
        <f t="shared" si="264"/>
        <v>0</v>
      </c>
      <c r="O1113" s="19">
        <f t="shared" si="264"/>
        <v>0</v>
      </c>
      <c r="P1113" s="19">
        <f t="shared" si="264"/>
        <v>0</v>
      </c>
      <c r="Q1113" s="19">
        <f t="shared" si="264"/>
        <v>0</v>
      </c>
      <c r="R1113" s="19">
        <f t="shared" si="264"/>
        <v>0</v>
      </c>
      <c r="S1113" s="947"/>
      <c r="T1113" s="914"/>
      <c r="U1113" s="914"/>
      <c r="V1113" s="914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</row>
    <row r="1114" spans="1:116" ht="9.75" customHeight="1" outlineLevel="4" x14ac:dyDescent="0.15">
      <c r="A1114" s="1001" t="s">
        <v>73</v>
      </c>
      <c r="B1114" s="1005" t="s">
        <v>10</v>
      </c>
      <c r="C1114" s="1009" t="s">
        <v>11</v>
      </c>
      <c r="D1114" s="1045" t="s">
        <v>45</v>
      </c>
      <c r="E1114" s="1023" t="s">
        <v>12</v>
      </c>
      <c r="F1114" s="1050"/>
      <c r="G1114" s="985"/>
      <c r="H1114" s="985"/>
      <c r="I1114" s="985"/>
      <c r="J1114" s="14" t="s">
        <v>156</v>
      </c>
      <c r="K1114" s="20"/>
      <c r="L1114" s="20"/>
      <c r="M1114" s="17"/>
      <c r="N1114" s="17"/>
      <c r="O1114" s="17"/>
      <c r="P1114" s="17"/>
      <c r="Q1114" s="16"/>
      <c r="R1114" s="16"/>
      <c r="S1114" s="1013"/>
      <c r="T1114" s="912"/>
      <c r="U1114" s="912"/>
      <c r="V1114" s="912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</row>
    <row r="1115" spans="1:116" ht="9.75" customHeight="1" outlineLevel="4" x14ac:dyDescent="0.15">
      <c r="A1115" s="1001"/>
      <c r="B1115" s="1005"/>
      <c r="C1115" s="1009"/>
      <c r="D1115" s="1045"/>
      <c r="E1115" s="1023"/>
      <c r="F1115" s="1050"/>
      <c r="G1115" s="985"/>
      <c r="H1115" s="985"/>
      <c r="I1115" s="985"/>
      <c r="J1115" s="16" t="s">
        <v>157</v>
      </c>
      <c r="K1115" s="20"/>
      <c r="L1115" s="20"/>
      <c r="M1115" s="17"/>
      <c r="N1115" s="17"/>
      <c r="O1115" s="17"/>
      <c r="P1115" s="17"/>
      <c r="Q1115" s="16"/>
      <c r="R1115" s="16"/>
      <c r="S1115" s="1013"/>
      <c r="T1115" s="913"/>
      <c r="U1115" s="913"/>
      <c r="V1115" s="913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</row>
    <row r="1116" spans="1:116" ht="9.75" customHeight="1" outlineLevel="4" x14ac:dyDescent="0.15">
      <c r="A1116" s="1001"/>
      <c r="B1116" s="1005"/>
      <c r="C1116" s="1009"/>
      <c r="D1116" s="1045"/>
      <c r="E1116" s="1023"/>
      <c r="F1116" s="1050"/>
      <c r="G1116" s="985"/>
      <c r="H1116" s="985"/>
      <c r="I1116" s="985"/>
      <c r="J1116" s="16" t="s">
        <v>158</v>
      </c>
      <c r="K1116" s="20"/>
      <c r="L1116" s="20"/>
      <c r="M1116" s="17"/>
      <c r="N1116" s="17"/>
      <c r="O1116" s="17"/>
      <c r="P1116" s="17"/>
      <c r="Q1116" s="16"/>
      <c r="R1116" s="16"/>
      <c r="S1116" s="1013"/>
      <c r="T1116" s="913"/>
      <c r="U1116" s="913"/>
      <c r="V1116" s="913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</row>
    <row r="1117" spans="1:116" ht="9.75" customHeight="1" outlineLevel="4" x14ac:dyDescent="0.15">
      <c r="A1117" s="1002"/>
      <c r="B1117" s="1006"/>
      <c r="C1117" s="1010"/>
      <c r="D1117" s="1046"/>
      <c r="E1117" s="1024"/>
      <c r="F1117" s="1051"/>
      <c r="G1117" s="987"/>
      <c r="H1117" s="987"/>
      <c r="I1117" s="987"/>
      <c r="J1117" s="18" t="s">
        <v>159</v>
      </c>
      <c r="K1117" s="21"/>
      <c r="L1117" s="21"/>
      <c r="M1117" s="22"/>
      <c r="N1117" s="22"/>
      <c r="O1117" s="22"/>
      <c r="P1117" s="22"/>
      <c r="Q1117" s="18"/>
      <c r="R1117" s="18"/>
      <c r="S1117" s="1014"/>
      <c r="T1117" s="913"/>
      <c r="U1117" s="913"/>
      <c r="V1117" s="913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</row>
    <row r="1118" spans="1:116" ht="9.75" customHeight="1" outlineLevel="4" thickBot="1" x14ac:dyDescent="0.2">
      <c r="A1118" s="1003"/>
      <c r="B1118" s="1007"/>
      <c r="C1118" s="1011"/>
      <c r="D1118" s="1047"/>
      <c r="E1118" s="1025"/>
      <c r="F1118" s="1052"/>
      <c r="G1118" s="988"/>
      <c r="H1118" s="988"/>
      <c r="I1118" s="988"/>
      <c r="J1118" s="19" t="s">
        <v>385</v>
      </c>
      <c r="K1118" s="19">
        <f>SUM(K1114:K1117)</f>
        <v>0</v>
      </c>
      <c r="L1118" s="19">
        <f>SUM(L1114:L1117)</f>
        <v>0</v>
      </c>
      <c r="M1118" s="19">
        <f t="shared" ref="M1118:R1118" si="265">SUM(M1114:M1117)</f>
        <v>0</v>
      </c>
      <c r="N1118" s="19">
        <f t="shared" si="265"/>
        <v>0</v>
      </c>
      <c r="O1118" s="19">
        <f t="shared" si="265"/>
        <v>0</v>
      </c>
      <c r="P1118" s="19">
        <f t="shared" si="265"/>
        <v>0</v>
      </c>
      <c r="Q1118" s="19">
        <f t="shared" si="265"/>
        <v>0</v>
      </c>
      <c r="R1118" s="19">
        <f t="shared" si="265"/>
        <v>0</v>
      </c>
      <c r="S1118" s="1015"/>
      <c r="T1118" s="914"/>
      <c r="U1118" s="914"/>
      <c r="V1118" s="914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</row>
    <row r="1119" spans="1:116" ht="9.75" customHeight="1" outlineLevel="3" thickBot="1" x14ac:dyDescent="0.2">
      <c r="A1119" s="23" t="s">
        <v>73</v>
      </c>
      <c r="B1119" s="24" t="s">
        <v>10</v>
      </c>
      <c r="C1119" s="87" t="s">
        <v>11</v>
      </c>
      <c r="D1119" s="25">
        <v>5</v>
      </c>
      <c r="E1119" s="915" t="s">
        <v>46</v>
      </c>
      <c r="F1119" s="916"/>
      <c r="G1119" s="916"/>
      <c r="H1119" s="916"/>
      <c r="I1119" s="916"/>
      <c r="J1119" s="917"/>
      <c r="K1119" s="26">
        <f>K1108+K1113+K1118</f>
        <v>0</v>
      </c>
      <c r="L1119" s="26">
        <f>L1108+L1113+L1118</f>
        <v>0</v>
      </c>
      <c r="M1119" s="26">
        <f t="shared" ref="M1119:R1119" si="266">M1108+M1113+M1118</f>
        <v>0</v>
      </c>
      <c r="N1119" s="26">
        <f t="shared" si="266"/>
        <v>0</v>
      </c>
      <c r="O1119" s="26">
        <f t="shared" si="266"/>
        <v>0</v>
      </c>
      <c r="P1119" s="26">
        <f t="shared" si="266"/>
        <v>0</v>
      </c>
      <c r="Q1119" s="26">
        <f t="shared" si="266"/>
        <v>0</v>
      </c>
      <c r="R1119" s="26">
        <f t="shared" si="266"/>
        <v>0</v>
      </c>
      <c r="S1119" s="27" t="s">
        <v>13</v>
      </c>
      <c r="T1119" s="26" t="s">
        <v>13</v>
      </c>
      <c r="U1119" s="28" t="s">
        <v>13</v>
      </c>
      <c r="V1119" s="29" t="s">
        <v>13</v>
      </c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</row>
    <row r="1120" spans="1:116" ht="9.75" customHeight="1" outlineLevel="4" thickBot="1" x14ac:dyDescent="0.2">
      <c r="A1120" s="11" t="s">
        <v>73</v>
      </c>
      <c r="B1120" s="12" t="s">
        <v>10</v>
      </c>
      <c r="C1120" s="86" t="s">
        <v>11</v>
      </c>
      <c r="D1120" s="13">
        <v>6</v>
      </c>
      <c r="E1120" s="1016" t="s">
        <v>221</v>
      </c>
      <c r="F1120" s="1017"/>
      <c r="G1120" s="1017"/>
      <c r="H1120" s="1017"/>
      <c r="I1120" s="1017"/>
      <c r="J1120" s="1017"/>
      <c r="K1120" s="1017"/>
      <c r="L1120" s="1017"/>
      <c r="M1120" s="1017"/>
      <c r="N1120" s="1017"/>
      <c r="O1120" s="1017"/>
      <c r="P1120" s="1017"/>
      <c r="Q1120" s="1017"/>
      <c r="R1120" s="1017"/>
      <c r="S1120" s="1017"/>
      <c r="T1120" s="1017"/>
      <c r="U1120" s="1017"/>
      <c r="V1120" s="1018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</row>
    <row r="1121" spans="1:116" ht="9.75" customHeight="1" outlineLevel="4" x14ac:dyDescent="0.15">
      <c r="A1121" s="1000" t="s">
        <v>73</v>
      </c>
      <c r="B1121" s="1004" t="s">
        <v>10</v>
      </c>
      <c r="C1121" s="1008" t="s">
        <v>11</v>
      </c>
      <c r="D1121" s="1048" t="s">
        <v>48</v>
      </c>
      <c r="E1121" s="1022" t="s">
        <v>10</v>
      </c>
      <c r="F1121" s="981"/>
      <c r="G1121" s="986"/>
      <c r="H1121" s="986"/>
      <c r="I1121" s="986"/>
      <c r="J1121" s="16" t="s">
        <v>156</v>
      </c>
      <c r="K1121" s="20"/>
      <c r="L1121" s="14"/>
      <c r="M1121" s="15"/>
      <c r="N1121" s="15"/>
      <c r="O1121" s="15"/>
      <c r="P1121" s="15"/>
      <c r="Q1121" s="14"/>
      <c r="R1121" s="14"/>
      <c r="S1121" s="1012"/>
      <c r="T1121" s="912"/>
      <c r="U1121" s="912"/>
      <c r="V1121" s="912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</row>
    <row r="1122" spans="1:116" ht="9.75" customHeight="1" outlineLevel="4" x14ac:dyDescent="0.15">
      <c r="A1122" s="1001"/>
      <c r="B1122" s="1005"/>
      <c r="C1122" s="1009"/>
      <c r="D1122" s="1045"/>
      <c r="E1122" s="1023"/>
      <c r="F1122" s="982"/>
      <c r="G1122" s="985"/>
      <c r="H1122" s="985"/>
      <c r="I1122" s="985"/>
      <c r="J1122" s="16" t="s">
        <v>157</v>
      </c>
      <c r="K1122" s="20"/>
      <c r="L1122" s="16"/>
      <c r="M1122" s="17"/>
      <c r="N1122" s="17"/>
      <c r="O1122" s="17"/>
      <c r="P1122" s="17"/>
      <c r="Q1122" s="16"/>
      <c r="R1122" s="16"/>
      <c r="S1122" s="1013"/>
      <c r="T1122" s="913"/>
      <c r="U1122" s="913"/>
      <c r="V1122" s="913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</row>
    <row r="1123" spans="1:116" ht="9.75" customHeight="1" outlineLevel="4" x14ac:dyDescent="0.15">
      <c r="A1123" s="1001"/>
      <c r="B1123" s="1005"/>
      <c r="C1123" s="1009"/>
      <c r="D1123" s="1045"/>
      <c r="E1123" s="1023"/>
      <c r="F1123" s="982"/>
      <c r="G1123" s="985"/>
      <c r="H1123" s="985"/>
      <c r="I1123" s="985"/>
      <c r="J1123" s="16" t="s">
        <v>158</v>
      </c>
      <c r="K1123" s="20"/>
      <c r="L1123" s="16"/>
      <c r="M1123" s="17"/>
      <c r="N1123" s="17"/>
      <c r="O1123" s="17"/>
      <c r="P1123" s="17"/>
      <c r="Q1123" s="16"/>
      <c r="R1123" s="16"/>
      <c r="S1123" s="1013"/>
      <c r="T1123" s="913"/>
      <c r="U1123" s="913"/>
      <c r="V1123" s="913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</row>
    <row r="1124" spans="1:116" ht="9.75" customHeight="1" outlineLevel="4" x14ac:dyDescent="0.15">
      <c r="A1124" s="1002"/>
      <c r="B1124" s="1006"/>
      <c r="C1124" s="1010"/>
      <c r="D1124" s="1046"/>
      <c r="E1124" s="1024"/>
      <c r="F1124" s="983"/>
      <c r="G1124" s="987"/>
      <c r="H1124" s="987"/>
      <c r="I1124" s="987"/>
      <c r="J1124" s="18" t="s">
        <v>159</v>
      </c>
      <c r="K1124" s="21"/>
      <c r="L1124" s="18"/>
      <c r="M1124" s="18"/>
      <c r="N1124" s="18"/>
      <c r="O1124" s="18"/>
      <c r="P1124" s="18"/>
      <c r="Q1124" s="18"/>
      <c r="R1124" s="18"/>
      <c r="S1124" s="1014"/>
      <c r="T1124" s="913"/>
      <c r="U1124" s="913"/>
      <c r="V1124" s="913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</row>
    <row r="1125" spans="1:116" ht="9.75" customHeight="1" outlineLevel="4" thickBot="1" x14ac:dyDescent="0.2">
      <c r="A1125" s="1003"/>
      <c r="B1125" s="1007"/>
      <c r="C1125" s="1011"/>
      <c r="D1125" s="1047"/>
      <c r="E1125" s="1025"/>
      <c r="F1125" s="984"/>
      <c r="G1125" s="988"/>
      <c r="H1125" s="988"/>
      <c r="I1125" s="988"/>
      <c r="J1125" s="19" t="s">
        <v>385</v>
      </c>
      <c r="K1125" s="19">
        <f>SUM(K1121:K1124)</f>
        <v>0</v>
      </c>
      <c r="L1125" s="19">
        <f>SUM(L1121:L1124)</f>
        <v>0</v>
      </c>
      <c r="M1125" s="19">
        <f t="shared" ref="M1125:R1125" si="267">SUM(M1121:M1124)</f>
        <v>0</v>
      </c>
      <c r="N1125" s="19">
        <f t="shared" si="267"/>
        <v>0</v>
      </c>
      <c r="O1125" s="19">
        <f t="shared" si="267"/>
        <v>0</v>
      </c>
      <c r="P1125" s="19">
        <f t="shared" si="267"/>
        <v>0</v>
      </c>
      <c r="Q1125" s="19">
        <f t="shared" si="267"/>
        <v>0</v>
      </c>
      <c r="R1125" s="19">
        <f t="shared" si="267"/>
        <v>0</v>
      </c>
      <c r="S1125" s="1015"/>
      <c r="T1125" s="914"/>
      <c r="U1125" s="914"/>
      <c r="V1125" s="914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</row>
    <row r="1126" spans="1:116" ht="9.75" customHeight="1" outlineLevel="4" x14ac:dyDescent="0.15">
      <c r="A1126" s="948" t="s">
        <v>73</v>
      </c>
      <c r="B1126" s="951" t="s">
        <v>10</v>
      </c>
      <c r="C1126" s="954" t="s">
        <v>11</v>
      </c>
      <c r="D1126" s="957" t="s">
        <v>48</v>
      </c>
      <c r="E1126" s="960" t="s">
        <v>11</v>
      </c>
      <c r="F1126" s="981"/>
      <c r="G1126" s="942"/>
      <c r="H1126" s="986"/>
      <c r="I1126" s="986"/>
      <c r="J1126" s="14" t="s">
        <v>156</v>
      </c>
      <c r="K1126" s="20"/>
      <c r="L1126" s="20"/>
      <c r="M1126" s="17"/>
      <c r="N1126" s="17"/>
      <c r="O1126" s="17"/>
      <c r="P1126" s="17"/>
      <c r="Q1126" s="16"/>
      <c r="R1126" s="16"/>
      <c r="S1126" s="945"/>
      <c r="T1126" s="912"/>
      <c r="U1126" s="912"/>
      <c r="V1126" s="912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</row>
    <row r="1127" spans="1:116" ht="9.75" customHeight="1" outlineLevel="4" x14ac:dyDescent="0.15">
      <c r="A1127" s="949"/>
      <c r="B1127" s="952"/>
      <c r="C1127" s="955"/>
      <c r="D1127" s="958"/>
      <c r="E1127" s="961"/>
      <c r="F1127" s="982"/>
      <c r="G1127" s="943"/>
      <c r="H1127" s="985"/>
      <c r="I1127" s="985"/>
      <c r="J1127" s="16" t="s">
        <v>157</v>
      </c>
      <c r="K1127" s="20"/>
      <c r="L1127" s="20"/>
      <c r="M1127" s="17"/>
      <c r="N1127" s="17"/>
      <c r="O1127" s="17"/>
      <c r="P1127" s="17"/>
      <c r="Q1127" s="16"/>
      <c r="R1127" s="16"/>
      <c r="S1127" s="946"/>
      <c r="T1127" s="913"/>
      <c r="U1127" s="913"/>
      <c r="V1127" s="913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</row>
    <row r="1128" spans="1:116" ht="9.75" customHeight="1" outlineLevel="4" x14ac:dyDescent="0.15">
      <c r="A1128" s="949"/>
      <c r="B1128" s="952"/>
      <c r="C1128" s="955"/>
      <c r="D1128" s="958"/>
      <c r="E1128" s="961"/>
      <c r="F1128" s="982"/>
      <c r="G1128" s="943"/>
      <c r="H1128" s="985"/>
      <c r="I1128" s="985"/>
      <c r="J1128" s="16" t="s">
        <v>158</v>
      </c>
      <c r="K1128" s="20"/>
      <c r="L1128" s="20"/>
      <c r="M1128" s="17"/>
      <c r="N1128" s="17"/>
      <c r="O1128" s="17"/>
      <c r="P1128" s="17"/>
      <c r="Q1128" s="16"/>
      <c r="R1128" s="16"/>
      <c r="S1128" s="946"/>
      <c r="T1128" s="913"/>
      <c r="U1128" s="913"/>
      <c r="V1128" s="913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</row>
    <row r="1129" spans="1:116" ht="9.75" customHeight="1" outlineLevel="4" x14ac:dyDescent="0.15">
      <c r="A1129" s="949"/>
      <c r="B1129" s="952"/>
      <c r="C1129" s="955"/>
      <c r="D1129" s="958"/>
      <c r="E1129" s="961"/>
      <c r="F1129" s="983"/>
      <c r="G1129" s="943"/>
      <c r="H1129" s="987"/>
      <c r="I1129" s="987"/>
      <c r="J1129" s="18" t="s">
        <v>159</v>
      </c>
      <c r="K1129" s="21"/>
      <c r="L1129" s="21"/>
      <c r="M1129" s="22"/>
      <c r="N1129" s="22"/>
      <c r="O1129" s="22"/>
      <c r="P1129" s="22"/>
      <c r="Q1129" s="18"/>
      <c r="R1129" s="18"/>
      <c r="S1129" s="946"/>
      <c r="T1129" s="913"/>
      <c r="U1129" s="913"/>
      <c r="V1129" s="913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</row>
    <row r="1130" spans="1:116" ht="11.25" customHeight="1" outlineLevel="4" thickBot="1" x14ac:dyDescent="0.2">
      <c r="A1130" s="950"/>
      <c r="B1130" s="953"/>
      <c r="C1130" s="956"/>
      <c r="D1130" s="959"/>
      <c r="E1130" s="962"/>
      <c r="F1130" s="984"/>
      <c r="G1130" s="944"/>
      <c r="H1130" s="988"/>
      <c r="I1130" s="988"/>
      <c r="J1130" s="19" t="s">
        <v>385</v>
      </c>
      <c r="K1130" s="19">
        <f>SUM(K1126:K1129)</f>
        <v>0</v>
      </c>
      <c r="L1130" s="19">
        <f>SUM(L1126:L1129)</f>
        <v>0</v>
      </c>
      <c r="M1130" s="19">
        <f t="shared" ref="M1130:R1130" si="268">SUM(M1126:M1129)</f>
        <v>0</v>
      </c>
      <c r="N1130" s="19">
        <f t="shared" si="268"/>
        <v>0</v>
      </c>
      <c r="O1130" s="19">
        <f t="shared" si="268"/>
        <v>0</v>
      </c>
      <c r="P1130" s="19">
        <f t="shared" si="268"/>
        <v>0</v>
      </c>
      <c r="Q1130" s="19">
        <f t="shared" si="268"/>
        <v>0</v>
      </c>
      <c r="R1130" s="19">
        <f t="shared" si="268"/>
        <v>0</v>
      </c>
      <c r="S1130" s="947"/>
      <c r="T1130" s="914"/>
      <c r="U1130" s="914"/>
      <c r="V1130" s="914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</row>
    <row r="1131" spans="1:116" ht="10.5" outlineLevel="4" x14ac:dyDescent="0.15">
      <c r="A1131" s="1001" t="s">
        <v>73</v>
      </c>
      <c r="B1131" s="1005" t="s">
        <v>10</v>
      </c>
      <c r="C1131" s="1009" t="s">
        <v>11</v>
      </c>
      <c r="D1131" s="1045" t="s">
        <v>48</v>
      </c>
      <c r="E1131" s="1023" t="s">
        <v>12</v>
      </c>
      <c r="F1131" s="1050"/>
      <c r="G1131" s="985"/>
      <c r="H1131" s="985"/>
      <c r="I1131" s="985"/>
      <c r="J1131" s="14" t="s">
        <v>156</v>
      </c>
      <c r="K1131" s="20"/>
      <c r="L1131" s="20"/>
      <c r="M1131" s="17"/>
      <c r="N1131" s="17"/>
      <c r="O1131" s="17"/>
      <c r="P1131" s="17"/>
      <c r="Q1131" s="16"/>
      <c r="R1131" s="16"/>
      <c r="S1131" s="1013"/>
      <c r="T1131" s="912"/>
      <c r="U1131" s="912"/>
      <c r="V1131" s="912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</row>
    <row r="1132" spans="1:116" ht="10.5" outlineLevel="4" x14ac:dyDescent="0.15">
      <c r="A1132" s="1001"/>
      <c r="B1132" s="1005"/>
      <c r="C1132" s="1009"/>
      <c r="D1132" s="1045"/>
      <c r="E1132" s="1023"/>
      <c r="F1132" s="1050"/>
      <c r="G1132" s="985"/>
      <c r="H1132" s="985"/>
      <c r="I1132" s="985"/>
      <c r="J1132" s="16" t="s">
        <v>157</v>
      </c>
      <c r="K1132" s="20"/>
      <c r="L1132" s="20"/>
      <c r="M1132" s="17"/>
      <c r="N1132" s="17"/>
      <c r="O1132" s="17"/>
      <c r="P1132" s="17"/>
      <c r="Q1132" s="16"/>
      <c r="R1132" s="16"/>
      <c r="S1132" s="1013"/>
      <c r="T1132" s="913"/>
      <c r="U1132" s="913"/>
      <c r="V1132" s="913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</row>
    <row r="1133" spans="1:116" ht="10.5" outlineLevel="4" x14ac:dyDescent="0.15">
      <c r="A1133" s="1001"/>
      <c r="B1133" s="1005"/>
      <c r="C1133" s="1009"/>
      <c r="D1133" s="1045"/>
      <c r="E1133" s="1023"/>
      <c r="F1133" s="1050"/>
      <c r="G1133" s="985"/>
      <c r="H1133" s="985"/>
      <c r="I1133" s="985"/>
      <c r="J1133" s="16" t="s">
        <v>158</v>
      </c>
      <c r="K1133" s="20"/>
      <c r="L1133" s="20"/>
      <c r="M1133" s="17"/>
      <c r="N1133" s="17"/>
      <c r="O1133" s="17"/>
      <c r="P1133" s="17"/>
      <c r="Q1133" s="16"/>
      <c r="R1133" s="16"/>
      <c r="S1133" s="1013"/>
      <c r="T1133" s="913"/>
      <c r="U1133" s="913"/>
      <c r="V1133" s="913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</row>
    <row r="1134" spans="1:116" ht="10.5" outlineLevel="4" x14ac:dyDescent="0.15">
      <c r="A1134" s="1002"/>
      <c r="B1134" s="1006"/>
      <c r="C1134" s="1010"/>
      <c r="D1134" s="1046"/>
      <c r="E1134" s="1024"/>
      <c r="F1134" s="1051"/>
      <c r="G1134" s="987"/>
      <c r="H1134" s="987"/>
      <c r="I1134" s="987"/>
      <c r="J1134" s="18" t="s">
        <v>159</v>
      </c>
      <c r="K1134" s="21"/>
      <c r="L1134" s="21"/>
      <c r="M1134" s="22"/>
      <c r="N1134" s="22"/>
      <c r="O1134" s="22"/>
      <c r="P1134" s="22"/>
      <c r="Q1134" s="18"/>
      <c r="R1134" s="18"/>
      <c r="S1134" s="1014"/>
      <c r="T1134" s="913"/>
      <c r="U1134" s="913"/>
      <c r="V1134" s="913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</row>
    <row r="1135" spans="1:116" ht="11.25" outlineLevel="4" thickBot="1" x14ac:dyDescent="0.2">
      <c r="A1135" s="1003"/>
      <c r="B1135" s="1007"/>
      <c r="C1135" s="1011"/>
      <c r="D1135" s="1047"/>
      <c r="E1135" s="1025"/>
      <c r="F1135" s="1052"/>
      <c r="G1135" s="988"/>
      <c r="H1135" s="988"/>
      <c r="I1135" s="988"/>
      <c r="J1135" s="19" t="s">
        <v>385</v>
      </c>
      <c r="K1135" s="19">
        <f>SUM(K1131:K1134)</f>
        <v>0</v>
      </c>
      <c r="L1135" s="19">
        <f>SUM(L1131:L1134)</f>
        <v>0</v>
      </c>
      <c r="M1135" s="19">
        <f t="shared" ref="M1135:R1135" si="269">SUM(M1131:M1134)</f>
        <v>0</v>
      </c>
      <c r="N1135" s="19">
        <f t="shared" si="269"/>
        <v>0</v>
      </c>
      <c r="O1135" s="19">
        <f t="shared" si="269"/>
        <v>0</v>
      </c>
      <c r="P1135" s="19">
        <f t="shared" si="269"/>
        <v>0</v>
      </c>
      <c r="Q1135" s="19">
        <f t="shared" si="269"/>
        <v>0</v>
      </c>
      <c r="R1135" s="19">
        <f t="shared" si="269"/>
        <v>0</v>
      </c>
      <c r="S1135" s="1015"/>
      <c r="T1135" s="914"/>
      <c r="U1135" s="914"/>
      <c r="V1135" s="914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</row>
    <row r="1136" spans="1:116" ht="11.25" outlineLevel="3" thickBot="1" x14ac:dyDescent="0.2">
      <c r="A1136" s="23" t="s">
        <v>73</v>
      </c>
      <c r="B1136" s="24" t="s">
        <v>10</v>
      </c>
      <c r="C1136" s="87" t="s">
        <v>11</v>
      </c>
      <c r="D1136" s="25">
        <v>6</v>
      </c>
      <c r="E1136" s="915" t="s">
        <v>46</v>
      </c>
      <c r="F1136" s="916"/>
      <c r="G1136" s="916"/>
      <c r="H1136" s="916"/>
      <c r="I1136" s="916"/>
      <c r="J1136" s="917"/>
      <c r="K1136" s="26">
        <f>K1125+K1130+K1135</f>
        <v>0</v>
      </c>
      <c r="L1136" s="26">
        <f>L1125+L1130+L1135</f>
        <v>0</v>
      </c>
      <c r="M1136" s="26">
        <f t="shared" ref="M1136:R1136" si="270">M1125+M1130+M1135</f>
        <v>0</v>
      </c>
      <c r="N1136" s="26">
        <f t="shared" si="270"/>
        <v>0</v>
      </c>
      <c r="O1136" s="26">
        <f t="shared" si="270"/>
        <v>0</v>
      </c>
      <c r="P1136" s="26">
        <f t="shared" si="270"/>
        <v>0</v>
      </c>
      <c r="Q1136" s="26">
        <f t="shared" si="270"/>
        <v>0</v>
      </c>
      <c r="R1136" s="26">
        <f t="shared" si="270"/>
        <v>0</v>
      </c>
      <c r="S1136" s="27" t="s">
        <v>13</v>
      </c>
      <c r="T1136" s="26" t="s">
        <v>13</v>
      </c>
      <c r="U1136" s="28" t="s">
        <v>13</v>
      </c>
      <c r="V1136" s="29" t="s">
        <v>13</v>
      </c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</row>
    <row r="1137" spans="1:116" ht="11.25" outlineLevel="4" thickBot="1" x14ac:dyDescent="0.2">
      <c r="A1137" s="11" t="s">
        <v>73</v>
      </c>
      <c r="B1137" s="12" t="s">
        <v>10</v>
      </c>
      <c r="C1137" s="86" t="s">
        <v>11</v>
      </c>
      <c r="D1137" s="13">
        <v>7</v>
      </c>
      <c r="E1137" s="1016" t="s">
        <v>222</v>
      </c>
      <c r="F1137" s="1017"/>
      <c r="G1137" s="1017"/>
      <c r="H1137" s="1017"/>
      <c r="I1137" s="1017"/>
      <c r="J1137" s="1017"/>
      <c r="K1137" s="1017"/>
      <c r="L1137" s="1017"/>
      <c r="M1137" s="1017"/>
      <c r="N1137" s="1017"/>
      <c r="O1137" s="1017"/>
      <c r="P1137" s="1017"/>
      <c r="Q1137" s="1017"/>
      <c r="R1137" s="1017"/>
      <c r="S1137" s="1017"/>
      <c r="T1137" s="1017"/>
      <c r="U1137" s="1017"/>
      <c r="V1137" s="1018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</row>
    <row r="1138" spans="1:116" ht="10.5" outlineLevel="4" x14ac:dyDescent="0.15">
      <c r="A1138" s="1000" t="s">
        <v>73</v>
      </c>
      <c r="B1138" s="1004" t="s">
        <v>10</v>
      </c>
      <c r="C1138" s="1008" t="s">
        <v>11</v>
      </c>
      <c r="D1138" s="1048" t="s">
        <v>49</v>
      </c>
      <c r="E1138" s="1022" t="s">
        <v>10</v>
      </c>
      <c r="F1138" s="981"/>
      <c r="G1138" s="986"/>
      <c r="H1138" s="986"/>
      <c r="I1138" s="986"/>
      <c r="J1138" s="16" t="s">
        <v>156</v>
      </c>
      <c r="K1138" s="20"/>
      <c r="L1138" s="14"/>
      <c r="M1138" s="15"/>
      <c r="N1138" s="15"/>
      <c r="O1138" s="15"/>
      <c r="P1138" s="15"/>
      <c r="Q1138" s="14"/>
      <c r="R1138" s="14"/>
      <c r="S1138" s="1012"/>
      <c r="T1138" s="912"/>
      <c r="U1138" s="912"/>
      <c r="V1138" s="912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</row>
    <row r="1139" spans="1:116" ht="10.5" outlineLevel="4" x14ac:dyDescent="0.15">
      <c r="A1139" s="1001"/>
      <c r="B1139" s="1005"/>
      <c r="C1139" s="1009"/>
      <c r="D1139" s="1045"/>
      <c r="E1139" s="1023"/>
      <c r="F1139" s="982"/>
      <c r="G1139" s="985"/>
      <c r="H1139" s="985"/>
      <c r="I1139" s="985"/>
      <c r="J1139" s="16" t="s">
        <v>157</v>
      </c>
      <c r="K1139" s="20"/>
      <c r="L1139" s="16"/>
      <c r="M1139" s="17"/>
      <c r="N1139" s="17"/>
      <c r="O1139" s="17"/>
      <c r="P1139" s="17"/>
      <c r="Q1139" s="16"/>
      <c r="R1139" s="16"/>
      <c r="S1139" s="1013"/>
      <c r="T1139" s="913"/>
      <c r="U1139" s="913"/>
      <c r="V1139" s="913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</row>
    <row r="1140" spans="1:116" ht="10.5" outlineLevel="4" x14ac:dyDescent="0.15">
      <c r="A1140" s="1001"/>
      <c r="B1140" s="1005"/>
      <c r="C1140" s="1009"/>
      <c r="D1140" s="1045"/>
      <c r="E1140" s="1023"/>
      <c r="F1140" s="982"/>
      <c r="G1140" s="985"/>
      <c r="H1140" s="985"/>
      <c r="I1140" s="985"/>
      <c r="J1140" s="16" t="s">
        <v>158</v>
      </c>
      <c r="K1140" s="20"/>
      <c r="L1140" s="16"/>
      <c r="M1140" s="17"/>
      <c r="N1140" s="17"/>
      <c r="O1140" s="17"/>
      <c r="P1140" s="17"/>
      <c r="Q1140" s="16"/>
      <c r="R1140" s="16"/>
      <c r="S1140" s="1013"/>
      <c r="T1140" s="913"/>
      <c r="U1140" s="913"/>
      <c r="V1140" s="913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</row>
    <row r="1141" spans="1:116" ht="10.5" outlineLevel="4" x14ac:dyDescent="0.15">
      <c r="A1141" s="1002"/>
      <c r="B1141" s="1006"/>
      <c r="C1141" s="1010"/>
      <c r="D1141" s="1046"/>
      <c r="E1141" s="1024"/>
      <c r="F1141" s="983"/>
      <c r="G1141" s="987"/>
      <c r="H1141" s="987"/>
      <c r="I1141" s="987"/>
      <c r="J1141" s="18" t="s">
        <v>159</v>
      </c>
      <c r="K1141" s="21"/>
      <c r="L1141" s="18"/>
      <c r="M1141" s="18"/>
      <c r="N1141" s="18"/>
      <c r="O1141" s="18"/>
      <c r="P1141" s="18"/>
      <c r="Q1141" s="18"/>
      <c r="R1141" s="18"/>
      <c r="S1141" s="1014"/>
      <c r="T1141" s="913"/>
      <c r="U1141" s="913"/>
      <c r="V1141" s="913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</row>
    <row r="1142" spans="1:116" ht="11.25" outlineLevel="4" thickBot="1" x14ac:dyDescent="0.2">
      <c r="A1142" s="1003"/>
      <c r="B1142" s="1007"/>
      <c r="C1142" s="1011"/>
      <c r="D1142" s="1047"/>
      <c r="E1142" s="1025"/>
      <c r="F1142" s="984"/>
      <c r="G1142" s="988"/>
      <c r="H1142" s="988"/>
      <c r="I1142" s="988"/>
      <c r="J1142" s="19" t="s">
        <v>385</v>
      </c>
      <c r="K1142" s="19">
        <f>SUM(K1138:K1141)</f>
        <v>0</v>
      </c>
      <c r="L1142" s="19">
        <f>SUM(L1138:L1141)</f>
        <v>0</v>
      </c>
      <c r="M1142" s="19">
        <f t="shared" ref="M1142:R1142" si="271">SUM(M1138:M1141)</f>
        <v>0</v>
      </c>
      <c r="N1142" s="19">
        <f t="shared" si="271"/>
        <v>0</v>
      </c>
      <c r="O1142" s="19">
        <f t="shared" si="271"/>
        <v>0</v>
      </c>
      <c r="P1142" s="19">
        <f t="shared" si="271"/>
        <v>0</v>
      </c>
      <c r="Q1142" s="19">
        <f t="shared" si="271"/>
        <v>0</v>
      </c>
      <c r="R1142" s="19">
        <f t="shared" si="271"/>
        <v>0</v>
      </c>
      <c r="S1142" s="1015"/>
      <c r="T1142" s="914"/>
      <c r="U1142" s="914"/>
      <c r="V1142" s="914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</row>
    <row r="1143" spans="1:116" ht="10.5" outlineLevel="4" x14ac:dyDescent="0.15">
      <c r="A1143" s="948" t="s">
        <v>73</v>
      </c>
      <c r="B1143" s="951" t="s">
        <v>10</v>
      </c>
      <c r="C1143" s="954" t="s">
        <v>11</v>
      </c>
      <c r="D1143" s="957" t="s">
        <v>49</v>
      </c>
      <c r="E1143" s="960" t="s">
        <v>11</v>
      </c>
      <c r="F1143" s="981"/>
      <c r="G1143" s="942"/>
      <c r="H1143" s="986"/>
      <c r="I1143" s="986"/>
      <c r="J1143" s="14" t="s">
        <v>156</v>
      </c>
      <c r="K1143" s="20"/>
      <c r="L1143" s="20"/>
      <c r="M1143" s="17"/>
      <c r="N1143" s="17"/>
      <c r="O1143" s="17"/>
      <c r="P1143" s="17"/>
      <c r="Q1143" s="16"/>
      <c r="R1143" s="16"/>
      <c r="S1143" s="945"/>
      <c r="T1143" s="912"/>
      <c r="U1143" s="912"/>
      <c r="V1143" s="912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</row>
    <row r="1144" spans="1:116" ht="10.5" outlineLevel="4" x14ac:dyDescent="0.15">
      <c r="A1144" s="949"/>
      <c r="B1144" s="952"/>
      <c r="C1144" s="955"/>
      <c r="D1144" s="958"/>
      <c r="E1144" s="961"/>
      <c r="F1144" s="982"/>
      <c r="G1144" s="943"/>
      <c r="H1144" s="985"/>
      <c r="I1144" s="985"/>
      <c r="J1144" s="16" t="s">
        <v>157</v>
      </c>
      <c r="K1144" s="20"/>
      <c r="L1144" s="20"/>
      <c r="M1144" s="17"/>
      <c r="N1144" s="17"/>
      <c r="O1144" s="17"/>
      <c r="P1144" s="17"/>
      <c r="Q1144" s="16"/>
      <c r="R1144" s="16"/>
      <c r="S1144" s="946"/>
      <c r="T1144" s="913"/>
      <c r="U1144" s="913"/>
      <c r="V1144" s="913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</row>
    <row r="1145" spans="1:116" ht="10.5" outlineLevel="4" x14ac:dyDescent="0.15">
      <c r="A1145" s="949"/>
      <c r="B1145" s="952"/>
      <c r="C1145" s="955"/>
      <c r="D1145" s="958"/>
      <c r="E1145" s="961"/>
      <c r="F1145" s="982"/>
      <c r="G1145" s="943"/>
      <c r="H1145" s="985"/>
      <c r="I1145" s="985"/>
      <c r="J1145" s="16" t="s">
        <v>158</v>
      </c>
      <c r="K1145" s="20"/>
      <c r="L1145" s="20"/>
      <c r="M1145" s="17"/>
      <c r="N1145" s="17"/>
      <c r="O1145" s="17"/>
      <c r="P1145" s="17"/>
      <c r="Q1145" s="16"/>
      <c r="R1145" s="16"/>
      <c r="S1145" s="946"/>
      <c r="T1145" s="913"/>
      <c r="U1145" s="913"/>
      <c r="V1145" s="913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</row>
    <row r="1146" spans="1:116" ht="9.75" customHeight="1" outlineLevel="4" x14ac:dyDescent="0.15">
      <c r="A1146" s="949"/>
      <c r="B1146" s="952"/>
      <c r="C1146" s="955"/>
      <c r="D1146" s="958"/>
      <c r="E1146" s="961"/>
      <c r="F1146" s="983"/>
      <c r="G1146" s="943"/>
      <c r="H1146" s="987"/>
      <c r="I1146" s="987"/>
      <c r="J1146" s="18" t="s">
        <v>159</v>
      </c>
      <c r="K1146" s="21"/>
      <c r="L1146" s="21"/>
      <c r="M1146" s="22"/>
      <c r="N1146" s="22"/>
      <c r="O1146" s="22"/>
      <c r="P1146" s="22"/>
      <c r="Q1146" s="18"/>
      <c r="R1146" s="18"/>
      <c r="S1146" s="946"/>
      <c r="T1146" s="913"/>
      <c r="U1146" s="913"/>
      <c r="V1146" s="913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</row>
    <row r="1147" spans="1:116" ht="11.25" customHeight="1" outlineLevel="4" thickBot="1" x14ac:dyDescent="0.2">
      <c r="A1147" s="950"/>
      <c r="B1147" s="953"/>
      <c r="C1147" s="956"/>
      <c r="D1147" s="959"/>
      <c r="E1147" s="962"/>
      <c r="F1147" s="984"/>
      <c r="G1147" s="944"/>
      <c r="H1147" s="988"/>
      <c r="I1147" s="988"/>
      <c r="J1147" s="19" t="s">
        <v>385</v>
      </c>
      <c r="K1147" s="19">
        <f>SUM(K1143:K1146)</f>
        <v>0</v>
      </c>
      <c r="L1147" s="19">
        <f>SUM(L1143:L1146)</f>
        <v>0</v>
      </c>
      <c r="M1147" s="19">
        <f t="shared" ref="M1147:R1147" si="272">SUM(M1143:M1146)</f>
        <v>0</v>
      </c>
      <c r="N1147" s="19">
        <f t="shared" si="272"/>
        <v>0</v>
      </c>
      <c r="O1147" s="19">
        <f t="shared" si="272"/>
        <v>0</v>
      </c>
      <c r="P1147" s="19">
        <f t="shared" si="272"/>
        <v>0</v>
      </c>
      <c r="Q1147" s="19">
        <f t="shared" si="272"/>
        <v>0</v>
      </c>
      <c r="R1147" s="19">
        <f t="shared" si="272"/>
        <v>0</v>
      </c>
      <c r="S1147" s="947"/>
      <c r="T1147" s="914"/>
      <c r="U1147" s="914"/>
      <c r="V1147" s="914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</row>
    <row r="1148" spans="1:116" ht="9.75" customHeight="1" outlineLevel="4" x14ac:dyDescent="0.15">
      <c r="A1148" s="1001" t="s">
        <v>73</v>
      </c>
      <c r="B1148" s="1005" t="s">
        <v>10</v>
      </c>
      <c r="C1148" s="1009" t="s">
        <v>11</v>
      </c>
      <c r="D1148" s="1045" t="s">
        <v>49</v>
      </c>
      <c r="E1148" s="1023" t="s">
        <v>12</v>
      </c>
      <c r="F1148" s="1050"/>
      <c r="G1148" s="985"/>
      <c r="H1148" s="985"/>
      <c r="I1148" s="985"/>
      <c r="J1148" s="14" t="s">
        <v>156</v>
      </c>
      <c r="K1148" s="20"/>
      <c r="L1148" s="20"/>
      <c r="M1148" s="17"/>
      <c r="N1148" s="17"/>
      <c r="O1148" s="17"/>
      <c r="P1148" s="17"/>
      <c r="Q1148" s="16"/>
      <c r="R1148" s="16"/>
      <c r="S1148" s="1013"/>
      <c r="T1148" s="912"/>
      <c r="U1148" s="912"/>
      <c r="V1148" s="912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</row>
    <row r="1149" spans="1:116" ht="9.75" customHeight="1" outlineLevel="4" x14ac:dyDescent="0.15">
      <c r="A1149" s="1001"/>
      <c r="B1149" s="1005"/>
      <c r="C1149" s="1009"/>
      <c r="D1149" s="1045"/>
      <c r="E1149" s="1023"/>
      <c r="F1149" s="1050"/>
      <c r="G1149" s="985"/>
      <c r="H1149" s="985"/>
      <c r="I1149" s="985"/>
      <c r="J1149" s="16" t="s">
        <v>157</v>
      </c>
      <c r="K1149" s="20"/>
      <c r="L1149" s="20"/>
      <c r="M1149" s="17"/>
      <c r="N1149" s="17"/>
      <c r="O1149" s="17"/>
      <c r="P1149" s="17"/>
      <c r="Q1149" s="16"/>
      <c r="R1149" s="16"/>
      <c r="S1149" s="1013"/>
      <c r="T1149" s="913"/>
      <c r="U1149" s="913"/>
      <c r="V1149" s="913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</row>
    <row r="1150" spans="1:116" ht="9.75" customHeight="1" outlineLevel="4" x14ac:dyDescent="0.15">
      <c r="A1150" s="1001"/>
      <c r="B1150" s="1005"/>
      <c r="C1150" s="1009"/>
      <c r="D1150" s="1045"/>
      <c r="E1150" s="1023"/>
      <c r="F1150" s="1050"/>
      <c r="G1150" s="985"/>
      <c r="H1150" s="985"/>
      <c r="I1150" s="985"/>
      <c r="J1150" s="16" t="s">
        <v>158</v>
      </c>
      <c r="K1150" s="20"/>
      <c r="L1150" s="20"/>
      <c r="M1150" s="17"/>
      <c r="N1150" s="17"/>
      <c r="O1150" s="17"/>
      <c r="P1150" s="17"/>
      <c r="Q1150" s="16"/>
      <c r="R1150" s="16"/>
      <c r="S1150" s="1013"/>
      <c r="T1150" s="913"/>
      <c r="U1150" s="913"/>
      <c r="V1150" s="913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</row>
    <row r="1151" spans="1:116" ht="9.75" customHeight="1" outlineLevel="4" x14ac:dyDescent="0.15">
      <c r="A1151" s="1002"/>
      <c r="B1151" s="1006"/>
      <c r="C1151" s="1010"/>
      <c r="D1151" s="1046"/>
      <c r="E1151" s="1024"/>
      <c r="F1151" s="1051"/>
      <c r="G1151" s="987"/>
      <c r="H1151" s="987"/>
      <c r="I1151" s="987"/>
      <c r="J1151" s="18" t="s">
        <v>159</v>
      </c>
      <c r="K1151" s="21"/>
      <c r="L1151" s="21"/>
      <c r="M1151" s="22"/>
      <c r="N1151" s="22"/>
      <c r="O1151" s="22"/>
      <c r="P1151" s="22"/>
      <c r="Q1151" s="18"/>
      <c r="R1151" s="18"/>
      <c r="S1151" s="1014"/>
      <c r="T1151" s="913"/>
      <c r="U1151" s="913"/>
      <c r="V1151" s="913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</row>
    <row r="1152" spans="1:116" ht="9.75" customHeight="1" outlineLevel="4" thickBot="1" x14ac:dyDescent="0.2">
      <c r="A1152" s="1003"/>
      <c r="B1152" s="1007"/>
      <c r="C1152" s="1011"/>
      <c r="D1152" s="1047"/>
      <c r="E1152" s="1025"/>
      <c r="F1152" s="1052"/>
      <c r="G1152" s="988"/>
      <c r="H1152" s="988"/>
      <c r="I1152" s="988"/>
      <c r="J1152" s="19" t="s">
        <v>385</v>
      </c>
      <c r="K1152" s="19">
        <f>SUM(K1148:K1151)</f>
        <v>0</v>
      </c>
      <c r="L1152" s="19">
        <f>SUM(L1148:L1151)</f>
        <v>0</v>
      </c>
      <c r="M1152" s="19">
        <f t="shared" ref="M1152:R1152" si="273">SUM(M1148:M1151)</f>
        <v>0</v>
      </c>
      <c r="N1152" s="19">
        <f t="shared" si="273"/>
        <v>0</v>
      </c>
      <c r="O1152" s="19">
        <f t="shared" si="273"/>
        <v>0</v>
      </c>
      <c r="P1152" s="19">
        <f t="shared" si="273"/>
        <v>0</v>
      </c>
      <c r="Q1152" s="19">
        <f t="shared" si="273"/>
        <v>0</v>
      </c>
      <c r="R1152" s="19">
        <f t="shared" si="273"/>
        <v>0</v>
      </c>
      <c r="S1152" s="1015"/>
      <c r="T1152" s="914"/>
      <c r="U1152" s="914"/>
      <c r="V1152" s="914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</row>
    <row r="1153" spans="1:116" ht="9.75" customHeight="1" outlineLevel="3" thickBot="1" x14ac:dyDescent="0.2">
      <c r="A1153" s="23" t="s">
        <v>73</v>
      </c>
      <c r="B1153" s="24" t="s">
        <v>10</v>
      </c>
      <c r="C1153" s="87" t="s">
        <v>11</v>
      </c>
      <c r="D1153" s="25">
        <v>7</v>
      </c>
      <c r="E1153" s="915" t="s">
        <v>46</v>
      </c>
      <c r="F1153" s="916"/>
      <c r="G1153" s="916"/>
      <c r="H1153" s="916"/>
      <c r="I1153" s="916"/>
      <c r="J1153" s="917"/>
      <c r="K1153" s="26">
        <f>K1142+K1147+K1152</f>
        <v>0</v>
      </c>
      <c r="L1153" s="26">
        <f>L1142+L1147+L1152</f>
        <v>0</v>
      </c>
      <c r="M1153" s="26">
        <f t="shared" ref="M1153:R1153" si="274">M1142+M1147+M1152</f>
        <v>0</v>
      </c>
      <c r="N1153" s="26">
        <f t="shared" si="274"/>
        <v>0</v>
      </c>
      <c r="O1153" s="26">
        <f t="shared" si="274"/>
        <v>0</v>
      </c>
      <c r="P1153" s="26">
        <f t="shared" si="274"/>
        <v>0</v>
      </c>
      <c r="Q1153" s="26">
        <f t="shared" si="274"/>
        <v>0</v>
      </c>
      <c r="R1153" s="26">
        <f t="shared" si="274"/>
        <v>0</v>
      </c>
      <c r="S1153" s="27" t="s">
        <v>13</v>
      </c>
      <c r="T1153" s="26" t="s">
        <v>13</v>
      </c>
      <c r="U1153" s="28" t="s">
        <v>13</v>
      </c>
      <c r="V1153" s="29" t="s">
        <v>13</v>
      </c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</row>
    <row r="1154" spans="1:116" ht="9.75" customHeight="1" outlineLevel="4" thickBot="1" x14ac:dyDescent="0.2">
      <c r="A1154" s="11" t="s">
        <v>73</v>
      </c>
      <c r="B1154" s="12" t="s">
        <v>10</v>
      </c>
      <c r="C1154" s="86" t="s">
        <v>11</v>
      </c>
      <c r="D1154" s="13">
        <v>8</v>
      </c>
      <c r="E1154" s="1016" t="s">
        <v>223</v>
      </c>
      <c r="F1154" s="1017"/>
      <c r="G1154" s="1017"/>
      <c r="H1154" s="1017"/>
      <c r="I1154" s="1017"/>
      <c r="J1154" s="1017"/>
      <c r="K1154" s="1017"/>
      <c r="L1154" s="1017"/>
      <c r="M1154" s="1017"/>
      <c r="N1154" s="1017"/>
      <c r="O1154" s="1017"/>
      <c r="P1154" s="1017"/>
      <c r="Q1154" s="1017"/>
      <c r="R1154" s="1017"/>
      <c r="S1154" s="1017"/>
      <c r="T1154" s="1017"/>
      <c r="U1154" s="1017"/>
      <c r="V1154" s="1018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</row>
    <row r="1155" spans="1:116" ht="9.75" customHeight="1" outlineLevel="4" x14ac:dyDescent="0.15">
      <c r="A1155" s="1000" t="s">
        <v>73</v>
      </c>
      <c r="B1155" s="1004" t="s">
        <v>10</v>
      </c>
      <c r="C1155" s="1008" t="s">
        <v>11</v>
      </c>
      <c r="D1155" s="1048" t="s">
        <v>58</v>
      </c>
      <c r="E1155" s="1022" t="s">
        <v>10</v>
      </c>
      <c r="F1155" s="981"/>
      <c r="G1155" s="986"/>
      <c r="H1155" s="986"/>
      <c r="I1155" s="986"/>
      <c r="J1155" s="16" t="s">
        <v>156</v>
      </c>
      <c r="K1155" s="20"/>
      <c r="L1155" s="14"/>
      <c r="M1155" s="15"/>
      <c r="N1155" s="15"/>
      <c r="O1155" s="15"/>
      <c r="P1155" s="15"/>
      <c r="Q1155" s="14"/>
      <c r="R1155" s="14"/>
      <c r="S1155" s="1012"/>
      <c r="T1155" s="912"/>
      <c r="U1155" s="912"/>
      <c r="V1155" s="912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</row>
    <row r="1156" spans="1:116" ht="9.75" customHeight="1" outlineLevel="4" x14ac:dyDescent="0.15">
      <c r="A1156" s="1001"/>
      <c r="B1156" s="1005"/>
      <c r="C1156" s="1009"/>
      <c r="D1156" s="1045"/>
      <c r="E1156" s="1023"/>
      <c r="F1156" s="982"/>
      <c r="G1156" s="985"/>
      <c r="H1156" s="985"/>
      <c r="I1156" s="985"/>
      <c r="J1156" s="16" t="s">
        <v>157</v>
      </c>
      <c r="K1156" s="20"/>
      <c r="L1156" s="16"/>
      <c r="M1156" s="17"/>
      <c r="N1156" s="17"/>
      <c r="O1156" s="17"/>
      <c r="P1156" s="17"/>
      <c r="Q1156" s="16"/>
      <c r="R1156" s="16"/>
      <c r="S1156" s="1013"/>
      <c r="T1156" s="913"/>
      <c r="U1156" s="913"/>
      <c r="V1156" s="913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</row>
    <row r="1157" spans="1:116" ht="9.75" customHeight="1" outlineLevel="4" x14ac:dyDescent="0.15">
      <c r="A1157" s="1001"/>
      <c r="B1157" s="1005"/>
      <c r="C1157" s="1009"/>
      <c r="D1157" s="1045"/>
      <c r="E1157" s="1023"/>
      <c r="F1157" s="982"/>
      <c r="G1157" s="985"/>
      <c r="H1157" s="985"/>
      <c r="I1157" s="985"/>
      <c r="J1157" s="16" t="s">
        <v>158</v>
      </c>
      <c r="K1157" s="20"/>
      <c r="L1157" s="16"/>
      <c r="M1157" s="17"/>
      <c r="N1157" s="17"/>
      <c r="O1157" s="17"/>
      <c r="P1157" s="17"/>
      <c r="Q1157" s="16"/>
      <c r="R1157" s="16"/>
      <c r="S1157" s="1013"/>
      <c r="T1157" s="913"/>
      <c r="U1157" s="913"/>
      <c r="V1157" s="913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</row>
    <row r="1158" spans="1:116" ht="9.75" customHeight="1" outlineLevel="4" x14ac:dyDescent="0.15">
      <c r="A1158" s="1002"/>
      <c r="B1158" s="1006"/>
      <c r="C1158" s="1010"/>
      <c r="D1158" s="1046"/>
      <c r="E1158" s="1024"/>
      <c r="F1158" s="983"/>
      <c r="G1158" s="987"/>
      <c r="H1158" s="987"/>
      <c r="I1158" s="987"/>
      <c r="J1158" s="18" t="s">
        <v>159</v>
      </c>
      <c r="K1158" s="21"/>
      <c r="L1158" s="18"/>
      <c r="M1158" s="18"/>
      <c r="N1158" s="18"/>
      <c r="O1158" s="18"/>
      <c r="P1158" s="18"/>
      <c r="Q1158" s="18"/>
      <c r="R1158" s="18"/>
      <c r="S1158" s="1014"/>
      <c r="T1158" s="913"/>
      <c r="U1158" s="913"/>
      <c r="V1158" s="913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</row>
    <row r="1159" spans="1:116" ht="9.75" customHeight="1" outlineLevel="4" thickBot="1" x14ac:dyDescent="0.2">
      <c r="A1159" s="1003"/>
      <c r="B1159" s="1007"/>
      <c r="C1159" s="1011"/>
      <c r="D1159" s="1047"/>
      <c r="E1159" s="1025"/>
      <c r="F1159" s="984"/>
      <c r="G1159" s="988"/>
      <c r="H1159" s="988"/>
      <c r="I1159" s="988"/>
      <c r="J1159" s="19" t="s">
        <v>385</v>
      </c>
      <c r="K1159" s="19">
        <f>SUM(K1155:K1158)</f>
        <v>0</v>
      </c>
      <c r="L1159" s="19">
        <f>SUM(L1155:L1158)</f>
        <v>0</v>
      </c>
      <c r="M1159" s="19">
        <f t="shared" ref="M1159:R1159" si="275">SUM(M1155:M1158)</f>
        <v>0</v>
      </c>
      <c r="N1159" s="19">
        <f t="shared" si="275"/>
        <v>0</v>
      </c>
      <c r="O1159" s="19">
        <f t="shared" si="275"/>
        <v>0</v>
      </c>
      <c r="P1159" s="19">
        <f t="shared" si="275"/>
        <v>0</v>
      </c>
      <c r="Q1159" s="19">
        <f t="shared" si="275"/>
        <v>0</v>
      </c>
      <c r="R1159" s="19">
        <f t="shared" si="275"/>
        <v>0</v>
      </c>
      <c r="S1159" s="1015"/>
      <c r="T1159" s="914"/>
      <c r="U1159" s="914"/>
      <c r="V1159" s="914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</row>
    <row r="1160" spans="1:116" ht="9.75" customHeight="1" outlineLevel="4" x14ac:dyDescent="0.15">
      <c r="A1160" s="948" t="s">
        <v>73</v>
      </c>
      <c r="B1160" s="951" t="s">
        <v>10</v>
      </c>
      <c r="C1160" s="954" t="s">
        <v>11</v>
      </c>
      <c r="D1160" s="957" t="s">
        <v>58</v>
      </c>
      <c r="E1160" s="960" t="s">
        <v>11</v>
      </c>
      <c r="F1160" s="981"/>
      <c r="G1160" s="942"/>
      <c r="H1160" s="986"/>
      <c r="I1160" s="986"/>
      <c r="J1160" s="14" t="s">
        <v>156</v>
      </c>
      <c r="K1160" s="20"/>
      <c r="L1160" s="20"/>
      <c r="M1160" s="17"/>
      <c r="N1160" s="17"/>
      <c r="O1160" s="17"/>
      <c r="P1160" s="17"/>
      <c r="Q1160" s="16"/>
      <c r="R1160" s="16"/>
      <c r="S1160" s="945"/>
      <c r="T1160" s="912"/>
      <c r="U1160" s="912"/>
      <c r="V1160" s="912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</row>
    <row r="1161" spans="1:116" ht="9.75" customHeight="1" outlineLevel="4" x14ac:dyDescent="0.15">
      <c r="A1161" s="949"/>
      <c r="B1161" s="952"/>
      <c r="C1161" s="955"/>
      <c r="D1161" s="958"/>
      <c r="E1161" s="961"/>
      <c r="F1161" s="982"/>
      <c r="G1161" s="943"/>
      <c r="H1161" s="985"/>
      <c r="I1161" s="985"/>
      <c r="J1161" s="16" t="s">
        <v>157</v>
      </c>
      <c r="K1161" s="20"/>
      <c r="L1161" s="20"/>
      <c r="M1161" s="17"/>
      <c r="N1161" s="17"/>
      <c r="O1161" s="17"/>
      <c r="P1161" s="17"/>
      <c r="Q1161" s="16"/>
      <c r="R1161" s="16"/>
      <c r="S1161" s="946"/>
      <c r="T1161" s="913"/>
      <c r="U1161" s="913"/>
      <c r="V1161" s="913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</row>
    <row r="1162" spans="1:116" ht="9.75" customHeight="1" outlineLevel="4" x14ac:dyDescent="0.15">
      <c r="A1162" s="949"/>
      <c r="B1162" s="952"/>
      <c r="C1162" s="955"/>
      <c r="D1162" s="958"/>
      <c r="E1162" s="961"/>
      <c r="F1162" s="982"/>
      <c r="G1162" s="943"/>
      <c r="H1162" s="985"/>
      <c r="I1162" s="985"/>
      <c r="J1162" s="16" t="s">
        <v>158</v>
      </c>
      <c r="K1162" s="20"/>
      <c r="L1162" s="20"/>
      <c r="M1162" s="17"/>
      <c r="N1162" s="17"/>
      <c r="O1162" s="17"/>
      <c r="P1162" s="17"/>
      <c r="Q1162" s="16"/>
      <c r="R1162" s="16"/>
      <c r="S1162" s="946"/>
      <c r="T1162" s="913"/>
      <c r="U1162" s="913"/>
      <c r="V1162" s="913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</row>
    <row r="1163" spans="1:116" ht="9.75" customHeight="1" outlineLevel="4" x14ac:dyDescent="0.15">
      <c r="A1163" s="949"/>
      <c r="B1163" s="952"/>
      <c r="C1163" s="955"/>
      <c r="D1163" s="958"/>
      <c r="E1163" s="961"/>
      <c r="F1163" s="983"/>
      <c r="G1163" s="943"/>
      <c r="H1163" s="987"/>
      <c r="I1163" s="987"/>
      <c r="J1163" s="18" t="s">
        <v>159</v>
      </c>
      <c r="K1163" s="21"/>
      <c r="L1163" s="21"/>
      <c r="M1163" s="22"/>
      <c r="N1163" s="22"/>
      <c r="O1163" s="22"/>
      <c r="P1163" s="22"/>
      <c r="Q1163" s="18"/>
      <c r="R1163" s="18"/>
      <c r="S1163" s="946"/>
      <c r="T1163" s="913"/>
      <c r="U1163" s="913"/>
      <c r="V1163" s="913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</row>
    <row r="1164" spans="1:116" ht="11.25" customHeight="1" outlineLevel="4" thickBot="1" x14ac:dyDescent="0.2">
      <c r="A1164" s="950"/>
      <c r="B1164" s="953"/>
      <c r="C1164" s="956"/>
      <c r="D1164" s="959"/>
      <c r="E1164" s="962"/>
      <c r="F1164" s="984"/>
      <c r="G1164" s="944"/>
      <c r="H1164" s="988"/>
      <c r="I1164" s="988"/>
      <c r="J1164" s="19" t="s">
        <v>385</v>
      </c>
      <c r="K1164" s="19">
        <f>SUM(K1160:K1163)</f>
        <v>0</v>
      </c>
      <c r="L1164" s="19">
        <f>SUM(L1160:L1163)</f>
        <v>0</v>
      </c>
      <c r="M1164" s="19">
        <f t="shared" ref="M1164:R1164" si="276">SUM(M1160:M1163)</f>
        <v>0</v>
      </c>
      <c r="N1164" s="19">
        <f t="shared" si="276"/>
        <v>0</v>
      </c>
      <c r="O1164" s="19">
        <f t="shared" si="276"/>
        <v>0</v>
      </c>
      <c r="P1164" s="19">
        <f t="shared" si="276"/>
        <v>0</v>
      </c>
      <c r="Q1164" s="19">
        <f t="shared" si="276"/>
        <v>0</v>
      </c>
      <c r="R1164" s="19">
        <f t="shared" si="276"/>
        <v>0</v>
      </c>
      <c r="S1164" s="947"/>
      <c r="T1164" s="914"/>
      <c r="U1164" s="914"/>
      <c r="V1164" s="914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</row>
    <row r="1165" spans="1:116" ht="9.75" customHeight="1" outlineLevel="4" x14ac:dyDescent="0.15">
      <c r="A1165" s="1001" t="s">
        <v>73</v>
      </c>
      <c r="B1165" s="1005" t="s">
        <v>10</v>
      </c>
      <c r="C1165" s="1009" t="s">
        <v>11</v>
      </c>
      <c r="D1165" s="1045" t="s">
        <v>58</v>
      </c>
      <c r="E1165" s="1023" t="s">
        <v>12</v>
      </c>
      <c r="F1165" s="1050"/>
      <c r="G1165" s="985"/>
      <c r="H1165" s="985"/>
      <c r="I1165" s="985"/>
      <c r="J1165" s="14" t="s">
        <v>156</v>
      </c>
      <c r="K1165" s="20"/>
      <c r="L1165" s="20"/>
      <c r="M1165" s="17"/>
      <c r="N1165" s="17"/>
      <c r="O1165" s="17"/>
      <c r="P1165" s="17"/>
      <c r="Q1165" s="16"/>
      <c r="R1165" s="16"/>
      <c r="S1165" s="1013"/>
      <c r="T1165" s="912"/>
      <c r="U1165" s="912"/>
      <c r="V1165" s="912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</row>
    <row r="1166" spans="1:116" ht="9.75" customHeight="1" outlineLevel="4" x14ac:dyDescent="0.15">
      <c r="A1166" s="1001"/>
      <c r="B1166" s="1005"/>
      <c r="C1166" s="1009"/>
      <c r="D1166" s="1045"/>
      <c r="E1166" s="1023"/>
      <c r="F1166" s="1050"/>
      <c r="G1166" s="985"/>
      <c r="H1166" s="985"/>
      <c r="I1166" s="985"/>
      <c r="J1166" s="16" t="s">
        <v>157</v>
      </c>
      <c r="K1166" s="20"/>
      <c r="L1166" s="20"/>
      <c r="M1166" s="17"/>
      <c r="N1166" s="17"/>
      <c r="O1166" s="17"/>
      <c r="P1166" s="17"/>
      <c r="Q1166" s="16"/>
      <c r="R1166" s="16"/>
      <c r="S1166" s="1013"/>
      <c r="T1166" s="913"/>
      <c r="U1166" s="913"/>
      <c r="V1166" s="913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</row>
    <row r="1167" spans="1:116" ht="9.75" customHeight="1" outlineLevel="4" x14ac:dyDescent="0.15">
      <c r="A1167" s="1001"/>
      <c r="B1167" s="1005"/>
      <c r="C1167" s="1009"/>
      <c r="D1167" s="1045"/>
      <c r="E1167" s="1023"/>
      <c r="F1167" s="1050"/>
      <c r="G1167" s="985"/>
      <c r="H1167" s="985"/>
      <c r="I1167" s="985"/>
      <c r="J1167" s="16" t="s">
        <v>158</v>
      </c>
      <c r="K1167" s="20"/>
      <c r="L1167" s="20"/>
      <c r="M1167" s="17"/>
      <c r="N1167" s="17"/>
      <c r="O1167" s="17"/>
      <c r="P1167" s="17"/>
      <c r="Q1167" s="16"/>
      <c r="R1167" s="16"/>
      <c r="S1167" s="1013"/>
      <c r="T1167" s="913"/>
      <c r="U1167" s="913"/>
      <c r="V1167" s="913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</row>
    <row r="1168" spans="1:116" ht="9.75" customHeight="1" outlineLevel="4" x14ac:dyDescent="0.15">
      <c r="A1168" s="1002"/>
      <c r="B1168" s="1006"/>
      <c r="C1168" s="1010"/>
      <c r="D1168" s="1046"/>
      <c r="E1168" s="1024"/>
      <c r="F1168" s="1051"/>
      <c r="G1168" s="987"/>
      <c r="H1168" s="987"/>
      <c r="I1168" s="987"/>
      <c r="J1168" s="18" t="s">
        <v>159</v>
      </c>
      <c r="K1168" s="21"/>
      <c r="L1168" s="21"/>
      <c r="M1168" s="22"/>
      <c r="N1168" s="22"/>
      <c r="O1168" s="22"/>
      <c r="P1168" s="22"/>
      <c r="Q1168" s="18"/>
      <c r="R1168" s="18"/>
      <c r="S1168" s="1014"/>
      <c r="T1168" s="913"/>
      <c r="U1168" s="913"/>
      <c r="V1168" s="913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</row>
    <row r="1169" spans="1:116" ht="9.75" customHeight="1" outlineLevel="4" thickBot="1" x14ac:dyDescent="0.2">
      <c r="A1169" s="1003"/>
      <c r="B1169" s="1007"/>
      <c r="C1169" s="1011"/>
      <c r="D1169" s="1047"/>
      <c r="E1169" s="1025"/>
      <c r="F1169" s="1052"/>
      <c r="G1169" s="988"/>
      <c r="H1169" s="988"/>
      <c r="I1169" s="988"/>
      <c r="J1169" s="19" t="s">
        <v>385</v>
      </c>
      <c r="K1169" s="19">
        <f>SUM(K1165:K1168)</f>
        <v>0</v>
      </c>
      <c r="L1169" s="19">
        <f>SUM(L1165:L1168)</f>
        <v>0</v>
      </c>
      <c r="M1169" s="19">
        <f t="shared" ref="M1169:R1169" si="277">SUM(M1165:M1168)</f>
        <v>0</v>
      </c>
      <c r="N1169" s="19">
        <f t="shared" si="277"/>
        <v>0</v>
      </c>
      <c r="O1169" s="19">
        <f t="shared" si="277"/>
        <v>0</v>
      </c>
      <c r="P1169" s="19">
        <f t="shared" si="277"/>
        <v>0</v>
      </c>
      <c r="Q1169" s="19">
        <f t="shared" si="277"/>
        <v>0</v>
      </c>
      <c r="R1169" s="19">
        <f t="shared" si="277"/>
        <v>0</v>
      </c>
      <c r="S1169" s="1015"/>
      <c r="T1169" s="914"/>
      <c r="U1169" s="914"/>
      <c r="V1169" s="914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</row>
    <row r="1170" spans="1:116" ht="9.75" customHeight="1" outlineLevel="3" thickBot="1" x14ac:dyDescent="0.2">
      <c r="A1170" s="23" t="s">
        <v>73</v>
      </c>
      <c r="B1170" s="24" t="s">
        <v>10</v>
      </c>
      <c r="C1170" s="87" t="s">
        <v>11</v>
      </c>
      <c r="D1170" s="25">
        <v>8</v>
      </c>
      <c r="E1170" s="915" t="s">
        <v>46</v>
      </c>
      <c r="F1170" s="916"/>
      <c r="G1170" s="916"/>
      <c r="H1170" s="916"/>
      <c r="I1170" s="916"/>
      <c r="J1170" s="917"/>
      <c r="K1170" s="26">
        <f>K1159+K1164+K1169</f>
        <v>0</v>
      </c>
      <c r="L1170" s="26">
        <f>L1159+L1164+L1169</f>
        <v>0</v>
      </c>
      <c r="M1170" s="26">
        <f t="shared" ref="M1170:R1170" si="278">M1159+M1164+M1169</f>
        <v>0</v>
      </c>
      <c r="N1170" s="26">
        <f t="shared" si="278"/>
        <v>0</v>
      </c>
      <c r="O1170" s="26">
        <f t="shared" si="278"/>
        <v>0</v>
      </c>
      <c r="P1170" s="26">
        <f t="shared" si="278"/>
        <v>0</v>
      </c>
      <c r="Q1170" s="26">
        <f t="shared" si="278"/>
        <v>0</v>
      </c>
      <c r="R1170" s="26">
        <f t="shared" si="278"/>
        <v>0</v>
      </c>
      <c r="S1170" s="27" t="s">
        <v>13</v>
      </c>
      <c r="T1170" s="26" t="s">
        <v>13</v>
      </c>
      <c r="U1170" s="28" t="s">
        <v>13</v>
      </c>
      <c r="V1170" s="29" t="s">
        <v>13</v>
      </c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</row>
    <row r="1171" spans="1:116" ht="9.75" customHeight="1" outlineLevel="4" thickBot="1" x14ac:dyDescent="0.2">
      <c r="A1171" s="11" t="s">
        <v>73</v>
      </c>
      <c r="B1171" s="12" t="s">
        <v>10</v>
      </c>
      <c r="C1171" s="86" t="s">
        <v>11</v>
      </c>
      <c r="D1171" s="13">
        <v>9</v>
      </c>
      <c r="E1171" s="1016" t="s">
        <v>224</v>
      </c>
      <c r="F1171" s="1017"/>
      <c r="G1171" s="1017"/>
      <c r="H1171" s="1017"/>
      <c r="I1171" s="1017"/>
      <c r="J1171" s="1017"/>
      <c r="K1171" s="1017"/>
      <c r="L1171" s="1017"/>
      <c r="M1171" s="1017"/>
      <c r="N1171" s="1017"/>
      <c r="O1171" s="1017"/>
      <c r="P1171" s="1017"/>
      <c r="Q1171" s="1017"/>
      <c r="R1171" s="1017"/>
      <c r="S1171" s="1017"/>
      <c r="T1171" s="1017"/>
      <c r="U1171" s="1017"/>
      <c r="V1171" s="1018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</row>
    <row r="1172" spans="1:116" ht="9.75" customHeight="1" outlineLevel="4" x14ac:dyDescent="0.15">
      <c r="A1172" s="1000" t="s">
        <v>73</v>
      </c>
      <c r="B1172" s="1004" t="s">
        <v>10</v>
      </c>
      <c r="C1172" s="1008" t="s">
        <v>11</v>
      </c>
      <c r="D1172" s="1048" t="s">
        <v>59</v>
      </c>
      <c r="E1172" s="1022" t="s">
        <v>10</v>
      </c>
      <c r="F1172" s="981"/>
      <c r="G1172" s="986"/>
      <c r="H1172" s="986"/>
      <c r="I1172" s="986"/>
      <c r="J1172" s="16" t="s">
        <v>156</v>
      </c>
      <c r="K1172" s="20"/>
      <c r="L1172" s="14"/>
      <c r="M1172" s="15"/>
      <c r="N1172" s="15"/>
      <c r="O1172" s="15"/>
      <c r="P1172" s="15"/>
      <c r="Q1172" s="14"/>
      <c r="R1172" s="14"/>
      <c r="S1172" s="1012"/>
      <c r="T1172" s="912"/>
      <c r="U1172" s="912"/>
      <c r="V1172" s="912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</row>
    <row r="1173" spans="1:116" ht="9.75" customHeight="1" outlineLevel="4" x14ac:dyDescent="0.15">
      <c r="A1173" s="1001"/>
      <c r="B1173" s="1005"/>
      <c r="C1173" s="1009"/>
      <c r="D1173" s="1045"/>
      <c r="E1173" s="1023"/>
      <c r="F1173" s="982"/>
      <c r="G1173" s="985"/>
      <c r="H1173" s="985"/>
      <c r="I1173" s="985"/>
      <c r="J1173" s="16" t="s">
        <v>157</v>
      </c>
      <c r="K1173" s="20"/>
      <c r="L1173" s="16"/>
      <c r="M1173" s="17"/>
      <c r="N1173" s="17"/>
      <c r="O1173" s="17"/>
      <c r="P1173" s="17"/>
      <c r="Q1173" s="16"/>
      <c r="R1173" s="16"/>
      <c r="S1173" s="1013"/>
      <c r="T1173" s="913"/>
      <c r="U1173" s="913"/>
      <c r="V1173" s="913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</row>
    <row r="1174" spans="1:116" ht="9.75" customHeight="1" outlineLevel="4" x14ac:dyDescent="0.15">
      <c r="A1174" s="1001"/>
      <c r="B1174" s="1005"/>
      <c r="C1174" s="1009"/>
      <c r="D1174" s="1045"/>
      <c r="E1174" s="1023"/>
      <c r="F1174" s="982"/>
      <c r="G1174" s="985"/>
      <c r="H1174" s="985"/>
      <c r="I1174" s="985"/>
      <c r="J1174" s="16" t="s">
        <v>158</v>
      </c>
      <c r="K1174" s="20"/>
      <c r="L1174" s="16"/>
      <c r="M1174" s="17"/>
      <c r="N1174" s="17"/>
      <c r="O1174" s="17"/>
      <c r="P1174" s="17"/>
      <c r="Q1174" s="16"/>
      <c r="R1174" s="16"/>
      <c r="S1174" s="1013"/>
      <c r="T1174" s="913"/>
      <c r="U1174" s="913"/>
      <c r="V1174" s="913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</row>
    <row r="1175" spans="1:116" ht="9.75" customHeight="1" outlineLevel="4" x14ac:dyDescent="0.15">
      <c r="A1175" s="1002"/>
      <c r="B1175" s="1006"/>
      <c r="C1175" s="1010"/>
      <c r="D1175" s="1046"/>
      <c r="E1175" s="1024"/>
      <c r="F1175" s="983"/>
      <c r="G1175" s="987"/>
      <c r="H1175" s="987"/>
      <c r="I1175" s="987"/>
      <c r="J1175" s="18" t="s">
        <v>159</v>
      </c>
      <c r="K1175" s="21"/>
      <c r="L1175" s="18"/>
      <c r="M1175" s="18"/>
      <c r="N1175" s="18"/>
      <c r="O1175" s="18"/>
      <c r="P1175" s="18"/>
      <c r="Q1175" s="18"/>
      <c r="R1175" s="18"/>
      <c r="S1175" s="1014"/>
      <c r="T1175" s="913"/>
      <c r="U1175" s="913"/>
      <c r="V1175" s="913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</row>
    <row r="1176" spans="1:116" ht="9.75" customHeight="1" outlineLevel="4" thickBot="1" x14ac:dyDescent="0.2">
      <c r="A1176" s="1003"/>
      <c r="B1176" s="1007"/>
      <c r="C1176" s="1011"/>
      <c r="D1176" s="1047"/>
      <c r="E1176" s="1025"/>
      <c r="F1176" s="984"/>
      <c r="G1176" s="988"/>
      <c r="H1176" s="988"/>
      <c r="I1176" s="988"/>
      <c r="J1176" s="19" t="s">
        <v>385</v>
      </c>
      <c r="K1176" s="19">
        <f>SUM(K1172:K1175)</f>
        <v>0</v>
      </c>
      <c r="L1176" s="19">
        <f>SUM(L1172:L1175)</f>
        <v>0</v>
      </c>
      <c r="M1176" s="19">
        <f t="shared" ref="M1176:R1176" si="279">SUM(M1172:M1175)</f>
        <v>0</v>
      </c>
      <c r="N1176" s="19">
        <f t="shared" si="279"/>
        <v>0</v>
      </c>
      <c r="O1176" s="19">
        <f t="shared" si="279"/>
        <v>0</v>
      </c>
      <c r="P1176" s="19">
        <f t="shared" si="279"/>
        <v>0</v>
      </c>
      <c r="Q1176" s="19">
        <f t="shared" si="279"/>
        <v>0</v>
      </c>
      <c r="R1176" s="19">
        <f t="shared" si="279"/>
        <v>0</v>
      </c>
      <c r="S1176" s="1015"/>
      <c r="T1176" s="914"/>
      <c r="U1176" s="914"/>
      <c r="V1176" s="914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</row>
    <row r="1177" spans="1:116" ht="9.75" customHeight="1" outlineLevel="4" x14ac:dyDescent="0.15">
      <c r="A1177" s="948" t="s">
        <v>73</v>
      </c>
      <c r="B1177" s="951" t="s">
        <v>10</v>
      </c>
      <c r="C1177" s="954" t="s">
        <v>11</v>
      </c>
      <c r="D1177" s="957" t="s">
        <v>59</v>
      </c>
      <c r="E1177" s="960" t="s">
        <v>11</v>
      </c>
      <c r="F1177" s="981"/>
      <c r="G1177" s="942"/>
      <c r="H1177" s="986"/>
      <c r="I1177" s="986"/>
      <c r="J1177" s="14" t="s">
        <v>156</v>
      </c>
      <c r="K1177" s="20"/>
      <c r="L1177" s="20"/>
      <c r="M1177" s="17"/>
      <c r="N1177" s="17"/>
      <c r="O1177" s="17"/>
      <c r="P1177" s="17"/>
      <c r="Q1177" s="16"/>
      <c r="R1177" s="16"/>
      <c r="S1177" s="945"/>
      <c r="T1177" s="912"/>
      <c r="U1177" s="912"/>
      <c r="V1177" s="912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</row>
    <row r="1178" spans="1:116" ht="9.75" customHeight="1" outlineLevel="4" x14ac:dyDescent="0.15">
      <c r="A1178" s="949"/>
      <c r="B1178" s="952"/>
      <c r="C1178" s="955"/>
      <c r="D1178" s="958"/>
      <c r="E1178" s="961"/>
      <c r="F1178" s="982"/>
      <c r="G1178" s="943"/>
      <c r="H1178" s="985"/>
      <c r="I1178" s="985"/>
      <c r="J1178" s="16" t="s">
        <v>157</v>
      </c>
      <c r="K1178" s="20"/>
      <c r="L1178" s="20"/>
      <c r="M1178" s="17"/>
      <c r="N1178" s="17"/>
      <c r="O1178" s="17"/>
      <c r="P1178" s="17"/>
      <c r="Q1178" s="16"/>
      <c r="R1178" s="16"/>
      <c r="S1178" s="946"/>
      <c r="T1178" s="913"/>
      <c r="U1178" s="913"/>
      <c r="V1178" s="913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</row>
    <row r="1179" spans="1:116" ht="9.75" customHeight="1" outlineLevel="4" x14ac:dyDescent="0.15">
      <c r="A1179" s="949"/>
      <c r="B1179" s="952"/>
      <c r="C1179" s="955"/>
      <c r="D1179" s="958"/>
      <c r="E1179" s="961"/>
      <c r="F1179" s="982"/>
      <c r="G1179" s="943"/>
      <c r="H1179" s="985"/>
      <c r="I1179" s="985"/>
      <c r="J1179" s="16" t="s">
        <v>158</v>
      </c>
      <c r="K1179" s="20"/>
      <c r="L1179" s="20"/>
      <c r="M1179" s="17"/>
      <c r="N1179" s="17"/>
      <c r="O1179" s="17"/>
      <c r="P1179" s="17"/>
      <c r="Q1179" s="16"/>
      <c r="R1179" s="16"/>
      <c r="S1179" s="946"/>
      <c r="T1179" s="913"/>
      <c r="U1179" s="913"/>
      <c r="V1179" s="913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</row>
    <row r="1180" spans="1:116" ht="9.75" customHeight="1" outlineLevel="4" x14ac:dyDescent="0.15">
      <c r="A1180" s="949"/>
      <c r="B1180" s="952"/>
      <c r="C1180" s="955"/>
      <c r="D1180" s="958"/>
      <c r="E1180" s="961"/>
      <c r="F1180" s="983"/>
      <c r="G1180" s="943"/>
      <c r="H1180" s="987"/>
      <c r="I1180" s="987"/>
      <c r="J1180" s="18" t="s">
        <v>159</v>
      </c>
      <c r="K1180" s="21"/>
      <c r="L1180" s="21"/>
      <c r="M1180" s="22"/>
      <c r="N1180" s="22"/>
      <c r="O1180" s="22"/>
      <c r="P1180" s="22"/>
      <c r="Q1180" s="18"/>
      <c r="R1180" s="18"/>
      <c r="S1180" s="946"/>
      <c r="T1180" s="913"/>
      <c r="U1180" s="913"/>
      <c r="V1180" s="913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</row>
    <row r="1181" spans="1:116" ht="9.75" customHeight="1" outlineLevel="4" thickBot="1" x14ac:dyDescent="0.25">
      <c r="A1181" s="950"/>
      <c r="B1181" s="953"/>
      <c r="C1181" s="956"/>
      <c r="D1181" s="959"/>
      <c r="E1181" s="962"/>
      <c r="F1181" s="984"/>
      <c r="G1181" s="944"/>
      <c r="H1181" s="988"/>
      <c r="I1181" s="988"/>
      <c r="J1181" s="19" t="s">
        <v>385</v>
      </c>
      <c r="K1181" s="19">
        <f>SUM(K1177:K1180)</f>
        <v>0</v>
      </c>
      <c r="L1181" s="19">
        <f>SUM(L1177:L1180)</f>
        <v>0</v>
      </c>
      <c r="M1181" s="19">
        <f t="shared" ref="M1181:R1181" si="280">SUM(M1177:M1180)</f>
        <v>0</v>
      </c>
      <c r="N1181" s="19">
        <f t="shared" si="280"/>
        <v>0</v>
      </c>
      <c r="O1181" s="19">
        <f t="shared" si="280"/>
        <v>0</v>
      </c>
      <c r="P1181" s="19">
        <f t="shared" si="280"/>
        <v>0</v>
      </c>
      <c r="Q1181" s="19">
        <f t="shared" si="280"/>
        <v>0</v>
      </c>
      <c r="R1181" s="19">
        <f t="shared" si="280"/>
        <v>0</v>
      </c>
      <c r="S1181" s="947"/>
      <c r="T1181" s="914"/>
      <c r="U1181" s="914"/>
      <c r="V1181" s="914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</row>
    <row r="1182" spans="1:116" ht="9.75" customHeight="1" outlineLevel="4" x14ac:dyDescent="0.15">
      <c r="A1182" s="1001" t="s">
        <v>73</v>
      </c>
      <c r="B1182" s="1005" t="s">
        <v>10</v>
      </c>
      <c r="C1182" s="1009" t="s">
        <v>11</v>
      </c>
      <c r="D1182" s="1045" t="s">
        <v>59</v>
      </c>
      <c r="E1182" s="1023" t="s">
        <v>12</v>
      </c>
      <c r="F1182" s="1050"/>
      <c r="G1182" s="985"/>
      <c r="H1182" s="985"/>
      <c r="I1182" s="985"/>
      <c r="J1182" s="14" t="s">
        <v>156</v>
      </c>
      <c r="K1182" s="20"/>
      <c r="L1182" s="20"/>
      <c r="M1182" s="17"/>
      <c r="N1182" s="17"/>
      <c r="O1182" s="17"/>
      <c r="P1182" s="17"/>
      <c r="Q1182" s="16"/>
      <c r="R1182" s="16"/>
      <c r="S1182" s="1013"/>
      <c r="T1182" s="912"/>
      <c r="U1182" s="912"/>
      <c r="V1182" s="912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</row>
    <row r="1183" spans="1:116" ht="9.75" customHeight="1" outlineLevel="4" x14ac:dyDescent="0.15">
      <c r="A1183" s="1001"/>
      <c r="B1183" s="1005"/>
      <c r="C1183" s="1009"/>
      <c r="D1183" s="1045"/>
      <c r="E1183" s="1023"/>
      <c r="F1183" s="1050"/>
      <c r="G1183" s="985"/>
      <c r="H1183" s="985"/>
      <c r="I1183" s="985"/>
      <c r="J1183" s="16" t="s">
        <v>157</v>
      </c>
      <c r="K1183" s="20"/>
      <c r="L1183" s="20"/>
      <c r="M1183" s="17"/>
      <c r="N1183" s="17"/>
      <c r="O1183" s="17"/>
      <c r="P1183" s="17"/>
      <c r="Q1183" s="16"/>
      <c r="R1183" s="16"/>
      <c r="S1183" s="1013"/>
      <c r="T1183" s="913"/>
      <c r="U1183" s="913"/>
      <c r="V1183" s="913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</row>
    <row r="1184" spans="1:116" ht="9.75" customHeight="1" outlineLevel="4" x14ac:dyDescent="0.15">
      <c r="A1184" s="1001"/>
      <c r="B1184" s="1005"/>
      <c r="C1184" s="1009"/>
      <c r="D1184" s="1045"/>
      <c r="E1184" s="1023"/>
      <c r="F1184" s="1050"/>
      <c r="G1184" s="985"/>
      <c r="H1184" s="985"/>
      <c r="I1184" s="985"/>
      <c r="J1184" s="16" t="s">
        <v>158</v>
      </c>
      <c r="K1184" s="20"/>
      <c r="L1184" s="20"/>
      <c r="M1184" s="17"/>
      <c r="N1184" s="17"/>
      <c r="O1184" s="17"/>
      <c r="P1184" s="17"/>
      <c r="Q1184" s="16"/>
      <c r="R1184" s="16"/>
      <c r="S1184" s="1013"/>
      <c r="T1184" s="913"/>
      <c r="U1184" s="913"/>
      <c r="V1184" s="913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</row>
    <row r="1185" spans="1:116" ht="9.75" customHeight="1" outlineLevel="4" x14ac:dyDescent="0.15">
      <c r="A1185" s="1002"/>
      <c r="B1185" s="1006"/>
      <c r="C1185" s="1010"/>
      <c r="D1185" s="1046"/>
      <c r="E1185" s="1024"/>
      <c r="F1185" s="1051"/>
      <c r="G1185" s="987"/>
      <c r="H1185" s="987"/>
      <c r="I1185" s="987"/>
      <c r="J1185" s="18" t="s">
        <v>159</v>
      </c>
      <c r="K1185" s="21"/>
      <c r="L1185" s="21"/>
      <c r="M1185" s="22"/>
      <c r="N1185" s="22"/>
      <c r="O1185" s="22"/>
      <c r="P1185" s="22"/>
      <c r="Q1185" s="18"/>
      <c r="R1185" s="18"/>
      <c r="S1185" s="1014"/>
      <c r="T1185" s="913"/>
      <c r="U1185" s="913"/>
      <c r="V1185" s="913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</row>
    <row r="1186" spans="1:116" ht="9.75" customHeight="1" outlineLevel="4" thickBot="1" x14ac:dyDescent="0.2">
      <c r="A1186" s="1003"/>
      <c r="B1186" s="1007"/>
      <c r="C1186" s="1011"/>
      <c r="D1186" s="1047"/>
      <c r="E1186" s="1025"/>
      <c r="F1186" s="1052"/>
      <c r="G1186" s="988"/>
      <c r="H1186" s="988"/>
      <c r="I1186" s="988"/>
      <c r="J1186" s="19" t="s">
        <v>385</v>
      </c>
      <c r="K1186" s="19">
        <f>SUM(K1182:K1185)</f>
        <v>0</v>
      </c>
      <c r="L1186" s="19">
        <f>SUM(L1182:L1185)</f>
        <v>0</v>
      </c>
      <c r="M1186" s="19">
        <f t="shared" ref="M1186:R1186" si="281">SUM(M1182:M1185)</f>
        <v>0</v>
      </c>
      <c r="N1186" s="19">
        <f t="shared" si="281"/>
        <v>0</v>
      </c>
      <c r="O1186" s="19">
        <f t="shared" si="281"/>
        <v>0</v>
      </c>
      <c r="P1186" s="19">
        <f t="shared" si="281"/>
        <v>0</v>
      </c>
      <c r="Q1186" s="19">
        <f t="shared" si="281"/>
        <v>0</v>
      </c>
      <c r="R1186" s="19">
        <f t="shared" si="281"/>
        <v>0</v>
      </c>
      <c r="S1186" s="1015"/>
      <c r="T1186" s="914"/>
      <c r="U1186" s="914"/>
      <c r="V1186" s="914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</row>
    <row r="1187" spans="1:116" ht="9.75" customHeight="1" outlineLevel="3" thickBot="1" x14ac:dyDescent="0.2">
      <c r="A1187" s="23" t="s">
        <v>73</v>
      </c>
      <c r="B1187" s="24" t="s">
        <v>10</v>
      </c>
      <c r="C1187" s="87" t="s">
        <v>11</v>
      </c>
      <c r="D1187" s="25">
        <v>9</v>
      </c>
      <c r="E1187" s="915" t="s">
        <v>46</v>
      </c>
      <c r="F1187" s="916"/>
      <c r="G1187" s="916"/>
      <c r="H1187" s="916"/>
      <c r="I1187" s="916"/>
      <c r="J1187" s="917"/>
      <c r="K1187" s="26">
        <f>K1176+K1181+K1186</f>
        <v>0</v>
      </c>
      <c r="L1187" s="26">
        <f>L1176+L1181+L1186</f>
        <v>0</v>
      </c>
      <c r="M1187" s="26">
        <f t="shared" ref="M1187:R1187" si="282">M1176+M1181+M1186</f>
        <v>0</v>
      </c>
      <c r="N1187" s="26">
        <f t="shared" si="282"/>
        <v>0</v>
      </c>
      <c r="O1187" s="26">
        <f t="shared" si="282"/>
        <v>0</v>
      </c>
      <c r="P1187" s="26">
        <f t="shared" si="282"/>
        <v>0</v>
      </c>
      <c r="Q1187" s="26">
        <f t="shared" si="282"/>
        <v>0</v>
      </c>
      <c r="R1187" s="26">
        <f t="shared" si="282"/>
        <v>0</v>
      </c>
      <c r="S1187" s="27" t="s">
        <v>13</v>
      </c>
      <c r="T1187" s="26" t="s">
        <v>13</v>
      </c>
      <c r="U1187" s="28" t="s">
        <v>13</v>
      </c>
      <c r="V1187" s="29" t="s">
        <v>13</v>
      </c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</row>
    <row r="1188" spans="1:116" ht="9.75" customHeight="1" outlineLevel="4" thickBot="1" x14ac:dyDescent="0.2">
      <c r="A1188" s="11" t="s">
        <v>73</v>
      </c>
      <c r="B1188" s="12" t="s">
        <v>10</v>
      </c>
      <c r="C1188" s="86" t="s">
        <v>11</v>
      </c>
      <c r="D1188" s="13">
        <v>10</v>
      </c>
      <c r="E1188" s="1016" t="s">
        <v>225</v>
      </c>
      <c r="F1188" s="1017"/>
      <c r="G1188" s="1017"/>
      <c r="H1188" s="1017"/>
      <c r="I1188" s="1017"/>
      <c r="J1188" s="1017"/>
      <c r="K1188" s="1017"/>
      <c r="L1188" s="1017"/>
      <c r="M1188" s="1017"/>
      <c r="N1188" s="1017"/>
      <c r="O1188" s="1017"/>
      <c r="P1188" s="1017"/>
      <c r="Q1188" s="1017"/>
      <c r="R1188" s="1017"/>
      <c r="S1188" s="1017"/>
      <c r="T1188" s="1017"/>
      <c r="U1188" s="1017"/>
      <c r="V1188" s="1018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</row>
    <row r="1189" spans="1:116" ht="9.75" customHeight="1" outlineLevel="4" x14ac:dyDescent="0.15">
      <c r="A1189" s="1000" t="s">
        <v>73</v>
      </c>
      <c r="B1189" s="1004" t="s">
        <v>10</v>
      </c>
      <c r="C1189" s="1008" t="s">
        <v>11</v>
      </c>
      <c r="D1189" s="1048" t="s">
        <v>60</v>
      </c>
      <c r="E1189" s="1022" t="s">
        <v>10</v>
      </c>
      <c r="F1189" s="981"/>
      <c r="G1189" s="986"/>
      <c r="H1189" s="986"/>
      <c r="I1189" s="986"/>
      <c r="J1189" s="16" t="s">
        <v>156</v>
      </c>
      <c r="K1189" s="20"/>
      <c r="L1189" s="14"/>
      <c r="M1189" s="15"/>
      <c r="N1189" s="15"/>
      <c r="O1189" s="15"/>
      <c r="P1189" s="15"/>
      <c r="Q1189" s="14"/>
      <c r="R1189" s="14"/>
      <c r="S1189" s="1012"/>
      <c r="T1189" s="912"/>
      <c r="U1189" s="912"/>
      <c r="V1189" s="912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</row>
    <row r="1190" spans="1:116" ht="9.75" customHeight="1" outlineLevel="4" x14ac:dyDescent="0.15">
      <c r="A1190" s="1001"/>
      <c r="B1190" s="1005"/>
      <c r="C1190" s="1009"/>
      <c r="D1190" s="1045"/>
      <c r="E1190" s="1023"/>
      <c r="F1190" s="982"/>
      <c r="G1190" s="985"/>
      <c r="H1190" s="985"/>
      <c r="I1190" s="985"/>
      <c r="J1190" s="16" t="s">
        <v>157</v>
      </c>
      <c r="K1190" s="20"/>
      <c r="L1190" s="16"/>
      <c r="M1190" s="17"/>
      <c r="N1190" s="17"/>
      <c r="O1190" s="17"/>
      <c r="P1190" s="17"/>
      <c r="Q1190" s="16"/>
      <c r="R1190" s="16"/>
      <c r="S1190" s="1013"/>
      <c r="T1190" s="913"/>
      <c r="U1190" s="913"/>
      <c r="V1190" s="913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</row>
    <row r="1191" spans="1:116" ht="9.75" customHeight="1" outlineLevel="4" x14ac:dyDescent="0.15">
      <c r="A1191" s="1001"/>
      <c r="B1191" s="1005"/>
      <c r="C1191" s="1009"/>
      <c r="D1191" s="1045"/>
      <c r="E1191" s="1023"/>
      <c r="F1191" s="982"/>
      <c r="G1191" s="985"/>
      <c r="H1191" s="985"/>
      <c r="I1191" s="985"/>
      <c r="J1191" s="16" t="s">
        <v>158</v>
      </c>
      <c r="K1191" s="20"/>
      <c r="L1191" s="16"/>
      <c r="M1191" s="17"/>
      <c r="N1191" s="17"/>
      <c r="O1191" s="17"/>
      <c r="P1191" s="17"/>
      <c r="Q1191" s="16"/>
      <c r="R1191" s="16"/>
      <c r="S1191" s="1013"/>
      <c r="T1191" s="913"/>
      <c r="U1191" s="913"/>
      <c r="V1191" s="913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</row>
    <row r="1192" spans="1:116" ht="9.75" customHeight="1" outlineLevel="4" x14ac:dyDescent="0.15">
      <c r="A1192" s="1002"/>
      <c r="B1192" s="1006"/>
      <c r="C1192" s="1010"/>
      <c r="D1192" s="1046"/>
      <c r="E1192" s="1024"/>
      <c r="F1192" s="983"/>
      <c r="G1192" s="987"/>
      <c r="H1192" s="987"/>
      <c r="I1192" s="987"/>
      <c r="J1192" s="18" t="s">
        <v>159</v>
      </c>
      <c r="K1192" s="21"/>
      <c r="L1192" s="18"/>
      <c r="M1192" s="18"/>
      <c r="N1192" s="18"/>
      <c r="O1192" s="18"/>
      <c r="P1192" s="18"/>
      <c r="Q1192" s="18"/>
      <c r="R1192" s="18"/>
      <c r="S1192" s="1014"/>
      <c r="T1192" s="913"/>
      <c r="U1192" s="913"/>
      <c r="V1192" s="913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</row>
    <row r="1193" spans="1:116" ht="9.75" customHeight="1" outlineLevel="4" thickBot="1" x14ac:dyDescent="0.2">
      <c r="A1193" s="1003"/>
      <c r="B1193" s="1007"/>
      <c r="C1193" s="1011"/>
      <c r="D1193" s="1047"/>
      <c r="E1193" s="1025"/>
      <c r="F1193" s="984"/>
      <c r="G1193" s="988"/>
      <c r="H1193" s="988"/>
      <c r="I1193" s="988"/>
      <c r="J1193" s="19" t="s">
        <v>385</v>
      </c>
      <c r="K1193" s="19">
        <f>SUM(K1189:K1192)</f>
        <v>0</v>
      </c>
      <c r="L1193" s="19">
        <f>SUM(L1189:L1192)</f>
        <v>0</v>
      </c>
      <c r="M1193" s="19">
        <f t="shared" ref="M1193:R1193" si="283">SUM(M1189:M1192)</f>
        <v>0</v>
      </c>
      <c r="N1193" s="19">
        <f t="shared" si="283"/>
        <v>0</v>
      </c>
      <c r="O1193" s="19">
        <f t="shared" si="283"/>
        <v>0</v>
      </c>
      <c r="P1193" s="19">
        <f t="shared" si="283"/>
        <v>0</v>
      </c>
      <c r="Q1193" s="19">
        <f t="shared" si="283"/>
        <v>0</v>
      </c>
      <c r="R1193" s="19">
        <f t="shared" si="283"/>
        <v>0</v>
      </c>
      <c r="S1193" s="1015"/>
      <c r="T1193" s="914"/>
      <c r="U1193" s="914"/>
      <c r="V1193" s="914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</row>
    <row r="1194" spans="1:116" ht="9.75" customHeight="1" outlineLevel="4" x14ac:dyDescent="0.15">
      <c r="A1194" s="948" t="s">
        <v>73</v>
      </c>
      <c r="B1194" s="951" t="s">
        <v>10</v>
      </c>
      <c r="C1194" s="954" t="s">
        <v>11</v>
      </c>
      <c r="D1194" s="957" t="s">
        <v>60</v>
      </c>
      <c r="E1194" s="960" t="s">
        <v>11</v>
      </c>
      <c r="F1194" s="981"/>
      <c r="G1194" s="942"/>
      <c r="H1194" s="986"/>
      <c r="I1194" s="986"/>
      <c r="J1194" s="14" t="s">
        <v>156</v>
      </c>
      <c r="K1194" s="20"/>
      <c r="L1194" s="20"/>
      <c r="M1194" s="17"/>
      <c r="N1194" s="17"/>
      <c r="O1194" s="17"/>
      <c r="P1194" s="17"/>
      <c r="Q1194" s="16"/>
      <c r="R1194" s="16"/>
      <c r="S1194" s="945"/>
      <c r="T1194" s="912"/>
      <c r="U1194" s="912"/>
      <c r="V1194" s="912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</row>
    <row r="1195" spans="1:116" ht="9.75" customHeight="1" outlineLevel="4" x14ac:dyDescent="0.15">
      <c r="A1195" s="949"/>
      <c r="B1195" s="952"/>
      <c r="C1195" s="955"/>
      <c r="D1195" s="958"/>
      <c r="E1195" s="961"/>
      <c r="F1195" s="982"/>
      <c r="G1195" s="943"/>
      <c r="H1195" s="985"/>
      <c r="I1195" s="985"/>
      <c r="J1195" s="16" t="s">
        <v>157</v>
      </c>
      <c r="K1195" s="20"/>
      <c r="L1195" s="20"/>
      <c r="M1195" s="17"/>
      <c r="N1195" s="17"/>
      <c r="O1195" s="17"/>
      <c r="P1195" s="17"/>
      <c r="Q1195" s="16"/>
      <c r="R1195" s="16"/>
      <c r="S1195" s="946"/>
      <c r="T1195" s="913"/>
      <c r="U1195" s="913"/>
      <c r="V1195" s="913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</row>
    <row r="1196" spans="1:116" ht="9.75" customHeight="1" outlineLevel="4" x14ac:dyDescent="0.15">
      <c r="A1196" s="949"/>
      <c r="B1196" s="952"/>
      <c r="C1196" s="955"/>
      <c r="D1196" s="958"/>
      <c r="E1196" s="961"/>
      <c r="F1196" s="982"/>
      <c r="G1196" s="943"/>
      <c r="H1196" s="985"/>
      <c r="I1196" s="985"/>
      <c r="J1196" s="16" t="s">
        <v>158</v>
      </c>
      <c r="K1196" s="20"/>
      <c r="L1196" s="20"/>
      <c r="M1196" s="17"/>
      <c r="N1196" s="17"/>
      <c r="O1196" s="17"/>
      <c r="P1196" s="17"/>
      <c r="Q1196" s="16"/>
      <c r="R1196" s="16"/>
      <c r="S1196" s="946"/>
      <c r="T1196" s="913"/>
      <c r="U1196" s="913"/>
      <c r="V1196" s="913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</row>
    <row r="1197" spans="1:116" ht="9.75" customHeight="1" outlineLevel="4" x14ac:dyDescent="0.15">
      <c r="A1197" s="949"/>
      <c r="B1197" s="952"/>
      <c r="C1197" s="955"/>
      <c r="D1197" s="958"/>
      <c r="E1197" s="961"/>
      <c r="F1197" s="983"/>
      <c r="G1197" s="943"/>
      <c r="H1197" s="987"/>
      <c r="I1197" s="987"/>
      <c r="J1197" s="18" t="s">
        <v>159</v>
      </c>
      <c r="K1197" s="21"/>
      <c r="L1197" s="21"/>
      <c r="M1197" s="22"/>
      <c r="N1197" s="22"/>
      <c r="O1197" s="22"/>
      <c r="P1197" s="22"/>
      <c r="Q1197" s="18"/>
      <c r="R1197" s="18"/>
      <c r="S1197" s="946"/>
      <c r="T1197" s="913"/>
      <c r="U1197" s="913"/>
      <c r="V1197" s="913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</row>
    <row r="1198" spans="1:116" ht="9.75" customHeight="1" outlineLevel="4" thickBot="1" x14ac:dyDescent="0.2">
      <c r="A1198" s="950"/>
      <c r="B1198" s="953"/>
      <c r="C1198" s="956"/>
      <c r="D1198" s="959"/>
      <c r="E1198" s="962"/>
      <c r="F1198" s="984"/>
      <c r="G1198" s="944"/>
      <c r="H1198" s="988"/>
      <c r="I1198" s="988"/>
      <c r="J1198" s="19" t="s">
        <v>385</v>
      </c>
      <c r="K1198" s="19">
        <f>SUM(K1194:K1197)</f>
        <v>0</v>
      </c>
      <c r="L1198" s="19">
        <f>SUM(L1194:L1197)</f>
        <v>0</v>
      </c>
      <c r="M1198" s="19">
        <f t="shared" ref="M1198:R1198" si="284">SUM(M1194:M1197)</f>
        <v>0</v>
      </c>
      <c r="N1198" s="19">
        <f t="shared" si="284"/>
        <v>0</v>
      </c>
      <c r="O1198" s="19">
        <f t="shared" si="284"/>
        <v>0</v>
      </c>
      <c r="P1198" s="19">
        <f t="shared" si="284"/>
        <v>0</v>
      </c>
      <c r="Q1198" s="19">
        <f t="shared" si="284"/>
        <v>0</v>
      </c>
      <c r="R1198" s="19">
        <f t="shared" si="284"/>
        <v>0</v>
      </c>
      <c r="S1198" s="947"/>
      <c r="T1198" s="914"/>
      <c r="U1198" s="914"/>
      <c r="V1198" s="914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</row>
    <row r="1199" spans="1:116" ht="9.75" customHeight="1" outlineLevel="4" x14ac:dyDescent="0.15">
      <c r="A1199" s="1001" t="s">
        <v>73</v>
      </c>
      <c r="B1199" s="1005" t="s">
        <v>10</v>
      </c>
      <c r="C1199" s="1009" t="s">
        <v>11</v>
      </c>
      <c r="D1199" s="1045" t="s">
        <v>60</v>
      </c>
      <c r="E1199" s="1023" t="s">
        <v>12</v>
      </c>
      <c r="F1199" s="1050"/>
      <c r="G1199" s="985"/>
      <c r="H1199" s="985"/>
      <c r="I1199" s="985"/>
      <c r="J1199" s="14" t="s">
        <v>156</v>
      </c>
      <c r="K1199" s="20"/>
      <c r="L1199" s="20"/>
      <c r="M1199" s="17"/>
      <c r="N1199" s="17"/>
      <c r="O1199" s="17"/>
      <c r="P1199" s="17"/>
      <c r="Q1199" s="16"/>
      <c r="R1199" s="16"/>
      <c r="S1199" s="1013"/>
      <c r="T1199" s="912"/>
      <c r="U1199" s="912"/>
      <c r="V1199" s="912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</row>
    <row r="1200" spans="1:116" ht="9.75" customHeight="1" outlineLevel="4" x14ac:dyDescent="0.15">
      <c r="A1200" s="1001"/>
      <c r="B1200" s="1005"/>
      <c r="C1200" s="1009"/>
      <c r="D1200" s="1045"/>
      <c r="E1200" s="1023"/>
      <c r="F1200" s="1050"/>
      <c r="G1200" s="985"/>
      <c r="H1200" s="985"/>
      <c r="I1200" s="985"/>
      <c r="J1200" s="16" t="s">
        <v>157</v>
      </c>
      <c r="K1200" s="20"/>
      <c r="L1200" s="20"/>
      <c r="M1200" s="17"/>
      <c r="N1200" s="17"/>
      <c r="O1200" s="17"/>
      <c r="P1200" s="17"/>
      <c r="Q1200" s="16"/>
      <c r="R1200" s="16"/>
      <c r="S1200" s="1013"/>
      <c r="T1200" s="913"/>
      <c r="U1200" s="913"/>
      <c r="V1200" s="913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</row>
    <row r="1201" spans="1:116" ht="9.75" customHeight="1" outlineLevel="4" x14ac:dyDescent="0.15">
      <c r="A1201" s="1001"/>
      <c r="B1201" s="1005"/>
      <c r="C1201" s="1009"/>
      <c r="D1201" s="1045"/>
      <c r="E1201" s="1023"/>
      <c r="F1201" s="1050"/>
      <c r="G1201" s="985"/>
      <c r="H1201" s="985"/>
      <c r="I1201" s="985"/>
      <c r="J1201" s="16" t="s">
        <v>158</v>
      </c>
      <c r="K1201" s="20"/>
      <c r="L1201" s="20"/>
      <c r="M1201" s="17"/>
      <c r="N1201" s="17"/>
      <c r="O1201" s="17"/>
      <c r="P1201" s="17"/>
      <c r="Q1201" s="16"/>
      <c r="R1201" s="16"/>
      <c r="S1201" s="1013"/>
      <c r="T1201" s="913"/>
      <c r="U1201" s="913"/>
      <c r="V1201" s="913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</row>
    <row r="1202" spans="1:116" ht="9.75" customHeight="1" outlineLevel="4" x14ac:dyDescent="0.15">
      <c r="A1202" s="1002"/>
      <c r="B1202" s="1006"/>
      <c r="C1202" s="1010"/>
      <c r="D1202" s="1046"/>
      <c r="E1202" s="1024"/>
      <c r="F1202" s="1051"/>
      <c r="G1202" s="987"/>
      <c r="H1202" s="987"/>
      <c r="I1202" s="987"/>
      <c r="J1202" s="18" t="s">
        <v>159</v>
      </c>
      <c r="K1202" s="21"/>
      <c r="L1202" s="21"/>
      <c r="M1202" s="22"/>
      <c r="N1202" s="22"/>
      <c r="O1202" s="22"/>
      <c r="P1202" s="22"/>
      <c r="Q1202" s="18"/>
      <c r="R1202" s="18"/>
      <c r="S1202" s="1014"/>
      <c r="T1202" s="913"/>
      <c r="U1202" s="913"/>
      <c r="V1202" s="913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</row>
    <row r="1203" spans="1:116" ht="9.75" customHeight="1" outlineLevel="4" thickBot="1" x14ac:dyDescent="0.2">
      <c r="A1203" s="1003"/>
      <c r="B1203" s="1007"/>
      <c r="C1203" s="1011"/>
      <c r="D1203" s="1047"/>
      <c r="E1203" s="1025"/>
      <c r="F1203" s="1052"/>
      <c r="G1203" s="988"/>
      <c r="H1203" s="988"/>
      <c r="I1203" s="988"/>
      <c r="J1203" s="19" t="s">
        <v>385</v>
      </c>
      <c r="K1203" s="19">
        <f>SUM(K1199:K1202)</f>
        <v>0</v>
      </c>
      <c r="L1203" s="19">
        <f>SUM(L1199:L1202)</f>
        <v>0</v>
      </c>
      <c r="M1203" s="19">
        <f t="shared" ref="M1203:R1203" si="285">SUM(M1199:M1202)</f>
        <v>0</v>
      </c>
      <c r="N1203" s="19">
        <f t="shared" si="285"/>
        <v>0</v>
      </c>
      <c r="O1203" s="19">
        <f t="shared" si="285"/>
        <v>0</v>
      </c>
      <c r="P1203" s="19">
        <f t="shared" si="285"/>
        <v>0</v>
      </c>
      <c r="Q1203" s="19">
        <f t="shared" si="285"/>
        <v>0</v>
      </c>
      <c r="R1203" s="19">
        <f t="shared" si="285"/>
        <v>0</v>
      </c>
      <c r="S1203" s="1015"/>
      <c r="T1203" s="914"/>
      <c r="U1203" s="914"/>
      <c r="V1203" s="914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</row>
    <row r="1204" spans="1:116" ht="9.75" customHeight="1" outlineLevel="3" thickBot="1" x14ac:dyDescent="0.2">
      <c r="A1204" s="23" t="s">
        <v>73</v>
      </c>
      <c r="B1204" s="24" t="s">
        <v>10</v>
      </c>
      <c r="C1204" s="87" t="s">
        <v>11</v>
      </c>
      <c r="D1204" s="25">
        <v>10</v>
      </c>
      <c r="E1204" s="915" t="s">
        <v>46</v>
      </c>
      <c r="F1204" s="916"/>
      <c r="G1204" s="916"/>
      <c r="H1204" s="916"/>
      <c r="I1204" s="916"/>
      <c r="J1204" s="917"/>
      <c r="K1204" s="26">
        <f>K1193+K1198+K1203</f>
        <v>0</v>
      </c>
      <c r="L1204" s="26">
        <f>L1193+L1198+L1203</f>
        <v>0</v>
      </c>
      <c r="M1204" s="26">
        <f t="shared" ref="M1204:R1204" si="286">M1193+M1198+M1203</f>
        <v>0</v>
      </c>
      <c r="N1204" s="26">
        <f t="shared" si="286"/>
        <v>0</v>
      </c>
      <c r="O1204" s="26">
        <f t="shared" si="286"/>
        <v>0</v>
      </c>
      <c r="P1204" s="26">
        <f t="shared" si="286"/>
        <v>0</v>
      </c>
      <c r="Q1204" s="26">
        <f t="shared" si="286"/>
        <v>0</v>
      </c>
      <c r="R1204" s="26">
        <f t="shared" si="286"/>
        <v>0</v>
      </c>
      <c r="S1204" s="27" t="s">
        <v>13</v>
      </c>
      <c r="T1204" s="26" t="s">
        <v>13</v>
      </c>
      <c r="U1204" s="28" t="s">
        <v>13</v>
      </c>
      <c r="V1204" s="29" t="s">
        <v>13</v>
      </c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</row>
    <row r="1205" spans="1:116" ht="9.75" customHeight="1" outlineLevel="4" thickBot="1" x14ac:dyDescent="0.2">
      <c r="A1205" s="11" t="s">
        <v>73</v>
      </c>
      <c r="B1205" s="12" t="s">
        <v>10</v>
      </c>
      <c r="C1205" s="86" t="s">
        <v>11</v>
      </c>
      <c r="D1205" s="13">
        <v>11</v>
      </c>
      <c r="E1205" s="1016" t="s">
        <v>226</v>
      </c>
      <c r="F1205" s="1017"/>
      <c r="G1205" s="1017"/>
      <c r="H1205" s="1017"/>
      <c r="I1205" s="1017"/>
      <c r="J1205" s="1017"/>
      <c r="K1205" s="1017"/>
      <c r="L1205" s="1017"/>
      <c r="M1205" s="1017"/>
      <c r="N1205" s="1017"/>
      <c r="O1205" s="1017"/>
      <c r="P1205" s="1017"/>
      <c r="Q1205" s="1017"/>
      <c r="R1205" s="1017"/>
      <c r="S1205" s="1017"/>
      <c r="T1205" s="1017"/>
      <c r="U1205" s="1017"/>
      <c r="V1205" s="1018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</row>
    <row r="1206" spans="1:116" ht="9.75" customHeight="1" outlineLevel="4" x14ac:dyDescent="0.15">
      <c r="A1206" s="1000" t="s">
        <v>73</v>
      </c>
      <c r="B1206" s="1004" t="s">
        <v>10</v>
      </c>
      <c r="C1206" s="1008" t="s">
        <v>11</v>
      </c>
      <c r="D1206" s="1048" t="s">
        <v>61</v>
      </c>
      <c r="E1206" s="1022" t="s">
        <v>10</v>
      </c>
      <c r="F1206" s="981"/>
      <c r="G1206" s="986"/>
      <c r="H1206" s="986"/>
      <c r="I1206" s="986"/>
      <c r="J1206" s="16" t="s">
        <v>156</v>
      </c>
      <c r="K1206" s="20"/>
      <c r="L1206" s="14"/>
      <c r="M1206" s="15"/>
      <c r="N1206" s="15"/>
      <c r="O1206" s="15"/>
      <c r="P1206" s="15"/>
      <c r="Q1206" s="14"/>
      <c r="R1206" s="14"/>
      <c r="S1206" s="1012"/>
      <c r="T1206" s="912"/>
      <c r="U1206" s="912"/>
      <c r="V1206" s="912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</row>
    <row r="1207" spans="1:116" ht="9.75" customHeight="1" outlineLevel="4" x14ac:dyDescent="0.15">
      <c r="A1207" s="1001"/>
      <c r="B1207" s="1005"/>
      <c r="C1207" s="1009"/>
      <c r="D1207" s="1045"/>
      <c r="E1207" s="1023"/>
      <c r="F1207" s="982"/>
      <c r="G1207" s="985"/>
      <c r="H1207" s="985"/>
      <c r="I1207" s="985"/>
      <c r="J1207" s="16" t="s">
        <v>157</v>
      </c>
      <c r="K1207" s="20"/>
      <c r="L1207" s="16"/>
      <c r="M1207" s="17"/>
      <c r="N1207" s="17"/>
      <c r="O1207" s="17"/>
      <c r="P1207" s="17"/>
      <c r="Q1207" s="16"/>
      <c r="R1207" s="16"/>
      <c r="S1207" s="1013"/>
      <c r="T1207" s="913"/>
      <c r="U1207" s="913"/>
      <c r="V1207" s="913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</row>
    <row r="1208" spans="1:116" ht="9.75" customHeight="1" outlineLevel="4" x14ac:dyDescent="0.15">
      <c r="A1208" s="1001"/>
      <c r="B1208" s="1005"/>
      <c r="C1208" s="1009"/>
      <c r="D1208" s="1045"/>
      <c r="E1208" s="1023"/>
      <c r="F1208" s="982"/>
      <c r="G1208" s="985"/>
      <c r="H1208" s="985"/>
      <c r="I1208" s="985"/>
      <c r="J1208" s="16" t="s">
        <v>158</v>
      </c>
      <c r="K1208" s="20"/>
      <c r="L1208" s="16"/>
      <c r="M1208" s="17"/>
      <c r="N1208" s="17"/>
      <c r="O1208" s="17"/>
      <c r="P1208" s="17"/>
      <c r="Q1208" s="16"/>
      <c r="R1208" s="16"/>
      <c r="S1208" s="1013"/>
      <c r="T1208" s="913"/>
      <c r="U1208" s="913"/>
      <c r="V1208" s="913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</row>
    <row r="1209" spans="1:116" ht="9.75" customHeight="1" outlineLevel="4" x14ac:dyDescent="0.15">
      <c r="A1209" s="1002"/>
      <c r="B1209" s="1006"/>
      <c r="C1209" s="1010"/>
      <c r="D1209" s="1046"/>
      <c r="E1209" s="1024"/>
      <c r="F1209" s="983"/>
      <c r="G1209" s="987"/>
      <c r="H1209" s="987"/>
      <c r="I1209" s="987"/>
      <c r="J1209" s="18" t="s">
        <v>159</v>
      </c>
      <c r="K1209" s="21"/>
      <c r="L1209" s="18"/>
      <c r="M1209" s="18"/>
      <c r="N1209" s="18"/>
      <c r="O1209" s="18"/>
      <c r="P1209" s="18"/>
      <c r="Q1209" s="18"/>
      <c r="R1209" s="18"/>
      <c r="S1209" s="1014"/>
      <c r="T1209" s="913"/>
      <c r="U1209" s="913"/>
      <c r="V1209" s="913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</row>
    <row r="1210" spans="1:116" ht="9.75" customHeight="1" outlineLevel="4" thickBot="1" x14ac:dyDescent="0.2">
      <c r="A1210" s="1003"/>
      <c r="B1210" s="1007"/>
      <c r="C1210" s="1011"/>
      <c r="D1210" s="1047"/>
      <c r="E1210" s="1025"/>
      <c r="F1210" s="984"/>
      <c r="G1210" s="988"/>
      <c r="H1210" s="988"/>
      <c r="I1210" s="988"/>
      <c r="J1210" s="19" t="s">
        <v>385</v>
      </c>
      <c r="K1210" s="19">
        <f>SUM(K1206:K1209)</f>
        <v>0</v>
      </c>
      <c r="L1210" s="19">
        <f>SUM(L1206:L1209)</f>
        <v>0</v>
      </c>
      <c r="M1210" s="19">
        <f t="shared" ref="M1210:R1210" si="287">SUM(M1206:M1209)</f>
        <v>0</v>
      </c>
      <c r="N1210" s="19">
        <f t="shared" si="287"/>
        <v>0</v>
      </c>
      <c r="O1210" s="19">
        <f t="shared" si="287"/>
        <v>0</v>
      </c>
      <c r="P1210" s="19">
        <f t="shared" si="287"/>
        <v>0</v>
      </c>
      <c r="Q1210" s="19">
        <f t="shared" si="287"/>
        <v>0</v>
      </c>
      <c r="R1210" s="19">
        <f t="shared" si="287"/>
        <v>0</v>
      </c>
      <c r="S1210" s="1015"/>
      <c r="T1210" s="914"/>
      <c r="U1210" s="914"/>
      <c r="V1210" s="914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</row>
    <row r="1211" spans="1:116" ht="9.75" customHeight="1" outlineLevel="4" x14ac:dyDescent="0.15">
      <c r="A1211" s="948" t="s">
        <v>73</v>
      </c>
      <c r="B1211" s="951" t="s">
        <v>10</v>
      </c>
      <c r="C1211" s="954" t="s">
        <v>11</v>
      </c>
      <c r="D1211" s="957" t="s">
        <v>61</v>
      </c>
      <c r="E1211" s="960" t="s">
        <v>11</v>
      </c>
      <c r="F1211" s="981"/>
      <c r="G1211" s="942"/>
      <c r="H1211" s="986"/>
      <c r="I1211" s="986"/>
      <c r="J1211" s="14" t="s">
        <v>156</v>
      </c>
      <c r="K1211" s="20"/>
      <c r="L1211" s="20"/>
      <c r="M1211" s="17"/>
      <c r="N1211" s="17"/>
      <c r="O1211" s="17"/>
      <c r="P1211" s="17"/>
      <c r="Q1211" s="16"/>
      <c r="R1211" s="16"/>
      <c r="S1211" s="945"/>
      <c r="T1211" s="912"/>
      <c r="U1211" s="912"/>
      <c r="V1211" s="912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</row>
    <row r="1212" spans="1:116" ht="9.75" customHeight="1" outlineLevel="4" x14ac:dyDescent="0.15">
      <c r="A1212" s="949"/>
      <c r="B1212" s="952"/>
      <c r="C1212" s="955"/>
      <c r="D1212" s="958"/>
      <c r="E1212" s="961"/>
      <c r="F1212" s="982"/>
      <c r="G1212" s="943"/>
      <c r="H1212" s="985"/>
      <c r="I1212" s="985"/>
      <c r="J1212" s="16" t="s">
        <v>157</v>
      </c>
      <c r="K1212" s="20"/>
      <c r="L1212" s="20"/>
      <c r="M1212" s="17"/>
      <c r="N1212" s="17"/>
      <c r="O1212" s="17"/>
      <c r="P1212" s="17"/>
      <c r="Q1212" s="16"/>
      <c r="R1212" s="16"/>
      <c r="S1212" s="946"/>
      <c r="T1212" s="913"/>
      <c r="U1212" s="913"/>
      <c r="V1212" s="913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</row>
    <row r="1213" spans="1:116" ht="9.75" customHeight="1" outlineLevel="4" x14ac:dyDescent="0.15">
      <c r="A1213" s="949"/>
      <c r="B1213" s="952"/>
      <c r="C1213" s="955"/>
      <c r="D1213" s="958"/>
      <c r="E1213" s="961"/>
      <c r="F1213" s="982"/>
      <c r="G1213" s="943"/>
      <c r="H1213" s="985"/>
      <c r="I1213" s="985"/>
      <c r="J1213" s="16" t="s">
        <v>158</v>
      </c>
      <c r="K1213" s="20"/>
      <c r="L1213" s="20"/>
      <c r="M1213" s="17"/>
      <c r="N1213" s="17"/>
      <c r="O1213" s="17"/>
      <c r="P1213" s="17"/>
      <c r="Q1213" s="16"/>
      <c r="R1213" s="16"/>
      <c r="S1213" s="946"/>
      <c r="T1213" s="913"/>
      <c r="U1213" s="913"/>
      <c r="V1213" s="913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</row>
    <row r="1214" spans="1:116" ht="9.75" customHeight="1" outlineLevel="4" x14ac:dyDescent="0.15">
      <c r="A1214" s="949"/>
      <c r="B1214" s="952"/>
      <c r="C1214" s="955"/>
      <c r="D1214" s="958"/>
      <c r="E1214" s="961"/>
      <c r="F1214" s="983"/>
      <c r="G1214" s="943"/>
      <c r="H1214" s="987"/>
      <c r="I1214" s="987"/>
      <c r="J1214" s="18" t="s">
        <v>159</v>
      </c>
      <c r="K1214" s="21"/>
      <c r="L1214" s="21"/>
      <c r="M1214" s="22"/>
      <c r="N1214" s="22"/>
      <c r="O1214" s="22"/>
      <c r="P1214" s="22"/>
      <c r="Q1214" s="18"/>
      <c r="R1214" s="18"/>
      <c r="S1214" s="946"/>
      <c r="T1214" s="913"/>
      <c r="U1214" s="913"/>
      <c r="V1214" s="913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</row>
    <row r="1215" spans="1:116" ht="9.75" customHeight="1" outlineLevel="4" thickBot="1" x14ac:dyDescent="0.2">
      <c r="A1215" s="950"/>
      <c r="B1215" s="953"/>
      <c r="C1215" s="956"/>
      <c r="D1215" s="959"/>
      <c r="E1215" s="962"/>
      <c r="F1215" s="984"/>
      <c r="G1215" s="944"/>
      <c r="H1215" s="988"/>
      <c r="I1215" s="988"/>
      <c r="J1215" s="19" t="s">
        <v>385</v>
      </c>
      <c r="K1215" s="19">
        <f>SUM(K1211:K1214)</f>
        <v>0</v>
      </c>
      <c r="L1215" s="19">
        <f>SUM(L1211:L1214)</f>
        <v>0</v>
      </c>
      <c r="M1215" s="19">
        <f t="shared" ref="M1215:R1215" si="288">SUM(M1211:M1214)</f>
        <v>0</v>
      </c>
      <c r="N1215" s="19">
        <f t="shared" si="288"/>
        <v>0</v>
      </c>
      <c r="O1215" s="19">
        <f t="shared" si="288"/>
        <v>0</v>
      </c>
      <c r="P1215" s="19">
        <f t="shared" si="288"/>
        <v>0</v>
      </c>
      <c r="Q1215" s="19">
        <f t="shared" si="288"/>
        <v>0</v>
      </c>
      <c r="R1215" s="19">
        <f t="shared" si="288"/>
        <v>0</v>
      </c>
      <c r="S1215" s="947"/>
      <c r="T1215" s="914"/>
      <c r="U1215" s="914"/>
      <c r="V1215" s="914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</row>
    <row r="1216" spans="1:116" ht="9.75" customHeight="1" outlineLevel="4" x14ac:dyDescent="0.15">
      <c r="A1216" s="1001" t="s">
        <v>73</v>
      </c>
      <c r="B1216" s="1005" t="s">
        <v>10</v>
      </c>
      <c r="C1216" s="1009" t="s">
        <v>11</v>
      </c>
      <c r="D1216" s="1045" t="s">
        <v>61</v>
      </c>
      <c r="E1216" s="1023" t="s">
        <v>12</v>
      </c>
      <c r="F1216" s="1050"/>
      <c r="G1216" s="985"/>
      <c r="H1216" s="985"/>
      <c r="I1216" s="985"/>
      <c r="J1216" s="14" t="s">
        <v>156</v>
      </c>
      <c r="K1216" s="20"/>
      <c r="L1216" s="20"/>
      <c r="M1216" s="17"/>
      <c r="N1216" s="17"/>
      <c r="O1216" s="17"/>
      <c r="P1216" s="17"/>
      <c r="Q1216" s="16"/>
      <c r="R1216" s="16"/>
      <c r="S1216" s="1013"/>
      <c r="T1216" s="912"/>
      <c r="U1216" s="912"/>
      <c r="V1216" s="912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</row>
    <row r="1217" spans="1:44" ht="9.75" customHeight="1" outlineLevel="4" x14ac:dyDescent="0.15">
      <c r="A1217" s="1001"/>
      <c r="B1217" s="1005"/>
      <c r="C1217" s="1009"/>
      <c r="D1217" s="1045"/>
      <c r="E1217" s="1023"/>
      <c r="F1217" s="1050"/>
      <c r="G1217" s="985"/>
      <c r="H1217" s="985"/>
      <c r="I1217" s="985"/>
      <c r="J1217" s="16" t="s">
        <v>157</v>
      </c>
      <c r="K1217" s="20"/>
      <c r="L1217" s="20"/>
      <c r="M1217" s="17"/>
      <c r="N1217" s="17"/>
      <c r="O1217" s="17"/>
      <c r="P1217" s="17"/>
      <c r="Q1217" s="16"/>
      <c r="R1217" s="16"/>
      <c r="S1217" s="1013"/>
      <c r="T1217" s="913"/>
      <c r="U1217" s="913"/>
      <c r="V1217" s="913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</row>
    <row r="1218" spans="1:44" ht="9.75" customHeight="1" outlineLevel="4" x14ac:dyDescent="0.15">
      <c r="A1218" s="1001"/>
      <c r="B1218" s="1005"/>
      <c r="C1218" s="1009"/>
      <c r="D1218" s="1045"/>
      <c r="E1218" s="1023"/>
      <c r="F1218" s="1050"/>
      <c r="G1218" s="985"/>
      <c r="H1218" s="985"/>
      <c r="I1218" s="985"/>
      <c r="J1218" s="16" t="s">
        <v>158</v>
      </c>
      <c r="K1218" s="20"/>
      <c r="L1218" s="20"/>
      <c r="M1218" s="17"/>
      <c r="N1218" s="17"/>
      <c r="O1218" s="17"/>
      <c r="P1218" s="17"/>
      <c r="Q1218" s="16"/>
      <c r="R1218" s="16"/>
      <c r="S1218" s="1013"/>
      <c r="T1218" s="913"/>
      <c r="U1218" s="913"/>
      <c r="V1218" s="913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</row>
    <row r="1219" spans="1:44" ht="9.75" customHeight="1" outlineLevel="4" x14ac:dyDescent="0.15">
      <c r="A1219" s="1002"/>
      <c r="B1219" s="1006"/>
      <c r="C1219" s="1010"/>
      <c r="D1219" s="1046"/>
      <c r="E1219" s="1024"/>
      <c r="F1219" s="1051"/>
      <c r="G1219" s="987"/>
      <c r="H1219" s="987"/>
      <c r="I1219" s="987"/>
      <c r="J1219" s="18" t="s">
        <v>159</v>
      </c>
      <c r="K1219" s="21"/>
      <c r="L1219" s="21"/>
      <c r="M1219" s="22"/>
      <c r="N1219" s="22"/>
      <c r="O1219" s="22"/>
      <c r="P1219" s="22"/>
      <c r="Q1219" s="18"/>
      <c r="R1219" s="18"/>
      <c r="S1219" s="1014"/>
      <c r="T1219" s="913"/>
      <c r="U1219" s="913"/>
      <c r="V1219" s="913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</row>
    <row r="1220" spans="1:44" ht="9.75" customHeight="1" outlineLevel="4" thickBot="1" x14ac:dyDescent="0.2">
      <c r="A1220" s="1003"/>
      <c r="B1220" s="1007"/>
      <c r="C1220" s="1011"/>
      <c r="D1220" s="1047"/>
      <c r="E1220" s="1025"/>
      <c r="F1220" s="1052"/>
      <c r="G1220" s="988"/>
      <c r="H1220" s="988"/>
      <c r="I1220" s="988"/>
      <c r="J1220" s="19" t="s">
        <v>385</v>
      </c>
      <c r="K1220" s="19">
        <f>SUM(K1216:K1219)</f>
        <v>0</v>
      </c>
      <c r="L1220" s="19">
        <f>SUM(L1216:L1219)</f>
        <v>0</v>
      </c>
      <c r="M1220" s="19">
        <f t="shared" ref="M1220:R1220" si="289">SUM(M1216:M1219)</f>
        <v>0</v>
      </c>
      <c r="N1220" s="19">
        <f t="shared" si="289"/>
        <v>0</v>
      </c>
      <c r="O1220" s="19">
        <f t="shared" si="289"/>
        <v>0</v>
      </c>
      <c r="P1220" s="19">
        <f t="shared" si="289"/>
        <v>0</v>
      </c>
      <c r="Q1220" s="19">
        <f t="shared" si="289"/>
        <v>0</v>
      </c>
      <c r="R1220" s="19">
        <f t="shared" si="289"/>
        <v>0</v>
      </c>
      <c r="S1220" s="1015"/>
      <c r="T1220" s="914"/>
      <c r="U1220" s="914"/>
      <c r="V1220" s="914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</row>
    <row r="1221" spans="1:44" ht="9.75" customHeight="1" outlineLevel="3" thickBot="1" x14ac:dyDescent="0.2">
      <c r="A1221" s="23" t="s">
        <v>73</v>
      </c>
      <c r="B1221" s="24" t="s">
        <v>10</v>
      </c>
      <c r="C1221" s="87" t="s">
        <v>11</v>
      </c>
      <c r="D1221" s="25">
        <v>11</v>
      </c>
      <c r="E1221" s="915" t="s">
        <v>46</v>
      </c>
      <c r="F1221" s="916"/>
      <c r="G1221" s="916"/>
      <c r="H1221" s="916"/>
      <c r="I1221" s="916"/>
      <c r="J1221" s="917"/>
      <c r="K1221" s="26">
        <f>K1210+K1215+K1220</f>
        <v>0</v>
      </c>
      <c r="L1221" s="26">
        <f>L1210+L1215+L1220</f>
        <v>0</v>
      </c>
      <c r="M1221" s="26">
        <f t="shared" ref="M1221:R1221" si="290">M1210+M1215+M1220</f>
        <v>0</v>
      </c>
      <c r="N1221" s="26">
        <f t="shared" si="290"/>
        <v>0</v>
      </c>
      <c r="O1221" s="26">
        <f t="shared" si="290"/>
        <v>0</v>
      </c>
      <c r="P1221" s="26">
        <f t="shared" si="290"/>
        <v>0</v>
      </c>
      <c r="Q1221" s="26">
        <f t="shared" si="290"/>
        <v>0</v>
      </c>
      <c r="R1221" s="26">
        <f t="shared" si="290"/>
        <v>0</v>
      </c>
      <c r="S1221" s="27" t="s">
        <v>13</v>
      </c>
      <c r="T1221" s="26" t="s">
        <v>13</v>
      </c>
      <c r="U1221" s="28" t="s">
        <v>13</v>
      </c>
      <c r="V1221" s="29" t="s">
        <v>13</v>
      </c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</row>
    <row r="1222" spans="1:44" ht="9.75" customHeight="1" outlineLevel="4" thickBot="1" x14ac:dyDescent="0.2">
      <c r="A1222" s="11" t="s">
        <v>73</v>
      </c>
      <c r="B1222" s="12" t="s">
        <v>10</v>
      </c>
      <c r="C1222" s="86" t="s">
        <v>11</v>
      </c>
      <c r="D1222" s="13">
        <v>12</v>
      </c>
      <c r="E1222" s="1016" t="s">
        <v>227</v>
      </c>
      <c r="F1222" s="1017"/>
      <c r="G1222" s="1017"/>
      <c r="H1222" s="1017"/>
      <c r="I1222" s="1017"/>
      <c r="J1222" s="1017"/>
      <c r="K1222" s="1017"/>
      <c r="L1222" s="1017"/>
      <c r="M1222" s="1017"/>
      <c r="N1222" s="1017"/>
      <c r="O1222" s="1017"/>
      <c r="P1222" s="1017"/>
      <c r="Q1222" s="1017"/>
      <c r="R1222" s="1017"/>
      <c r="S1222" s="1017"/>
      <c r="T1222" s="1017"/>
      <c r="U1222" s="1017"/>
      <c r="V1222" s="1018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</row>
    <row r="1223" spans="1:44" ht="9.75" customHeight="1" outlineLevel="4" x14ac:dyDescent="0.15">
      <c r="A1223" s="1000" t="s">
        <v>73</v>
      </c>
      <c r="B1223" s="1004" t="s">
        <v>10</v>
      </c>
      <c r="C1223" s="1008" t="s">
        <v>11</v>
      </c>
      <c r="D1223" s="1048" t="s">
        <v>47</v>
      </c>
      <c r="E1223" s="1022" t="s">
        <v>10</v>
      </c>
      <c r="F1223" s="981"/>
      <c r="G1223" s="986"/>
      <c r="H1223" s="986"/>
      <c r="I1223" s="986"/>
      <c r="J1223" s="16" t="s">
        <v>156</v>
      </c>
      <c r="K1223" s="20"/>
      <c r="L1223" s="14"/>
      <c r="M1223" s="15"/>
      <c r="N1223" s="15"/>
      <c r="O1223" s="15"/>
      <c r="P1223" s="15"/>
      <c r="Q1223" s="14"/>
      <c r="R1223" s="14"/>
      <c r="S1223" s="1012"/>
      <c r="T1223" s="912"/>
      <c r="U1223" s="912"/>
      <c r="V1223" s="912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</row>
    <row r="1224" spans="1:44" ht="9.75" customHeight="1" outlineLevel="4" x14ac:dyDescent="0.15">
      <c r="A1224" s="1001"/>
      <c r="B1224" s="1005"/>
      <c r="C1224" s="1009"/>
      <c r="D1224" s="1045"/>
      <c r="E1224" s="1023"/>
      <c r="F1224" s="982"/>
      <c r="G1224" s="985"/>
      <c r="H1224" s="985"/>
      <c r="I1224" s="985"/>
      <c r="J1224" s="16" t="s">
        <v>157</v>
      </c>
      <c r="K1224" s="20"/>
      <c r="L1224" s="16"/>
      <c r="M1224" s="17"/>
      <c r="N1224" s="17"/>
      <c r="O1224" s="17"/>
      <c r="P1224" s="17"/>
      <c r="Q1224" s="16"/>
      <c r="R1224" s="16"/>
      <c r="S1224" s="1013"/>
      <c r="T1224" s="913"/>
      <c r="U1224" s="913"/>
      <c r="V1224" s="913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</row>
    <row r="1225" spans="1:44" ht="9.75" customHeight="1" outlineLevel="4" x14ac:dyDescent="0.15">
      <c r="A1225" s="1001"/>
      <c r="B1225" s="1005"/>
      <c r="C1225" s="1009"/>
      <c r="D1225" s="1045"/>
      <c r="E1225" s="1023"/>
      <c r="F1225" s="982"/>
      <c r="G1225" s="985"/>
      <c r="H1225" s="985"/>
      <c r="I1225" s="985"/>
      <c r="J1225" s="16" t="s">
        <v>158</v>
      </c>
      <c r="K1225" s="20"/>
      <c r="L1225" s="16"/>
      <c r="M1225" s="17"/>
      <c r="N1225" s="17"/>
      <c r="O1225" s="17"/>
      <c r="P1225" s="17"/>
      <c r="Q1225" s="16"/>
      <c r="R1225" s="16"/>
      <c r="S1225" s="1013"/>
      <c r="T1225" s="913"/>
      <c r="U1225" s="913"/>
      <c r="V1225" s="913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</row>
    <row r="1226" spans="1:44" ht="9.75" customHeight="1" outlineLevel="4" x14ac:dyDescent="0.15">
      <c r="A1226" s="1002"/>
      <c r="B1226" s="1006"/>
      <c r="C1226" s="1010"/>
      <c r="D1226" s="1046"/>
      <c r="E1226" s="1024"/>
      <c r="F1226" s="983"/>
      <c r="G1226" s="987"/>
      <c r="H1226" s="987"/>
      <c r="I1226" s="987"/>
      <c r="J1226" s="18" t="s">
        <v>159</v>
      </c>
      <c r="K1226" s="21"/>
      <c r="L1226" s="18"/>
      <c r="M1226" s="18"/>
      <c r="N1226" s="18"/>
      <c r="O1226" s="18"/>
      <c r="P1226" s="18"/>
      <c r="Q1226" s="18"/>
      <c r="R1226" s="18"/>
      <c r="S1226" s="1014"/>
      <c r="T1226" s="913"/>
      <c r="U1226" s="913"/>
      <c r="V1226" s="913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</row>
    <row r="1227" spans="1:44" ht="9.75" customHeight="1" outlineLevel="4" thickBot="1" x14ac:dyDescent="0.2">
      <c r="A1227" s="1003"/>
      <c r="B1227" s="1007"/>
      <c r="C1227" s="1011"/>
      <c r="D1227" s="1047"/>
      <c r="E1227" s="1025"/>
      <c r="F1227" s="984"/>
      <c r="G1227" s="988"/>
      <c r="H1227" s="988"/>
      <c r="I1227" s="988"/>
      <c r="J1227" s="19" t="s">
        <v>385</v>
      </c>
      <c r="K1227" s="19">
        <f>SUM(K1223:K1226)</f>
        <v>0</v>
      </c>
      <c r="L1227" s="19">
        <f>SUM(L1223:L1226)</f>
        <v>0</v>
      </c>
      <c r="M1227" s="19">
        <f t="shared" ref="M1227:R1227" si="291">SUM(M1223:M1226)</f>
        <v>0</v>
      </c>
      <c r="N1227" s="19">
        <f t="shared" si="291"/>
        <v>0</v>
      </c>
      <c r="O1227" s="19">
        <f t="shared" si="291"/>
        <v>0</v>
      </c>
      <c r="P1227" s="19">
        <f t="shared" si="291"/>
        <v>0</v>
      </c>
      <c r="Q1227" s="19">
        <f t="shared" si="291"/>
        <v>0</v>
      </c>
      <c r="R1227" s="19">
        <f t="shared" si="291"/>
        <v>0</v>
      </c>
      <c r="S1227" s="1015"/>
      <c r="T1227" s="914"/>
      <c r="U1227" s="914"/>
      <c r="V1227" s="914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</row>
    <row r="1228" spans="1:44" ht="9.75" customHeight="1" outlineLevel="4" x14ac:dyDescent="0.15">
      <c r="A1228" s="948" t="s">
        <v>73</v>
      </c>
      <c r="B1228" s="951" t="s">
        <v>10</v>
      </c>
      <c r="C1228" s="954" t="s">
        <v>11</v>
      </c>
      <c r="D1228" s="957" t="s">
        <v>47</v>
      </c>
      <c r="E1228" s="960" t="s">
        <v>11</v>
      </c>
      <c r="F1228" s="981"/>
      <c r="G1228" s="942"/>
      <c r="H1228" s="986"/>
      <c r="I1228" s="986"/>
      <c r="J1228" s="14" t="s">
        <v>156</v>
      </c>
      <c r="K1228" s="20"/>
      <c r="L1228" s="20"/>
      <c r="M1228" s="17"/>
      <c r="N1228" s="17"/>
      <c r="O1228" s="17"/>
      <c r="P1228" s="17"/>
      <c r="Q1228" s="16"/>
      <c r="R1228" s="16"/>
      <c r="S1228" s="945"/>
      <c r="T1228" s="912"/>
      <c r="U1228" s="912"/>
      <c r="V1228" s="912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</row>
    <row r="1229" spans="1:44" ht="9.75" customHeight="1" outlineLevel="4" x14ac:dyDescent="0.15">
      <c r="A1229" s="949"/>
      <c r="B1229" s="952"/>
      <c r="C1229" s="955"/>
      <c r="D1229" s="958"/>
      <c r="E1229" s="961"/>
      <c r="F1229" s="982"/>
      <c r="G1229" s="943"/>
      <c r="H1229" s="985"/>
      <c r="I1229" s="985"/>
      <c r="J1229" s="16" t="s">
        <v>157</v>
      </c>
      <c r="K1229" s="20"/>
      <c r="L1229" s="20"/>
      <c r="M1229" s="17"/>
      <c r="N1229" s="17"/>
      <c r="O1229" s="17"/>
      <c r="P1229" s="17"/>
      <c r="Q1229" s="16"/>
      <c r="R1229" s="16"/>
      <c r="S1229" s="946"/>
      <c r="T1229" s="913"/>
      <c r="U1229" s="913"/>
      <c r="V1229" s="913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</row>
    <row r="1230" spans="1:44" ht="9.75" customHeight="1" outlineLevel="4" x14ac:dyDescent="0.15">
      <c r="A1230" s="949"/>
      <c r="B1230" s="952"/>
      <c r="C1230" s="955"/>
      <c r="D1230" s="958"/>
      <c r="E1230" s="961"/>
      <c r="F1230" s="982"/>
      <c r="G1230" s="943"/>
      <c r="H1230" s="985"/>
      <c r="I1230" s="985"/>
      <c r="J1230" s="16" t="s">
        <v>158</v>
      </c>
      <c r="K1230" s="20"/>
      <c r="L1230" s="20"/>
      <c r="M1230" s="17"/>
      <c r="N1230" s="17"/>
      <c r="O1230" s="17"/>
      <c r="P1230" s="17"/>
      <c r="Q1230" s="16"/>
      <c r="R1230" s="16"/>
      <c r="S1230" s="946"/>
      <c r="T1230" s="913"/>
      <c r="U1230" s="913"/>
      <c r="V1230" s="913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</row>
    <row r="1231" spans="1:44" ht="9.75" customHeight="1" outlineLevel="4" x14ac:dyDescent="0.15">
      <c r="A1231" s="949"/>
      <c r="B1231" s="952"/>
      <c r="C1231" s="955"/>
      <c r="D1231" s="958"/>
      <c r="E1231" s="961"/>
      <c r="F1231" s="983"/>
      <c r="G1231" s="943"/>
      <c r="H1231" s="987"/>
      <c r="I1231" s="987"/>
      <c r="J1231" s="18" t="s">
        <v>159</v>
      </c>
      <c r="K1231" s="21"/>
      <c r="L1231" s="21"/>
      <c r="M1231" s="22"/>
      <c r="N1231" s="22"/>
      <c r="O1231" s="22"/>
      <c r="P1231" s="22"/>
      <c r="Q1231" s="18"/>
      <c r="R1231" s="18"/>
      <c r="S1231" s="946"/>
      <c r="T1231" s="913"/>
      <c r="U1231" s="913"/>
      <c r="V1231" s="913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</row>
    <row r="1232" spans="1:44" ht="9.75" customHeight="1" outlineLevel="4" thickBot="1" x14ac:dyDescent="0.2">
      <c r="A1232" s="950"/>
      <c r="B1232" s="953"/>
      <c r="C1232" s="956"/>
      <c r="D1232" s="959"/>
      <c r="E1232" s="962"/>
      <c r="F1232" s="984"/>
      <c r="G1232" s="944"/>
      <c r="H1232" s="988"/>
      <c r="I1232" s="988"/>
      <c r="J1232" s="19" t="s">
        <v>385</v>
      </c>
      <c r="K1232" s="19">
        <f>SUM(K1228:K1231)</f>
        <v>0</v>
      </c>
      <c r="L1232" s="19">
        <f>SUM(L1228:L1231)</f>
        <v>0</v>
      </c>
      <c r="M1232" s="19">
        <f t="shared" ref="M1232:R1232" si="292">SUM(M1228:M1231)</f>
        <v>0</v>
      </c>
      <c r="N1232" s="19">
        <f t="shared" si="292"/>
        <v>0</v>
      </c>
      <c r="O1232" s="19">
        <f t="shared" si="292"/>
        <v>0</v>
      </c>
      <c r="P1232" s="19">
        <f t="shared" si="292"/>
        <v>0</v>
      </c>
      <c r="Q1232" s="19">
        <f t="shared" si="292"/>
        <v>0</v>
      </c>
      <c r="R1232" s="19">
        <f t="shared" si="292"/>
        <v>0</v>
      </c>
      <c r="S1232" s="947"/>
      <c r="T1232" s="914"/>
      <c r="U1232" s="914"/>
      <c r="V1232" s="914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</row>
    <row r="1233" spans="1:116" ht="9.75" customHeight="1" outlineLevel="4" x14ac:dyDescent="0.15">
      <c r="A1233" s="1001" t="s">
        <v>73</v>
      </c>
      <c r="B1233" s="1005" t="s">
        <v>10</v>
      </c>
      <c r="C1233" s="1009" t="s">
        <v>11</v>
      </c>
      <c r="D1233" s="1045" t="s">
        <v>47</v>
      </c>
      <c r="E1233" s="1023" t="s">
        <v>12</v>
      </c>
      <c r="F1233" s="1050"/>
      <c r="G1233" s="985"/>
      <c r="H1233" s="985"/>
      <c r="I1233" s="985"/>
      <c r="J1233" s="14" t="s">
        <v>156</v>
      </c>
      <c r="K1233" s="20"/>
      <c r="L1233" s="20"/>
      <c r="M1233" s="17"/>
      <c r="N1233" s="17"/>
      <c r="O1233" s="17"/>
      <c r="P1233" s="17"/>
      <c r="Q1233" s="16"/>
      <c r="R1233" s="16"/>
      <c r="S1233" s="1013"/>
      <c r="T1233" s="912"/>
      <c r="U1233" s="912"/>
      <c r="V1233" s="912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</row>
    <row r="1234" spans="1:116" ht="9.75" customHeight="1" outlineLevel="4" x14ac:dyDescent="0.2">
      <c r="A1234" s="1001"/>
      <c r="B1234" s="1005"/>
      <c r="C1234" s="1009"/>
      <c r="D1234" s="1045"/>
      <c r="E1234" s="1023"/>
      <c r="F1234" s="1050"/>
      <c r="G1234" s="985"/>
      <c r="H1234" s="985"/>
      <c r="I1234" s="985"/>
      <c r="J1234" s="16" t="s">
        <v>157</v>
      </c>
      <c r="K1234" s="20"/>
      <c r="L1234" s="20"/>
      <c r="M1234" s="17"/>
      <c r="N1234" s="17"/>
      <c r="O1234" s="17"/>
      <c r="P1234" s="17"/>
      <c r="Q1234" s="16"/>
      <c r="R1234" s="16"/>
      <c r="S1234" s="1013"/>
      <c r="T1234" s="913"/>
      <c r="U1234" s="913"/>
      <c r="V1234" s="913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</row>
    <row r="1235" spans="1:116" ht="9.75" customHeight="1" outlineLevel="4" x14ac:dyDescent="0.2">
      <c r="A1235" s="1001"/>
      <c r="B1235" s="1005"/>
      <c r="C1235" s="1009"/>
      <c r="D1235" s="1045"/>
      <c r="E1235" s="1023"/>
      <c r="F1235" s="1050"/>
      <c r="G1235" s="985"/>
      <c r="H1235" s="985"/>
      <c r="I1235" s="985"/>
      <c r="J1235" s="16" t="s">
        <v>158</v>
      </c>
      <c r="K1235" s="20"/>
      <c r="L1235" s="20"/>
      <c r="M1235" s="17"/>
      <c r="N1235" s="17"/>
      <c r="O1235" s="17"/>
      <c r="P1235" s="17"/>
      <c r="Q1235" s="16"/>
      <c r="R1235" s="16"/>
      <c r="S1235" s="1013"/>
      <c r="T1235" s="913"/>
      <c r="U1235" s="913"/>
      <c r="V1235" s="913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</row>
    <row r="1236" spans="1:116" ht="9.75" customHeight="1" outlineLevel="4" x14ac:dyDescent="0.15">
      <c r="A1236" s="1002"/>
      <c r="B1236" s="1006"/>
      <c r="C1236" s="1010"/>
      <c r="D1236" s="1046"/>
      <c r="E1236" s="1024"/>
      <c r="F1236" s="1051"/>
      <c r="G1236" s="987"/>
      <c r="H1236" s="987"/>
      <c r="I1236" s="987"/>
      <c r="J1236" s="18" t="s">
        <v>159</v>
      </c>
      <c r="K1236" s="21"/>
      <c r="L1236" s="21"/>
      <c r="M1236" s="22"/>
      <c r="N1236" s="22"/>
      <c r="O1236" s="22"/>
      <c r="P1236" s="22"/>
      <c r="Q1236" s="18"/>
      <c r="R1236" s="18"/>
      <c r="S1236" s="1014"/>
      <c r="T1236" s="913"/>
      <c r="U1236" s="913"/>
      <c r="V1236" s="913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</row>
    <row r="1237" spans="1:116" ht="9.75" customHeight="1" outlineLevel="4" thickBot="1" x14ac:dyDescent="0.2">
      <c r="A1237" s="1003"/>
      <c r="B1237" s="1007"/>
      <c r="C1237" s="1011"/>
      <c r="D1237" s="1047"/>
      <c r="E1237" s="1025"/>
      <c r="F1237" s="1052"/>
      <c r="G1237" s="988"/>
      <c r="H1237" s="988"/>
      <c r="I1237" s="988"/>
      <c r="J1237" s="19" t="s">
        <v>385</v>
      </c>
      <c r="K1237" s="19">
        <f>SUM(K1233:K1236)</f>
        <v>0</v>
      </c>
      <c r="L1237" s="19">
        <f>SUM(L1233:L1236)</f>
        <v>0</v>
      </c>
      <c r="M1237" s="19">
        <f t="shared" ref="M1237:R1237" si="293">SUM(M1233:M1236)</f>
        <v>0</v>
      </c>
      <c r="N1237" s="19">
        <f t="shared" si="293"/>
        <v>0</v>
      </c>
      <c r="O1237" s="19">
        <f t="shared" si="293"/>
        <v>0</v>
      </c>
      <c r="P1237" s="19">
        <f t="shared" si="293"/>
        <v>0</v>
      </c>
      <c r="Q1237" s="19">
        <f t="shared" si="293"/>
        <v>0</v>
      </c>
      <c r="R1237" s="19">
        <f t="shared" si="293"/>
        <v>0</v>
      </c>
      <c r="S1237" s="1015"/>
      <c r="T1237" s="914"/>
      <c r="U1237" s="914"/>
      <c r="V1237" s="914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</row>
    <row r="1238" spans="1:116" ht="11.25" customHeight="1" outlineLevel="3" thickBot="1" x14ac:dyDescent="0.2">
      <c r="A1238" s="23" t="s">
        <v>73</v>
      </c>
      <c r="B1238" s="24" t="s">
        <v>10</v>
      </c>
      <c r="C1238" s="87" t="s">
        <v>11</v>
      </c>
      <c r="D1238" s="25">
        <v>12</v>
      </c>
      <c r="E1238" s="915" t="s">
        <v>46</v>
      </c>
      <c r="F1238" s="916"/>
      <c r="G1238" s="916"/>
      <c r="H1238" s="916"/>
      <c r="I1238" s="916"/>
      <c r="J1238" s="917"/>
      <c r="K1238" s="26">
        <f>K1227+K1232+K1237</f>
        <v>0</v>
      </c>
      <c r="L1238" s="26">
        <f>L1227+L1232+L1237</f>
        <v>0</v>
      </c>
      <c r="M1238" s="26">
        <f t="shared" ref="M1238:R1238" si="294">M1227+M1232+M1237</f>
        <v>0</v>
      </c>
      <c r="N1238" s="26">
        <f t="shared" si="294"/>
        <v>0</v>
      </c>
      <c r="O1238" s="26">
        <f t="shared" si="294"/>
        <v>0</v>
      </c>
      <c r="P1238" s="26">
        <f t="shared" si="294"/>
        <v>0</v>
      </c>
      <c r="Q1238" s="26">
        <f t="shared" si="294"/>
        <v>0</v>
      </c>
      <c r="R1238" s="26">
        <f t="shared" si="294"/>
        <v>0</v>
      </c>
      <c r="S1238" s="27" t="s">
        <v>13</v>
      </c>
      <c r="T1238" s="26" t="s">
        <v>13</v>
      </c>
      <c r="U1238" s="28" t="s">
        <v>13</v>
      </c>
      <c r="V1238" s="29" t="s">
        <v>13</v>
      </c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</row>
    <row r="1239" spans="1:116" ht="9.75" customHeight="1" outlineLevel="4" thickBot="1" x14ac:dyDescent="0.2">
      <c r="A1239" s="11" t="s">
        <v>73</v>
      </c>
      <c r="B1239" s="12" t="s">
        <v>10</v>
      </c>
      <c r="C1239" s="86" t="s">
        <v>11</v>
      </c>
      <c r="D1239" s="13">
        <v>13</v>
      </c>
      <c r="E1239" s="1016" t="s">
        <v>367</v>
      </c>
      <c r="F1239" s="1017"/>
      <c r="G1239" s="1017"/>
      <c r="H1239" s="1017"/>
      <c r="I1239" s="1017"/>
      <c r="J1239" s="1017"/>
      <c r="K1239" s="1017"/>
      <c r="L1239" s="1017"/>
      <c r="M1239" s="1017"/>
      <c r="N1239" s="1017"/>
      <c r="O1239" s="1017"/>
      <c r="P1239" s="1017"/>
      <c r="Q1239" s="1017"/>
      <c r="R1239" s="1017"/>
      <c r="S1239" s="1017"/>
      <c r="T1239" s="1017"/>
      <c r="U1239" s="1017"/>
      <c r="V1239" s="1018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</row>
    <row r="1240" spans="1:116" ht="9.75" customHeight="1" outlineLevel="4" x14ac:dyDescent="0.15">
      <c r="A1240" s="1000" t="s">
        <v>73</v>
      </c>
      <c r="B1240" s="1004" t="s">
        <v>10</v>
      </c>
      <c r="C1240" s="1008" t="s">
        <v>11</v>
      </c>
      <c r="D1240" s="1048" t="s">
        <v>62</v>
      </c>
      <c r="E1240" s="1022" t="s">
        <v>10</v>
      </c>
      <c r="F1240" s="981"/>
      <c r="G1240" s="986"/>
      <c r="H1240" s="986"/>
      <c r="I1240" s="986"/>
      <c r="J1240" s="16" t="s">
        <v>156</v>
      </c>
      <c r="K1240" s="20"/>
      <c r="L1240" s="14"/>
      <c r="M1240" s="15"/>
      <c r="N1240" s="15"/>
      <c r="O1240" s="15"/>
      <c r="P1240" s="15"/>
      <c r="Q1240" s="14"/>
      <c r="R1240" s="14"/>
      <c r="S1240" s="1012"/>
      <c r="T1240" s="912"/>
      <c r="U1240" s="912"/>
      <c r="V1240" s="912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</row>
    <row r="1241" spans="1:116" ht="9.75" customHeight="1" outlineLevel="4" x14ac:dyDescent="0.15">
      <c r="A1241" s="1001"/>
      <c r="B1241" s="1005"/>
      <c r="C1241" s="1009"/>
      <c r="D1241" s="1045"/>
      <c r="E1241" s="1023"/>
      <c r="F1241" s="982"/>
      <c r="G1241" s="985"/>
      <c r="H1241" s="985"/>
      <c r="I1241" s="985"/>
      <c r="J1241" s="16" t="s">
        <v>157</v>
      </c>
      <c r="K1241" s="20"/>
      <c r="L1241" s="16"/>
      <c r="M1241" s="17"/>
      <c r="N1241" s="17"/>
      <c r="O1241" s="17"/>
      <c r="P1241" s="17"/>
      <c r="Q1241" s="16"/>
      <c r="R1241" s="16"/>
      <c r="S1241" s="1013"/>
      <c r="T1241" s="913"/>
      <c r="U1241" s="913"/>
      <c r="V1241" s="913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</row>
    <row r="1242" spans="1:116" ht="9.75" customHeight="1" outlineLevel="4" x14ac:dyDescent="0.15">
      <c r="A1242" s="1001"/>
      <c r="B1242" s="1005"/>
      <c r="C1242" s="1009"/>
      <c r="D1242" s="1045"/>
      <c r="E1242" s="1023"/>
      <c r="F1242" s="982"/>
      <c r="G1242" s="985"/>
      <c r="H1242" s="985"/>
      <c r="I1242" s="985"/>
      <c r="J1242" s="16" t="s">
        <v>158</v>
      </c>
      <c r="K1242" s="20"/>
      <c r="L1242" s="16"/>
      <c r="M1242" s="17"/>
      <c r="N1242" s="17"/>
      <c r="O1242" s="17"/>
      <c r="P1242" s="17"/>
      <c r="Q1242" s="16"/>
      <c r="R1242" s="16"/>
      <c r="S1242" s="1013"/>
      <c r="T1242" s="913"/>
      <c r="U1242" s="913"/>
      <c r="V1242" s="913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</row>
    <row r="1243" spans="1:116" ht="9.75" customHeight="1" outlineLevel="4" x14ac:dyDescent="0.15">
      <c r="A1243" s="1002"/>
      <c r="B1243" s="1006"/>
      <c r="C1243" s="1010"/>
      <c r="D1243" s="1046"/>
      <c r="E1243" s="1024"/>
      <c r="F1243" s="983"/>
      <c r="G1243" s="987"/>
      <c r="H1243" s="987"/>
      <c r="I1243" s="987"/>
      <c r="J1243" s="18" t="s">
        <v>159</v>
      </c>
      <c r="K1243" s="21"/>
      <c r="L1243" s="18"/>
      <c r="M1243" s="18"/>
      <c r="N1243" s="18"/>
      <c r="O1243" s="18"/>
      <c r="P1243" s="18"/>
      <c r="Q1243" s="18"/>
      <c r="R1243" s="18"/>
      <c r="S1243" s="1014"/>
      <c r="T1243" s="913"/>
      <c r="U1243" s="913"/>
      <c r="V1243" s="913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</row>
    <row r="1244" spans="1:116" ht="9.75" customHeight="1" outlineLevel="4" thickBot="1" x14ac:dyDescent="0.2">
      <c r="A1244" s="1003"/>
      <c r="B1244" s="1007"/>
      <c r="C1244" s="1011"/>
      <c r="D1244" s="1047"/>
      <c r="E1244" s="1025"/>
      <c r="F1244" s="984"/>
      <c r="G1244" s="988"/>
      <c r="H1244" s="988"/>
      <c r="I1244" s="988"/>
      <c r="J1244" s="19" t="s">
        <v>385</v>
      </c>
      <c r="K1244" s="19">
        <f>SUM(K1240:K1243)</f>
        <v>0</v>
      </c>
      <c r="L1244" s="19">
        <f>SUM(L1240:L1243)</f>
        <v>0</v>
      </c>
      <c r="M1244" s="19">
        <f t="shared" ref="M1244:R1244" si="295">SUM(M1240:M1243)</f>
        <v>0</v>
      </c>
      <c r="N1244" s="19">
        <f t="shared" si="295"/>
        <v>0</v>
      </c>
      <c r="O1244" s="19">
        <f t="shared" si="295"/>
        <v>0</v>
      </c>
      <c r="P1244" s="19">
        <f t="shared" si="295"/>
        <v>0</v>
      </c>
      <c r="Q1244" s="19">
        <f t="shared" si="295"/>
        <v>0</v>
      </c>
      <c r="R1244" s="19">
        <f t="shared" si="295"/>
        <v>0</v>
      </c>
      <c r="S1244" s="1015"/>
      <c r="T1244" s="914"/>
      <c r="U1244" s="914"/>
      <c r="V1244" s="914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</row>
    <row r="1245" spans="1:116" ht="9.75" customHeight="1" outlineLevel="4" x14ac:dyDescent="0.15">
      <c r="A1245" s="948" t="s">
        <v>73</v>
      </c>
      <c r="B1245" s="951" t="s">
        <v>10</v>
      </c>
      <c r="C1245" s="954" t="s">
        <v>11</v>
      </c>
      <c r="D1245" s="957" t="s">
        <v>62</v>
      </c>
      <c r="E1245" s="960" t="s">
        <v>11</v>
      </c>
      <c r="F1245" s="981"/>
      <c r="G1245" s="942"/>
      <c r="H1245" s="986"/>
      <c r="I1245" s="986"/>
      <c r="J1245" s="14" t="s">
        <v>156</v>
      </c>
      <c r="K1245" s="20"/>
      <c r="L1245" s="20"/>
      <c r="M1245" s="17"/>
      <c r="N1245" s="17"/>
      <c r="O1245" s="17"/>
      <c r="P1245" s="17"/>
      <c r="Q1245" s="16"/>
      <c r="R1245" s="16"/>
      <c r="S1245" s="945"/>
      <c r="T1245" s="912"/>
      <c r="U1245" s="912"/>
      <c r="V1245" s="912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</row>
    <row r="1246" spans="1:116" ht="9.75" customHeight="1" outlineLevel="4" x14ac:dyDescent="0.15">
      <c r="A1246" s="949"/>
      <c r="B1246" s="952"/>
      <c r="C1246" s="955"/>
      <c r="D1246" s="958"/>
      <c r="E1246" s="961"/>
      <c r="F1246" s="982"/>
      <c r="G1246" s="943"/>
      <c r="H1246" s="985"/>
      <c r="I1246" s="985"/>
      <c r="J1246" s="16" t="s">
        <v>157</v>
      </c>
      <c r="K1246" s="20"/>
      <c r="L1246" s="20"/>
      <c r="M1246" s="17"/>
      <c r="N1246" s="17"/>
      <c r="O1246" s="17"/>
      <c r="P1246" s="17"/>
      <c r="Q1246" s="16"/>
      <c r="R1246" s="16"/>
      <c r="S1246" s="946"/>
      <c r="T1246" s="913"/>
      <c r="U1246" s="913"/>
      <c r="V1246" s="913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</row>
    <row r="1247" spans="1:116" ht="9.75" customHeight="1" outlineLevel="4" x14ac:dyDescent="0.15">
      <c r="A1247" s="949"/>
      <c r="B1247" s="952"/>
      <c r="C1247" s="955"/>
      <c r="D1247" s="958"/>
      <c r="E1247" s="961"/>
      <c r="F1247" s="982"/>
      <c r="G1247" s="943"/>
      <c r="H1247" s="985"/>
      <c r="I1247" s="985"/>
      <c r="J1247" s="16" t="s">
        <v>158</v>
      </c>
      <c r="K1247" s="20"/>
      <c r="L1247" s="20"/>
      <c r="M1247" s="17"/>
      <c r="N1247" s="17"/>
      <c r="O1247" s="17"/>
      <c r="P1247" s="17"/>
      <c r="Q1247" s="16"/>
      <c r="R1247" s="16"/>
      <c r="S1247" s="946"/>
      <c r="T1247" s="913"/>
      <c r="U1247" s="913"/>
      <c r="V1247" s="913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</row>
    <row r="1248" spans="1:116" ht="9.75" customHeight="1" outlineLevel="4" x14ac:dyDescent="0.15">
      <c r="A1248" s="949"/>
      <c r="B1248" s="952"/>
      <c r="C1248" s="955"/>
      <c r="D1248" s="958"/>
      <c r="E1248" s="961"/>
      <c r="F1248" s="983"/>
      <c r="G1248" s="943"/>
      <c r="H1248" s="987"/>
      <c r="I1248" s="987"/>
      <c r="J1248" s="18" t="s">
        <v>159</v>
      </c>
      <c r="K1248" s="21"/>
      <c r="L1248" s="21"/>
      <c r="M1248" s="22"/>
      <c r="N1248" s="22"/>
      <c r="O1248" s="22"/>
      <c r="P1248" s="22"/>
      <c r="Q1248" s="18"/>
      <c r="R1248" s="18"/>
      <c r="S1248" s="946"/>
      <c r="T1248" s="913"/>
      <c r="U1248" s="913"/>
      <c r="V1248" s="913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</row>
    <row r="1249" spans="1:116" ht="9.75" customHeight="1" outlineLevel="4" thickBot="1" x14ac:dyDescent="0.2">
      <c r="A1249" s="950"/>
      <c r="B1249" s="953"/>
      <c r="C1249" s="956"/>
      <c r="D1249" s="959"/>
      <c r="E1249" s="962"/>
      <c r="F1249" s="984"/>
      <c r="G1249" s="944"/>
      <c r="H1249" s="988"/>
      <c r="I1249" s="988"/>
      <c r="J1249" s="19" t="s">
        <v>385</v>
      </c>
      <c r="K1249" s="19">
        <f>SUM(K1245:K1248)</f>
        <v>0</v>
      </c>
      <c r="L1249" s="19">
        <f>SUM(L1245:L1248)</f>
        <v>0</v>
      </c>
      <c r="M1249" s="19">
        <f t="shared" ref="M1249:R1249" si="296">SUM(M1245:M1248)</f>
        <v>0</v>
      </c>
      <c r="N1249" s="19">
        <f t="shared" si="296"/>
        <v>0</v>
      </c>
      <c r="O1249" s="19">
        <f t="shared" si="296"/>
        <v>0</v>
      </c>
      <c r="P1249" s="19">
        <f t="shared" si="296"/>
        <v>0</v>
      </c>
      <c r="Q1249" s="19">
        <f t="shared" si="296"/>
        <v>0</v>
      </c>
      <c r="R1249" s="19">
        <f t="shared" si="296"/>
        <v>0</v>
      </c>
      <c r="S1249" s="947"/>
      <c r="T1249" s="914"/>
      <c r="U1249" s="914"/>
      <c r="V1249" s="914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</row>
    <row r="1250" spans="1:116" ht="9.75" customHeight="1" outlineLevel="4" x14ac:dyDescent="0.15">
      <c r="A1250" s="1001" t="s">
        <v>73</v>
      </c>
      <c r="B1250" s="1005" t="s">
        <v>10</v>
      </c>
      <c r="C1250" s="1009" t="s">
        <v>11</v>
      </c>
      <c r="D1250" s="1045" t="s">
        <v>62</v>
      </c>
      <c r="E1250" s="1023" t="s">
        <v>12</v>
      </c>
      <c r="F1250" s="1050"/>
      <c r="G1250" s="985"/>
      <c r="H1250" s="985"/>
      <c r="I1250" s="985"/>
      <c r="J1250" s="14" t="s">
        <v>156</v>
      </c>
      <c r="K1250" s="20"/>
      <c r="L1250" s="20"/>
      <c r="M1250" s="17"/>
      <c r="N1250" s="17"/>
      <c r="O1250" s="17"/>
      <c r="P1250" s="17"/>
      <c r="Q1250" s="16"/>
      <c r="R1250" s="16"/>
      <c r="S1250" s="1013"/>
      <c r="T1250" s="912"/>
      <c r="U1250" s="912"/>
      <c r="V1250" s="912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</row>
    <row r="1251" spans="1:116" ht="9.75" customHeight="1" outlineLevel="4" x14ac:dyDescent="0.15">
      <c r="A1251" s="1001"/>
      <c r="B1251" s="1005"/>
      <c r="C1251" s="1009"/>
      <c r="D1251" s="1045"/>
      <c r="E1251" s="1023"/>
      <c r="F1251" s="1050"/>
      <c r="G1251" s="985"/>
      <c r="H1251" s="985"/>
      <c r="I1251" s="985"/>
      <c r="J1251" s="16" t="s">
        <v>157</v>
      </c>
      <c r="K1251" s="20"/>
      <c r="L1251" s="20"/>
      <c r="M1251" s="17"/>
      <c r="N1251" s="17"/>
      <c r="O1251" s="17"/>
      <c r="P1251" s="17"/>
      <c r="Q1251" s="16"/>
      <c r="R1251" s="16"/>
      <c r="S1251" s="1013"/>
      <c r="T1251" s="913"/>
      <c r="U1251" s="913"/>
      <c r="V1251" s="913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</row>
    <row r="1252" spans="1:116" ht="9.75" customHeight="1" outlineLevel="4" x14ac:dyDescent="0.15">
      <c r="A1252" s="1001"/>
      <c r="B1252" s="1005"/>
      <c r="C1252" s="1009"/>
      <c r="D1252" s="1045"/>
      <c r="E1252" s="1023"/>
      <c r="F1252" s="1050"/>
      <c r="G1252" s="985"/>
      <c r="H1252" s="985"/>
      <c r="I1252" s="985"/>
      <c r="J1252" s="16" t="s">
        <v>158</v>
      </c>
      <c r="K1252" s="20"/>
      <c r="L1252" s="20"/>
      <c r="M1252" s="17"/>
      <c r="N1252" s="17"/>
      <c r="O1252" s="17"/>
      <c r="P1252" s="17"/>
      <c r="Q1252" s="16"/>
      <c r="R1252" s="16"/>
      <c r="S1252" s="1013"/>
      <c r="T1252" s="913"/>
      <c r="U1252" s="913"/>
      <c r="V1252" s="913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</row>
    <row r="1253" spans="1:116" ht="9.75" customHeight="1" outlineLevel="4" x14ac:dyDescent="0.15">
      <c r="A1253" s="1002"/>
      <c r="B1253" s="1006"/>
      <c r="C1253" s="1010"/>
      <c r="D1253" s="1046"/>
      <c r="E1253" s="1024"/>
      <c r="F1253" s="1051"/>
      <c r="G1253" s="987"/>
      <c r="H1253" s="987"/>
      <c r="I1253" s="987"/>
      <c r="J1253" s="18" t="s">
        <v>159</v>
      </c>
      <c r="K1253" s="21"/>
      <c r="L1253" s="21"/>
      <c r="M1253" s="22"/>
      <c r="N1253" s="22"/>
      <c r="O1253" s="22"/>
      <c r="P1253" s="22"/>
      <c r="Q1253" s="18"/>
      <c r="R1253" s="18"/>
      <c r="S1253" s="1014"/>
      <c r="T1253" s="913"/>
      <c r="U1253" s="913"/>
      <c r="V1253" s="913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</row>
    <row r="1254" spans="1:116" ht="10.5" customHeight="1" outlineLevel="4" thickBot="1" x14ac:dyDescent="0.2">
      <c r="A1254" s="1003"/>
      <c r="B1254" s="1007"/>
      <c r="C1254" s="1011"/>
      <c r="D1254" s="1047"/>
      <c r="E1254" s="1025"/>
      <c r="F1254" s="1052"/>
      <c r="G1254" s="988"/>
      <c r="H1254" s="988"/>
      <c r="I1254" s="988"/>
      <c r="J1254" s="19" t="s">
        <v>385</v>
      </c>
      <c r="K1254" s="19">
        <f>SUM(K1250:K1253)</f>
        <v>0</v>
      </c>
      <c r="L1254" s="19">
        <f>SUM(L1250:L1253)</f>
        <v>0</v>
      </c>
      <c r="M1254" s="19">
        <f t="shared" ref="M1254:R1254" si="297">SUM(M1250:M1253)</f>
        <v>0</v>
      </c>
      <c r="N1254" s="19">
        <f t="shared" si="297"/>
        <v>0</v>
      </c>
      <c r="O1254" s="19">
        <f t="shared" si="297"/>
        <v>0</v>
      </c>
      <c r="P1254" s="19">
        <f t="shared" si="297"/>
        <v>0</v>
      </c>
      <c r="Q1254" s="19">
        <f t="shared" si="297"/>
        <v>0</v>
      </c>
      <c r="R1254" s="19">
        <f t="shared" si="297"/>
        <v>0</v>
      </c>
      <c r="S1254" s="1015"/>
      <c r="T1254" s="914"/>
      <c r="U1254" s="914"/>
      <c r="V1254" s="914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</row>
    <row r="1255" spans="1:116" ht="10.5" customHeight="1" outlineLevel="3" thickBot="1" x14ac:dyDescent="0.2">
      <c r="A1255" s="23" t="s">
        <v>73</v>
      </c>
      <c r="B1255" s="24" t="s">
        <v>10</v>
      </c>
      <c r="C1255" s="87" t="s">
        <v>11</v>
      </c>
      <c r="D1255" s="25">
        <v>13</v>
      </c>
      <c r="E1255" s="915" t="s">
        <v>46</v>
      </c>
      <c r="F1255" s="916"/>
      <c r="G1255" s="916"/>
      <c r="H1255" s="916"/>
      <c r="I1255" s="916"/>
      <c r="J1255" s="917"/>
      <c r="K1255" s="26">
        <f>K1244+K1249+K1254</f>
        <v>0</v>
      </c>
      <c r="L1255" s="26">
        <f>L1244+L1249+L1254</f>
        <v>0</v>
      </c>
      <c r="M1255" s="26">
        <f t="shared" ref="M1255:R1255" si="298">M1244+M1249+M1254</f>
        <v>0</v>
      </c>
      <c r="N1255" s="26">
        <f t="shared" si="298"/>
        <v>0</v>
      </c>
      <c r="O1255" s="26">
        <f t="shared" si="298"/>
        <v>0</v>
      </c>
      <c r="P1255" s="26">
        <f t="shared" si="298"/>
        <v>0</v>
      </c>
      <c r="Q1255" s="26">
        <f t="shared" si="298"/>
        <v>0</v>
      </c>
      <c r="R1255" s="26">
        <f t="shared" si="298"/>
        <v>0</v>
      </c>
      <c r="S1255" s="27" t="s">
        <v>13</v>
      </c>
      <c r="T1255" s="26" t="s">
        <v>13</v>
      </c>
      <c r="U1255" s="28" t="s">
        <v>13</v>
      </c>
      <c r="V1255" s="29" t="s">
        <v>13</v>
      </c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</row>
    <row r="1256" spans="1:116" ht="9.75" customHeight="1" outlineLevel="2" thickBot="1" x14ac:dyDescent="0.2">
      <c r="A1256" s="30" t="s">
        <v>73</v>
      </c>
      <c r="B1256" s="31" t="s">
        <v>10</v>
      </c>
      <c r="C1256" s="10" t="s">
        <v>11</v>
      </c>
      <c r="D1256" s="918" t="s">
        <v>21</v>
      </c>
      <c r="E1256" s="919"/>
      <c r="F1256" s="919"/>
      <c r="G1256" s="919"/>
      <c r="H1256" s="919"/>
      <c r="I1256" s="919"/>
      <c r="J1256" s="1054"/>
      <c r="K1256" s="32">
        <f>K1136+K1119+K1102+K1085+K1068+K1051+K1153+K1170+K1187+K1204+K1221+K1238+K1255</f>
        <v>0</v>
      </c>
      <c r="L1256" s="32">
        <f>L1136+L1119+L1102+L1085+L1068+L1051+L1153+L1170+L1187+L1204+L1221+L1238+L1255</f>
        <v>0</v>
      </c>
      <c r="M1256" s="32">
        <f t="shared" ref="M1256:R1256" si="299">M1136+M1119+M1102+M1085+M1068+M1051+M1153+M1170+M1187+M1204+M1221+M1238+M1255</f>
        <v>0</v>
      </c>
      <c r="N1256" s="32">
        <f t="shared" si="299"/>
        <v>0</v>
      </c>
      <c r="O1256" s="32">
        <f t="shared" si="299"/>
        <v>0</v>
      </c>
      <c r="P1256" s="32">
        <f t="shared" si="299"/>
        <v>0</v>
      </c>
      <c r="Q1256" s="32">
        <f t="shared" si="299"/>
        <v>0</v>
      </c>
      <c r="R1256" s="32">
        <f t="shared" si="299"/>
        <v>0</v>
      </c>
      <c r="S1256" s="33" t="s">
        <v>13</v>
      </c>
      <c r="T1256" s="34" t="s">
        <v>13</v>
      </c>
      <c r="U1256" s="35" t="s">
        <v>13</v>
      </c>
      <c r="V1256" s="36" t="s">
        <v>13</v>
      </c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</row>
    <row r="1257" spans="1:116" ht="9.75" customHeight="1" outlineLevel="3" thickBot="1" x14ac:dyDescent="0.2">
      <c r="A1257" s="7" t="s">
        <v>73</v>
      </c>
      <c r="B1257" s="9" t="s">
        <v>10</v>
      </c>
      <c r="C1257" s="10" t="s">
        <v>12</v>
      </c>
      <c r="D1257" s="972" t="s">
        <v>107</v>
      </c>
      <c r="E1257" s="973"/>
      <c r="F1257" s="973"/>
      <c r="G1257" s="973"/>
      <c r="H1257" s="973"/>
      <c r="I1257" s="973"/>
      <c r="J1257" s="973"/>
      <c r="K1257" s="973"/>
      <c r="L1257" s="973"/>
      <c r="M1257" s="973"/>
      <c r="N1257" s="973"/>
      <c r="O1257" s="973"/>
      <c r="P1257" s="973"/>
      <c r="Q1257" s="973"/>
      <c r="R1257" s="973"/>
      <c r="S1257" s="973"/>
      <c r="T1257" s="973"/>
      <c r="U1257" s="973"/>
      <c r="V1257" s="974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</row>
    <row r="1258" spans="1:116" ht="9.75" customHeight="1" outlineLevel="4" thickBot="1" x14ac:dyDescent="0.2">
      <c r="A1258" s="11" t="s">
        <v>73</v>
      </c>
      <c r="B1258" s="12" t="s">
        <v>10</v>
      </c>
      <c r="C1258" s="86" t="s">
        <v>12</v>
      </c>
      <c r="D1258" s="13">
        <v>1</v>
      </c>
      <c r="E1258" s="1016" t="s">
        <v>108</v>
      </c>
      <c r="F1258" s="1017"/>
      <c r="G1258" s="1017"/>
      <c r="H1258" s="1017"/>
      <c r="I1258" s="1017"/>
      <c r="J1258" s="1017"/>
      <c r="K1258" s="1017"/>
      <c r="L1258" s="1017"/>
      <c r="M1258" s="1017"/>
      <c r="N1258" s="1017"/>
      <c r="O1258" s="1017"/>
      <c r="P1258" s="1017"/>
      <c r="Q1258" s="1017"/>
      <c r="R1258" s="1017"/>
      <c r="S1258" s="1017"/>
      <c r="T1258" s="1017"/>
      <c r="U1258" s="1017"/>
      <c r="V1258" s="1018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</row>
    <row r="1259" spans="1:116" ht="9.75" customHeight="1" outlineLevel="4" x14ac:dyDescent="0.15">
      <c r="A1259" s="1000" t="s">
        <v>73</v>
      </c>
      <c r="B1259" s="1004" t="s">
        <v>10</v>
      </c>
      <c r="C1259" s="1008" t="s">
        <v>12</v>
      </c>
      <c r="D1259" s="1048" t="s">
        <v>10</v>
      </c>
      <c r="E1259" s="1022" t="s">
        <v>10</v>
      </c>
      <c r="F1259" s="1145" t="s">
        <v>345</v>
      </c>
      <c r="G1259" s="986"/>
      <c r="H1259" s="986" t="s">
        <v>62</v>
      </c>
      <c r="I1259" s="986" t="s">
        <v>339</v>
      </c>
      <c r="J1259" s="16" t="s">
        <v>156</v>
      </c>
      <c r="K1259" s="20"/>
      <c r="L1259" s="14"/>
      <c r="M1259" s="15"/>
      <c r="N1259" s="15"/>
      <c r="O1259" s="15"/>
      <c r="P1259" s="15"/>
      <c r="Q1259" s="14"/>
      <c r="R1259" s="14"/>
      <c r="S1259" s="1012"/>
      <c r="T1259" s="912"/>
      <c r="U1259" s="912"/>
      <c r="V1259" s="912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</row>
    <row r="1260" spans="1:116" ht="9.75" customHeight="1" outlineLevel="4" x14ac:dyDescent="0.15">
      <c r="A1260" s="1001"/>
      <c r="B1260" s="1005"/>
      <c r="C1260" s="1009"/>
      <c r="D1260" s="1045"/>
      <c r="E1260" s="1023"/>
      <c r="F1260" s="1146"/>
      <c r="G1260" s="985"/>
      <c r="H1260" s="985"/>
      <c r="I1260" s="985"/>
      <c r="J1260" s="16" t="s">
        <v>157</v>
      </c>
      <c r="K1260" s="20"/>
      <c r="L1260" s="16"/>
      <c r="M1260" s="17"/>
      <c r="N1260" s="17"/>
      <c r="O1260" s="17"/>
      <c r="P1260" s="17"/>
      <c r="Q1260" s="16"/>
      <c r="R1260" s="16"/>
      <c r="S1260" s="1013"/>
      <c r="T1260" s="913"/>
      <c r="U1260" s="913"/>
      <c r="V1260" s="913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</row>
    <row r="1261" spans="1:116" ht="9.75" customHeight="1" outlineLevel="4" x14ac:dyDescent="0.15">
      <c r="A1261" s="1001"/>
      <c r="B1261" s="1005"/>
      <c r="C1261" s="1009"/>
      <c r="D1261" s="1045"/>
      <c r="E1261" s="1023"/>
      <c r="F1261" s="1146"/>
      <c r="G1261" s="985"/>
      <c r="H1261" s="985"/>
      <c r="I1261" s="985"/>
      <c r="J1261" s="16" t="s">
        <v>158</v>
      </c>
      <c r="K1261" s="20"/>
      <c r="L1261" s="16"/>
      <c r="M1261" s="17"/>
      <c r="N1261" s="17"/>
      <c r="O1261" s="17"/>
      <c r="P1261" s="17"/>
      <c r="Q1261" s="16"/>
      <c r="R1261" s="16"/>
      <c r="S1261" s="1013"/>
      <c r="T1261" s="913"/>
      <c r="U1261" s="913"/>
      <c r="V1261" s="913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</row>
    <row r="1262" spans="1:116" ht="9.75" customHeight="1" outlineLevel="4" x14ac:dyDescent="0.15">
      <c r="A1262" s="1002"/>
      <c r="B1262" s="1006"/>
      <c r="C1262" s="1010"/>
      <c r="D1262" s="1046"/>
      <c r="E1262" s="1024"/>
      <c r="F1262" s="1147"/>
      <c r="G1262" s="987"/>
      <c r="H1262" s="987"/>
      <c r="I1262" s="987"/>
      <c r="J1262" s="18" t="s">
        <v>159</v>
      </c>
      <c r="K1262" s="21"/>
      <c r="L1262" s="18"/>
      <c r="M1262" s="18"/>
      <c r="N1262" s="18"/>
      <c r="O1262" s="18"/>
      <c r="P1262" s="18"/>
      <c r="Q1262" s="18"/>
      <c r="R1262" s="18"/>
      <c r="S1262" s="1014"/>
      <c r="T1262" s="913"/>
      <c r="U1262" s="913"/>
      <c r="V1262" s="913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</row>
    <row r="1263" spans="1:116" ht="9.75" customHeight="1" outlineLevel="4" thickBot="1" x14ac:dyDescent="0.2">
      <c r="A1263" s="1003"/>
      <c r="B1263" s="1007"/>
      <c r="C1263" s="1011"/>
      <c r="D1263" s="1047"/>
      <c r="E1263" s="1025"/>
      <c r="F1263" s="1148"/>
      <c r="G1263" s="988"/>
      <c r="H1263" s="988"/>
      <c r="I1263" s="988"/>
      <c r="J1263" s="19" t="s">
        <v>385</v>
      </c>
      <c r="K1263" s="19">
        <f>SUM(K1259:K1262)</f>
        <v>0</v>
      </c>
      <c r="L1263" s="19">
        <f>SUM(L1259:L1262)</f>
        <v>0</v>
      </c>
      <c r="M1263" s="19">
        <f t="shared" ref="M1263:R1263" si="300">SUM(M1259:M1262)</f>
        <v>0</v>
      </c>
      <c r="N1263" s="19">
        <f t="shared" si="300"/>
        <v>0</v>
      </c>
      <c r="O1263" s="19">
        <f t="shared" si="300"/>
        <v>0</v>
      </c>
      <c r="P1263" s="19">
        <f t="shared" si="300"/>
        <v>0</v>
      </c>
      <c r="Q1263" s="19">
        <f t="shared" si="300"/>
        <v>0</v>
      </c>
      <c r="R1263" s="19">
        <f t="shared" si="300"/>
        <v>0</v>
      </c>
      <c r="S1263" s="1015"/>
      <c r="T1263" s="914"/>
      <c r="U1263" s="914"/>
      <c r="V1263" s="914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</row>
    <row r="1264" spans="1:116" ht="9.75" customHeight="1" outlineLevel="4" x14ac:dyDescent="0.15">
      <c r="A1264" s="948" t="s">
        <v>73</v>
      </c>
      <c r="B1264" s="951" t="s">
        <v>10</v>
      </c>
      <c r="C1264" s="954" t="s">
        <v>12</v>
      </c>
      <c r="D1264" s="957" t="s">
        <v>10</v>
      </c>
      <c r="E1264" s="960" t="s">
        <v>11</v>
      </c>
      <c r="F1264" s="1145" t="s">
        <v>346</v>
      </c>
      <c r="G1264" s="986"/>
      <c r="H1264" s="986" t="s">
        <v>62</v>
      </c>
      <c r="I1264" s="986" t="s">
        <v>339</v>
      </c>
      <c r="J1264" s="14" t="s">
        <v>156</v>
      </c>
      <c r="K1264" s="20"/>
      <c r="L1264" s="20"/>
      <c r="M1264" s="17"/>
      <c r="N1264" s="17"/>
      <c r="O1264" s="17"/>
      <c r="P1264" s="17"/>
      <c r="Q1264" s="16"/>
      <c r="R1264" s="16"/>
      <c r="S1264" s="945"/>
      <c r="T1264" s="912"/>
      <c r="U1264" s="912"/>
      <c r="V1264" s="912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</row>
    <row r="1265" spans="1:116" ht="9.75" customHeight="1" outlineLevel="4" x14ac:dyDescent="0.15">
      <c r="A1265" s="949"/>
      <c r="B1265" s="952"/>
      <c r="C1265" s="955"/>
      <c r="D1265" s="958"/>
      <c r="E1265" s="961"/>
      <c r="F1265" s="1146"/>
      <c r="G1265" s="985"/>
      <c r="H1265" s="985"/>
      <c r="I1265" s="985"/>
      <c r="J1265" s="16" t="s">
        <v>157</v>
      </c>
      <c r="K1265" s="20"/>
      <c r="L1265" s="20"/>
      <c r="M1265" s="17"/>
      <c r="N1265" s="17"/>
      <c r="O1265" s="17"/>
      <c r="P1265" s="17"/>
      <c r="Q1265" s="16"/>
      <c r="R1265" s="16"/>
      <c r="S1265" s="946"/>
      <c r="T1265" s="913"/>
      <c r="U1265" s="913"/>
      <c r="V1265" s="913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</row>
    <row r="1266" spans="1:116" ht="9.75" customHeight="1" outlineLevel="4" x14ac:dyDescent="0.15">
      <c r="A1266" s="949"/>
      <c r="B1266" s="952"/>
      <c r="C1266" s="955"/>
      <c r="D1266" s="958"/>
      <c r="E1266" s="961"/>
      <c r="F1266" s="1146"/>
      <c r="G1266" s="985"/>
      <c r="H1266" s="985"/>
      <c r="I1266" s="985"/>
      <c r="J1266" s="16" t="s">
        <v>158</v>
      </c>
      <c r="K1266" s="20"/>
      <c r="L1266" s="20"/>
      <c r="M1266" s="17"/>
      <c r="N1266" s="17"/>
      <c r="O1266" s="17"/>
      <c r="P1266" s="17"/>
      <c r="Q1266" s="16"/>
      <c r="R1266" s="16"/>
      <c r="S1266" s="946"/>
      <c r="T1266" s="913"/>
      <c r="U1266" s="913"/>
      <c r="V1266" s="913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</row>
    <row r="1267" spans="1:116" ht="9.75" customHeight="1" outlineLevel="4" x14ac:dyDescent="0.15">
      <c r="A1267" s="949"/>
      <c r="B1267" s="952"/>
      <c r="C1267" s="955"/>
      <c r="D1267" s="958"/>
      <c r="E1267" s="961"/>
      <c r="F1267" s="1147"/>
      <c r="G1267" s="987"/>
      <c r="H1267" s="987"/>
      <c r="I1267" s="987"/>
      <c r="J1267" s="18" t="s">
        <v>159</v>
      </c>
      <c r="K1267" s="21"/>
      <c r="L1267" s="21"/>
      <c r="M1267" s="22"/>
      <c r="N1267" s="22"/>
      <c r="O1267" s="22"/>
      <c r="P1267" s="22"/>
      <c r="Q1267" s="18"/>
      <c r="R1267" s="18"/>
      <c r="S1267" s="946"/>
      <c r="T1267" s="913"/>
      <c r="U1267" s="913"/>
      <c r="V1267" s="913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</row>
    <row r="1268" spans="1:116" ht="9.75" customHeight="1" outlineLevel="4" thickBot="1" x14ac:dyDescent="0.2">
      <c r="A1268" s="950"/>
      <c r="B1268" s="953"/>
      <c r="C1268" s="956"/>
      <c r="D1268" s="959"/>
      <c r="E1268" s="962"/>
      <c r="F1268" s="1148"/>
      <c r="G1268" s="988"/>
      <c r="H1268" s="988"/>
      <c r="I1268" s="988"/>
      <c r="J1268" s="19" t="s">
        <v>385</v>
      </c>
      <c r="K1268" s="19">
        <f>SUM(K1264:K1267)</f>
        <v>0</v>
      </c>
      <c r="L1268" s="19">
        <f>SUM(L1264:L1267)</f>
        <v>0</v>
      </c>
      <c r="M1268" s="19">
        <f t="shared" ref="M1268:R1268" si="301">SUM(M1264:M1267)</f>
        <v>0</v>
      </c>
      <c r="N1268" s="19">
        <f t="shared" si="301"/>
        <v>0</v>
      </c>
      <c r="O1268" s="19">
        <f t="shared" si="301"/>
        <v>0</v>
      </c>
      <c r="P1268" s="19">
        <f t="shared" si="301"/>
        <v>0</v>
      </c>
      <c r="Q1268" s="19">
        <f t="shared" si="301"/>
        <v>0</v>
      </c>
      <c r="R1268" s="19">
        <f t="shared" si="301"/>
        <v>0</v>
      </c>
      <c r="S1268" s="947"/>
      <c r="T1268" s="914"/>
      <c r="U1268" s="914"/>
      <c r="V1268" s="914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</row>
    <row r="1269" spans="1:116" ht="9.75" customHeight="1" outlineLevel="4" x14ac:dyDescent="0.15">
      <c r="A1269" s="1001" t="s">
        <v>73</v>
      </c>
      <c r="B1269" s="1005" t="s">
        <v>10</v>
      </c>
      <c r="C1269" s="1009" t="s">
        <v>12</v>
      </c>
      <c r="D1269" s="1045" t="s">
        <v>10</v>
      </c>
      <c r="E1269" s="1023" t="s">
        <v>12</v>
      </c>
      <c r="F1269" s="1050"/>
      <c r="G1269" s="985"/>
      <c r="H1269" s="985"/>
      <c r="I1269" s="985"/>
      <c r="J1269" s="14" t="s">
        <v>156</v>
      </c>
      <c r="K1269" s="20"/>
      <c r="L1269" s="20"/>
      <c r="M1269" s="17"/>
      <c r="N1269" s="17"/>
      <c r="O1269" s="17"/>
      <c r="P1269" s="17"/>
      <c r="Q1269" s="16"/>
      <c r="R1269" s="16"/>
      <c r="S1269" s="1013"/>
      <c r="T1269" s="912"/>
      <c r="U1269" s="912"/>
      <c r="V1269" s="912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</row>
    <row r="1270" spans="1:116" ht="9.75" customHeight="1" outlineLevel="4" x14ac:dyDescent="0.15">
      <c r="A1270" s="1001"/>
      <c r="B1270" s="1005"/>
      <c r="C1270" s="1009"/>
      <c r="D1270" s="1045"/>
      <c r="E1270" s="1023"/>
      <c r="F1270" s="1050"/>
      <c r="G1270" s="985"/>
      <c r="H1270" s="985"/>
      <c r="I1270" s="985"/>
      <c r="J1270" s="16" t="s">
        <v>157</v>
      </c>
      <c r="K1270" s="20"/>
      <c r="L1270" s="20"/>
      <c r="M1270" s="17"/>
      <c r="N1270" s="17"/>
      <c r="O1270" s="17"/>
      <c r="P1270" s="17"/>
      <c r="Q1270" s="16"/>
      <c r="R1270" s="16"/>
      <c r="S1270" s="1013"/>
      <c r="T1270" s="913"/>
      <c r="U1270" s="913"/>
      <c r="V1270" s="913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</row>
    <row r="1271" spans="1:116" ht="10.5" customHeight="1" outlineLevel="4" x14ac:dyDescent="0.15">
      <c r="A1271" s="1001"/>
      <c r="B1271" s="1005"/>
      <c r="C1271" s="1009"/>
      <c r="D1271" s="1045"/>
      <c r="E1271" s="1023"/>
      <c r="F1271" s="1050"/>
      <c r="G1271" s="985"/>
      <c r="H1271" s="985"/>
      <c r="I1271" s="985"/>
      <c r="J1271" s="16" t="s">
        <v>158</v>
      </c>
      <c r="K1271" s="20"/>
      <c r="L1271" s="20"/>
      <c r="M1271" s="17"/>
      <c r="N1271" s="17"/>
      <c r="O1271" s="17"/>
      <c r="P1271" s="17"/>
      <c r="Q1271" s="16"/>
      <c r="R1271" s="16"/>
      <c r="S1271" s="1013"/>
      <c r="T1271" s="913"/>
      <c r="U1271" s="913"/>
      <c r="V1271" s="913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</row>
    <row r="1272" spans="1:116" ht="10.5" customHeight="1" outlineLevel="4" x14ac:dyDescent="0.15">
      <c r="A1272" s="1002"/>
      <c r="B1272" s="1006"/>
      <c r="C1272" s="1010"/>
      <c r="D1272" s="1046"/>
      <c r="E1272" s="1024"/>
      <c r="F1272" s="1051"/>
      <c r="G1272" s="987"/>
      <c r="H1272" s="987"/>
      <c r="I1272" s="987"/>
      <c r="J1272" s="18" t="s">
        <v>159</v>
      </c>
      <c r="K1272" s="21"/>
      <c r="L1272" s="21"/>
      <c r="M1272" s="22"/>
      <c r="N1272" s="22"/>
      <c r="O1272" s="22"/>
      <c r="P1272" s="22"/>
      <c r="Q1272" s="18"/>
      <c r="R1272" s="18"/>
      <c r="S1272" s="1014"/>
      <c r="T1272" s="913"/>
      <c r="U1272" s="913"/>
      <c r="V1272" s="913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</row>
    <row r="1273" spans="1:116" ht="9.75" customHeight="1" outlineLevel="4" thickBot="1" x14ac:dyDescent="0.2">
      <c r="A1273" s="1003"/>
      <c r="B1273" s="1007"/>
      <c r="C1273" s="1011"/>
      <c r="D1273" s="1047"/>
      <c r="E1273" s="1025"/>
      <c r="F1273" s="1052"/>
      <c r="G1273" s="988"/>
      <c r="H1273" s="988"/>
      <c r="I1273" s="988"/>
      <c r="J1273" s="19" t="s">
        <v>385</v>
      </c>
      <c r="K1273" s="19">
        <f>SUM(K1269:K1272)</f>
        <v>0</v>
      </c>
      <c r="L1273" s="19">
        <f>SUM(L1269:L1272)</f>
        <v>0</v>
      </c>
      <c r="M1273" s="19">
        <f t="shared" ref="M1273:R1273" si="302">SUM(M1269:M1272)</f>
        <v>0</v>
      </c>
      <c r="N1273" s="19">
        <f t="shared" si="302"/>
        <v>0</v>
      </c>
      <c r="O1273" s="19">
        <f t="shared" si="302"/>
        <v>0</v>
      </c>
      <c r="P1273" s="19">
        <f t="shared" si="302"/>
        <v>0</v>
      </c>
      <c r="Q1273" s="19">
        <f t="shared" si="302"/>
        <v>0</v>
      </c>
      <c r="R1273" s="19">
        <f t="shared" si="302"/>
        <v>0</v>
      </c>
      <c r="S1273" s="1015"/>
      <c r="T1273" s="914"/>
      <c r="U1273" s="914"/>
      <c r="V1273" s="914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</row>
    <row r="1274" spans="1:116" ht="9.75" customHeight="1" outlineLevel="3" thickBot="1" x14ac:dyDescent="0.2">
      <c r="A1274" s="23" t="s">
        <v>73</v>
      </c>
      <c r="B1274" s="24" t="s">
        <v>10</v>
      </c>
      <c r="C1274" s="87" t="s">
        <v>12</v>
      </c>
      <c r="D1274" s="25">
        <v>1</v>
      </c>
      <c r="E1274" s="915" t="s">
        <v>46</v>
      </c>
      <c r="F1274" s="916"/>
      <c r="G1274" s="916"/>
      <c r="H1274" s="916"/>
      <c r="I1274" s="916"/>
      <c r="J1274" s="917"/>
      <c r="K1274" s="26">
        <f>K1263+K1268+K1273</f>
        <v>0</v>
      </c>
      <c r="L1274" s="26">
        <f>L1263+L1268+L1273</f>
        <v>0</v>
      </c>
      <c r="M1274" s="26">
        <f t="shared" ref="M1274:R1274" si="303">M1263+M1268+M1273</f>
        <v>0</v>
      </c>
      <c r="N1274" s="26">
        <f t="shared" si="303"/>
        <v>0</v>
      </c>
      <c r="O1274" s="26">
        <f t="shared" si="303"/>
        <v>0</v>
      </c>
      <c r="P1274" s="26">
        <f t="shared" si="303"/>
        <v>0</v>
      </c>
      <c r="Q1274" s="26">
        <f t="shared" si="303"/>
        <v>0</v>
      </c>
      <c r="R1274" s="26">
        <f t="shared" si="303"/>
        <v>0</v>
      </c>
      <c r="S1274" s="27" t="s">
        <v>13</v>
      </c>
      <c r="T1274" s="26" t="s">
        <v>13</v>
      </c>
      <c r="U1274" s="28" t="s">
        <v>13</v>
      </c>
      <c r="V1274" s="29" t="s">
        <v>13</v>
      </c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</row>
    <row r="1275" spans="1:116" ht="9.75" customHeight="1" outlineLevel="4" thickBot="1" x14ac:dyDescent="0.2">
      <c r="A1275" s="11" t="s">
        <v>73</v>
      </c>
      <c r="B1275" s="12" t="s">
        <v>10</v>
      </c>
      <c r="C1275" s="86" t="s">
        <v>12</v>
      </c>
      <c r="D1275" s="13">
        <v>2</v>
      </c>
      <c r="E1275" s="1016" t="s">
        <v>109</v>
      </c>
      <c r="F1275" s="1017"/>
      <c r="G1275" s="1017"/>
      <c r="H1275" s="1017"/>
      <c r="I1275" s="1017"/>
      <c r="J1275" s="1017"/>
      <c r="K1275" s="1017"/>
      <c r="L1275" s="1017"/>
      <c r="M1275" s="1017"/>
      <c r="N1275" s="1017"/>
      <c r="O1275" s="1017"/>
      <c r="P1275" s="1017"/>
      <c r="Q1275" s="1017"/>
      <c r="R1275" s="1017"/>
      <c r="S1275" s="1017"/>
      <c r="T1275" s="1017"/>
      <c r="U1275" s="1017"/>
      <c r="V1275" s="1018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</row>
    <row r="1276" spans="1:116" ht="9.75" customHeight="1" outlineLevel="4" x14ac:dyDescent="0.15">
      <c r="A1276" s="1000" t="s">
        <v>73</v>
      </c>
      <c r="B1276" s="1004" t="s">
        <v>10</v>
      </c>
      <c r="C1276" s="1008" t="s">
        <v>12</v>
      </c>
      <c r="D1276" s="1048" t="s">
        <v>11</v>
      </c>
      <c r="E1276" s="1022" t="s">
        <v>10</v>
      </c>
      <c r="F1276" s="981"/>
      <c r="G1276" s="986"/>
      <c r="H1276" s="986"/>
      <c r="I1276" s="986"/>
      <c r="J1276" s="16" t="s">
        <v>156</v>
      </c>
      <c r="K1276" s="20"/>
      <c r="L1276" s="14"/>
      <c r="M1276" s="15"/>
      <c r="N1276" s="15"/>
      <c r="O1276" s="15"/>
      <c r="P1276" s="15"/>
      <c r="Q1276" s="14"/>
      <c r="R1276" s="14"/>
      <c r="S1276" s="1012"/>
      <c r="T1276" s="912"/>
      <c r="U1276" s="912"/>
      <c r="V1276" s="912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</row>
    <row r="1277" spans="1:116" ht="9.75" customHeight="1" outlineLevel="4" x14ac:dyDescent="0.15">
      <c r="A1277" s="1001"/>
      <c r="B1277" s="1005"/>
      <c r="C1277" s="1009"/>
      <c r="D1277" s="1045"/>
      <c r="E1277" s="1023"/>
      <c r="F1277" s="982"/>
      <c r="G1277" s="985"/>
      <c r="H1277" s="985"/>
      <c r="I1277" s="985"/>
      <c r="J1277" s="16" t="s">
        <v>157</v>
      </c>
      <c r="K1277" s="20"/>
      <c r="L1277" s="16"/>
      <c r="M1277" s="17"/>
      <c r="N1277" s="17"/>
      <c r="O1277" s="17"/>
      <c r="P1277" s="17"/>
      <c r="Q1277" s="16"/>
      <c r="R1277" s="16"/>
      <c r="S1277" s="1013"/>
      <c r="T1277" s="913"/>
      <c r="U1277" s="913"/>
      <c r="V1277" s="913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</row>
    <row r="1278" spans="1:116" ht="9.75" customHeight="1" outlineLevel="4" x14ac:dyDescent="0.15">
      <c r="A1278" s="1001"/>
      <c r="B1278" s="1005"/>
      <c r="C1278" s="1009"/>
      <c r="D1278" s="1045"/>
      <c r="E1278" s="1023"/>
      <c r="F1278" s="982"/>
      <c r="G1278" s="985"/>
      <c r="H1278" s="985"/>
      <c r="I1278" s="985"/>
      <c r="J1278" s="16" t="s">
        <v>158</v>
      </c>
      <c r="K1278" s="20"/>
      <c r="L1278" s="16"/>
      <c r="M1278" s="17"/>
      <c r="N1278" s="17"/>
      <c r="O1278" s="17"/>
      <c r="P1278" s="17"/>
      <c r="Q1278" s="16"/>
      <c r="R1278" s="16"/>
      <c r="S1278" s="1013"/>
      <c r="T1278" s="913"/>
      <c r="U1278" s="913"/>
      <c r="V1278" s="913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</row>
    <row r="1279" spans="1:116" ht="9.75" customHeight="1" outlineLevel="4" x14ac:dyDescent="0.15">
      <c r="A1279" s="1002"/>
      <c r="B1279" s="1006"/>
      <c r="C1279" s="1010"/>
      <c r="D1279" s="1046"/>
      <c r="E1279" s="1024"/>
      <c r="F1279" s="983"/>
      <c r="G1279" s="987"/>
      <c r="H1279" s="987"/>
      <c r="I1279" s="987"/>
      <c r="J1279" s="18" t="s">
        <v>159</v>
      </c>
      <c r="K1279" s="21"/>
      <c r="L1279" s="18"/>
      <c r="M1279" s="18"/>
      <c r="N1279" s="18"/>
      <c r="O1279" s="18"/>
      <c r="P1279" s="18"/>
      <c r="Q1279" s="18"/>
      <c r="R1279" s="18"/>
      <c r="S1279" s="1014"/>
      <c r="T1279" s="913"/>
      <c r="U1279" s="913"/>
      <c r="V1279" s="913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</row>
    <row r="1280" spans="1:116" ht="9.75" customHeight="1" outlineLevel="4" thickBot="1" x14ac:dyDescent="0.2">
      <c r="A1280" s="1003"/>
      <c r="B1280" s="1007"/>
      <c r="C1280" s="1011"/>
      <c r="D1280" s="1047"/>
      <c r="E1280" s="1025"/>
      <c r="F1280" s="984"/>
      <c r="G1280" s="988"/>
      <c r="H1280" s="988"/>
      <c r="I1280" s="988"/>
      <c r="J1280" s="19" t="s">
        <v>385</v>
      </c>
      <c r="K1280" s="19">
        <f>SUM(K1276:K1279)</f>
        <v>0</v>
      </c>
      <c r="L1280" s="19">
        <f>SUM(L1276:L1279)</f>
        <v>0</v>
      </c>
      <c r="M1280" s="19">
        <f t="shared" ref="M1280:R1280" si="304">SUM(M1276:M1279)</f>
        <v>0</v>
      </c>
      <c r="N1280" s="19">
        <f t="shared" si="304"/>
        <v>0</v>
      </c>
      <c r="O1280" s="19">
        <f t="shared" si="304"/>
        <v>0</v>
      </c>
      <c r="P1280" s="19">
        <f t="shared" si="304"/>
        <v>0</v>
      </c>
      <c r="Q1280" s="19">
        <f t="shared" si="304"/>
        <v>0</v>
      </c>
      <c r="R1280" s="19">
        <f t="shared" si="304"/>
        <v>0</v>
      </c>
      <c r="S1280" s="1015"/>
      <c r="T1280" s="914"/>
      <c r="U1280" s="914"/>
      <c r="V1280" s="914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</row>
    <row r="1281" spans="1:116" ht="9.75" customHeight="1" outlineLevel="4" x14ac:dyDescent="0.15">
      <c r="A1281" s="948" t="s">
        <v>73</v>
      </c>
      <c r="B1281" s="951" t="s">
        <v>10</v>
      </c>
      <c r="C1281" s="954" t="s">
        <v>12</v>
      </c>
      <c r="D1281" s="957" t="s">
        <v>11</v>
      </c>
      <c r="E1281" s="960" t="s">
        <v>11</v>
      </c>
      <c r="F1281" s="981"/>
      <c r="G1281" s="942"/>
      <c r="H1281" s="986"/>
      <c r="I1281" s="986"/>
      <c r="J1281" s="14" t="s">
        <v>156</v>
      </c>
      <c r="K1281" s="20"/>
      <c r="L1281" s="20"/>
      <c r="M1281" s="17"/>
      <c r="N1281" s="17"/>
      <c r="O1281" s="17"/>
      <c r="P1281" s="17"/>
      <c r="Q1281" s="16"/>
      <c r="R1281" s="16"/>
      <c r="S1281" s="945"/>
      <c r="T1281" s="912"/>
      <c r="U1281" s="912"/>
      <c r="V1281" s="912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</row>
    <row r="1282" spans="1:116" ht="9.75" customHeight="1" outlineLevel="4" x14ac:dyDescent="0.15">
      <c r="A1282" s="949"/>
      <c r="B1282" s="952"/>
      <c r="C1282" s="955"/>
      <c r="D1282" s="958"/>
      <c r="E1282" s="961"/>
      <c r="F1282" s="982"/>
      <c r="G1282" s="943"/>
      <c r="H1282" s="985"/>
      <c r="I1282" s="985"/>
      <c r="J1282" s="16" t="s">
        <v>157</v>
      </c>
      <c r="K1282" s="20"/>
      <c r="L1282" s="20"/>
      <c r="M1282" s="17"/>
      <c r="N1282" s="17"/>
      <c r="O1282" s="17"/>
      <c r="P1282" s="17"/>
      <c r="Q1282" s="16"/>
      <c r="R1282" s="16"/>
      <c r="S1282" s="946"/>
      <c r="T1282" s="913"/>
      <c r="U1282" s="913"/>
      <c r="V1282" s="913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</row>
    <row r="1283" spans="1:116" ht="9.75" customHeight="1" outlineLevel="4" x14ac:dyDescent="0.15">
      <c r="A1283" s="949"/>
      <c r="B1283" s="952"/>
      <c r="C1283" s="955"/>
      <c r="D1283" s="958"/>
      <c r="E1283" s="961"/>
      <c r="F1283" s="982"/>
      <c r="G1283" s="943"/>
      <c r="H1283" s="985"/>
      <c r="I1283" s="985"/>
      <c r="J1283" s="16" t="s">
        <v>158</v>
      </c>
      <c r="K1283" s="20"/>
      <c r="L1283" s="20"/>
      <c r="M1283" s="17"/>
      <c r="N1283" s="17"/>
      <c r="O1283" s="17"/>
      <c r="P1283" s="17"/>
      <c r="Q1283" s="16"/>
      <c r="R1283" s="16"/>
      <c r="S1283" s="946"/>
      <c r="T1283" s="913"/>
      <c r="U1283" s="913"/>
      <c r="V1283" s="913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</row>
    <row r="1284" spans="1:116" ht="9.75" customHeight="1" outlineLevel="4" x14ac:dyDescent="0.15">
      <c r="A1284" s="949"/>
      <c r="B1284" s="952"/>
      <c r="C1284" s="955"/>
      <c r="D1284" s="958"/>
      <c r="E1284" s="961"/>
      <c r="F1284" s="983"/>
      <c r="G1284" s="943"/>
      <c r="H1284" s="987"/>
      <c r="I1284" s="987"/>
      <c r="J1284" s="18" t="s">
        <v>159</v>
      </c>
      <c r="K1284" s="21"/>
      <c r="L1284" s="21"/>
      <c r="M1284" s="22"/>
      <c r="N1284" s="22"/>
      <c r="O1284" s="22"/>
      <c r="P1284" s="22"/>
      <c r="Q1284" s="18"/>
      <c r="R1284" s="18"/>
      <c r="S1284" s="946"/>
      <c r="T1284" s="913"/>
      <c r="U1284" s="913"/>
      <c r="V1284" s="913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</row>
    <row r="1285" spans="1:116" ht="9.75" customHeight="1" outlineLevel="4" thickBot="1" x14ac:dyDescent="0.2">
      <c r="A1285" s="950"/>
      <c r="B1285" s="953"/>
      <c r="C1285" s="956"/>
      <c r="D1285" s="959"/>
      <c r="E1285" s="962"/>
      <c r="F1285" s="984"/>
      <c r="G1285" s="944"/>
      <c r="H1285" s="988"/>
      <c r="I1285" s="988"/>
      <c r="J1285" s="19" t="s">
        <v>385</v>
      </c>
      <c r="K1285" s="19">
        <f>SUM(K1281:K1284)</f>
        <v>0</v>
      </c>
      <c r="L1285" s="19">
        <f>SUM(L1281:L1284)</f>
        <v>0</v>
      </c>
      <c r="M1285" s="19">
        <f t="shared" ref="M1285:R1285" si="305">SUM(M1281:M1284)</f>
        <v>0</v>
      </c>
      <c r="N1285" s="19">
        <f t="shared" si="305"/>
        <v>0</v>
      </c>
      <c r="O1285" s="19">
        <f t="shared" si="305"/>
        <v>0</v>
      </c>
      <c r="P1285" s="19">
        <f t="shared" si="305"/>
        <v>0</v>
      </c>
      <c r="Q1285" s="19">
        <f t="shared" si="305"/>
        <v>0</v>
      </c>
      <c r="R1285" s="19">
        <f t="shared" si="305"/>
        <v>0</v>
      </c>
      <c r="S1285" s="947"/>
      <c r="T1285" s="914"/>
      <c r="U1285" s="914"/>
      <c r="V1285" s="914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</row>
    <row r="1286" spans="1:116" ht="9.75" customHeight="1" outlineLevel="4" x14ac:dyDescent="0.15">
      <c r="A1286" s="1001" t="s">
        <v>73</v>
      </c>
      <c r="B1286" s="1005" t="s">
        <v>10</v>
      </c>
      <c r="C1286" s="1009" t="s">
        <v>12</v>
      </c>
      <c r="D1286" s="1045" t="s">
        <v>11</v>
      </c>
      <c r="E1286" s="1023" t="s">
        <v>12</v>
      </c>
      <c r="F1286" s="1050"/>
      <c r="G1286" s="985"/>
      <c r="H1286" s="985"/>
      <c r="I1286" s="985"/>
      <c r="J1286" s="14" t="s">
        <v>156</v>
      </c>
      <c r="K1286" s="20"/>
      <c r="L1286" s="20"/>
      <c r="M1286" s="17"/>
      <c r="N1286" s="17"/>
      <c r="O1286" s="17"/>
      <c r="P1286" s="17"/>
      <c r="Q1286" s="16"/>
      <c r="R1286" s="16"/>
      <c r="S1286" s="1013"/>
      <c r="T1286" s="912"/>
      <c r="U1286" s="912"/>
      <c r="V1286" s="912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</row>
    <row r="1287" spans="1:116" ht="9.75" customHeight="1" outlineLevel="4" x14ac:dyDescent="0.15">
      <c r="A1287" s="1001"/>
      <c r="B1287" s="1005"/>
      <c r="C1287" s="1009"/>
      <c r="D1287" s="1045"/>
      <c r="E1287" s="1023"/>
      <c r="F1287" s="1050"/>
      <c r="G1287" s="985"/>
      <c r="H1287" s="985"/>
      <c r="I1287" s="985"/>
      <c r="J1287" s="16" t="s">
        <v>157</v>
      </c>
      <c r="K1287" s="20"/>
      <c r="L1287" s="20"/>
      <c r="M1287" s="17"/>
      <c r="N1287" s="17"/>
      <c r="O1287" s="17"/>
      <c r="P1287" s="17"/>
      <c r="Q1287" s="16"/>
      <c r="R1287" s="16"/>
      <c r="S1287" s="1013"/>
      <c r="T1287" s="913"/>
      <c r="U1287" s="913"/>
      <c r="V1287" s="913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</row>
    <row r="1288" spans="1:116" ht="10.5" customHeight="1" outlineLevel="4" x14ac:dyDescent="0.15">
      <c r="A1288" s="1001"/>
      <c r="B1288" s="1005"/>
      <c r="C1288" s="1009"/>
      <c r="D1288" s="1045"/>
      <c r="E1288" s="1023"/>
      <c r="F1288" s="1050"/>
      <c r="G1288" s="985"/>
      <c r="H1288" s="985"/>
      <c r="I1288" s="985"/>
      <c r="J1288" s="16" t="s">
        <v>158</v>
      </c>
      <c r="K1288" s="20"/>
      <c r="L1288" s="20"/>
      <c r="M1288" s="17"/>
      <c r="N1288" s="17"/>
      <c r="O1288" s="17"/>
      <c r="P1288" s="17"/>
      <c r="Q1288" s="16"/>
      <c r="R1288" s="16"/>
      <c r="S1288" s="1013"/>
      <c r="T1288" s="913"/>
      <c r="U1288" s="913"/>
      <c r="V1288" s="913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</row>
    <row r="1289" spans="1:116" ht="11.25" customHeight="1" outlineLevel="4" x14ac:dyDescent="0.15">
      <c r="A1289" s="1002"/>
      <c r="B1289" s="1006"/>
      <c r="C1289" s="1010"/>
      <c r="D1289" s="1046"/>
      <c r="E1289" s="1024"/>
      <c r="F1289" s="1051"/>
      <c r="G1289" s="987"/>
      <c r="H1289" s="987"/>
      <c r="I1289" s="987"/>
      <c r="J1289" s="18" t="s">
        <v>159</v>
      </c>
      <c r="K1289" s="21"/>
      <c r="L1289" s="21"/>
      <c r="M1289" s="22"/>
      <c r="N1289" s="22"/>
      <c r="O1289" s="22"/>
      <c r="P1289" s="22"/>
      <c r="Q1289" s="18"/>
      <c r="R1289" s="18"/>
      <c r="S1289" s="1014"/>
      <c r="T1289" s="913"/>
      <c r="U1289" s="913"/>
      <c r="V1289" s="913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</row>
    <row r="1290" spans="1:116" ht="9.75" customHeight="1" outlineLevel="4" thickBot="1" x14ac:dyDescent="0.2">
      <c r="A1290" s="1003"/>
      <c r="B1290" s="1007"/>
      <c r="C1290" s="1011"/>
      <c r="D1290" s="1047"/>
      <c r="E1290" s="1025"/>
      <c r="F1290" s="1052"/>
      <c r="G1290" s="988"/>
      <c r="H1290" s="988"/>
      <c r="I1290" s="988"/>
      <c r="J1290" s="19" t="s">
        <v>385</v>
      </c>
      <c r="K1290" s="19">
        <f>SUM(K1286:K1289)</f>
        <v>0</v>
      </c>
      <c r="L1290" s="19">
        <f>SUM(L1286:L1289)</f>
        <v>0</v>
      </c>
      <c r="M1290" s="19">
        <f t="shared" ref="M1290:R1290" si="306">SUM(M1286:M1289)</f>
        <v>0</v>
      </c>
      <c r="N1290" s="19">
        <f t="shared" si="306"/>
        <v>0</v>
      </c>
      <c r="O1290" s="19">
        <f t="shared" si="306"/>
        <v>0</v>
      </c>
      <c r="P1290" s="19">
        <f t="shared" si="306"/>
        <v>0</v>
      </c>
      <c r="Q1290" s="19">
        <f t="shared" si="306"/>
        <v>0</v>
      </c>
      <c r="R1290" s="19">
        <f t="shared" si="306"/>
        <v>0</v>
      </c>
      <c r="S1290" s="1015"/>
      <c r="T1290" s="914"/>
      <c r="U1290" s="914"/>
      <c r="V1290" s="914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</row>
    <row r="1291" spans="1:116" ht="9.75" customHeight="1" outlineLevel="3" thickBot="1" x14ac:dyDescent="0.2">
      <c r="A1291" s="23" t="s">
        <v>73</v>
      </c>
      <c r="B1291" s="24" t="s">
        <v>10</v>
      </c>
      <c r="C1291" s="87" t="s">
        <v>12</v>
      </c>
      <c r="D1291" s="25">
        <v>2</v>
      </c>
      <c r="E1291" s="915" t="s">
        <v>46</v>
      </c>
      <c r="F1291" s="916"/>
      <c r="G1291" s="916"/>
      <c r="H1291" s="916"/>
      <c r="I1291" s="916"/>
      <c r="J1291" s="917"/>
      <c r="K1291" s="26">
        <f>K1280+K1285+K1290</f>
        <v>0</v>
      </c>
      <c r="L1291" s="26">
        <f>L1280+L1285+L1290</f>
        <v>0</v>
      </c>
      <c r="M1291" s="26">
        <f t="shared" ref="M1291:R1291" si="307">M1280+M1285+M1290</f>
        <v>0</v>
      </c>
      <c r="N1291" s="26">
        <f t="shared" si="307"/>
        <v>0</v>
      </c>
      <c r="O1291" s="26">
        <f t="shared" si="307"/>
        <v>0</v>
      </c>
      <c r="P1291" s="26">
        <f t="shared" si="307"/>
        <v>0</v>
      </c>
      <c r="Q1291" s="26">
        <f t="shared" si="307"/>
        <v>0</v>
      </c>
      <c r="R1291" s="26">
        <f t="shared" si="307"/>
        <v>0</v>
      </c>
      <c r="S1291" s="27" t="s">
        <v>13</v>
      </c>
      <c r="T1291" s="26" t="s">
        <v>13</v>
      </c>
      <c r="U1291" s="28" t="s">
        <v>13</v>
      </c>
      <c r="V1291" s="29" t="s">
        <v>13</v>
      </c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</row>
    <row r="1292" spans="1:116" ht="9.75" customHeight="1" outlineLevel="4" thickBot="1" x14ac:dyDescent="0.2">
      <c r="A1292" s="11" t="s">
        <v>73</v>
      </c>
      <c r="B1292" s="12" t="s">
        <v>10</v>
      </c>
      <c r="C1292" s="86" t="s">
        <v>12</v>
      </c>
      <c r="D1292" s="13">
        <v>3</v>
      </c>
      <c r="E1292" s="1016" t="s">
        <v>110</v>
      </c>
      <c r="F1292" s="1017"/>
      <c r="G1292" s="1017"/>
      <c r="H1292" s="1017"/>
      <c r="I1292" s="1017"/>
      <c r="J1292" s="1017"/>
      <c r="K1292" s="1017"/>
      <c r="L1292" s="1017"/>
      <c r="M1292" s="1017"/>
      <c r="N1292" s="1017"/>
      <c r="O1292" s="1017"/>
      <c r="P1292" s="1017"/>
      <c r="Q1292" s="1017"/>
      <c r="R1292" s="1017"/>
      <c r="S1292" s="1017"/>
      <c r="T1292" s="1017"/>
      <c r="U1292" s="1017"/>
      <c r="V1292" s="1018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</row>
    <row r="1293" spans="1:116" ht="9.75" customHeight="1" outlineLevel="4" x14ac:dyDescent="0.15">
      <c r="A1293" s="1000" t="s">
        <v>73</v>
      </c>
      <c r="B1293" s="1004" t="s">
        <v>10</v>
      </c>
      <c r="C1293" s="1008" t="s">
        <v>12</v>
      </c>
      <c r="D1293" s="1048" t="s">
        <v>12</v>
      </c>
      <c r="E1293" s="1022" t="s">
        <v>10</v>
      </c>
      <c r="F1293" s="981"/>
      <c r="G1293" s="986"/>
      <c r="H1293" s="986"/>
      <c r="I1293" s="986"/>
      <c r="J1293" s="16" t="s">
        <v>156</v>
      </c>
      <c r="K1293" s="20"/>
      <c r="L1293" s="14"/>
      <c r="M1293" s="15"/>
      <c r="N1293" s="15"/>
      <c r="O1293" s="15"/>
      <c r="P1293" s="15"/>
      <c r="Q1293" s="14"/>
      <c r="R1293" s="14"/>
      <c r="S1293" s="1012"/>
      <c r="T1293" s="912"/>
      <c r="U1293" s="912"/>
      <c r="V1293" s="912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</row>
    <row r="1294" spans="1:116" ht="9.75" customHeight="1" outlineLevel="4" x14ac:dyDescent="0.15">
      <c r="A1294" s="1001"/>
      <c r="B1294" s="1005"/>
      <c r="C1294" s="1009"/>
      <c r="D1294" s="1045"/>
      <c r="E1294" s="1023"/>
      <c r="F1294" s="982"/>
      <c r="G1294" s="985"/>
      <c r="H1294" s="985"/>
      <c r="I1294" s="985"/>
      <c r="J1294" s="16" t="s">
        <v>157</v>
      </c>
      <c r="K1294" s="20"/>
      <c r="L1294" s="16"/>
      <c r="M1294" s="17"/>
      <c r="N1294" s="17"/>
      <c r="O1294" s="17"/>
      <c r="P1294" s="17"/>
      <c r="Q1294" s="16"/>
      <c r="R1294" s="16"/>
      <c r="S1294" s="1013"/>
      <c r="T1294" s="913"/>
      <c r="U1294" s="913"/>
      <c r="V1294" s="913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</row>
    <row r="1295" spans="1:116" ht="9.75" customHeight="1" outlineLevel="4" x14ac:dyDescent="0.15">
      <c r="A1295" s="1001"/>
      <c r="B1295" s="1005"/>
      <c r="C1295" s="1009"/>
      <c r="D1295" s="1045"/>
      <c r="E1295" s="1023"/>
      <c r="F1295" s="982"/>
      <c r="G1295" s="985"/>
      <c r="H1295" s="985"/>
      <c r="I1295" s="985"/>
      <c r="J1295" s="16" t="s">
        <v>158</v>
      </c>
      <c r="K1295" s="20"/>
      <c r="L1295" s="16"/>
      <c r="M1295" s="17"/>
      <c r="N1295" s="17"/>
      <c r="O1295" s="17"/>
      <c r="P1295" s="17"/>
      <c r="Q1295" s="16"/>
      <c r="R1295" s="16"/>
      <c r="S1295" s="1013"/>
      <c r="T1295" s="913"/>
      <c r="U1295" s="913"/>
      <c r="V1295" s="913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</row>
    <row r="1296" spans="1:116" ht="9.75" customHeight="1" outlineLevel="4" x14ac:dyDescent="0.15">
      <c r="A1296" s="1002"/>
      <c r="B1296" s="1006"/>
      <c r="C1296" s="1010"/>
      <c r="D1296" s="1046"/>
      <c r="E1296" s="1024"/>
      <c r="F1296" s="983"/>
      <c r="G1296" s="987"/>
      <c r="H1296" s="987"/>
      <c r="I1296" s="987"/>
      <c r="J1296" s="18" t="s">
        <v>159</v>
      </c>
      <c r="K1296" s="21"/>
      <c r="L1296" s="18"/>
      <c r="M1296" s="18"/>
      <c r="N1296" s="18"/>
      <c r="O1296" s="18"/>
      <c r="P1296" s="18"/>
      <c r="Q1296" s="18"/>
      <c r="R1296" s="18"/>
      <c r="S1296" s="1014"/>
      <c r="T1296" s="913"/>
      <c r="U1296" s="913"/>
      <c r="V1296" s="913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</row>
    <row r="1297" spans="1:116" ht="9.75" customHeight="1" outlineLevel="4" thickBot="1" x14ac:dyDescent="0.2">
      <c r="A1297" s="1003"/>
      <c r="B1297" s="1007"/>
      <c r="C1297" s="1011"/>
      <c r="D1297" s="1047"/>
      <c r="E1297" s="1025"/>
      <c r="F1297" s="984"/>
      <c r="G1297" s="988"/>
      <c r="H1297" s="988"/>
      <c r="I1297" s="988"/>
      <c r="J1297" s="19" t="s">
        <v>385</v>
      </c>
      <c r="K1297" s="19">
        <f>SUM(K1293:K1296)</f>
        <v>0</v>
      </c>
      <c r="L1297" s="19">
        <f>SUM(L1293:L1296)</f>
        <v>0</v>
      </c>
      <c r="M1297" s="19">
        <f t="shared" ref="M1297:R1297" si="308">SUM(M1293:M1296)</f>
        <v>0</v>
      </c>
      <c r="N1297" s="19">
        <f t="shared" si="308"/>
        <v>0</v>
      </c>
      <c r="O1297" s="19">
        <f t="shared" si="308"/>
        <v>0</v>
      </c>
      <c r="P1297" s="19">
        <f t="shared" si="308"/>
        <v>0</v>
      </c>
      <c r="Q1297" s="19">
        <f t="shared" si="308"/>
        <v>0</v>
      </c>
      <c r="R1297" s="19">
        <f t="shared" si="308"/>
        <v>0</v>
      </c>
      <c r="S1297" s="1015"/>
      <c r="T1297" s="914"/>
      <c r="U1297" s="914"/>
      <c r="V1297" s="914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</row>
    <row r="1298" spans="1:116" ht="9.75" customHeight="1" outlineLevel="4" x14ac:dyDescent="0.15">
      <c r="A1298" s="948" t="s">
        <v>73</v>
      </c>
      <c r="B1298" s="951" t="s">
        <v>10</v>
      </c>
      <c r="C1298" s="954" t="s">
        <v>12</v>
      </c>
      <c r="D1298" s="957" t="s">
        <v>12</v>
      </c>
      <c r="E1298" s="960" t="s">
        <v>11</v>
      </c>
      <c r="F1298" s="981"/>
      <c r="G1298" s="942"/>
      <c r="H1298" s="986"/>
      <c r="I1298" s="986"/>
      <c r="J1298" s="14" t="s">
        <v>156</v>
      </c>
      <c r="K1298" s="20"/>
      <c r="L1298" s="20"/>
      <c r="M1298" s="17"/>
      <c r="N1298" s="17"/>
      <c r="O1298" s="17"/>
      <c r="P1298" s="17"/>
      <c r="Q1298" s="16"/>
      <c r="R1298" s="16"/>
      <c r="S1298" s="945"/>
      <c r="T1298" s="912"/>
      <c r="U1298" s="912"/>
      <c r="V1298" s="912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</row>
    <row r="1299" spans="1:116" ht="9.75" customHeight="1" outlineLevel="4" x14ac:dyDescent="0.15">
      <c r="A1299" s="949"/>
      <c r="B1299" s="952"/>
      <c r="C1299" s="955"/>
      <c r="D1299" s="958"/>
      <c r="E1299" s="961"/>
      <c r="F1299" s="982"/>
      <c r="G1299" s="943"/>
      <c r="H1299" s="985"/>
      <c r="I1299" s="985"/>
      <c r="J1299" s="16" t="s">
        <v>157</v>
      </c>
      <c r="K1299" s="20"/>
      <c r="L1299" s="20"/>
      <c r="M1299" s="17"/>
      <c r="N1299" s="17"/>
      <c r="O1299" s="17"/>
      <c r="P1299" s="17"/>
      <c r="Q1299" s="16"/>
      <c r="R1299" s="16"/>
      <c r="S1299" s="946"/>
      <c r="T1299" s="913"/>
      <c r="U1299" s="913"/>
      <c r="V1299" s="913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</row>
    <row r="1300" spans="1:116" ht="9.75" customHeight="1" outlineLevel="4" x14ac:dyDescent="0.15">
      <c r="A1300" s="949"/>
      <c r="B1300" s="952"/>
      <c r="C1300" s="955"/>
      <c r="D1300" s="958"/>
      <c r="E1300" s="961"/>
      <c r="F1300" s="982"/>
      <c r="G1300" s="943"/>
      <c r="H1300" s="985"/>
      <c r="I1300" s="985"/>
      <c r="J1300" s="16" t="s">
        <v>158</v>
      </c>
      <c r="K1300" s="20"/>
      <c r="L1300" s="20"/>
      <c r="M1300" s="17"/>
      <c r="N1300" s="17"/>
      <c r="O1300" s="17"/>
      <c r="P1300" s="17"/>
      <c r="Q1300" s="16"/>
      <c r="R1300" s="16"/>
      <c r="S1300" s="946"/>
      <c r="T1300" s="913"/>
      <c r="U1300" s="913"/>
      <c r="V1300" s="913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</row>
    <row r="1301" spans="1:116" ht="9.75" customHeight="1" outlineLevel="4" x14ac:dyDescent="0.15">
      <c r="A1301" s="949"/>
      <c r="B1301" s="952"/>
      <c r="C1301" s="955"/>
      <c r="D1301" s="958"/>
      <c r="E1301" s="961"/>
      <c r="F1301" s="983"/>
      <c r="G1301" s="943"/>
      <c r="H1301" s="987"/>
      <c r="I1301" s="987"/>
      <c r="J1301" s="18" t="s">
        <v>159</v>
      </c>
      <c r="K1301" s="21"/>
      <c r="L1301" s="21"/>
      <c r="M1301" s="22"/>
      <c r="N1301" s="22"/>
      <c r="O1301" s="22"/>
      <c r="P1301" s="22"/>
      <c r="Q1301" s="18"/>
      <c r="R1301" s="18"/>
      <c r="S1301" s="946"/>
      <c r="T1301" s="913"/>
      <c r="U1301" s="913"/>
      <c r="V1301" s="913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</row>
    <row r="1302" spans="1:116" ht="9.75" customHeight="1" outlineLevel="4" thickBot="1" x14ac:dyDescent="0.2">
      <c r="A1302" s="950"/>
      <c r="B1302" s="953"/>
      <c r="C1302" s="956"/>
      <c r="D1302" s="959"/>
      <c r="E1302" s="962"/>
      <c r="F1302" s="984"/>
      <c r="G1302" s="944"/>
      <c r="H1302" s="988"/>
      <c r="I1302" s="988"/>
      <c r="J1302" s="19" t="s">
        <v>385</v>
      </c>
      <c r="K1302" s="19">
        <f>SUM(K1298:K1301)</f>
        <v>0</v>
      </c>
      <c r="L1302" s="19">
        <f>SUM(L1298:L1301)</f>
        <v>0</v>
      </c>
      <c r="M1302" s="19">
        <f t="shared" ref="M1302:R1302" si="309">SUM(M1298:M1301)</f>
        <v>0</v>
      </c>
      <c r="N1302" s="19">
        <f t="shared" si="309"/>
        <v>0</v>
      </c>
      <c r="O1302" s="19">
        <f t="shared" si="309"/>
        <v>0</v>
      </c>
      <c r="P1302" s="19">
        <f t="shared" si="309"/>
        <v>0</v>
      </c>
      <c r="Q1302" s="19">
        <f t="shared" si="309"/>
        <v>0</v>
      </c>
      <c r="R1302" s="19">
        <f t="shared" si="309"/>
        <v>0</v>
      </c>
      <c r="S1302" s="947"/>
      <c r="T1302" s="914"/>
      <c r="U1302" s="914"/>
      <c r="V1302" s="914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</row>
    <row r="1303" spans="1:116" ht="9.75" customHeight="1" outlineLevel="4" x14ac:dyDescent="0.15">
      <c r="A1303" s="1001" t="s">
        <v>73</v>
      </c>
      <c r="B1303" s="1005" t="s">
        <v>10</v>
      </c>
      <c r="C1303" s="1009" t="s">
        <v>12</v>
      </c>
      <c r="D1303" s="1045" t="s">
        <v>12</v>
      </c>
      <c r="E1303" s="1023" t="s">
        <v>12</v>
      </c>
      <c r="F1303" s="1050"/>
      <c r="G1303" s="985"/>
      <c r="H1303" s="985"/>
      <c r="I1303" s="985"/>
      <c r="J1303" s="14" t="s">
        <v>156</v>
      </c>
      <c r="K1303" s="20"/>
      <c r="L1303" s="20"/>
      <c r="M1303" s="17"/>
      <c r="N1303" s="17"/>
      <c r="O1303" s="17"/>
      <c r="P1303" s="17"/>
      <c r="Q1303" s="16"/>
      <c r="R1303" s="16"/>
      <c r="S1303" s="1013"/>
      <c r="T1303" s="912"/>
      <c r="U1303" s="912"/>
      <c r="V1303" s="912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</row>
    <row r="1304" spans="1:116" ht="9.75" customHeight="1" outlineLevel="4" x14ac:dyDescent="0.15">
      <c r="A1304" s="1001"/>
      <c r="B1304" s="1005"/>
      <c r="C1304" s="1009"/>
      <c r="D1304" s="1045"/>
      <c r="E1304" s="1023"/>
      <c r="F1304" s="1050"/>
      <c r="G1304" s="985"/>
      <c r="H1304" s="985"/>
      <c r="I1304" s="985"/>
      <c r="J1304" s="16" t="s">
        <v>157</v>
      </c>
      <c r="K1304" s="20"/>
      <c r="L1304" s="20"/>
      <c r="M1304" s="17"/>
      <c r="N1304" s="17"/>
      <c r="O1304" s="17"/>
      <c r="P1304" s="17"/>
      <c r="Q1304" s="16"/>
      <c r="R1304" s="16"/>
      <c r="S1304" s="1013"/>
      <c r="T1304" s="913"/>
      <c r="U1304" s="913"/>
      <c r="V1304" s="913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</row>
    <row r="1305" spans="1:116" ht="10.5" customHeight="1" outlineLevel="4" x14ac:dyDescent="0.15">
      <c r="A1305" s="1001"/>
      <c r="B1305" s="1005"/>
      <c r="C1305" s="1009"/>
      <c r="D1305" s="1045"/>
      <c r="E1305" s="1023"/>
      <c r="F1305" s="1050"/>
      <c r="G1305" s="985"/>
      <c r="H1305" s="985"/>
      <c r="I1305" s="985"/>
      <c r="J1305" s="16" t="s">
        <v>158</v>
      </c>
      <c r="K1305" s="20"/>
      <c r="L1305" s="20"/>
      <c r="M1305" s="17"/>
      <c r="N1305" s="17"/>
      <c r="O1305" s="17"/>
      <c r="P1305" s="17"/>
      <c r="Q1305" s="16"/>
      <c r="R1305" s="16"/>
      <c r="S1305" s="1013"/>
      <c r="T1305" s="913"/>
      <c r="U1305" s="913"/>
      <c r="V1305" s="913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</row>
    <row r="1306" spans="1:116" ht="11.25" customHeight="1" outlineLevel="4" x14ac:dyDescent="0.15">
      <c r="A1306" s="1002"/>
      <c r="B1306" s="1006"/>
      <c r="C1306" s="1010"/>
      <c r="D1306" s="1046"/>
      <c r="E1306" s="1024"/>
      <c r="F1306" s="1051"/>
      <c r="G1306" s="987"/>
      <c r="H1306" s="987"/>
      <c r="I1306" s="987"/>
      <c r="J1306" s="18" t="s">
        <v>159</v>
      </c>
      <c r="K1306" s="21"/>
      <c r="L1306" s="21"/>
      <c r="M1306" s="22"/>
      <c r="N1306" s="22"/>
      <c r="O1306" s="22"/>
      <c r="P1306" s="22"/>
      <c r="Q1306" s="18"/>
      <c r="R1306" s="18"/>
      <c r="S1306" s="1014"/>
      <c r="T1306" s="913"/>
      <c r="U1306" s="913"/>
      <c r="V1306" s="913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</row>
    <row r="1307" spans="1:116" ht="11.25" outlineLevel="4" thickBot="1" x14ac:dyDescent="0.2">
      <c r="A1307" s="1003"/>
      <c r="B1307" s="1007"/>
      <c r="C1307" s="1011"/>
      <c r="D1307" s="1047"/>
      <c r="E1307" s="1025"/>
      <c r="F1307" s="1052"/>
      <c r="G1307" s="988"/>
      <c r="H1307" s="988"/>
      <c r="I1307" s="988"/>
      <c r="J1307" s="19" t="s">
        <v>385</v>
      </c>
      <c r="K1307" s="19">
        <f>SUM(K1303:K1306)</f>
        <v>0</v>
      </c>
      <c r="L1307" s="19">
        <f>SUM(L1303:L1306)</f>
        <v>0</v>
      </c>
      <c r="M1307" s="19">
        <f t="shared" ref="M1307:R1307" si="310">SUM(M1303:M1306)</f>
        <v>0</v>
      </c>
      <c r="N1307" s="19">
        <f t="shared" si="310"/>
        <v>0</v>
      </c>
      <c r="O1307" s="19">
        <f t="shared" si="310"/>
        <v>0</v>
      </c>
      <c r="P1307" s="19">
        <f t="shared" si="310"/>
        <v>0</v>
      </c>
      <c r="Q1307" s="19">
        <f t="shared" si="310"/>
        <v>0</v>
      </c>
      <c r="R1307" s="19">
        <f t="shared" si="310"/>
        <v>0</v>
      </c>
      <c r="S1307" s="1015"/>
      <c r="T1307" s="914"/>
      <c r="U1307" s="914"/>
      <c r="V1307" s="914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</row>
    <row r="1308" spans="1:116" ht="11.25" outlineLevel="3" thickBot="1" x14ac:dyDescent="0.2">
      <c r="A1308" s="23" t="s">
        <v>73</v>
      </c>
      <c r="B1308" s="24" t="s">
        <v>10</v>
      </c>
      <c r="C1308" s="87" t="s">
        <v>12</v>
      </c>
      <c r="D1308" s="25">
        <v>3</v>
      </c>
      <c r="E1308" s="915" t="s">
        <v>46</v>
      </c>
      <c r="F1308" s="916"/>
      <c r="G1308" s="916"/>
      <c r="H1308" s="916"/>
      <c r="I1308" s="916"/>
      <c r="J1308" s="917"/>
      <c r="K1308" s="26">
        <f>K1297+K1302+K1307</f>
        <v>0</v>
      </c>
      <c r="L1308" s="26">
        <f>L1297+L1302+L1307</f>
        <v>0</v>
      </c>
      <c r="M1308" s="26">
        <f t="shared" ref="M1308:R1308" si="311">M1297+M1302+M1307</f>
        <v>0</v>
      </c>
      <c r="N1308" s="26">
        <f t="shared" si="311"/>
        <v>0</v>
      </c>
      <c r="O1308" s="26">
        <f t="shared" si="311"/>
        <v>0</v>
      </c>
      <c r="P1308" s="26">
        <f t="shared" si="311"/>
        <v>0</v>
      </c>
      <c r="Q1308" s="26">
        <f t="shared" si="311"/>
        <v>0</v>
      </c>
      <c r="R1308" s="26">
        <f t="shared" si="311"/>
        <v>0</v>
      </c>
      <c r="S1308" s="27" t="s">
        <v>13</v>
      </c>
      <c r="T1308" s="26" t="s">
        <v>13</v>
      </c>
      <c r="U1308" s="28" t="s">
        <v>13</v>
      </c>
      <c r="V1308" s="29" t="s">
        <v>13</v>
      </c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</row>
    <row r="1309" spans="1:116" ht="15.75" customHeight="1" outlineLevel="2" thickBot="1" x14ac:dyDescent="0.2">
      <c r="A1309" s="30" t="s">
        <v>73</v>
      </c>
      <c r="B1309" s="31" t="s">
        <v>10</v>
      </c>
      <c r="C1309" s="10" t="s">
        <v>12</v>
      </c>
      <c r="D1309" s="918" t="s">
        <v>21</v>
      </c>
      <c r="E1309" s="919"/>
      <c r="F1309" s="919"/>
      <c r="G1309" s="919"/>
      <c r="H1309" s="919"/>
      <c r="I1309" s="919"/>
      <c r="J1309" s="919"/>
      <c r="K1309" s="32">
        <f>K1274+K1291+K1308</f>
        <v>0</v>
      </c>
      <c r="L1309" s="32">
        <f>L1274+L1291+L1308</f>
        <v>0</v>
      </c>
      <c r="M1309" s="32">
        <f t="shared" ref="M1309:R1309" si="312">M1274+M1291+M1308</f>
        <v>0</v>
      </c>
      <c r="N1309" s="32">
        <f t="shared" si="312"/>
        <v>0</v>
      </c>
      <c r="O1309" s="32">
        <f t="shared" si="312"/>
        <v>0</v>
      </c>
      <c r="P1309" s="32">
        <f t="shared" si="312"/>
        <v>0</v>
      </c>
      <c r="Q1309" s="32">
        <f t="shared" si="312"/>
        <v>0</v>
      </c>
      <c r="R1309" s="32">
        <f t="shared" si="312"/>
        <v>0</v>
      </c>
      <c r="S1309" s="33" t="s">
        <v>13</v>
      </c>
      <c r="T1309" s="34" t="s">
        <v>13</v>
      </c>
      <c r="U1309" s="35" t="s">
        <v>13</v>
      </c>
      <c r="V1309" s="36" t="s">
        <v>13</v>
      </c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</row>
    <row r="1310" spans="1:116" ht="15.75" customHeight="1" outlineLevel="1" thickBot="1" x14ac:dyDescent="0.2">
      <c r="A1310" s="30" t="s">
        <v>73</v>
      </c>
      <c r="B1310" s="31" t="s">
        <v>10</v>
      </c>
      <c r="C1310" s="920" t="s">
        <v>15</v>
      </c>
      <c r="D1310" s="921"/>
      <c r="E1310" s="921"/>
      <c r="F1310" s="921"/>
      <c r="G1310" s="921"/>
      <c r="H1310" s="921"/>
      <c r="I1310" s="921"/>
      <c r="J1310" s="921"/>
      <c r="K1310" s="37">
        <f>K1309+K1256+K1033</f>
        <v>2090774.3399999999</v>
      </c>
      <c r="L1310" s="37">
        <f>L1309+L1256+L1033</f>
        <v>900303.10000000009</v>
      </c>
      <c r="M1310" s="37">
        <f t="shared" ref="M1310:R1310" si="313">M1309+M1256+M1033</f>
        <v>900303.10000000009</v>
      </c>
      <c r="N1310" s="37">
        <f t="shared" si="313"/>
        <v>11611.49</v>
      </c>
      <c r="O1310" s="37">
        <f t="shared" si="313"/>
        <v>0</v>
      </c>
      <c r="P1310" s="37">
        <f t="shared" si="313"/>
        <v>888691.6100000001</v>
      </c>
      <c r="Q1310" s="37">
        <f t="shared" si="313"/>
        <v>372116.03</v>
      </c>
      <c r="R1310" s="37">
        <f t="shared" si="313"/>
        <v>363200.51</v>
      </c>
      <c r="S1310" s="38" t="s">
        <v>14</v>
      </c>
      <c r="T1310" s="39" t="s">
        <v>14</v>
      </c>
      <c r="U1310" s="40" t="s">
        <v>14</v>
      </c>
      <c r="V1310" s="41" t="s">
        <v>14</v>
      </c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</row>
    <row r="1311" spans="1:116" ht="11.25" outlineLevel="2" thickBot="1" x14ac:dyDescent="0.2">
      <c r="A1311" s="7" t="s">
        <v>73</v>
      </c>
      <c r="B1311" s="8">
        <v>2</v>
      </c>
      <c r="C1311" s="975" t="s">
        <v>111</v>
      </c>
      <c r="D1311" s="976"/>
      <c r="E1311" s="976"/>
      <c r="F1311" s="976"/>
      <c r="G1311" s="976"/>
      <c r="H1311" s="976"/>
      <c r="I1311" s="976"/>
      <c r="J1311" s="976"/>
      <c r="K1311" s="976"/>
      <c r="L1311" s="976"/>
      <c r="M1311" s="976"/>
      <c r="N1311" s="976"/>
      <c r="O1311" s="976"/>
      <c r="P1311" s="976"/>
      <c r="Q1311" s="976"/>
      <c r="R1311" s="976"/>
      <c r="S1311" s="976"/>
      <c r="T1311" s="976"/>
      <c r="U1311" s="976"/>
      <c r="V1311" s="977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</row>
    <row r="1312" spans="1:116" ht="11.25" outlineLevel="3" thickBot="1" x14ac:dyDescent="0.2">
      <c r="A1312" s="7" t="s">
        <v>73</v>
      </c>
      <c r="B1312" s="9" t="s">
        <v>11</v>
      </c>
      <c r="C1312" s="10" t="s">
        <v>10</v>
      </c>
      <c r="D1312" s="972" t="s">
        <v>235</v>
      </c>
      <c r="E1312" s="973"/>
      <c r="F1312" s="973"/>
      <c r="G1312" s="973"/>
      <c r="H1312" s="973"/>
      <c r="I1312" s="973"/>
      <c r="J1312" s="973"/>
      <c r="K1312" s="973"/>
      <c r="L1312" s="973"/>
      <c r="M1312" s="973"/>
      <c r="N1312" s="973"/>
      <c r="O1312" s="973"/>
      <c r="P1312" s="973"/>
      <c r="Q1312" s="973"/>
      <c r="R1312" s="973"/>
      <c r="S1312" s="973"/>
      <c r="T1312" s="973"/>
      <c r="U1312" s="973"/>
      <c r="V1312" s="974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</row>
    <row r="1313" spans="1:116" ht="11.25" outlineLevel="4" thickBot="1" x14ac:dyDescent="0.2">
      <c r="A1313" s="11" t="s">
        <v>73</v>
      </c>
      <c r="B1313" s="12" t="s">
        <v>11</v>
      </c>
      <c r="C1313" s="86" t="s">
        <v>10</v>
      </c>
      <c r="D1313" s="13">
        <v>1</v>
      </c>
      <c r="E1313" s="1016" t="s">
        <v>228</v>
      </c>
      <c r="F1313" s="1017"/>
      <c r="G1313" s="1017"/>
      <c r="H1313" s="1017"/>
      <c r="I1313" s="1017"/>
      <c r="J1313" s="1017"/>
      <c r="K1313" s="1017"/>
      <c r="L1313" s="1017"/>
      <c r="M1313" s="1017"/>
      <c r="N1313" s="1017"/>
      <c r="O1313" s="1017"/>
      <c r="P1313" s="1017"/>
      <c r="Q1313" s="1017"/>
      <c r="R1313" s="1017"/>
      <c r="S1313" s="1017"/>
      <c r="T1313" s="1017"/>
      <c r="U1313" s="1017"/>
      <c r="V1313" s="1018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</row>
    <row r="1314" spans="1:116" ht="10.5" outlineLevel="4" x14ac:dyDescent="0.15">
      <c r="A1314" s="1000" t="s">
        <v>73</v>
      </c>
      <c r="B1314" s="1004" t="s">
        <v>11</v>
      </c>
      <c r="C1314" s="1008" t="s">
        <v>10</v>
      </c>
      <c r="D1314" s="978">
        <v>1</v>
      </c>
      <c r="E1314" s="1022" t="s">
        <v>10</v>
      </c>
      <c r="F1314" s="981"/>
      <c r="G1314" s="986"/>
      <c r="H1314" s="986"/>
      <c r="I1314" s="986"/>
      <c r="J1314" s="16" t="s">
        <v>156</v>
      </c>
      <c r="K1314" s="20"/>
      <c r="L1314" s="14"/>
      <c r="M1314" s="15"/>
      <c r="N1314" s="15"/>
      <c r="O1314" s="15"/>
      <c r="P1314" s="15"/>
      <c r="Q1314" s="14"/>
      <c r="R1314" s="14"/>
      <c r="S1314" s="1012"/>
      <c r="T1314" s="912"/>
      <c r="U1314" s="912"/>
      <c r="V1314" s="912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</row>
    <row r="1315" spans="1:116" ht="10.5" outlineLevel="4" x14ac:dyDescent="0.15">
      <c r="A1315" s="1001"/>
      <c r="B1315" s="1005"/>
      <c r="C1315" s="1009"/>
      <c r="D1315" s="979"/>
      <c r="E1315" s="1023"/>
      <c r="F1315" s="982"/>
      <c r="G1315" s="985"/>
      <c r="H1315" s="985"/>
      <c r="I1315" s="985"/>
      <c r="J1315" s="16" t="s">
        <v>157</v>
      </c>
      <c r="K1315" s="20"/>
      <c r="L1315" s="16"/>
      <c r="M1315" s="17"/>
      <c r="N1315" s="17"/>
      <c r="O1315" s="17"/>
      <c r="P1315" s="17"/>
      <c r="Q1315" s="16"/>
      <c r="R1315" s="16"/>
      <c r="S1315" s="1013"/>
      <c r="T1315" s="913"/>
      <c r="U1315" s="913"/>
      <c r="V1315" s="913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</row>
    <row r="1316" spans="1:116" ht="10.5" outlineLevel="4" x14ac:dyDescent="0.15">
      <c r="A1316" s="1001"/>
      <c r="B1316" s="1005"/>
      <c r="C1316" s="1009"/>
      <c r="D1316" s="979"/>
      <c r="E1316" s="1023"/>
      <c r="F1316" s="982"/>
      <c r="G1316" s="985"/>
      <c r="H1316" s="985"/>
      <c r="I1316" s="985"/>
      <c r="J1316" s="16" t="s">
        <v>158</v>
      </c>
      <c r="K1316" s="20"/>
      <c r="L1316" s="16"/>
      <c r="M1316" s="17"/>
      <c r="N1316" s="17"/>
      <c r="O1316" s="17"/>
      <c r="P1316" s="17"/>
      <c r="Q1316" s="16"/>
      <c r="R1316" s="16"/>
      <c r="S1316" s="1013"/>
      <c r="T1316" s="913"/>
      <c r="U1316" s="913"/>
      <c r="V1316" s="913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</row>
    <row r="1317" spans="1:116" ht="10.5" outlineLevel="4" x14ac:dyDescent="0.15">
      <c r="A1317" s="1002"/>
      <c r="B1317" s="1006"/>
      <c r="C1317" s="1010"/>
      <c r="D1317" s="979"/>
      <c r="E1317" s="1024"/>
      <c r="F1317" s="983"/>
      <c r="G1317" s="987"/>
      <c r="H1317" s="987"/>
      <c r="I1317" s="987"/>
      <c r="J1317" s="18" t="s">
        <v>159</v>
      </c>
      <c r="K1317" s="21"/>
      <c r="L1317" s="18"/>
      <c r="M1317" s="18"/>
      <c r="N1317" s="18"/>
      <c r="O1317" s="18"/>
      <c r="P1317" s="18"/>
      <c r="Q1317" s="18"/>
      <c r="R1317" s="18"/>
      <c r="S1317" s="1014"/>
      <c r="T1317" s="913"/>
      <c r="U1317" s="913"/>
      <c r="V1317" s="913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</row>
    <row r="1318" spans="1:116" ht="11.25" outlineLevel="4" thickBot="1" x14ac:dyDescent="0.2">
      <c r="A1318" s="1003"/>
      <c r="B1318" s="1007"/>
      <c r="C1318" s="1011"/>
      <c r="D1318" s="980"/>
      <c r="E1318" s="1025"/>
      <c r="F1318" s="984"/>
      <c r="G1318" s="988"/>
      <c r="H1318" s="988"/>
      <c r="I1318" s="988"/>
      <c r="J1318" s="19" t="s">
        <v>385</v>
      </c>
      <c r="K1318" s="19">
        <f>SUM(K1314:K1317)</f>
        <v>0</v>
      </c>
      <c r="L1318" s="19">
        <f>SUM(L1314:L1317)</f>
        <v>0</v>
      </c>
      <c r="M1318" s="19">
        <f t="shared" ref="M1318:R1318" si="314">SUM(M1314:M1317)</f>
        <v>0</v>
      </c>
      <c r="N1318" s="19">
        <f t="shared" si="314"/>
        <v>0</v>
      </c>
      <c r="O1318" s="19">
        <f t="shared" si="314"/>
        <v>0</v>
      </c>
      <c r="P1318" s="19">
        <f t="shared" si="314"/>
        <v>0</v>
      </c>
      <c r="Q1318" s="19">
        <f t="shared" si="314"/>
        <v>0</v>
      </c>
      <c r="R1318" s="19">
        <f t="shared" si="314"/>
        <v>0</v>
      </c>
      <c r="S1318" s="1015"/>
      <c r="T1318" s="914"/>
      <c r="U1318" s="914"/>
      <c r="V1318" s="914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</row>
    <row r="1319" spans="1:116" ht="10.5" outlineLevel="4" x14ac:dyDescent="0.15">
      <c r="A1319" s="1000" t="s">
        <v>73</v>
      </c>
      <c r="B1319" s="1004" t="s">
        <v>11</v>
      </c>
      <c r="C1319" s="1008" t="s">
        <v>10</v>
      </c>
      <c r="D1319" s="978">
        <v>1</v>
      </c>
      <c r="E1319" s="960" t="s">
        <v>11</v>
      </c>
      <c r="F1319" s="981"/>
      <c r="G1319" s="942"/>
      <c r="H1319" s="986"/>
      <c r="I1319" s="986"/>
      <c r="J1319" s="14" t="s">
        <v>156</v>
      </c>
      <c r="K1319" s="20"/>
      <c r="L1319" s="20"/>
      <c r="M1319" s="17"/>
      <c r="N1319" s="17"/>
      <c r="O1319" s="17"/>
      <c r="P1319" s="17"/>
      <c r="Q1319" s="16"/>
      <c r="R1319" s="16"/>
      <c r="S1319" s="945"/>
      <c r="T1319" s="912"/>
      <c r="U1319" s="912"/>
      <c r="V1319" s="912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</row>
    <row r="1320" spans="1:116" ht="10.5" outlineLevel="4" x14ac:dyDescent="0.15">
      <c r="A1320" s="1001"/>
      <c r="B1320" s="1005"/>
      <c r="C1320" s="1009"/>
      <c r="D1320" s="979"/>
      <c r="E1320" s="961"/>
      <c r="F1320" s="982"/>
      <c r="G1320" s="943"/>
      <c r="H1320" s="985"/>
      <c r="I1320" s="985"/>
      <c r="J1320" s="16" t="s">
        <v>157</v>
      </c>
      <c r="K1320" s="20"/>
      <c r="L1320" s="20"/>
      <c r="M1320" s="17"/>
      <c r="N1320" s="17"/>
      <c r="O1320" s="17"/>
      <c r="P1320" s="17"/>
      <c r="Q1320" s="16"/>
      <c r="R1320" s="16"/>
      <c r="S1320" s="946"/>
      <c r="T1320" s="913"/>
      <c r="U1320" s="913"/>
      <c r="V1320" s="913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</row>
    <row r="1321" spans="1:116" ht="10.5" outlineLevel="4" x14ac:dyDescent="0.15">
      <c r="A1321" s="1001"/>
      <c r="B1321" s="1005"/>
      <c r="C1321" s="1009"/>
      <c r="D1321" s="979"/>
      <c r="E1321" s="961"/>
      <c r="F1321" s="982"/>
      <c r="G1321" s="943"/>
      <c r="H1321" s="985"/>
      <c r="I1321" s="985"/>
      <c r="J1321" s="16" t="s">
        <v>158</v>
      </c>
      <c r="K1321" s="20"/>
      <c r="L1321" s="20"/>
      <c r="M1321" s="17"/>
      <c r="N1321" s="17"/>
      <c r="O1321" s="17"/>
      <c r="P1321" s="17"/>
      <c r="Q1321" s="16"/>
      <c r="R1321" s="16"/>
      <c r="S1321" s="946"/>
      <c r="T1321" s="913"/>
      <c r="U1321" s="913"/>
      <c r="V1321" s="913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</row>
    <row r="1322" spans="1:116" ht="10.5" customHeight="1" outlineLevel="4" x14ac:dyDescent="0.15">
      <c r="A1322" s="1002"/>
      <c r="B1322" s="1006"/>
      <c r="C1322" s="1010"/>
      <c r="D1322" s="979"/>
      <c r="E1322" s="961"/>
      <c r="F1322" s="983"/>
      <c r="G1322" s="943"/>
      <c r="H1322" s="987"/>
      <c r="I1322" s="987"/>
      <c r="J1322" s="18" t="s">
        <v>159</v>
      </c>
      <c r="K1322" s="21"/>
      <c r="L1322" s="21"/>
      <c r="M1322" s="22"/>
      <c r="N1322" s="22"/>
      <c r="O1322" s="22"/>
      <c r="P1322" s="22"/>
      <c r="Q1322" s="18"/>
      <c r="R1322" s="18"/>
      <c r="S1322" s="946"/>
      <c r="T1322" s="913"/>
      <c r="U1322" s="913"/>
      <c r="V1322" s="913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</row>
    <row r="1323" spans="1:116" ht="10.5" customHeight="1" outlineLevel="4" thickBot="1" x14ac:dyDescent="0.2">
      <c r="A1323" s="1003"/>
      <c r="B1323" s="1007"/>
      <c r="C1323" s="1011"/>
      <c r="D1323" s="980"/>
      <c r="E1323" s="962"/>
      <c r="F1323" s="984"/>
      <c r="G1323" s="944"/>
      <c r="H1323" s="988"/>
      <c r="I1323" s="988"/>
      <c r="J1323" s="19" t="s">
        <v>385</v>
      </c>
      <c r="K1323" s="19">
        <f>SUM(K1319:K1322)</f>
        <v>0</v>
      </c>
      <c r="L1323" s="19">
        <f>SUM(L1319:L1322)</f>
        <v>0</v>
      </c>
      <c r="M1323" s="19">
        <f t="shared" ref="M1323:R1323" si="315">SUM(M1319:M1322)</f>
        <v>0</v>
      </c>
      <c r="N1323" s="19">
        <f t="shared" si="315"/>
        <v>0</v>
      </c>
      <c r="O1323" s="19">
        <f t="shared" si="315"/>
        <v>0</v>
      </c>
      <c r="P1323" s="19">
        <f t="shared" si="315"/>
        <v>0</v>
      </c>
      <c r="Q1323" s="19">
        <f t="shared" si="315"/>
        <v>0</v>
      </c>
      <c r="R1323" s="19">
        <f t="shared" si="315"/>
        <v>0</v>
      </c>
      <c r="S1323" s="947"/>
      <c r="T1323" s="914"/>
      <c r="U1323" s="914"/>
      <c r="V1323" s="914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</row>
    <row r="1324" spans="1:116" ht="9.75" customHeight="1" outlineLevel="4" x14ac:dyDescent="0.15">
      <c r="A1324" s="1000" t="s">
        <v>73</v>
      </c>
      <c r="B1324" s="1004" t="s">
        <v>11</v>
      </c>
      <c r="C1324" s="1008" t="s">
        <v>10</v>
      </c>
      <c r="D1324" s="978">
        <v>1</v>
      </c>
      <c r="E1324" s="1023" t="s">
        <v>12</v>
      </c>
      <c r="F1324" s="1050"/>
      <c r="G1324" s="985"/>
      <c r="H1324" s="985"/>
      <c r="I1324" s="985"/>
      <c r="J1324" s="14" t="s">
        <v>156</v>
      </c>
      <c r="K1324" s="20"/>
      <c r="L1324" s="20"/>
      <c r="M1324" s="17"/>
      <c r="N1324" s="17"/>
      <c r="O1324" s="17"/>
      <c r="P1324" s="17"/>
      <c r="Q1324" s="16"/>
      <c r="R1324" s="16"/>
      <c r="S1324" s="945"/>
      <c r="T1324" s="912"/>
      <c r="U1324" s="912"/>
      <c r="V1324" s="912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</row>
    <row r="1325" spans="1:116" ht="9.75" customHeight="1" outlineLevel="4" x14ac:dyDescent="0.15">
      <c r="A1325" s="1001"/>
      <c r="B1325" s="1005"/>
      <c r="C1325" s="1009"/>
      <c r="D1325" s="979"/>
      <c r="E1325" s="1023"/>
      <c r="F1325" s="1050"/>
      <c r="G1325" s="985"/>
      <c r="H1325" s="985"/>
      <c r="I1325" s="985"/>
      <c r="J1325" s="16" t="s">
        <v>157</v>
      </c>
      <c r="K1325" s="20"/>
      <c r="L1325" s="20"/>
      <c r="M1325" s="17"/>
      <c r="N1325" s="17"/>
      <c r="O1325" s="17"/>
      <c r="P1325" s="17"/>
      <c r="Q1325" s="16"/>
      <c r="R1325" s="16"/>
      <c r="S1325" s="946"/>
      <c r="T1325" s="913"/>
      <c r="U1325" s="913"/>
      <c r="V1325" s="913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</row>
    <row r="1326" spans="1:116" ht="9.75" customHeight="1" outlineLevel="4" x14ac:dyDescent="0.15">
      <c r="A1326" s="1001"/>
      <c r="B1326" s="1005"/>
      <c r="C1326" s="1009"/>
      <c r="D1326" s="979"/>
      <c r="E1326" s="1023"/>
      <c r="F1326" s="1050"/>
      <c r="G1326" s="985"/>
      <c r="H1326" s="985"/>
      <c r="I1326" s="985"/>
      <c r="J1326" s="16" t="s">
        <v>158</v>
      </c>
      <c r="K1326" s="20"/>
      <c r="L1326" s="20"/>
      <c r="M1326" s="17"/>
      <c r="N1326" s="17"/>
      <c r="O1326" s="17"/>
      <c r="P1326" s="17"/>
      <c r="Q1326" s="16"/>
      <c r="R1326" s="16"/>
      <c r="S1326" s="946"/>
      <c r="T1326" s="913"/>
      <c r="U1326" s="913"/>
      <c r="V1326" s="913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</row>
    <row r="1327" spans="1:116" ht="9.75" customHeight="1" outlineLevel="4" x14ac:dyDescent="0.15">
      <c r="A1327" s="1002"/>
      <c r="B1327" s="1006"/>
      <c r="C1327" s="1010"/>
      <c r="D1327" s="979"/>
      <c r="E1327" s="1024"/>
      <c r="F1327" s="1051"/>
      <c r="G1327" s="987"/>
      <c r="H1327" s="987"/>
      <c r="I1327" s="987"/>
      <c r="J1327" s="18" t="s">
        <v>159</v>
      </c>
      <c r="K1327" s="21"/>
      <c r="L1327" s="21"/>
      <c r="M1327" s="22"/>
      <c r="N1327" s="22"/>
      <c r="O1327" s="22"/>
      <c r="P1327" s="22"/>
      <c r="Q1327" s="18"/>
      <c r="R1327" s="18"/>
      <c r="S1327" s="946"/>
      <c r="T1327" s="913"/>
      <c r="U1327" s="913"/>
      <c r="V1327" s="913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</row>
    <row r="1328" spans="1:116" ht="9.75" customHeight="1" outlineLevel="4" thickBot="1" x14ac:dyDescent="0.2">
      <c r="A1328" s="1003"/>
      <c r="B1328" s="1007"/>
      <c r="C1328" s="1011"/>
      <c r="D1328" s="980"/>
      <c r="E1328" s="1025"/>
      <c r="F1328" s="1052"/>
      <c r="G1328" s="988"/>
      <c r="H1328" s="988"/>
      <c r="I1328" s="988"/>
      <c r="J1328" s="19" t="s">
        <v>385</v>
      </c>
      <c r="K1328" s="19">
        <f>SUM(K1324:K1327)</f>
        <v>0</v>
      </c>
      <c r="L1328" s="19">
        <f>SUM(L1324:L1327)</f>
        <v>0</v>
      </c>
      <c r="M1328" s="19">
        <f t="shared" ref="M1328:R1328" si="316">SUM(M1324:M1327)</f>
        <v>0</v>
      </c>
      <c r="N1328" s="19">
        <f t="shared" si="316"/>
        <v>0</v>
      </c>
      <c r="O1328" s="19">
        <f t="shared" si="316"/>
        <v>0</v>
      </c>
      <c r="P1328" s="19">
        <f t="shared" si="316"/>
        <v>0</v>
      </c>
      <c r="Q1328" s="19">
        <f t="shared" si="316"/>
        <v>0</v>
      </c>
      <c r="R1328" s="19">
        <f t="shared" si="316"/>
        <v>0</v>
      </c>
      <c r="S1328" s="947"/>
      <c r="T1328" s="914"/>
      <c r="U1328" s="914"/>
      <c r="V1328" s="914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</row>
    <row r="1329" spans="1:116" ht="9.75" customHeight="1" outlineLevel="3" thickBot="1" x14ac:dyDescent="0.2">
      <c r="A1329" s="30" t="s">
        <v>73</v>
      </c>
      <c r="B1329" s="31" t="s">
        <v>11</v>
      </c>
      <c r="C1329" s="10" t="s">
        <v>10</v>
      </c>
      <c r="D1329" s="25">
        <v>1</v>
      </c>
      <c r="E1329" s="915" t="s">
        <v>46</v>
      </c>
      <c r="F1329" s="916"/>
      <c r="G1329" s="916"/>
      <c r="H1329" s="916"/>
      <c r="I1329" s="916"/>
      <c r="J1329" s="917"/>
      <c r="K1329" s="26">
        <f>K1318+K1323+K1328</f>
        <v>0</v>
      </c>
      <c r="L1329" s="26">
        <f>L1318+L1323+L1328</f>
        <v>0</v>
      </c>
      <c r="M1329" s="26">
        <f t="shared" ref="M1329:R1329" si="317">M1318+M1323+M1328</f>
        <v>0</v>
      </c>
      <c r="N1329" s="26">
        <f t="shared" si="317"/>
        <v>0</v>
      </c>
      <c r="O1329" s="26">
        <f t="shared" si="317"/>
        <v>0</v>
      </c>
      <c r="P1329" s="26">
        <f t="shared" si="317"/>
        <v>0</v>
      </c>
      <c r="Q1329" s="26">
        <f t="shared" si="317"/>
        <v>0</v>
      </c>
      <c r="R1329" s="26">
        <f t="shared" si="317"/>
        <v>0</v>
      </c>
      <c r="S1329" s="42" t="s">
        <v>13</v>
      </c>
      <c r="T1329" s="43" t="s">
        <v>13</v>
      </c>
      <c r="U1329" s="44" t="s">
        <v>13</v>
      </c>
      <c r="V1329" s="45" t="s">
        <v>13</v>
      </c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</row>
    <row r="1330" spans="1:116" ht="9.75" customHeight="1" outlineLevel="4" thickBot="1" x14ac:dyDescent="0.2">
      <c r="A1330" s="11" t="s">
        <v>73</v>
      </c>
      <c r="B1330" s="12" t="s">
        <v>11</v>
      </c>
      <c r="C1330" s="86" t="s">
        <v>10</v>
      </c>
      <c r="D1330" s="13">
        <v>2</v>
      </c>
      <c r="E1330" s="1016" t="s">
        <v>229</v>
      </c>
      <c r="F1330" s="1017"/>
      <c r="G1330" s="1017"/>
      <c r="H1330" s="1017"/>
      <c r="I1330" s="1017"/>
      <c r="J1330" s="1017"/>
      <c r="K1330" s="1017"/>
      <c r="L1330" s="1017"/>
      <c r="M1330" s="1017"/>
      <c r="N1330" s="1017"/>
      <c r="O1330" s="1017"/>
      <c r="P1330" s="1017"/>
      <c r="Q1330" s="1017"/>
      <c r="R1330" s="1017"/>
      <c r="S1330" s="1017"/>
      <c r="T1330" s="1017"/>
      <c r="U1330" s="1017"/>
      <c r="V1330" s="1018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</row>
    <row r="1331" spans="1:116" ht="9.75" customHeight="1" outlineLevel="4" x14ac:dyDescent="0.15">
      <c r="A1331" s="1000" t="s">
        <v>73</v>
      </c>
      <c r="B1331" s="1004" t="s">
        <v>11</v>
      </c>
      <c r="C1331" s="1008" t="s">
        <v>10</v>
      </c>
      <c r="D1331" s="978">
        <v>2</v>
      </c>
      <c r="E1331" s="1022" t="s">
        <v>10</v>
      </c>
      <c r="F1331" s="981"/>
      <c r="G1331" s="986"/>
      <c r="H1331" s="986"/>
      <c r="I1331" s="986"/>
      <c r="J1331" s="16" t="s">
        <v>156</v>
      </c>
      <c r="K1331" s="20"/>
      <c r="L1331" s="14"/>
      <c r="M1331" s="15"/>
      <c r="N1331" s="15"/>
      <c r="O1331" s="15"/>
      <c r="P1331" s="15"/>
      <c r="Q1331" s="14"/>
      <c r="R1331" s="14"/>
      <c r="S1331" s="1012"/>
      <c r="T1331" s="912"/>
      <c r="U1331" s="912"/>
      <c r="V1331" s="912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</row>
    <row r="1332" spans="1:116" ht="9.75" customHeight="1" outlineLevel="4" x14ac:dyDescent="0.15">
      <c r="A1332" s="1001"/>
      <c r="B1332" s="1005"/>
      <c r="C1332" s="1009"/>
      <c r="D1332" s="979"/>
      <c r="E1332" s="1023"/>
      <c r="F1332" s="982"/>
      <c r="G1332" s="985"/>
      <c r="H1332" s="985"/>
      <c r="I1332" s="985"/>
      <c r="J1332" s="16" t="s">
        <v>157</v>
      </c>
      <c r="K1332" s="20"/>
      <c r="L1332" s="16"/>
      <c r="M1332" s="17"/>
      <c r="N1332" s="17"/>
      <c r="O1332" s="17"/>
      <c r="P1332" s="17"/>
      <c r="Q1332" s="16"/>
      <c r="R1332" s="16"/>
      <c r="S1332" s="1013"/>
      <c r="T1332" s="913"/>
      <c r="U1332" s="913"/>
      <c r="V1332" s="913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</row>
    <row r="1333" spans="1:116" ht="9.75" customHeight="1" outlineLevel="4" x14ac:dyDescent="0.15">
      <c r="A1333" s="1001"/>
      <c r="B1333" s="1005"/>
      <c r="C1333" s="1009"/>
      <c r="D1333" s="979"/>
      <c r="E1333" s="1023"/>
      <c r="F1333" s="982"/>
      <c r="G1333" s="985"/>
      <c r="H1333" s="985"/>
      <c r="I1333" s="985"/>
      <c r="J1333" s="16" t="s">
        <v>158</v>
      </c>
      <c r="K1333" s="20"/>
      <c r="L1333" s="16"/>
      <c r="M1333" s="17"/>
      <c r="N1333" s="17"/>
      <c r="O1333" s="17"/>
      <c r="P1333" s="17"/>
      <c r="Q1333" s="16"/>
      <c r="R1333" s="16"/>
      <c r="S1333" s="1013"/>
      <c r="T1333" s="913"/>
      <c r="U1333" s="913"/>
      <c r="V1333" s="913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</row>
    <row r="1334" spans="1:116" ht="9.75" customHeight="1" outlineLevel="4" x14ac:dyDescent="0.15">
      <c r="A1334" s="1002"/>
      <c r="B1334" s="1006"/>
      <c r="C1334" s="1010"/>
      <c r="D1334" s="979"/>
      <c r="E1334" s="1024"/>
      <c r="F1334" s="983"/>
      <c r="G1334" s="987"/>
      <c r="H1334" s="987"/>
      <c r="I1334" s="987"/>
      <c r="J1334" s="18" t="s">
        <v>159</v>
      </c>
      <c r="K1334" s="21"/>
      <c r="L1334" s="18"/>
      <c r="M1334" s="18"/>
      <c r="N1334" s="18"/>
      <c r="O1334" s="18"/>
      <c r="P1334" s="18"/>
      <c r="Q1334" s="18"/>
      <c r="R1334" s="18"/>
      <c r="S1334" s="1014"/>
      <c r="T1334" s="913"/>
      <c r="U1334" s="913"/>
      <c r="V1334" s="913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</row>
    <row r="1335" spans="1:116" ht="9.75" customHeight="1" outlineLevel="4" thickBot="1" x14ac:dyDescent="0.2">
      <c r="A1335" s="1003"/>
      <c r="B1335" s="1007"/>
      <c r="C1335" s="1011"/>
      <c r="D1335" s="980"/>
      <c r="E1335" s="1025"/>
      <c r="F1335" s="984"/>
      <c r="G1335" s="988"/>
      <c r="H1335" s="988"/>
      <c r="I1335" s="988"/>
      <c r="J1335" s="19" t="s">
        <v>385</v>
      </c>
      <c r="K1335" s="19">
        <f>SUM(K1331:K1334)</f>
        <v>0</v>
      </c>
      <c r="L1335" s="19">
        <f>SUM(L1331:L1334)</f>
        <v>0</v>
      </c>
      <c r="M1335" s="19">
        <f t="shared" ref="M1335:R1335" si="318">SUM(M1331:M1334)</f>
        <v>0</v>
      </c>
      <c r="N1335" s="19">
        <f t="shared" si="318"/>
        <v>0</v>
      </c>
      <c r="O1335" s="19">
        <f t="shared" si="318"/>
        <v>0</v>
      </c>
      <c r="P1335" s="19">
        <f t="shared" si="318"/>
        <v>0</v>
      </c>
      <c r="Q1335" s="19">
        <f t="shared" si="318"/>
        <v>0</v>
      </c>
      <c r="R1335" s="19">
        <f t="shared" si="318"/>
        <v>0</v>
      </c>
      <c r="S1335" s="1015"/>
      <c r="T1335" s="914"/>
      <c r="U1335" s="914"/>
      <c r="V1335" s="914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</row>
    <row r="1336" spans="1:116" ht="9.75" customHeight="1" outlineLevel="4" x14ac:dyDescent="0.15">
      <c r="A1336" s="1000" t="s">
        <v>73</v>
      </c>
      <c r="B1336" s="1004" t="s">
        <v>11</v>
      </c>
      <c r="C1336" s="1008" t="s">
        <v>10</v>
      </c>
      <c r="D1336" s="978">
        <v>2</v>
      </c>
      <c r="E1336" s="960" t="s">
        <v>11</v>
      </c>
      <c r="F1336" s="981"/>
      <c r="G1336" s="942"/>
      <c r="H1336" s="986"/>
      <c r="I1336" s="986"/>
      <c r="J1336" s="14" t="s">
        <v>156</v>
      </c>
      <c r="K1336" s="20"/>
      <c r="L1336" s="20"/>
      <c r="M1336" s="17"/>
      <c r="N1336" s="17"/>
      <c r="O1336" s="17"/>
      <c r="P1336" s="17"/>
      <c r="Q1336" s="16"/>
      <c r="R1336" s="16"/>
      <c r="S1336" s="945"/>
      <c r="T1336" s="912"/>
      <c r="U1336" s="912"/>
      <c r="V1336" s="912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</row>
    <row r="1337" spans="1:116" ht="9.75" customHeight="1" outlineLevel="4" x14ac:dyDescent="0.15">
      <c r="A1337" s="1001"/>
      <c r="B1337" s="1005"/>
      <c r="C1337" s="1009"/>
      <c r="D1337" s="979"/>
      <c r="E1337" s="961"/>
      <c r="F1337" s="982"/>
      <c r="G1337" s="943"/>
      <c r="H1337" s="985"/>
      <c r="I1337" s="985"/>
      <c r="J1337" s="16" t="s">
        <v>157</v>
      </c>
      <c r="K1337" s="20"/>
      <c r="L1337" s="20"/>
      <c r="M1337" s="17"/>
      <c r="N1337" s="17"/>
      <c r="O1337" s="17"/>
      <c r="P1337" s="17"/>
      <c r="Q1337" s="16"/>
      <c r="R1337" s="16"/>
      <c r="S1337" s="946"/>
      <c r="T1337" s="913"/>
      <c r="U1337" s="913"/>
      <c r="V1337" s="913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</row>
    <row r="1338" spans="1:116" ht="9.75" customHeight="1" outlineLevel="4" x14ac:dyDescent="0.15">
      <c r="A1338" s="1001"/>
      <c r="B1338" s="1005"/>
      <c r="C1338" s="1009"/>
      <c r="D1338" s="979"/>
      <c r="E1338" s="961"/>
      <c r="F1338" s="982"/>
      <c r="G1338" s="943"/>
      <c r="H1338" s="985"/>
      <c r="I1338" s="985"/>
      <c r="J1338" s="16" t="s">
        <v>158</v>
      </c>
      <c r="K1338" s="20"/>
      <c r="L1338" s="20"/>
      <c r="M1338" s="17"/>
      <c r="N1338" s="17"/>
      <c r="O1338" s="17"/>
      <c r="P1338" s="17"/>
      <c r="Q1338" s="16"/>
      <c r="R1338" s="16"/>
      <c r="S1338" s="946"/>
      <c r="T1338" s="913"/>
      <c r="U1338" s="913"/>
      <c r="V1338" s="913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</row>
    <row r="1339" spans="1:116" ht="10.5" customHeight="1" outlineLevel="4" x14ac:dyDescent="0.15">
      <c r="A1339" s="1002"/>
      <c r="B1339" s="1006"/>
      <c r="C1339" s="1010"/>
      <c r="D1339" s="979"/>
      <c r="E1339" s="961"/>
      <c r="F1339" s="983"/>
      <c r="G1339" s="943"/>
      <c r="H1339" s="987"/>
      <c r="I1339" s="987"/>
      <c r="J1339" s="18" t="s">
        <v>159</v>
      </c>
      <c r="K1339" s="21"/>
      <c r="L1339" s="21"/>
      <c r="M1339" s="22"/>
      <c r="N1339" s="22"/>
      <c r="O1339" s="22"/>
      <c r="P1339" s="22"/>
      <c r="Q1339" s="18"/>
      <c r="R1339" s="18"/>
      <c r="S1339" s="946"/>
      <c r="T1339" s="913"/>
      <c r="U1339" s="913"/>
      <c r="V1339" s="913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</row>
    <row r="1340" spans="1:116" ht="10.5" customHeight="1" outlineLevel="4" thickBot="1" x14ac:dyDescent="0.2">
      <c r="A1340" s="1003"/>
      <c r="B1340" s="1007"/>
      <c r="C1340" s="1011"/>
      <c r="D1340" s="980"/>
      <c r="E1340" s="962"/>
      <c r="F1340" s="984"/>
      <c r="G1340" s="944"/>
      <c r="H1340" s="988"/>
      <c r="I1340" s="988"/>
      <c r="J1340" s="19" t="s">
        <v>385</v>
      </c>
      <c r="K1340" s="19">
        <f>SUM(K1336:K1339)</f>
        <v>0</v>
      </c>
      <c r="L1340" s="19">
        <f>SUM(L1336:L1339)</f>
        <v>0</v>
      </c>
      <c r="M1340" s="19">
        <f t="shared" ref="M1340:R1340" si="319">SUM(M1336:M1339)</f>
        <v>0</v>
      </c>
      <c r="N1340" s="19">
        <f t="shared" si="319"/>
        <v>0</v>
      </c>
      <c r="O1340" s="19">
        <f t="shared" si="319"/>
        <v>0</v>
      </c>
      <c r="P1340" s="19">
        <f t="shared" si="319"/>
        <v>0</v>
      </c>
      <c r="Q1340" s="19">
        <f t="shared" si="319"/>
        <v>0</v>
      </c>
      <c r="R1340" s="19">
        <f t="shared" si="319"/>
        <v>0</v>
      </c>
      <c r="S1340" s="947"/>
      <c r="T1340" s="914"/>
      <c r="U1340" s="914"/>
      <c r="V1340" s="914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</row>
    <row r="1341" spans="1:116" ht="9.75" customHeight="1" outlineLevel="4" x14ac:dyDescent="0.15">
      <c r="A1341" s="1000" t="s">
        <v>73</v>
      </c>
      <c r="B1341" s="1004" t="s">
        <v>11</v>
      </c>
      <c r="C1341" s="1008" t="s">
        <v>10</v>
      </c>
      <c r="D1341" s="978">
        <v>2</v>
      </c>
      <c r="E1341" s="1023" t="s">
        <v>12</v>
      </c>
      <c r="F1341" s="1050"/>
      <c r="G1341" s="985"/>
      <c r="H1341" s="985"/>
      <c r="I1341" s="985"/>
      <c r="J1341" s="14" t="s">
        <v>156</v>
      </c>
      <c r="K1341" s="20"/>
      <c r="L1341" s="20"/>
      <c r="M1341" s="17"/>
      <c r="N1341" s="17"/>
      <c r="O1341" s="17"/>
      <c r="P1341" s="17"/>
      <c r="Q1341" s="16"/>
      <c r="R1341" s="16"/>
      <c r="S1341" s="945"/>
      <c r="T1341" s="912"/>
      <c r="U1341" s="912"/>
      <c r="V1341" s="912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</row>
    <row r="1342" spans="1:116" ht="9.75" customHeight="1" outlineLevel="4" x14ac:dyDescent="0.15">
      <c r="A1342" s="1001"/>
      <c r="B1342" s="1005"/>
      <c r="C1342" s="1009"/>
      <c r="D1342" s="979"/>
      <c r="E1342" s="1023"/>
      <c r="F1342" s="1050"/>
      <c r="G1342" s="985"/>
      <c r="H1342" s="985"/>
      <c r="I1342" s="985"/>
      <c r="J1342" s="16" t="s">
        <v>157</v>
      </c>
      <c r="K1342" s="20"/>
      <c r="L1342" s="20"/>
      <c r="M1342" s="17"/>
      <c r="N1342" s="17"/>
      <c r="O1342" s="17"/>
      <c r="P1342" s="17"/>
      <c r="Q1342" s="16"/>
      <c r="R1342" s="16"/>
      <c r="S1342" s="946"/>
      <c r="T1342" s="913"/>
      <c r="U1342" s="913"/>
      <c r="V1342" s="913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</row>
    <row r="1343" spans="1:116" ht="9.75" customHeight="1" outlineLevel="4" x14ac:dyDescent="0.15">
      <c r="A1343" s="1001"/>
      <c r="B1343" s="1005"/>
      <c r="C1343" s="1009"/>
      <c r="D1343" s="979"/>
      <c r="E1343" s="1023"/>
      <c r="F1343" s="1050"/>
      <c r="G1343" s="985"/>
      <c r="H1343" s="985"/>
      <c r="I1343" s="985"/>
      <c r="J1343" s="16" t="s">
        <v>158</v>
      </c>
      <c r="K1343" s="20"/>
      <c r="L1343" s="20"/>
      <c r="M1343" s="17"/>
      <c r="N1343" s="17"/>
      <c r="O1343" s="17"/>
      <c r="P1343" s="17"/>
      <c r="Q1343" s="16"/>
      <c r="R1343" s="16"/>
      <c r="S1343" s="946"/>
      <c r="T1343" s="913"/>
      <c r="U1343" s="913"/>
      <c r="V1343" s="913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</row>
    <row r="1344" spans="1:116" ht="9.75" customHeight="1" outlineLevel="4" x14ac:dyDescent="0.15">
      <c r="A1344" s="1002"/>
      <c r="B1344" s="1006"/>
      <c r="C1344" s="1010"/>
      <c r="D1344" s="979"/>
      <c r="E1344" s="1024"/>
      <c r="F1344" s="1051"/>
      <c r="G1344" s="987"/>
      <c r="H1344" s="987"/>
      <c r="I1344" s="987"/>
      <c r="J1344" s="18" t="s">
        <v>159</v>
      </c>
      <c r="K1344" s="21"/>
      <c r="L1344" s="21"/>
      <c r="M1344" s="22"/>
      <c r="N1344" s="22"/>
      <c r="O1344" s="22"/>
      <c r="P1344" s="22"/>
      <c r="Q1344" s="18"/>
      <c r="R1344" s="18"/>
      <c r="S1344" s="946"/>
      <c r="T1344" s="913"/>
      <c r="U1344" s="913"/>
      <c r="V1344" s="913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</row>
    <row r="1345" spans="1:116" ht="9.75" customHeight="1" outlineLevel="4" thickBot="1" x14ac:dyDescent="0.2">
      <c r="A1345" s="1003"/>
      <c r="B1345" s="1007"/>
      <c r="C1345" s="1011"/>
      <c r="D1345" s="980"/>
      <c r="E1345" s="1025"/>
      <c r="F1345" s="1052"/>
      <c r="G1345" s="988"/>
      <c r="H1345" s="988"/>
      <c r="I1345" s="988"/>
      <c r="J1345" s="19" t="s">
        <v>385</v>
      </c>
      <c r="K1345" s="19">
        <f>SUM(K1341:K1344)</f>
        <v>0</v>
      </c>
      <c r="L1345" s="19">
        <f>SUM(L1341:L1344)</f>
        <v>0</v>
      </c>
      <c r="M1345" s="19">
        <f t="shared" ref="M1345:R1345" si="320">SUM(M1341:M1344)</f>
        <v>0</v>
      </c>
      <c r="N1345" s="19">
        <f t="shared" si="320"/>
        <v>0</v>
      </c>
      <c r="O1345" s="19">
        <f t="shared" si="320"/>
        <v>0</v>
      </c>
      <c r="P1345" s="19">
        <f t="shared" si="320"/>
        <v>0</v>
      </c>
      <c r="Q1345" s="19">
        <f t="shared" si="320"/>
        <v>0</v>
      </c>
      <c r="R1345" s="19">
        <f t="shared" si="320"/>
        <v>0</v>
      </c>
      <c r="S1345" s="947"/>
      <c r="T1345" s="914"/>
      <c r="U1345" s="914"/>
      <c r="V1345" s="914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</row>
    <row r="1346" spans="1:116" ht="9.75" customHeight="1" outlineLevel="3" thickBot="1" x14ac:dyDescent="0.2">
      <c r="A1346" s="30" t="s">
        <v>73</v>
      </c>
      <c r="B1346" s="31" t="s">
        <v>11</v>
      </c>
      <c r="C1346" s="10" t="s">
        <v>10</v>
      </c>
      <c r="D1346" s="25">
        <v>2</v>
      </c>
      <c r="E1346" s="915" t="s">
        <v>46</v>
      </c>
      <c r="F1346" s="916"/>
      <c r="G1346" s="916"/>
      <c r="H1346" s="916"/>
      <c r="I1346" s="916"/>
      <c r="J1346" s="917"/>
      <c r="K1346" s="26">
        <f>K1335+K1340+K1345</f>
        <v>0</v>
      </c>
      <c r="L1346" s="26">
        <f>L1335+L1340+L1345</f>
        <v>0</v>
      </c>
      <c r="M1346" s="26">
        <f t="shared" ref="M1346:R1346" si="321">M1335+M1340+M1345</f>
        <v>0</v>
      </c>
      <c r="N1346" s="26">
        <f t="shared" si="321"/>
        <v>0</v>
      </c>
      <c r="O1346" s="26">
        <f t="shared" si="321"/>
        <v>0</v>
      </c>
      <c r="P1346" s="26">
        <f t="shared" si="321"/>
        <v>0</v>
      </c>
      <c r="Q1346" s="26">
        <f t="shared" si="321"/>
        <v>0</v>
      </c>
      <c r="R1346" s="26">
        <f t="shared" si="321"/>
        <v>0</v>
      </c>
      <c r="S1346" s="42" t="s">
        <v>13</v>
      </c>
      <c r="T1346" s="43" t="s">
        <v>13</v>
      </c>
      <c r="U1346" s="44" t="s">
        <v>13</v>
      </c>
      <c r="V1346" s="45" t="s">
        <v>13</v>
      </c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</row>
    <row r="1347" spans="1:116" ht="9.75" customHeight="1" outlineLevel="4" thickBot="1" x14ac:dyDescent="0.2">
      <c r="A1347" s="11" t="s">
        <v>73</v>
      </c>
      <c r="B1347" s="12" t="s">
        <v>11</v>
      </c>
      <c r="C1347" s="86" t="s">
        <v>10</v>
      </c>
      <c r="D1347" s="13">
        <v>3</v>
      </c>
      <c r="E1347" s="1016" t="s">
        <v>230</v>
      </c>
      <c r="F1347" s="1017"/>
      <c r="G1347" s="1017"/>
      <c r="H1347" s="1017"/>
      <c r="I1347" s="1017"/>
      <c r="J1347" s="1017"/>
      <c r="K1347" s="1017"/>
      <c r="L1347" s="1017"/>
      <c r="M1347" s="1017"/>
      <c r="N1347" s="1017"/>
      <c r="O1347" s="1017"/>
      <c r="P1347" s="1017"/>
      <c r="Q1347" s="1017"/>
      <c r="R1347" s="1017"/>
      <c r="S1347" s="1017"/>
      <c r="T1347" s="1017"/>
      <c r="U1347" s="1017"/>
      <c r="V1347" s="1018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</row>
    <row r="1348" spans="1:116" ht="9.75" customHeight="1" outlineLevel="4" x14ac:dyDescent="0.15">
      <c r="A1348" s="1000" t="s">
        <v>73</v>
      </c>
      <c r="B1348" s="1004" t="s">
        <v>11</v>
      </c>
      <c r="C1348" s="1008" t="s">
        <v>10</v>
      </c>
      <c r="D1348" s="978">
        <v>3</v>
      </c>
      <c r="E1348" s="1022" t="s">
        <v>10</v>
      </c>
      <c r="F1348" s="1135" t="s">
        <v>340</v>
      </c>
      <c r="G1348" s="942"/>
      <c r="H1348" s="942" t="s">
        <v>62</v>
      </c>
      <c r="I1348" s="942" t="s">
        <v>341</v>
      </c>
      <c r="J1348" s="16" t="s">
        <v>156</v>
      </c>
      <c r="K1348" s="20"/>
      <c r="L1348" s="14"/>
      <c r="M1348" s="15"/>
      <c r="N1348" s="15"/>
      <c r="O1348" s="15"/>
      <c r="P1348" s="15"/>
      <c r="Q1348" s="14"/>
      <c r="R1348" s="14"/>
      <c r="S1348" s="1012"/>
      <c r="T1348" s="912"/>
      <c r="U1348" s="912"/>
      <c r="V1348" s="912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</row>
    <row r="1349" spans="1:116" ht="9.75" customHeight="1" outlineLevel="4" x14ac:dyDescent="0.15">
      <c r="A1349" s="1001"/>
      <c r="B1349" s="1005"/>
      <c r="C1349" s="1009"/>
      <c r="D1349" s="979"/>
      <c r="E1349" s="1023"/>
      <c r="F1349" s="1136"/>
      <c r="G1349" s="943"/>
      <c r="H1349" s="943"/>
      <c r="I1349" s="943"/>
      <c r="J1349" s="16" t="s">
        <v>157</v>
      </c>
      <c r="K1349" s="20"/>
      <c r="L1349" s="16"/>
      <c r="M1349" s="17"/>
      <c r="N1349" s="17"/>
      <c r="O1349" s="17"/>
      <c r="P1349" s="17"/>
      <c r="Q1349" s="16"/>
      <c r="R1349" s="16"/>
      <c r="S1349" s="1013"/>
      <c r="T1349" s="913"/>
      <c r="U1349" s="913"/>
      <c r="V1349" s="913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</row>
    <row r="1350" spans="1:116" ht="9.75" customHeight="1" outlineLevel="4" x14ac:dyDescent="0.15">
      <c r="A1350" s="1001"/>
      <c r="B1350" s="1005"/>
      <c r="C1350" s="1009"/>
      <c r="D1350" s="979"/>
      <c r="E1350" s="1023"/>
      <c r="F1350" s="1136"/>
      <c r="G1350" s="943"/>
      <c r="H1350" s="943"/>
      <c r="I1350" s="943"/>
      <c r="J1350" s="16" t="s">
        <v>158</v>
      </c>
      <c r="K1350" s="20"/>
      <c r="L1350" s="16"/>
      <c r="M1350" s="17"/>
      <c r="N1350" s="17"/>
      <c r="O1350" s="17"/>
      <c r="P1350" s="17"/>
      <c r="Q1350" s="16"/>
      <c r="R1350" s="16"/>
      <c r="S1350" s="1013"/>
      <c r="T1350" s="913"/>
      <c r="U1350" s="913"/>
      <c r="V1350" s="913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</row>
    <row r="1351" spans="1:116" ht="9.75" customHeight="1" outlineLevel="4" x14ac:dyDescent="0.15">
      <c r="A1351" s="1002"/>
      <c r="B1351" s="1006"/>
      <c r="C1351" s="1010"/>
      <c r="D1351" s="979"/>
      <c r="E1351" s="1024"/>
      <c r="F1351" s="1136"/>
      <c r="G1351" s="943"/>
      <c r="H1351" s="943"/>
      <c r="I1351" s="943"/>
      <c r="J1351" s="18" t="s">
        <v>159</v>
      </c>
      <c r="K1351" s="21"/>
      <c r="L1351" s="18"/>
      <c r="M1351" s="18"/>
      <c r="N1351" s="18"/>
      <c r="O1351" s="18"/>
      <c r="P1351" s="18"/>
      <c r="Q1351" s="18"/>
      <c r="R1351" s="18"/>
      <c r="S1351" s="1014"/>
      <c r="T1351" s="913"/>
      <c r="U1351" s="913"/>
      <c r="V1351" s="913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</row>
    <row r="1352" spans="1:116" ht="9.75" customHeight="1" outlineLevel="4" thickBot="1" x14ac:dyDescent="0.2">
      <c r="A1352" s="1003"/>
      <c r="B1352" s="1007"/>
      <c r="C1352" s="1011"/>
      <c r="D1352" s="980"/>
      <c r="E1352" s="1025"/>
      <c r="F1352" s="1137"/>
      <c r="G1352" s="944"/>
      <c r="H1352" s="944"/>
      <c r="I1352" s="944"/>
      <c r="J1352" s="19" t="s">
        <v>385</v>
      </c>
      <c r="K1352" s="19">
        <f>SUM(K1348:K1351)</f>
        <v>0</v>
      </c>
      <c r="L1352" s="19">
        <f>SUM(L1348:L1351)</f>
        <v>0</v>
      </c>
      <c r="M1352" s="19">
        <f t="shared" ref="M1352:R1352" si="322">SUM(M1348:M1351)</f>
        <v>0</v>
      </c>
      <c r="N1352" s="19">
        <f t="shared" si="322"/>
        <v>0</v>
      </c>
      <c r="O1352" s="19">
        <f t="shared" si="322"/>
        <v>0</v>
      </c>
      <c r="P1352" s="19">
        <f t="shared" si="322"/>
        <v>0</v>
      </c>
      <c r="Q1352" s="19">
        <f t="shared" si="322"/>
        <v>0</v>
      </c>
      <c r="R1352" s="19">
        <f t="shared" si="322"/>
        <v>0</v>
      </c>
      <c r="S1352" s="1015"/>
      <c r="T1352" s="914"/>
      <c r="U1352" s="914"/>
      <c r="V1352" s="914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</row>
    <row r="1353" spans="1:116" ht="9.75" customHeight="1" outlineLevel="4" x14ac:dyDescent="0.15">
      <c r="A1353" s="1000" t="s">
        <v>73</v>
      </c>
      <c r="B1353" s="1004" t="s">
        <v>11</v>
      </c>
      <c r="C1353" s="1008" t="s">
        <v>10</v>
      </c>
      <c r="D1353" s="978">
        <v>3</v>
      </c>
      <c r="E1353" s="960" t="s">
        <v>11</v>
      </c>
      <c r="F1353" s="1166" t="s">
        <v>368</v>
      </c>
      <c r="G1353" s="942"/>
      <c r="H1353" s="942" t="s">
        <v>62</v>
      </c>
      <c r="I1353" s="942" t="s">
        <v>341</v>
      </c>
      <c r="J1353" s="14" t="s">
        <v>156</v>
      </c>
      <c r="K1353" s="20"/>
      <c r="L1353" s="20"/>
      <c r="M1353" s="17"/>
      <c r="N1353" s="17"/>
      <c r="O1353" s="17"/>
      <c r="P1353" s="17"/>
      <c r="Q1353" s="16"/>
      <c r="R1353" s="16"/>
      <c r="S1353" s="945"/>
      <c r="T1353" s="912"/>
      <c r="U1353" s="912"/>
      <c r="V1353" s="912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</row>
    <row r="1354" spans="1:116" ht="9.75" customHeight="1" outlineLevel="4" x14ac:dyDescent="0.15">
      <c r="A1354" s="1001"/>
      <c r="B1354" s="1005"/>
      <c r="C1354" s="1009"/>
      <c r="D1354" s="979"/>
      <c r="E1354" s="961"/>
      <c r="F1354" s="1167"/>
      <c r="G1354" s="943"/>
      <c r="H1354" s="943"/>
      <c r="I1354" s="943"/>
      <c r="J1354" s="16" t="s">
        <v>157</v>
      </c>
      <c r="K1354" s="20"/>
      <c r="L1354" s="20"/>
      <c r="M1354" s="17"/>
      <c r="N1354" s="17"/>
      <c r="O1354" s="17"/>
      <c r="P1354" s="17"/>
      <c r="Q1354" s="16"/>
      <c r="R1354" s="16"/>
      <c r="S1354" s="946"/>
      <c r="T1354" s="913"/>
      <c r="U1354" s="913"/>
      <c r="V1354" s="913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</row>
    <row r="1355" spans="1:116" ht="9.75" customHeight="1" outlineLevel="4" x14ac:dyDescent="0.15">
      <c r="A1355" s="1001"/>
      <c r="B1355" s="1005"/>
      <c r="C1355" s="1009"/>
      <c r="D1355" s="979"/>
      <c r="E1355" s="961"/>
      <c r="F1355" s="1167"/>
      <c r="G1355" s="943"/>
      <c r="H1355" s="943"/>
      <c r="I1355" s="943"/>
      <c r="J1355" s="16" t="s">
        <v>158</v>
      </c>
      <c r="K1355" s="20"/>
      <c r="L1355" s="20"/>
      <c r="M1355" s="17"/>
      <c r="N1355" s="17"/>
      <c r="O1355" s="17"/>
      <c r="P1355" s="17"/>
      <c r="Q1355" s="16"/>
      <c r="R1355" s="16"/>
      <c r="S1355" s="946"/>
      <c r="T1355" s="913"/>
      <c r="U1355" s="913"/>
      <c r="V1355" s="913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</row>
    <row r="1356" spans="1:116" ht="10.5" customHeight="1" outlineLevel="4" x14ac:dyDescent="0.15">
      <c r="A1356" s="1002"/>
      <c r="B1356" s="1006"/>
      <c r="C1356" s="1010"/>
      <c r="D1356" s="979"/>
      <c r="E1356" s="961"/>
      <c r="F1356" s="1167"/>
      <c r="G1356" s="943"/>
      <c r="H1356" s="943"/>
      <c r="I1356" s="943"/>
      <c r="J1356" s="18" t="s">
        <v>159</v>
      </c>
      <c r="K1356" s="21"/>
      <c r="L1356" s="21"/>
      <c r="M1356" s="22"/>
      <c r="N1356" s="22"/>
      <c r="O1356" s="22"/>
      <c r="P1356" s="22"/>
      <c r="Q1356" s="18"/>
      <c r="R1356" s="18"/>
      <c r="S1356" s="946"/>
      <c r="T1356" s="913"/>
      <c r="U1356" s="913"/>
      <c r="V1356" s="913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</row>
    <row r="1357" spans="1:116" ht="9.75" customHeight="1" outlineLevel="4" thickBot="1" x14ac:dyDescent="0.25">
      <c r="A1357" s="1003"/>
      <c r="B1357" s="1007"/>
      <c r="C1357" s="1011"/>
      <c r="D1357" s="980"/>
      <c r="E1357" s="962"/>
      <c r="F1357" s="1168"/>
      <c r="G1357" s="944"/>
      <c r="H1357" s="944"/>
      <c r="I1357" s="944"/>
      <c r="J1357" s="19" t="s">
        <v>385</v>
      </c>
      <c r="K1357" s="19">
        <f>SUM(K1353:K1356)</f>
        <v>0</v>
      </c>
      <c r="L1357" s="19">
        <f>SUM(L1353:L1356)</f>
        <v>0</v>
      </c>
      <c r="M1357" s="19">
        <f t="shared" ref="M1357:R1357" si="323">SUM(M1353:M1356)</f>
        <v>0</v>
      </c>
      <c r="N1357" s="19">
        <f t="shared" si="323"/>
        <v>0</v>
      </c>
      <c r="O1357" s="19">
        <f t="shared" si="323"/>
        <v>0</v>
      </c>
      <c r="P1357" s="19">
        <f t="shared" si="323"/>
        <v>0</v>
      </c>
      <c r="Q1357" s="19">
        <f t="shared" si="323"/>
        <v>0</v>
      </c>
      <c r="R1357" s="19">
        <f t="shared" si="323"/>
        <v>0</v>
      </c>
      <c r="S1357" s="947"/>
      <c r="T1357" s="914"/>
      <c r="U1357" s="914"/>
      <c r="V1357" s="914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</row>
    <row r="1358" spans="1:116" ht="9.75" customHeight="1" outlineLevel="4" x14ac:dyDescent="0.15">
      <c r="A1358" s="1000" t="s">
        <v>73</v>
      </c>
      <c r="B1358" s="1004" t="s">
        <v>11</v>
      </c>
      <c r="C1358" s="1008" t="s">
        <v>10</v>
      </c>
      <c r="D1358" s="978">
        <v>3</v>
      </c>
      <c r="E1358" s="960" t="s">
        <v>12</v>
      </c>
      <c r="F1358" s="1166" t="s">
        <v>369</v>
      </c>
      <c r="G1358" s="942"/>
      <c r="H1358" s="942" t="s">
        <v>62</v>
      </c>
      <c r="I1358" s="942" t="s">
        <v>341</v>
      </c>
      <c r="J1358" s="14" t="s">
        <v>156</v>
      </c>
      <c r="K1358" s="20"/>
      <c r="L1358" s="20"/>
      <c r="M1358" s="17"/>
      <c r="N1358" s="17"/>
      <c r="O1358" s="17"/>
      <c r="P1358" s="17"/>
      <c r="Q1358" s="16"/>
      <c r="R1358" s="16"/>
      <c r="S1358" s="945"/>
      <c r="T1358" s="912"/>
      <c r="U1358" s="912"/>
      <c r="V1358" s="912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</row>
    <row r="1359" spans="1:116" ht="11.25" customHeight="1" outlineLevel="4" x14ac:dyDescent="0.15">
      <c r="A1359" s="1001"/>
      <c r="B1359" s="1005"/>
      <c r="C1359" s="1009"/>
      <c r="D1359" s="979"/>
      <c r="E1359" s="961"/>
      <c r="F1359" s="1167"/>
      <c r="G1359" s="943"/>
      <c r="H1359" s="943"/>
      <c r="I1359" s="943"/>
      <c r="J1359" s="16" t="s">
        <v>157</v>
      </c>
      <c r="K1359" s="20"/>
      <c r="L1359" s="20"/>
      <c r="M1359" s="17"/>
      <c r="N1359" s="17"/>
      <c r="O1359" s="17"/>
      <c r="P1359" s="17"/>
      <c r="Q1359" s="16"/>
      <c r="R1359" s="16"/>
      <c r="S1359" s="946"/>
      <c r="T1359" s="913"/>
      <c r="U1359" s="913"/>
      <c r="V1359" s="913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</row>
    <row r="1360" spans="1:116" ht="9.75" customHeight="1" outlineLevel="4" x14ac:dyDescent="0.15">
      <c r="A1360" s="1001"/>
      <c r="B1360" s="1005"/>
      <c r="C1360" s="1009"/>
      <c r="D1360" s="979"/>
      <c r="E1360" s="961"/>
      <c r="F1360" s="1167"/>
      <c r="G1360" s="943"/>
      <c r="H1360" s="943"/>
      <c r="I1360" s="943"/>
      <c r="J1360" s="16" t="s">
        <v>158</v>
      </c>
      <c r="K1360" s="20"/>
      <c r="L1360" s="20"/>
      <c r="M1360" s="17"/>
      <c r="N1360" s="17"/>
      <c r="O1360" s="17"/>
      <c r="P1360" s="17"/>
      <c r="Q1360" s="16"/>
      <c r="R1360" s="16"/>
      <c r="S1360" s="946"/>
      <c r="T1360" s="913"/>
      <c r="U1360" s="913"/>
      <c r="V1360" s="913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</row>
    <row r="1361" spans="1:44" ht="9.75" customHeight="1" outlineLevel="4" x14ac:dyDescent="0.15">
      <c r="A1361" s="1002"/>
      <c r="B1361" s="1006"/>
      <c r="C1361" s="1010"/>
      <c r="D1361" s="979"/>
      <c r="E1361" s="961"/>
      <c r="F1361" s="1167"/>
      <c r="G1361" s="943"/>
      <c r="H1361" s="943"/>
      <c r="I1361" s="943"/>
      <c r="J1361" s="18" t="s">
        <v>159</v>
      </c>
      <c r="K1361" s="21"/>
      <c r="L1361" s="21"/>
      <c r="M1361" s="22"/>
      <c r="N1361" s="22"/>
      <c r="O1361" s="22"/>
      <c r="P1361" s="22"/>
      <c r="Q1361" s="18"/>
      <c r="R1361" s="18"/>
      <c r="S1361" s="946"/>
      <c r="T1361" s="913"/>
      <c r="U1361" s="913"/>
      <c r="V1361" s="913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</row>
    <row r="1362" spans="1:44" ht="9.75" customHeight="1" outlineLevel="4" thickBot="1" x14ac:dyDescent="0.2">
      <c r="A1362" s="1003"/>
      <c r="B1362" s="1007"/>
      <c r="C1362" s="1011"/>
      <c r="D1362" s="980"/>
      <c r="E1362" s="962"/>
      <c r="F1362" s="1168"/>
      <c r="G1362" s="944"/>
      <c r="H1362" s="944"/>
      <c r="I1362" s="944"/>
      <c r="J1362" s="19" t="s">
        <v>385</v>
      </c>
      <c r="K1362" s="19">
        <f>SUM(K1358:K1361)</f>
        <v>0</v>
      </c>
      <c r="L1362" s="19">
        <f>SUM(L1358:L1361)</f>
        <v>0</v>
      </c>
      <c r="M1362" s="19">
        <f t="shared" ref="M1362:R1362" si="324">SUM(M1358:M1361)</f>
        <v>0</v>
      </c>
      <c r="N1362" s="19">
        <f t="shared" si="324"/>
        <v>0</v>
      </c>
      <c r="O1362" s="19">
        <f t="shared" si="324"/>
        <v>0</v>
      </c>
      <c r="P1362" s="19">
        <f t="shared" si="324"/>
        <v>0</v>
      </c>
      <c r="Q1362" s="19">
        <f t="shared" si="324"/>
        <v>0</v>
      </c>
      <c r="R1362" s="19">
        <f t="shared" si="324"/>
        <v>0</v>
      </c>
      <c r="S1362" s="947"/>
      <c r="T1362" s="914"/>
      <c r="U1362" s="914"/>
      <c r="V1362" s="914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</row>
    <row r="1363" spans="1:44" ht="9.75" customHeight="1" outlineLevel="4" x14ac:dyDescent="0.15">
      <c r="A1363" s="1000" t="s">
        <v>73</v>
      </c>
      <c r="B1363" s="1004" t="s">
        <v>11</v>
      </c>
      <c r="C1363" s="1008" t="s">
        <v>10</v>
      </c>
      <c r="D1363" s="978">
        <v>3</v>
      </c>
      <c r="E1363" s="960" t="s">
        <v>41</v>
      </c>
      <c r="F1363" s="963"/>
      <c r="G1363" s="942"/>
      <c r="H1363" s="942"/>
      <c r="I1363" s="942"/>
      <c r="J1363" s="14" t="s">
        <v>156</v>
      </c>
      <c r="K1363" s="20"/>
      <c r="L1363" s="20"/>
      <c r="M1363" s="17"/>
      <c r="N1363" s="17"/>
      <c r="O1363" s="17"/>
      <c r="P1363" s="17"/>
      <c r="Q1363" s="16"/>
      <c r="R1363" s="16"/>
      <c r="S1363" s="945"/>
      <c r="T1363" s="912"/>
      <c r="U1363" s="912"/>
      <c r="V1363" s="912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</row>
    <row r="1364" spans="1:44" ht="11.25" customHeight="1" outlineLevel="4" x14ac:dyDescent="0.15">
      <c r="A1364" s="1001"/>
      <c r="B1364" s="1005"/>
      <c r="C1364" s="1009"/>
      <c r="D1364" s="979"/>
      <c r="E1364" s="961"/>
      <c r="F1364" s="964"/>
      <c r="G1364" s="943"/>
      <c r="H1364" s="943"/>
      <c r="I1364" s="943"/>
      <c r="J1364" s="16" t="s">
        <v>157</v>
      </c>
      <c r="K1364" s="20"/>
      <c r="L1364" s="20"/>
      <c r="M1364" s="17"/>
      <c r="N1364" s="17"/>
      <c r="O1364" s="17"/>
      <c r="P1364" s="17"/>
      <c r="Q1364" s="16"/>
      <c r="R1364" s="16"/>
      <c r="S1364" s="946"/>
      <c r="T1364" s="913"/>
      <c r="U1364" s="913"/>
      <c r="V1364" s="913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</row>
    <row r="1365" spans="1:44" ht="9.75" customHeight="1" outlineLevel="4" x14ac:dyDescent="0.15">
      <c r="A1365" s="1001"/>
      <c r="B1365" s="1005"/>
      <c r="C1365" s="1009"/>
      <c r="D1365" s="979"/>
      <c r="E1365" s="961"/>
      <c r="F1365" s="964"/>
      <c r="G1365" s="943"/>
      <c r="H1365" s="943"/>
      <c r="I1365" s="943"/>
      <c r="J1365" s="16" t="s">
        <v>158</v>
      </c>
      <c r="K1365" s="20"/>
      <c r="L1365" s="20"/>
      <c r="M1365" s="17"/>
      <c r="N1365" s="17"/>
      <c r="O1365" s="17"/>
      <c r="P1365" s="17"/>
      <c r="Q1365" s="16"/>
      <c r="R1365" s="16"/>
      <c r="S1365" s="946"/>
      <c r="T1365" s="913"/>
      <c r="U1365" s="913"/>
      <c r="V1365" s="913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</row>
    <row r="1366" spans="1:44" ht="9.75" customHeight="1" outlineLevel="4" x14ac:dyDescent="0.15">
      <c r="A1366" s="1002"/>
      <c r="B1366" s="1006"/>
      <c r="C1366" s="1010"/>
      <c r="D1366" s="979"/>
      <c r="E1366" s="961"/>
      <c r="F1366" s="964"/>
      <c r="G1366" s="943"/>
      <c r="H1366" s="943"/>
      <c r="I1366" s="943"/>
      <c r="J1366" s="18" t="s">
        <v>159</v>
      </c>
      <c r="K1366" s="21"/>
      <c r="L1366" s="21"/>
      <c r="M1366" s="22"/>
      <c r="N1366" s="22"/>
      <c r="O1366" s="22"/>
      <c r="P1366" s="22"/>
      <c r="Q1366" s="18"/>
      <c r="R1366" s="18"/>
      <c r="S1366" s="946"/>
      <c r="T1366" s="913"/>
      <c r="U1366" s="913"/>
      <c r="V1366" s="913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</row>
    <row r="1367" spans="1:44" ht="9.75" customHeight="1" outlineLevel="4" thickBot="1" x14ac:dyDescent="0.2">
      <c r="A1367" s="1003"/>
      <c r="B1367" s="1007"/>
      <c r="C1367" s="1011"/>
      <c r="D1367" s="980"/>
      <c r="E1367" s="962"/>
      <c r="F1367" s="965"/>
      <c r="G1367" s="944"/>
      <c r="H1367" s="944"/>
      <c r="I1367" s="944"/>
      <c r="J1367" s="19" t="s">
        <v>385</v>
      </c>
      <c r="K1367" s="19">
        <f t="shared" ref="K1367" si="325">SUM(K1363:K1366)</f>
        <v>0</v>
      </c>
      <c r="L1367" s="19">
        <f>SUM(L1363:L1366)</f>
        <v>0</v>
      </c>
      <c r="M1367" s="19">
        <f t="shared" ref="M1367:R1367" si="326">SUM(M1363:M1366)</f>
        <v>0</v>
      </c>
      <c r="N1367" s="19">
        <f t="shared" si="326"/>
        <v>0</v>
      </c>
      <c r="O1367" s="19">
        <f t="shared" si="326"/>
        <v>0</v>
      </c>
      <c r="P1367" s="19">
        <f t="shared" si="326"/>
        <v>0</v>
      </c>
      <c r="Q1367" s="19">
        <f t="shared" si="326"/>
        <v>0</v>
      </c>
      <c r="R1367" s="19">
        <f t="shared" si="326"/>
        <v>0</v>
      </c>
      <c r="S1367" s="947"/>
      <c r="T1367" s="914"/>
      <c r="U1367" s="914"/>
      <c r="V1367" s="914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</row>
    <row r="1368" spans="1:44" ht="9.75" customHeight="1" outlineLevel="4" x14ac:dyDescent="0.15">
      <c r="A1368" s="1000" t="s">
        <v>73</v>
      </c>
      <c r="B1368" s="1004" t="s">
        <v>11</v>
      </c>
      <c r="C1368" s="1008" t="s">
        <v>10</v>
      </c>
      <c r="D1368" s="978">
        <v>3</v>
      </c>
      <c r="E1368" s="960" t="s">
        <v>45</v>
      </c>
      <c r="F1368" s="963"/>
      <c r="G1368" s="942"/>
      <c r="H1368" s="942"/>
      <c r="I1368" s="942"/>
      <c r="J1368" s="14" t="s">
        <v>156</v>
      </c>
      <c r="K1368" s="20"/>
      <c r="L1368" s="20"/>
      <c r="M1368" s="17"/>
      <c r="N1368" s="17"/>
      <c r="O1368" s="17"/>
      <c r="P1368" s="17"/>
      <c r="Q1368" s="16"/>
      <c r="R1368" s="16"/>
      <c r="S1368" s="945"/>
      <c r="T1368" s="912"/>
      <c r="U1368" s="912"/>
      <c r="V1368" s="912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</row>
    <row r="1369" spans="1:44" ht="11.25" customHeight="1" outlineLevel="4" x14ac:dyDescent="0.15">
      <c r="A1369" s="1001"/>
      <c r="B1369" s="1005"/>
      <c r="C1369" s="1009"/>
      <c r="D1369" s="979"/>
      <c r="E1369" s="961"/>
      <c r="F1369" s="964"/>
      <c r="G1369" s="943"/>
      <c r="H1369" s="943"/>
      <c r="I1369" s="943"/>
      <c r="J1369" s="16" t="s">
        <v>157</v>
      </c>
      <c r="K1369" s="20"/>
      <c r="L1369" s="20"/>
      <c r="M1369" s="17"/>
      <c r="N1369" s="17"/>
      <c r="O1369" s="17"/>
      <c r="P1369" s="17"/>
      <c r="Q1369" s="16"/>
      <c r="R1369" s="16"/>
      <c r="S1369" s="946"/>
      <c r="T1369" s="913"/>
      <c r="U1369" s="913"/>
      <c r="V1369" s="913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</row>
    <row r="1370" spans="1:44" ht="9.75" customHeight="1" outlineLevel="4" x14ac:dyDescent="0.15">
      <c r="A1370" s="1001"/>
      <c r="B1370" s="1005"/>
      <c r="C1370" s="1009"/>
      <c r="D1370" s="979"/>
      <c r="E1370" s="961"/>
      <c r="F1370" s="964"/>
      <c r="G1370" s="943"/>
      <c r="H1370" s="943"/>
      <c r="I1370" s="943"/>
      <c r="J1370" s="16" t="s">
        <v>158</v>
      </c>
      <c r="K1370" s="20"/>
      <c r="L1370" s="20"/>
      <c r="M1370" s="17"/>
      <c r="N1370" s="17"/>
      <c r="O1370" s="17"/>
      <c r="P1370" s="17"/>
      <c r="Q1370" s="16"/>
      <c r="R1370" s="16"/>
      <c r="S1370" s="946"/>
      <c r="T1370" s="913"/>
      <c r="U1370" s="913"/>
      <c r="V1370" s="913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</row>
    <row r="1371" spans="1:44" ht="9.75" customHeight="1" outlineLevel="4" x14ac:dyDescent="0.15">
      <c r="A1371" s="1002"/>
      <c r="B1371" s="1006"/>
      <c r="C1371" s="1010"/>
      <c r="D1371" s="979"/>
      <c r="E1371" s="961"/>
      <c r="F1371" s="964"/>
      <c r="G1371" s="943"/>
      <c r="H1371" s="943"/>
      <c r="I1371" s="943"/>
      <c r="J1371" s="18" t="s">
        <v>159</v>
      </c>
      <c r="K1371" s="21"/>
      <c r="L1371" s="21"/>
      <c r="M1371" s="22"/>
      <c r="N1371" s="22"/>
      <c r="O1371" s="22"/>
      <c r="P1371" s="22"/>
      <c r="Q1371" s="18"/>
      <c r="R1371" s="18"/>
      <c r="S1371" s="946"/>
      <c r="T1371" s="913"/>
      <c r="U1371" s="913"/>
      <c r="V1371" s="913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</row>
    <row r="1372" spans="1:44" ht="9.75" customHeight="1" outlineLevel="4" thickBot="1" x14ac:dyDescent="0.2">
      <c r="A1372" s="1003"/>
      <c r="B1372" s="1007"/>
      <c r="C1372" s="1011"/>
      <c r="D1372" s="980"/>
      <c r="E1372" s="962"/>
      <c r="F1372" s="965"/>
      <c r="G1372" s="944"/>
      <c r="H1372" s="944"/>
      <c r="I1372" s="944"/>
      <c r="J1372" s="19" t="s">
        <v>385</v>
      </c>
      <c r="K1372" s="19">
        <f t="shared" ref="K1372" si="327">SUM(K1368:K1371)</f>
        <v>0</v>
      </c>
      <c r="L1372" s="19">
        <f>SUM(L1368:L1371)</f>
        <v>0</v>
      </c>
      <c r="M1372" s="19">
        <f t="shared" ref="M1372:R1372" si="328">SUM(M1368:M1371)</f>
        <v>0</v>
      </c>
      <c r="N1372" s="19">
        <f t="shared" si="328"/>
        <v>0</v>
      </c>
      <c r="O1372" s="19">
        <f t="shared" si="328"/>
        <v>0</v>
      </c>
      <c r="P1372" s="19">
        <f t="shared" si="328"/>
        <v>0</v>
      </c>
      <c r="Q1372" s="19">
        <f t="shared" si="328"/>
        <v>0</v>
      </c>
      <c r="R1372" s="19">
        <f t="shared" si="328"/>
        <v>0</v>
      </c>
      <c r="S1372" s="947"/>
      <c r="T1372" s="914"/>
      <c r="U1372" s="914"/>
      <c r="V1372" s="914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</row>
    <row r="1373" spans="1:44" ht="9.75" customHeight="1" outlineLevel="3" thickBot="1" x14ac:dyDescent="0.2">
      <c r="A1373" s="30" t="s">
        <v>73</v>
      </c>
      <c r="B1373" s="31" t="s">
        <v>11</v>
      </c>
      <c r="C1373" s="10" t="s">
        <v>10</v>
      </c>
      <c r="D1373" s="25">
        <v>3</v>
      </c>
      <c r="E1373" s="915" t="s">
        <v>46</v>
      </c>
      <c r="F1373" s="916"/>
      <c r="G1373" s="916"/>
      <c r="H1373" s="916"/>
      <c r="I1373" s="916"/>
      <c r="J1373" s="917"/>
      <c r="K1373" s="26">
        <f>K1352+K1357+K1362+K1367+K1372</f>
        <v>0</v>
      </c>
      <c r="L1373" s="26">
        <f>L1352+L1357+L1362+L1367+L1372</f>
        <v>0</v>
      </c>
      <c r="M1373" s="26">
        <f t="shared" ref="M1373:R1373" si="329">M1352+M1357+M1362+M1367+M1372</f>
        <v>0</v>
      </c>
      <c r="N1373" s="26">
        <f t="shared" si="329"/>
        <v>0</v>
      </c>
      <c r="O1373" s="26">
        <f t="shared" si="329"/>
        <v>0</v>
      </c>
      <c r="P1373" s="26">
        <f t="shared" si="329"/>
        <v>0</v>
      </c>
      <c r="Q1373" s="26">
        <f t="shared" si="329"/>
        <v>0</v>
      </c>
      <c r="R1373" s="26">
        <f t="shared" si="329"/>
        <v>0</v>
      </c>
      <c r="S1373" s="42" t="s">
        <v>13</v>
      </c>
      <c r="T1373" s="43" t="s">
        <v>13</v>
      </c>
      <c r="U1373" s="44" t="s">
        <v>13</v>
      </c>
      <c r="V1373" s="45" t="s">
        <v>13</v>
      </c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</row>
    <row r="1374" spans="1:44" ht="9.75" customHeight="1" outlineLevel="4" thickBot="1" x14ac:dyDescent="0.2">
      <c r="A1374" s="11" t="s">
        <v>73</v>
      </c>
      <c r="B1374" s="12" t="s">
        <v>11</v>
      </c>
      <c r="C1374" s="86" t="s">
        <v>10</v>
      </c>
      <c r="D1374" s="13">
        <v>4</v>
      </c>
      <c r="E1374" s="1016" t="s">
        <v>231</v>
      </c>
      <c r="F1374" s="1017"/>
      <c r="G1374" s="1017"/>
      <c r="H1374" s="1017"/>
      <c r="I1374" s="1017"/>
      <c r="J1374" s="1017"/>
      <c r="K1374" s="1017"/>
      <c r="L1374" s="1017"/>
      <c r="M1374" s="1017"/>
      <c r="N1374" s="1017"/>
      <c r="O1374" s="1017"/>
      <c r="P1374" s="1017"/>
      <c r="Q1374" s="1017"/>
      <c r="R1374" s="1017"/>
      <c r="S1374" s="1017"/>
      <c r="T1374" s="1017"/>
      <c r="U1374" s="1017"/>
      <c r="V1374" s="1018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</row>
    <row r="1375" spans="1:44" ht="9.75" customHeight="1" outlineLevel="4" x14ac:dyDescent="0.15">
      <c r="A1375" s="1000" t="s">
        <v>73</v>
      </c>
      <c r="B1375" s="1004" t="s">
        <v>11</v>
      </c>
      <c r="C1375" s="1008" t="s">
        <v>10</v>
      </c>
      <c r="D1375" s="978">
        <v>4</v>
      </c>
      <c r="E1375" s="1022" t="s">
        <v>10</v>
      </c>
      <c r="F1375" s="981"/>
      <c r="G1375" s="986"/>
      <c r="H1375" s="986"/>
      <c r="I1375" s="986"/>
      <c r="J1375" s="16" t="s">
        <v>156</v>
      </c>
      <c r="K1375" s="20"/>
      <c r="L1375" s="14"/>
      <c r="M1375" s="15"/>
      <c r="N1375" s="15"/>
      <c r="O1375" s="15"/>
      <c r="P1375" s="15"/>
      <c r="Q1375" s="14"/>
      <c r="R1375" s="14"/>
      <c r="S1375" s="1012"/>
      <c r="T1375" s="912"/>
      <c r="U1375" s="912"/>
      <c r="V1375" s="912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</row>
    <row r="1376" spans="1:44" ht="9.75" customHeight="1" outlineLevel="4" x14ac:dyDescent="0.15">
      <c r="A1376" s="1001"/>
      <c r="B1376" s="1005"/>
      <c r="C1376" s="1009"/>
      <c r="D1376" s="979"/>
      <c r="E1376" s="1023"/>
      <c r="F1376" s="982"/>
      <c r="G1376" s="985"/>
      <c r="H1376" s="985"/>
      <c r="I1376" s="985"/>
      <c r="J1376" s="16" t="s">
        <v>157</v>
      </c>
      <c r="K1376" s="20"/>
      <c r="L1376" s="16"/>
      <c r="M1376" s="17"/>
      <c r="N1376" s="17"/>
      <c r="O1376" s="17"/>
      <c r="P1376" s="17"/>
      <c r="Q1376" s="16"/>
      <c r="R1376" s="16"/>
      <c r="S1376" s="1013"/>
      <c r="T1376" s="913"/>
      <c r="U1376" s="913"/>
      <c r="V1376" s="913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</row>
    <row r="1377" spans="1:116" ht="9.75" customHeight="1" outlineLevel="4" x14ac:dyDescent="0.15">
      <c r="A1377" s="1001"/>
      <c r="B1377" s="1005"/>
      <c r="C1377" s="1009"/>
      <c r="D1377" s="979"/>
      <c r="E1377" s="1023"/>
      <c r="F1377" s="982"/>
      <c r="G1377" s="985"/>
      <c r="H1377" s="985"/>
      <c r="I1377" s="985"/>
      <c r="J1377" s="16" t="s">
        <v>158</v>
      </c>
      <c r="K1377" s="20"/>
      <c r="L1377" s="16"/>
      <c r="M1377" s="17"/>
      <c r="N1377" s="17"/>
      <c r="O1377" s="17"/>
      <c r="P1377" s="17"/>
      <c r="Q1377" s="16"/>
      <c r="R1377" s="16"/>
      <c r="S1377" s="1013"/>
      <c r="T1377" s="913"/>
      <c r="U1377" s="913"/>
      <c r="V1377" s="913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</row>
    <row r="1378" spans="1:116" ht="9.75" customHeight="1" outlineLevel="4" x14ac:dyDescent="0.15">
      <c r="A1378" s="1002"/>
      <c r="B1378" s="1006"/>
      <c r="C1378" s="1010"/>
      <c r="D1378" s="979"/>
      <c r="E1378" s="1024"/>
      <c r="F1378" s="983"/>
      <c r="G1378" s="987"/>
      <c r="H1378" s="987"/>
      <c r="I1378" s="987"/>
      <c r="J1378" s="18" t="s">
        <v>159</v>
      </c>
      <c r="K1378" s="21"/>
      <c r="L1378" s="18"/>
      <c r="M1378" s="18"/>
      <c r="N1378" s="18"/>
      <c r="O1378" s="18"/>
      <c r="P1378" s="18"/>
      <c r="Q1378" s="18"/>
      <c r="R1378" s="18"/>
      <c r="S1378" s="1014"/>
      <c r="T1378" s="913"/>
      <c r="U1378" s="913"/>
      <c r="V1378" s="913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</row>
    <row r="1379" spans="1:116" ht="9.75" customHeight="1" outlineLevel="4" thickBot="1" x14ac:dyDescent="0.2">
      <c r="A1379" s="1003"/>
      <c r="B1379" s="1007"/>
      <c r="C1379" s="1011"/>
      <c r="D1379" s="980"/>
      <c r="E1379" s="1025"/>
      <c r="F1379" s="984"/>
      <c r="G1379" s="988"/>
      <c r="H1379" s="988"/>
      <c r="I1379" s="988"/>
      <c r="J1379" s="19" t="s">
        <v>385</v>
      </c>
      <c r="K1379" s="19">
        <f>SUM(K1375:K1378)</f>
        <v>0</v>
      </c>
      <c r="L1379" s="19">
        <f>SUM(L1375:L1378)</f>
        <v>0</v>
      </c>
      <c r="M1379" s="19">
        <f t="shared" ref="M1379:R1379" si="330">SUM(M1375:M1378)</f>
        <v>0</v>
      </c>
      <c r="N1379" s="19">
        <f t="shared" si="330"/>
        <v>0</v>
      </c>
      <c r="O1379" s="19">
        <f t="shared" si="330"/>
        <v>0</v>
      </c>
      <c r="P1379" s="19">
        <f t="shared" si="330"/>
        <v>0</v>
      </c>
      <c r="Q1379" s="19">
        <f t="shared" si="330"/>
        <v>0</v>
      </c>
      <c r="R1379" s="19">
        <f t="shared" si="330"/>
        <v>0</v>
      </c>
      <c r="S1379" s="1015"/>
      <c r="T1379" s="914"/>
      <c r="U1379" s="914"/>
      <c r="V1379" s="914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</row>
    <row r="1380" spans="1:116" ht="9.75" customHeight="1" outlineLevel="4" x14ac:dyDescent="0.15">
      <c r="A1380" s="1000" t="s">
        <v>73</v>
      </c>
      <c r="B1380" s="1004" t="s">
        <v>11</v>
      </c>
      <c r="C1380" s="1008" t="s">
        <v>10</v>
      </c>
      <c r="D1380" s="978">
        <v>4</v>
      </c>
      <c r="E1380" s="960" t="s">
        <v>11</v>
      </c>
      <c r="F1380" s="981"/>
      <c r="G1380" s="942"/>
      <c r="H1380" s="986"/>
      <c r="I1380" s="986"/>
      <c r="J1380" s="14" t="s">
        <v>156</v>
      </c>
      <c r="K1380" s="20"/>
      <c r="L1380" s="20"/>
      <c r="M1380" s="17"/>
      <c r="N1380" s="17"/>
      <c r="O1380" s="17"/>
      <c r="P1380" s="17"/>
      <c r="Q1380" s="16"/>
      <c r="R1380" s="16"/>
      <c r="S1380" s="945"/>
      <c r="T1380" s="912"/>
      <c r="U1380" s="912"/>
      <c r="V1380" s="912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</row>
    <row r="1381" spans="1:116" ht="9.75" customHeight="1" outlineLevel="4" x14ac:dyDescent="0.15">
      <c r="A1381" s="1001"/>
      <c r="B1381" s="1005"/>
      <c r="C1381" s="1009"/>
      <c r="D1381" s="979"/>
      <c r="E1381" s="961"/>
      <c r="F1381" s="982"/>
      <c r="G1381" s="943"/>
      <c r="H1381" s="985"/>
      <c r="I1381" s="985"/>
      <c r="J1381" s="16" t="s">
        <v>157</v>
      </c>
      <c r="K1381" s="20"/>
      <c r="L1381" s="20"/>
      <c r="M1381" s="17"/>
      <c r="N1381" s="17"/>
      <c r="O1381" s="17"/>
      <c r="P1381" s="17"/>
      <c r="Q1381" s="16"/>
      <c r="R1381" s="16"/>
      <c r="S1381" s="946"/>
      <c r="T1381" s="913"/>
      <c r="U1381" s="913"/>
      <c r="V1381" s="913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</row>
    <row r="1382" spans="1:116" ht="9.75" customHeight="1" outlineLevel="4" x14ac:dyDescent="0.15">
      <c r="A1382" s="1001"/>
      <c r="B1382" s="1005"/>
      <c r="C1382" s="1009"/>
      <c r="D1382" s="979"/>
      <c r="E1382" s="961"/>
      <c r="F1382" s="982"/>
      <c r="G1382" s="943"/>
      <c r="H1382" s="985"/>
      <c r="I1382" s="985"/>
      <c r="J1382" s="16" t="s">
        <v>158</v>
      </c>
      <c r="K1382" s="20"/>
      <c r="L1382" s="20"/>
      <c r="M1382" s="17"/>
      <c r="N1382" s="17"/>
      <c r="O1382" s="17"/>
      <c r="P1382" s="17"/>
      <c r="Q1382" s="16"/>
      <c r="R1382" s="16"/>
      <c r="S1382" s="946"/>
      <c r="T1382" s="913"/>
      <c r="U1382" s="913"/>
      <c r="V1382" s="913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</row>
    <row r="1383" spans="1:116" ht="9.75" customHeight="1" outlineLevel="4" x14ac:dyDescent="0.15">
      <c r="A1383" s="1002"/>
      <c r="B1383" s="1006"/>
      <c r="C1383" s="1010"/>
      <c r="D1383" s="979"/>
      <c r="E1383" s="961"/>
      <c r="F1383" s="983"/>
      <c r="G1383" s="943"/>
      <c r="H1383" s="987"/>
      <c r="I1383" s="987"/>
      <c r="J1383" s="18" t="s">
        <v>159</v>
      </c>
      <c r="K1383" s="21"/>
      <c r="L1383" s="21"/>
      <c r="M1383" s="22"/>
      <c r="N1383" s="22"/>
      <c r="O1383" s="22"/>
      <c r="P1383" s="22"/>
      <c r="Q1383" s="18"/>
      <c r="R1383" s="18"/>
      <c r="S1383" s="946"/>
      <c r="T1383" s="913"/>
      <c r="U1383" s="913"/>
      <c r="V1383" s="913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</row>
    <row r="1384" spans="1:116" ht="9.75" customHeight="1" outlineLevel="4" thickBot="1" x14ac:dyDescent="0.2">
      <c r="A1384" s="1003"/>
      <c r="B1384" s="1007"/>
      <c r="C1384" s="1011"/>
      <c r="D1384" s="980"/>
      <c r="E1384" s="962"/>
      <c r="F1384" s="984"/>
      <c r="G1384" s="944"/>
      <c r="H1384" s="988"/>
      <c r="I1384" s="988"/>
      <c r="J1384" s="19" t="s">
        <v>385</v>
      </c>
      <c r="K1384" s="19">
        <f>SUM(K1380:K1383)</f>
        <v>0</v>
      </c>
      <c r="L1384" s="19">
        <f>SUM(L1380:L1383)</f>
        <v>0</v>
      </c>
      <c r="M1384" s="19">
        <f t="shared" ref="M1384:R1384" si="331">SUM(M1380:M1383)</f>
        <v>0</v>
      </c>
      <c r="N1384" s="19">
        <f t="shared" si="331"/>
        <v>0</v>
      </c>
      <c r="O1384" s="19">
        <f t="shared" si="331"/>
        <v>0</v>
      </c>
      <c r="P1384" s="19">
        <f t="shared" si="331"/>
        <v>0</v>
      </c>
      <c r="Q1384" s="19">
        <f t="shared" si="331"/>
        <v>0</v>
      </c>
      <c r="R1384" s="19">
        <f t="shared" si="331"/>
        <v>0</v>
      </c>
      <c r="S1384" s="947"/>
      <c r="T1384" s="914"/>
      <c r="U1384" s="914"/>
      <c r="V1384" s="914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</row>
    <row r="1385" spans="1:116" ht="10.5" customHeight="1" outlineLevel="4" x14ac:dyDescent="0.15">
      <c r="A1385" s="1000" t="s">
        <v>73</v>
      </c>
      <c r="B1385" s="1004" t="s">
        <v>11</v>
      </c>
      <c r="C1385" s="1008" t="s">
        <v>10</v>
      </c>
      <c r="D1385" s="978">
        <v>4</v>
      </c>
      <c r="E1385" s="1023" t="s">
        <v>12</v>
      </c>
      <c r="F1385" s="1050"/>
      <c r="G1385" s="985"/>
      <c r="H1385" s="985"/>
      <c r="I1385" s="985"/>
      <c r="J1385" s="14" t="s">
        <v>156</v>
      </c>
      <c r="K1385" s="20"/>
      <c r="L1385" s="20"/>
      <c r="M1385" s="17"/>
      <c r="N1385" s="17"/>
      <c r="O1385" s="17"/>
      <c r="P1385" s="17"/>
      <c r="Q1385" s="16"/>
      <c r="R1385" s="16"/>
      <c r="S1385" s="945"/>
      <c r="T1385" s="912"/>
      <c r="U1385" s="912"/>
      <c r="V1385" s="912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</row>
    <row r="1386" spans="1:116" ht="10.5" customHeight="1" outlineLevel="4" x14ac:dyDescent="0.15">
      <c r="A1386" s="1001"/>
      <c r="B1386" s="1005"/>
      <c r="C1386" s="1009"/>
      <c r="D1386" s="979"/>
      <c r="E1386" s="1023"/>
      <c r="F1386" s="1050"/>
      <c r="G1386" s="985"/>
      <c r="H1386" s="985"/>
      <c r="I1386" s="985"/>
      <c r="J1386" s="16" t="s">
        <v>157</v>
      </c>
      <c r="K1386" s="20"/>
      <c r="L1386" s="20"/>
      <c r="M1386" s="17"/>
      <c r="N1386" s="17"/>
      <c r="O1386" s="17"/>
      <c r="P1386" s="17"/>
      <c r="Q1386" s="16"/>
      <c r="R1386" s="16"/>
      <c r="S1386" s="946"/>
      <c r="T1386" s="913"/>
      <c r="U1386" s="913"/>
      <c r="V1386" s="913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</row>
    <row r="1387" spans="1:116" ht="9.75" customHeight="1" outlineLevel="4" x14ac:dyDescent="0.15">
      <c r="A1387" s="1001"/>
      <c r="B1387" s="1005"/>
      <c r="C1387" s="1009"/>
      <c r="D1387" s="979"/>
      <c r="E1387" s="1023"/>
      <c r="F1387" s="1050"/>
      <c r="G1387" s="985"/>
      <c r="H1387" s="985"/>
      <c r="I1387" s="985"/>
      <c r="J1387" s="16" t="s">
        <v>158</v>
      </c>
      <c r="K1387" s="20"/>
      <c r="L1387" s="20"/>
      <c r="M1387" s="17"/>
      <c r="N1387" s="17"/>
      <c r="O1387" s="17"/>
      <c r="P1387" s="17"/>
      <c r="Q1387" s="16"/>
      <c r="R1387" s="16"/>
      <c r="S1387" s="946"/>
      <c r="T1387" s="913"/>
      <c r="U1387" s="913"/>
      <c r="V1387" s="913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</row>
    <row r="1388" spans="1:116" ht="9.75" customHeight="1" outlineLevel="4" x14ac:dyDescent="0.15">
      <c r="A1388" s="1002"/>
      <c r="B1388" s="1006"/>
      <c r="C1388" s="1010"/>
      <c r="D1388" s="979"/>
      <c r="E1388" s="1024"/>
      <c r="F1388" s="1051"/>
      <c r="G1388" s="987"/>
      <c r="H1388" s="987"/>
      <c r="I1388" s="987"/>
      <c r="J1388" s="18" t="s">
        <v>159</v>
      </c>
      <c r="K1388" s="21"/>
      <c r="L1388" s="21"/>
      <c r="M1388" s="22"/>
      <c r="N1388" s="22"/>
      <c r="O1388" s="22"/>
      <c r="P1388" s="22"/>
      <c r="Q1388" s="18"/>
      <c r="R1388" s="18"/>
      <c r="S1388" s="946"/>
      <c r="T1388" s="913"/>
      <c r="U1388" s="913"/>
      <c r="V1388" s="913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</row>
    <row r="1389" spans="1:116" ht="9.75" customHeight="1" outlineLevel="4" thickBot="1" x14ac:dyDescent="0.2">
      <c r="A1389" s="1003"/>
      <c r="B1389" s="1007"/>
      <c r="C1389" s="1011"/>
      <c r="D1389" s="980"/>
      <c r="E1389" s="1025"/>
      <c r="F1389" s="1052"/>
      <c r="G1389" s="988"/>
      <c r="H1389" s="988"/>
      <c r="I1389" s="988"/>
      <c r="J1389" s="19" t="s">
        <v>385</v>
      </c>
      <c r="K1389" s="19">
        <f>SUM(K1385:K1388)</f>
        <v>0</v>
      </c>
      <c r="L1389" s="19">
        <f>SUM(L1385:L1388)</f>
        <v>0</v>
      </c>
      <c r="M1389" s="19">
        <f t="shared" ref="M1389:R1389" si="332">SUM(M1385:M1388)</f>
        <v>0</v>
      </c>
      <c r="N1389" s="19">
        <f t="shared" si="332"/>
        <v>0</v>
      </c>
      <c r="O1389" s="19">
        <f t="shared" si="332"/>
        <v>0</v>
      </c>
      <c r="P1389" s="19">
        <f t="shared" si="332"/>
        <v>0</v>
      </c>
      <c r="Q1389" s="19">
        <f t="shared" si="332"/>
        <v>0</v>
      </c>
      <c r="R1389" s="19">
        <f t="shared" si="332"/>
        <v>0</v>
      </c>
      <c r="S1389" s="947"/>
      <c r="T1389" s="914"/>
      <c r="U1389" s="914"/>
      <c r="V1389" s="914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</row>
    <row r="1390" spans="1:116" ht="9.75" customHeight="1" outlineLevel="3" thickBot="1" x14ac:dyDescent="0.2">
      <c r="A1390" s="30" t="s">
        <v>73</v>
      </c>
      <c r="B1390" s="31" t="s">
        <v>11</v>
      </c>
      <c r="C1390" s="10" t="s">
        <v>10</v>
      </c>
      <c r="D1390" s="25">
        <v>4</v>
      </c>
      <c r="E1390" s="915" t="s">
        <v>46</v>
      </c>
      <c r="F1390" s="916"/>
      <c r="G1390" s="916"/>
      <c r="H1390" s="916"/>
      <c r="I1390" s="916"/>
      <c r="J1390" s="917"/>
      <c r="K1390" s="26">
        <f>K1379+K1384+K1389</f>
        <v>0</v>
      </c>
      <c r="L1390" s="26">
        <f>L1379+L1384+L1389</f>
        <v>0</v>
      </c>
      <c r="M1390" s="26">
        <f t="shared" ref="M1390:R1390" si="333">M1379+M1384+M1389</f>
        <v>0</v>
      </c>
      <c r="N1390" s="26">
        <f t="shared" si="333"/>
        <v>0</v>
      </c>
      <c r="O1390" s="26">
        <f t="shared" si="333"/>
        <v>0</v>
      </c>
      <c r="P1390" s="26">
        <f t="shared" si="333"/>
        <v>0</v>
      </c>
      <c r="Q1390" s="26">
        <f t="shared" si="333"/>
        <v>0</v>
      </c>
      <c r="R1390" s="26">
        <f t="shared" si="333"/>
        <v>0</v>
      </c>
      <c r="S1390" s="42" t="s">
        <v>13</v>
      </c>
      <c r="T1390" s="43" t="s">
        <v>13</v>
      </c>
      <c r="U1390" s="44" t="s">
        <v>13</v>
      </c>
      <c r="V1390" s="45" t="s">
        <v>13</v>
      </c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</row>
    <row r="1391" spans="1:116" ht="9.75" customHeight="1" outlineLevel="4" thickBot="1" x14ac:dyDescent="0.2">
      <c r="A1391" s="11" t="s">
        <v>73</v>
      </c>
      <c r="B1391" s="12" t="s">
        <v>11</v>
      </c>
      <c r="C1391" s="86" t="s">
        <v>10</v>
      </c>
      <c r="D1391" s="13">
        <v>5</v>
      </c>
      <c r="E1391" s="1016" t="s">
        <v>232</v>
      </c>
      <c r="F1391" s="1017"/>
      <c r="G1391" s="1017"/>
      <c r="H1391" s="1017"/>
      <c r="I1391" s="1017"/>
      <c r="J1391" s="1017"/>
      <c r="K1391" s="1017"/>
      <c r="L1391" s="1017"/>
      <c r="M1391" s="1017"/>
      <c r="N1391" s="1017"/>
      <c r="O1391" s="1017"/>
      <c r="P1391" s="1017"/>
      <c r="Q1391" s="1017"/>
      <c r="R1391" s="1017"/>
      <c r="S1391" s="1017"/>
      <c r="T1391" s="1017"/>
      <c r="U1391" s="1017"/>
      <c r="V1391" s="1018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</row>
    <row r="1392" spans="1:116" ht="9.75" customHeight="1" outlineLevel="4" x14ac:dyDescent="0.15">
      <c r="A1392" s="1000" t="s">
        <v>73</v>
      </c>
      <c r="B1392" s="1004" t="s">
        <v>11</v>
      </c>
      <c r="C1392" s="1008" t="s">
        <v>10</v>
      </c>
      <c r="D1392" s="978">
        <v>5</v>
      </c>
      <c r="E1392" s="1022" t="s">
        <v>10</v>
      </c>
      <c r="F1392" s="981"/>
      <c r="G1392" s="986"/>
      <c r="H1392" s="986"/>
      <c r="I1392" s="986"/>
      <c r="J1392" s="16" t="s">
        <v>156</v>
      </c>
      <c r="K1392" s="20"/>
      <c r="L1392" s="14"/>
      <c r="M1392" s="15"/>
      <c r="N1392" s="15"/>
      <c r="O1392" s="15"/>
      <c r="P1392" s="15"/>
      <c r="Q1392" s="14"/>
      <c r="R1392" s="14"/>
      <c r="S1392" s="1012"/>
      <c r="T1392" s="912"/>
      <c r="U1392" s="912"/>
      <c r="V1392" s="912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</row>
    <row r="1393" spans="1:116" ht="9.75" customHeight="1" outlineLevel="4" x14ac:dyDescent="0.15">
      <c r="A1393" s="1001"/>
      <c r="B1393" s="1005"/>
      <c r="C1393" s="1009"/>
      <c r="D1393" s="979"/>
      <c r="E1393" s="1023"/>
      <c r="F1393" s="982"/>
      <c r="G1393" s="985"/>
      <c r="H1393" s="985"/>
      <c r="I1393" s="985"/>
      <c r="J1393" s="16" t="s">
        <v>157</v>
      </c>
      <c r="K1393" s="20"/>
      <c r="L1393" s="16"/>
      <c r="M1393" s="17"/>
      <c r="N1393" s="17"/>
      <c r="O1393" s="17"/>
      <c r="P1393" s="17"/>
      <c r="Q1393" s="16"/>
      <c r="R1393" s="16"/>
      <c r="S1393" s="1013"/>
      <c r="T1393" s="913"/>
      <c r="U1393" s="913"/>
      <c r="V1393" s="913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</row>
    <row r="1394" spans="1:116" ht="9.75" customHeight="1" outlineLevel="4" x14ac:dyDescent="0.15">
      <c r="A1394" s="1001"/>
      <c r="B1394" s="1005"/>
      <c r="C1394" s="1009"/>
      <c r="D1394" s="979"/>
      <c r="E1394" s="1023"/>
      <c r="F1394" s="982"/>
      <c r="G1394" s="985"/>
      <c r="H1394" s="985"/>
      <c r="I1394" s="985"/>
      <c r="J1394" s="16" t="s">
        <v>158</v>
      </c>
      <c r="K1394" s="20"/>
      <c r="L1394" s="16"/>
      <c r="M1394" s="17"/>
      <c r="N1394" s="17"/>
      <c r="O1394" s="17"/>
      <c r="P1394" s="17"/>
      <c r="Q1394" s="16"/>
      <c r="R1394" s="16"/>
      <c r="S1394" s="1013"/>
      <c r="T1394" s="913"/>
      <c r="U1394" s="913"/>
      <c r="V1394" s="913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</row>
    <row r="1395" spans="1:116" ht="9.75" customHeight="1" outlineLevel="4" x14ac:dyDescent="0.15">
      <c r="A1395" s="1002"/>
      <c r="B1395" s="1006"/>
      <c r="C1395" s="1010"/>
      <c r="D1395" s="979"/>
      <c r="E1395" s="1024"/>
      <c r="F1395" s="983"/>
      <c r="G1395" s="987"/>
      <c r="H1395" s="987"/>
      <c r="I1395" s="987"/>
      <c r="J1395" s="18" t="s">
        <v>159</v>
      </c>
      <c r="K1395" s="21"/>
      <c r="L1395" s="18"/>
      <c r="M1395" s="18"/>
      <c r="N1395" s="18"/>
      <c r="O1395" s="18"/>
      <c r="P1395" s="18"/>
      <c r="Q1395" s="18"/>
      <c r="R1395" s="18"/>
      <c r="S1395" s="1014"/>
      <c r="T1395" s="913"/>
      <c r="U1395" s="913"/>
      <c r="V1395" s="913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</row>
    <row r="1396" spans="1:116" ht="9.75" customHeight="1" outlineLevel="4" thickBot="1" x14ac:dyDescent="0.2">
      <c r="A1396" s="1003"/>
      <c r="B1396" s="1007"/>
      <c r="C1396" s="1011"/>
      <c r="D1396" s="980"/>
      <c r="E1396" s="1025"/>
      <c r="F1396" s="984"/>
      <c r="G1396" s="988"/>
      <c r="H1396" s="988"/>
      <c r="I1396" s="988"/>
      <c r="J1396" s="19" t="s">
        <v>385</v>
      </c>
      <c r="K1396" s="19">
        <f>SUM(K1392:K1395)</f>
        <v>0</v>
      </c>
      <c r="L1396" s="19">
        <f>SUM(L1392:L1395)</f>
        <v>0</v>
      </c>
      <c r="M1396" s="19">
        <f t="shared" ref="M1396:R1396" si="334">SUM(M1392:M1395)</f>
        <v>0</v>
      </c>
      <c r="N1396" s="19">
        <f t="shared" si="334"/>
        <v>0</v>
      </c>
      <c r="O1396" s="19">
        <f t="shared" si="334"/>
        <v>0</v>
      </c>
      <c r="P1396" s="19">
        <f t="shared" si="334"/>
        <v>0</v>
      </c>
      <c r="Q1396" s="19">
        <f t="shared" si="334"/>
        <v>0</v>
      </c>
      <c r="R1396" s="19">
        <f t="shared" si="334"/>
        <v>0</v>
      </c>
      <c r="S1396" s="1015"/>
      <c r="T1396" s="914"/>
      <c r="U1396" s="914"/>
      <c r="V1396" s="914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</row>
    <row r="1397" spans="1:116" ht="9.75" customHeight="1" outlineLevel="4" x14ac:dyDescent="0.15">
      <c r="A1397" s="1000" t="s">
        <v>73</v>
      </c>
      <c r="B1397" s="1004" t="s">
        <v>11</v>
      </c>
      <c r="C1397" s="1008" t="s">
        <v>10</v>
      </c>
      <c r="D1397" s="978">
        <v>5</v>
      </c>
      <c r="E1397" s="960" t="s">
        <v>11</v>
      </c>
      <c r="F1397" s="981"/>
      <c r="G1397" s="942"/>
      <c r="H1397" s="986"/>
      <c r="I1397" s="986"/>
      <c r="J1397" s="14" t="s">
        <v>156</v>
      </c>
      <c r="K1397" s="20"/>
      <c r="L1397" s="20"/>
      <c r="M1397" s="17"/>
      <c r="N1397" s="17"/>
      <c r="O1397" s="17"/>
      <c r="P1397" s="17"/>
      <c r="Q1397" s="16"/>
      <c r="R1397" s="16"/>
      <c r="S1397" s="945"/>
      <c r="T1397" s="912"/>
      <c r="U1397" s="912"/>
      <c r="V1397" s="912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</row>
    <row r="1398" spans="1:116" ht="9.75" customHeight="1" outlineLevel="4" x14ac:dyDescent="0.15">
      <c r="A1398" s="1001"/>
      <c r="B1398" s="1005"/>
      <c r="C1398" s="1009"/>
      <c r="D1398" s="979"/>
      <c r="E1398" s="961"/>
      <c r="F1398" s="982"/>
      <c r="G1398" s="943"/>
      <c r="H1398" s="985"/>
      <c r="I1398" s="985"/>
      <c r="J1398" s="16" t="s">
        <v>157</v>
      </c>
      <c r="K1398" s="20"/>
      <c r="L1398" s="20"/>
      <c r="M1398" s="17"/>
      <c r="N1398" s="17"/>
      <c r="O1398" s="17"/>
      <c r="P1398" s="17"/>
      <c r="Q1398" s="16"/>
      <c r="R1398" s="16"/>
      <c r="S1398" s="946"/>
      <c r="T1398" s="913"/>
      <c r="U1398" s="913"/>
      <c r="V1398" s="913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</row>
    <row r="1399" spans="1:116" ht="9.75" customHeight="1" outlineLevel="4" x14ac:dyDescent="0.15">
      <c r="A1399" s="1001"/>
      <c r="B1399" s="1005"/>
      <c r="C1399" s="1009"/>
      <c r="D1399" s="979"/>
      <c r="E1399" s="961"/>
      <c r="F1399" s="982"/>
      <c r="G1399" s="943"/>
      <c r="H1399" s="985"/>
      <c r="I1399" s="985"/>
      <c r="J1399" s="16" t="s">
        <v>158</v>
      </c>
      <c r="K1399" s="20"/>
      <c r="L1399" s="20"/>
      <c r="M1399" s="17"/>
      <c r="N1399" s="17"/>
      <c r="O1399" s="17"/>
      <c r="P1399" s="17"/>
      <c r="Q1399" s="16"/>
      <c r="R1399" s="16"/>
      <c r="S1399" s="946"/>
      <c r="T1399" s="913"/>
      <c r="U1399" s="913"/>
      <c r="V1399" s="913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</row>
    <row r="1400" spans="1:116" ht="9.75" customHeight="1" outlineLevel="4" x14ac:dyDescent="0.15">
      <c r="A1400" s="1002"/>
      <c r="B1400" s="1006"/>
      <c r="C1400" s="1010"/>
      <c r="D1400" s="979"/>
      <c r="E1400" s="961"/>
      <c r="F1400" s="983"/>
      <c r="G1400" s="943"/>
      <c r="H1400" s="987"/>
      <c r="I1400" s="987"/>
      <c r="J1400" s="18" t="s">
        <v>159</v>
      </c>
      <c r="K1400" s="21"/>
      <c r="L1400" s="21"/>
      <c r="M1400" s="22"/>
      <c r="N1400" s="22"/>
      <c r="O1400" s="22"/>
      <c r="P1400" s="22"/>
      <c r="Q1400" s="18"/>
      <c r="R1400" s="18"/>
      <c r="S1400" s="946"/>
      <c r="T1400" s="913"/>
      <c r="U1400" s="913"/>
      <c r="V1400" s="913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</row>
    <row r="1401" spans="1:116" ht="9.75" customHeight="1" outlineLevel="4" thickBot="1" x14ac:dyDescent="0.2">
      <c r="A1401" s="1003"/>
      <c r="B1401" s="1007"/>
      <c r="C1401" s="1011"/>
      <c r="D1401" s="980"/>
      <c r="E1401" s="962"/>
      <c r="F1401" s="984"/>
      <c r="G1401" s="944"/>
      <c r="H1401" s="988"/>
      <c r="I1401" s="988"/>
      <c r="J1401" s="19" t="s">
        <v>385</v>
      </c>
      <c r="K1401" s="19">
        <f>SUM(K1397:K1400)</f>
        <v>0</v>
      </c>
      <c r="L1401" s="19">
        <f>SUM(L1397:L1400)</f>
        <v>0</v>
      </c>
      <c r="M1401" s="19">
        <f t="shared" ref="M1401:R1401" si="335">SUM(M1397:M1400)</f>
        <v>0</v>
      </c>
      <c r="N1401" s="19">
        <f t="shared" si="335"/>
        <v>0</v>
      </c>
      <c r="O1401" s="19">
        <f t="shared" si="335"/>
        <v>0</v>
      </c>
      <c r="P1401" s="19">
        <f t="shared" si="335"/>
        <v>0</v>
      </c>
      <c r="Q1401" s="19">
        <f t="shared" si="335"/>
        <v>0</v>
      </c>
      <c r="R1401" s="19">
        <f t="shared" si="335"/>
        <v>0</v>
      </c>
      <c r="S1401" s="947"/>
      <c r="T1401" s="914"/>
      <c r="U1401" s="914"/>
      <c r="V1401" s="914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</row>
    <row r="1402" spans="1:116" ht="10.5" customHeight="1" outlineLevel="4" x14ac:dyDescent="0.15">
      <c r="A1402" s="1000" t="s">
        <v>73</v>
      </c>
      <c r="B1402" s="1004" t="s">
        <v>11</v>
      </c>
      <c r="C1402" s="1008" t="s">
        <v>10</v>
      </c>
      <c r="D1402" s="978">
        <v>5</v>
      </c>
      <c r="E1402" s="1023" t="s">
        <v>12</v>
      </c>
      <c r="F1402" s="1050"/>
      <c r="G1402" s="985"/>
      <c r="H1402" s="985"/>
      <c r="I1402" s="985"/>
      <c r="J1402" s="14" t="s">
        <v>156</v>
      </c>
      <c r="K1402" s="20"/>
      <c r="L1402" s="20"/>
      <c r="M1402" s="17"/>
      <c r="N1402" s="17"/>
      <c r="O1402" s="17"/>
      <c r="P1402" s="17"/>
      <c r="Q1402" s="16"/>
      <c r="R1402" s="16"/>
      <c r="S1402" s="945"/>
      <c r="T1402" s="912"/>
      <c r="U1402" s="912"/>
      <c r="V1402" s="912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</row>
    <row r="1403" spans="1:116" ht="10.5" customHeight="1" outlineLevel="4" x14ac:dyDescent="0.15">
      <c r="A1403" s="1001"/>
      <c r="B1403" s="1005"/>
      <c r="C1403" s="1009"/>
      <c r="D1403" s="979"/>
      <c r="E1403" s="1023"/>
      <c r="F1403" s="1050"/>
      <c r="G1403" s="985"/>
      <c r="H1403" s="985"/>
      <c r="I1403" s="985"/>
      <c r="J1403" s="16" t="s">
        <v>157</v>
      </c>
      <c r="K1403" s="20"/>
      <c r="L1403" s="20"/>
      <c r="M1403" s="17"/>
      <c r="N1403" s="17"/>
      <c r="O1403" s="17"/>
      <c r="P1403" s="17"/>
      <c r="Q1403" s="16"/>
      <c r="R1403" s="16"/>
      <c r="S1403" s="946"/>
      <c r="T1403" s="913"/>
      <c r="U1403" s="913"/>
      <c r="V1403" s="913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</row>
    <row r="1404" spans="1:116" ht="9.75" customHeight="1" outlineLevel="4" x14ac:dyDescent="0.15">
      <c r="A1404" s="1001"/>
      <c r="B1404" s="1005"/>
      <c r="C1404" s="1009"/>
      <c r="D1404" s="979"/>
      <c r="E1404" s="1023"/>
      <c r="F1404" s="1050"/>
      <c r="G1404" s="985"/>
      <c r="H1404" s="985"/>
      <c r="I1404" s="985"/>
      <c r="J1404" s="16" t="s">
        <v>158</v>
      </c>
      <c r="K1404" s="20"/>
      <c r="L1404" s="20"/>
      <c r="M1404" s="17"/>
      <c r="N1404" s="17"/>
      <c r="O1404" s="17"/>
      <c r="P1404" s="17"/>
      <c r="Q1404" s="16"/>
      <c r="R1404" s="16"/>
      <c r="S1404" s="946"/>
      <c r="T1404" s="913"/>
      <c r="U1404" s="913"/>
      <c r="V1404" s="913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</row>
    <row r="1405" spans="1:116" ht="9.75" customHeight="1" outlineLevel="4" x14ac:dyDescent="0.15">
      <c r="A1405" s="1002"/>
      <c r="B1405" s="1006"/>
      <c r="C1405" s="1010"/>
      <c r="D1405" s="979"/>
      <c r="E1405" s="1024"/>
      <c r="F1405" s="1051"/>
      <c r="G1405" s="987"/>
      <c r="H1405" s="987"/>
      <c r="I1405" s="987"/>
      <c r="J1405" s="18" t="s">
        <v>159</v>
      </c>
      <c r="K1405" s="21"/>
      <c r="L1405" s="21"/>
      <c r="M1405" s="22"/>
      <c r="N1405" s="22"/>
      <c r="O1405" s="22"/>
      <c r="P1405" s="22"/>
      <c r="Q1405" s="18"/>
      <c r="R1405" s="18"/>
      <c r="S1405" s="946"/>
      <c r="T1405" s="913"/>
      <c r="U1405" s="913"/>
      <c r="V1405" s="913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</row>
    <row r="1406" spans="1:116" ht="9.75" customHeight="1" outlineLevel="4" thickBot="1" x14ac:dyDescent="0.2">
      <c r="A1406" s="1003"/>
      <c r="B1406" s="1007"/>
      <c r="C1406" s="1011"/>
      <c r="D1406" s="980"/>
      <c r="E1406" s="1025"/>
      <c r="F1406" s="1052"/>
      <c r="G1406" s="988"/>
      <c r="H1406" s="988"/>
      <c r="I1406" s="988"/>
      <c r="J1406" s="19" t="s">
        <v>385</v>
      </c>
      <c r="K1406" s="19">
        <f>SUM(K1402:K1405)</f>
        <v>0</v>
      </c>
      <c r="L1406" s="19">
        <f>SUM(L1402:L1405)</f>
        <v>0</v>
      </c>
      <c r="M1406" s="19">
        <f t="shared" ref="M1406:R1406" si="336">SUM(M1402:M1405)</f>
        <v>0</v>
      </c>
      <c r="N1406" s="19">
        <f t="shared" si="336"/>
        <v>0</v>
      </c>
      <c r="O1406" s="19">
        <f t="shared" si="336"/>
        <v>0</v>
      </c>
      <c r="P1406" s="19">
        <f t="shared" si="336"/>
        <v>0</v>
      </c>
      <c r="Q1406" s="19">
        <f t="shared" si="336"/>
        <v>0</v>
      </c>
      <c r="R1406" s="19">
        <f t="shared" si="336"/>
        <v>0</v>
      </c>
      <c r="S1406" s="947"/>
      <c r="T1406" s="914"/>
      <c r="U1406" s="914"/>
      <c r="V1406" s="914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</row>
    <row r="1407" spans="1:116" ht="9.75" customHeight="1" outlineLevel="3" thickBot="1" x14ac:dyDescent="0.2">
      <c r="A1407" s="30" t="s">
        <v>73</v>
      </c>
      <c r="B1407" s="31" t="s">
        <v>11</v>
      </c>
      <c r="C1407" s="10" t="s">
        <v>10</v>
      </c>
      <c r="D1407" s="25">
        <v>5</v>
      </c>
      <c r="E1407" s="915" t="s">
        <v>46</v>
      </c>
      <c r="F1407" s="916"/>
      <c r="G1407" s="916"/>
      <c r="H1407" s="916"/>
      <c r="I1407" s="916"/>
      <c r="J1407" s="917"/>
      <c r="K1407" s="26">
        <f>K1396+K1401+K1406</f>
        <v>0</v>
      </c>
      <c r="L1407" s="26">
        <f>L1396+L1401+L1406</f>
        <v>0</v>
      </c>
      <c r="M1407" s="26">
        <f t="shared" ref="M1407:R1407" si="337">M1396+M1401+M1406</f>
        <v>0</v>
      </c>
      <c r="N1407" s="26">
        <f t="shared" si="337"/>
        <v>0</v>
      </c>
      <c r="O1407" s="26">
        <f t="shared" si="337"/>
        <v>0</v>
      </c>
      <c r="P1407" s="26">
        <f t="shared" si="337"/>
        <v>0</v>
      </c>
      <c r="Q1407" s="26">
        <f t="shared" si="337"/>
        <v>0</v>
      </c>
      <c r="R1407" s="26">
        <f t="shared" si="337"/>
        <v>0</v>
      </c>
      <c r="S1407" s="42" t="s">
        <v>13</v>
      </c>
      <c r="T1407" s="43" t="s">
        <v>13</v>
      </c>
      <c r="U1407" s="44" t="s">
        <v>13</v>
      </c>
      <c r="V1407" s="45" t="s">
        <v>13</v>
      </c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</row>
    <row r="1408" spans="1:116" ht="9.75" customHeight="1" outlineLevel="4" thickBot="1" x14ac:dyDescent="0.2">
      <c r="A1408" s="11" t="s">
        <v>73</v>
      </c>
      <c r="B1408" s="12" t="s">
        <v>11</v>
      </c>
      <c r="C1408" s="86" t="s">
        <v>10</v>
      </c>
      <c r="D1408" s="13">
        <v>6</v>
      </c>
      <c r="E1408" s="1016" t="s">
        <v>233</v>
      </c>
      <c r="F1408" s="1017"/>
      <c r="G1408" s="1017"/>
      <c r="H1408" s="1017"/>
      <c r="I1408" s="1017"/>
      <c r="J1408" s="1017"/>
      <c r="K1408" s="1017"/>
      <c r="L1408" s="1017"/>
      <c r="M1408" s="1017"/>
      <c r="N1408" s="1017"/>
      <c r="O1408" s="1017"/>
      <c r="P1408" s="1017"/>
      <c r="Q1408" s="1017"/>
      <c r="R1408" s="1017"/>
      <c r="S1408" s="1017"/>
      <c r="T1408" s="1017"/>
      <c r="U1408" s="1017"/>
      <c r="V1408" s="1018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</row>
    <row r="1409" spans="1:116" ht="9.75" customHeight="1" outlineLevel="4" x14ac:dyDescent="0.15">
      <c r="A1409" s="1000" t="s">
        <v>73</v>
      </c>
      <c r="B1409" s="1004" t="s">
        <v>11</v>
      </c>
      <c r="C1409" s="1008" t="s">
        <v>10</v>
      </c>
      <c r="D1409" s="978">
        <v>6</v>
      </c>
      <c r="E1409" s="1022" t="s">
        <v>10</v>
      </c>
      <c r="F1409" s="981"/>
      <c r="G1409" s="986"/>
      <c r="H1409" s="986"/>
      <c r="I1409" s="986"/>
      <c r="J1409" s="16" t="s">
        <v>156</v>
      </c>
      <c r="K1409" s="20"/>
      <c r="L1409" s="14"/>
      <c r="M1409" s="15"/>
      <c r="N1409" s="15"/>
      <c r="O1409" s="15"/>
      <c r="P1409" s="15"/>
      <c r="Q1409" s="14"/>
      <c r="R1409" s="14"/>
      <c r="S1409" s="1012"/>
      <c r="T1409" s="912"/>
      <c r="U1409" s="912"/>
      <c r="V1409" s="912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</row>
    <row r="1410" spans="1:116" ht="9.75" customHeight="1" outlineLevel="4" x14ac:dyDescent="0.15">
      <c r="A1410" s="1001"/>
      <c r="B1410" s="1005"/>
      <c r="C1410" s="1009"/>
      <c r="D1410" s="979"/>
      <c r="E1410" s="1023"/>
      <c r="F1410" s="982"/>
      <c r="G1410" s="985"/>
      <c r="H1410" s="985"/>
      <c r="I1410" s="985"/>
      <c r="J1410" s="16" t="s">
        <v>157</v>
      </c>
      <c r="K1410" s="20"/>
      <c r="L1410" s="16"/>
      <c r="M1410" s="17"/>
      <c r="N1410" s="17"/>
      <c r="O1410" s="17"/>
      <c r="P1410" s="17"/>
      <c r="Q1410" s="16"/>
      <c r="R1410" s="16"/>
      <c r="S1410" s="1013"/>
      <c r="T1410" s="913"/>
      <c r="U1410" s="913"/>
      <c r="V1410" s="913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</row>
    <row r="1411" spans="1:116" ht="9.75" customHeight="1" outlineLevel="4" x14ac:dyDescent="0.15">
      <c r="A1411" s="1001"/>
      <c r="B1411" s="1005"/>
      <c r="C1411" s="1009"/>
      <c r="D1411" s="979"/>
      <c r="E1411" s="1023"/>
      <c r="F1411" s="982"/>
      <c r="G1411" s="985"/>
      <c r="H1411" s="985"/>
      <c r="I1411" s="985"/>
      <c r="J1411" s="16" t="s">
        <v>158</v>
      </c>
      <c r="K1411" s="20"/>
      <c r="L1411" s="16"/>
      <c r="M1411" s="17"/>
      <c r="N1411" s="17"/>
      <c r="O1411" s="17"/>
      <c r="P1411" s="17"/>
      <c r="Q1411" s="16"/>
      <c r="R1411" s="16"/>
      <c r="S1411" s="1013"/>
      <c r="T1411" s="913"/>
      <c r="U1411" s="913"/>
      <c r="V1411" s="913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</row>
    <row r="1412" spans="1:116" ht="9.75" customHeight="1" outlineLevel="4" x14ac:dyDescent="0.15">
      <c r="A1412" s="1002"/>
      <c r="B1412" s="1006"/>
      <c r="C1412" s="1010"/>
      <c r="D1412" s="979"/>
      <c r="E1412" s="1024"/>
      <c r="F1412" s="983"/>
      <c r="G1412" s="987"/>
      <c r="H1412" s="987"/>
      <c r="I1412" s="987"/>
      <c r="J1412" s="18" t="s">
        <v>159</v>
      </c>
      <c r="K1412" s="21"/>
      <c r="L1412" s="18"/>
      <c r="M1412" s="18"/>
      <c r="N1412" s="18"/>
      <c r="O1412" s="18"/>
      <c r="P1412" s="18"/>
      <c r="Q1412" s="18"/>
      <c r="R1412" s="18"/>
      <c r="S1412" s="1014"/>
      <c r="T1412" s="913"/>
      <c r="U1412" s="913"/>
      <c r="V1412" s="913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</row>
    <row r="1413" spans="1:116" ht="9.75" customHeight="1" outlineLevel="4" thickBot="1" x14ac:dyDescent="0.2">
      <c r="A1413" s="1003"/>
      <c r="B1413" s="1007"/>
      <c r="C1413" s="1011"/>
      <c r="D1413" s="980"/>
      <c r="E1413" s="1025"/>
      <c r="F1413" s="984"/>
      <c r="G1413" s="988"/>
      <c r="H1413" s="988"/>
      <c r="I1413" s="988"/>
      <c r="J1413" s="19" t="s">
        <v>385</v>
      </c>
      <c r="K1413" s="19">
        <f>SUM(K1409:K1412)</f>
        <v>0</v>
      </c>
      <c r="L1413" s="19">
        <f>SUM(L1409:L1412)</f>
        <v>0</v>
      </c>
      <c r="M1413" s="19">
        <f t="shared" ref="M1413:R1413" si="338">SUM(M1409:M1412)</f>
        <v>0</v>
      </c>
      <c r="N1413" s="19">
        <f t="shared" si="338"/>
        <v>0</v>
      </c>
      <c r="O1413" s="19">
        <f t="shared" si="338"/>
        <v>0</v>
      </c>
      <c r="P1413" s="19">
        <f t="shared" si="338"/>
        <v>0</v>
      </c>
      <c r="Q1413" s="19">
        <f t="shared" si="338"/>
        <v>0</v>
      </c>
      <c r="R1413" s="19">
        <f t="shared" si="338"/>
        <v>0</v>
      </c>
      <c r="S1413" s="1015"/>
      <c r="T1413" s="914"/>
      <c r="U1413" s="914"/>
      <c r="V1413" s="914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</row>
    <row r="1414" spans="1:116" ht="9.75" customHeight="1" outlineLevel="4" x14ac:dyDescent="0.15">
      <c r="A1414" s="1000" t="s">
        <v>73</v>
      </c>
      <c r="B1414" s="1004" t="s">
        <v>11</v>
      </c>
      <c r="C1414" s="1008" t="s">
        <v>10</v>
      </c>
      <c r="D1414" s="978">
        <v>6</v>
      </c>
      <c r="E1414" s="960" t="s">
        <v>11</v>
      </c>
      <c r="F1414" s="981"/>
      <c r="G1414" s="942"/>
      <c r="H1414" s="986"/>
      <c r="I1414" s="986"/>
      <c r="J1414" s="14" t="s">
        <v>156</v>
      </c>
      <c r="K1414" s="20"/>
      <c r="L1414" s="20"/>
      <c r="M1414" s="17"/>
      <c r="N1414" s="17"/>
      <c r="O1414" s="17"/>
      <c r="P1414" s="17"/>
      <c r="Q1414" s="16"/>
      <c r="R1414" s="16"/>
      <c r="S1414" s="945"/>
      <c r="T1414" s="912"/>
      <c r="U1414" s="912"/>
      <c r="V1414" s="912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</row>
    <row r="1415" spans="1:116" ht="9.75" customHeight="1" outlineLevel="4" x14ac:dyDescent="0.15">
      <c r="A1415" s="1001"/>
      <c r="B1415" s="1005"/>
      <c r="C1415" s="1009"/>
      <c r="D1415" s="979"/>
      <c r="E1415" s="961"/>
      <c r="F1415" s="982"/>
      <c r="G1415" s="943"/>
      <c r="H1415" s="985"/>
      <c r="I1415" s="985"/>
      <c r="J1415" s="16" t="s">
        <v>157</v>
      </c>
      <c r="K1415" s="20"/>
      <c r="L1415" s="20"/>
      <c r="M1415" s="17"/>
      <c r="N1415" s="17"/>
      <c r="O1415" s="17"/>
      <c r="P1415" s="17"/>
      <c r="Q1415" s="16"/>
      <c r="R1415" s="16"/>
      <c r="S1415" s="946"/>
      <c r="T1415" s="913"/>
      <c r="U1415" s="913"/>
      <c r="V1415" s="913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</row>
    <row r="1416" spans="1:116" ht="9.75" customHeight="1" outlineLevel="4" x14ac:dyDescent="0.15">
      <c r="A1416" s="1001"/>
      <c r="B1416" s="1005"/>
      <c r="C1416" s="1009"/>
      <c r="D1416" s="979"/>
      <c r="E1416" s="961"/>
      <c r="F1416" s="982"/>
      <c r="G1416" s="943"/>
      <c r="H1416" s="985"/>
      <c r="I1416" s="985"/>
      <c r="J1416" s="16" t="s">
        <v>158</v>
      </c>
      <c r="K1416" s="20"/>
      <c r="L1416" s="20"/>
      <c r="M1416" s="17"/>
      <c r="N1416" s="17"/>
      <c r="O1416" s="17"/>
      <c r="P1416" s="17"/>
      <c r="Q1416" s="16"/>
      <c r="R1416" s="16"/>
      <c r="S1416" s="946"/>
      <c r="T1416" s="913"/>
      <c r="U1416" s="913"/>
      <c r="V1416" s="913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</row>
    <row r="1417" spans="1:116" ht="9.75" customHeight="1" outlineLevel="4" x14ac:dyDescent="0.15">
      <c r="A1417" s="1002"/>
      <c r="B1417" s="1006"/>
      <c r="C1417" s="1010"/>
      <c r="D1417" s="979"/>
      <c r="E1417" s="961"/>
      <c r="F1417" s="983"/>
      <c r="G1417" s="943"/>
      <c r="H1417" s="987"/>
      <c r="I1417" s="987"/>
      <c r="J1417" s="18" t="s">
        <v>159</v>
      </c>
      <c r="K1417" s="21"/>
      <c r="L1417" s="21"/>
      <c r="M1417" s="22"/>
      <c r="N1417" s="22"/>
      <c r="O1417" s="22"/>
      <c r="P1417" s="22"/>
      <c r="Q1417" s="18"/>
      <c r="R1417" s="18"/>
      <c r="S1417" s="946"/>
      <c r="T1417" s="913"/>
      <c r="U1417" s="913"/>
      <c r="V1417" s="913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</row>
    <row r="1418" spans="1:116" ht="9.75" customHeight="1" outlineLevel="4" thickBot="1" x14ac:dyDescent="0.2">
      <c r="A1418" s="1003"/>
      <c r="B1418" s="1007"/>
      <c r="C1418" s="1011"/>
      <c r="D1418" s="980"/>
      <c r="E1418" s="962"/>
      <c r="F1418" s="984"/>
      <c r="G1418" s="944"/>
      <c r="H1418" s="988"/>
      <c r="I1418" s="988"/>
      <c r="J1418" s="19" t="s">
        <v>385</v>
      </c>
      <c r="K1418" s="19">
        <f>SUM(K1414:K1417)</f>
        <v>0</v>
      </c>
      <c r="L1418" s="19">
        <f>SUM(L1414:L1417)</f>
        <v>0</v>
      </c>
      <c r="M1418" s="19">
        <f t="shared" ref="M1418:R1418" si="339">SUM(M1414:M1417)</f>
        <v>0</v>
      </c>
      <c r="N1418" s="19">
        <f t="shared" si="339"/>
        <v>0</v>
      </c>
      <c r="O1418" s="19">
        <f t="shared" si="339"/>
        <v>0</v>
      </c>
      <c r="P1418" s="19">
        <f t="shared" si="339"/>
        <v>0</v>
      </c>
      <c r="Q1418" s="19">
        <f t="shared" si="339"/>
        <v>0</v>
      </c>
      <c r="R1418" s="19">
        <f t="shared" si="339"/>
        <v>0</v>
      </c>
      <c r="S1418" s="947"/>
      <c r="T1418" s="914"/>
      <c r="U1418" s="914"/>
      <c r="V1418" s="914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</row>
    <row r="1419" spans="1:116" ht="10.5" customHeight="1" outlineLevel="4" x14ac:dyDescent="0.15">
      <c r="A1419" s="1000" t="s">
        <v>73</v>
      </c>
      <c r="B1419" s="1004" t="s">
        <v>11</v>
      </c>
      <c r="C1419" s="1008" t="s">
        <v>10</v>
      </c>
      <c r="D1419" s="978">
        <v>6</v>
      </c>
      <c r="E1419" s="1023" t="s">
        <v>12</v>
      </c>
      <c r="F1419" s="1050"/>
      <c r="G1419" s="985"/>
      <c r="H1419" s="985"/>
      <c r="I1419" s="985"/>
      <c r="J1419" s="14" t="s">
        <v>156</v>
      </c>
      <c r="K1419" s="20"/>
      <c r="L1419" s="20"/>
      <c r="M1419" s="17"/>
      <c r="N1419" s="17"/>
      <c r="O1419" s="17"/>
      <c r="P1419" s="17"/>
      <c r="Q1419" s="16"/>
      <c r="R1419" s="16"/>
      <c r="S1419" s="945"/>
      <c r="T1419" s="912"/>
      <c r="U1419" s="912"/>
      <c r="V1419" s="912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</row>
    <row r="1420" spans="1:116" ht="11.25" customHeight="1" outlineLevel="4" x14ac:dyDescent="0.15">
      <c r="A1420" s="1001"/>
      <c r="B1420" s="1005"/>
      <c r="C1420" s="1009"/>
      <c r="D1420" s="979"/>
      <c r="E1420" s="1023"/>
      <c r="F1420" s="1050"/>
      <c r="G1420" s="985"/>
      <c r="H1420" s="985"/>
      <c r="I1420" s="985"/>
      <c r="J1420" s="16" t="s">
        <v>157</v>
      </c>
      <c r="K1420" s="20"/>
      <c r="L1420" s="20"/>
      <c r="M1420" s="17"/>
      <c r="N1420" s="17"/>
      <c r="O1420" s="17"/>
      <c r="P1420" s="17"/>
      <c r="Q1420" s="16"/>
      <c r="R1420" s="16"/>
      <c r="S1420" s="946"/>
      <c r="T1420" s="913"/>
      <c r="U1420" s="913"/>
      <c r="V1420" s="913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</row>
    <row r="1421" spans="1:116" ht="9.75" customHeight="1" outlineLevel="4" x14ac:dyDescent="0.15">
      <c r="A1421" s="1001"/>
      <c r="B1421" s="1005"/>
      <c r="C1421" s="1009"/>
      <c r="D1421" s="979"/>
      <c r="E1421" s="1023"/>
      <c r="F1421" s="1050"/>
      <c r="G1421" s="985"/>
      <c r="H1421" s="985"/>
      <c r="I1421" s="985"/>
      <c r="J1421" s="16" t="s">
        <v>158</v>
      </c>
      <c r="K1421" s="20"/>
      <c r="L1421" s="20"/>
      <c r="M1421" s="17"/>
      <c r="N1421" s="17"/>
      <c r="O1421" s="17"/>
      <c r="P1421" s="17"/>
      <c r="Q1421" s="16"/>
      <c r="R1421" s="16"/>
      <c r="S1421" s="946"/>
      <c r="T1421" s="913"/>
      <c r="U1421" s="913"/>
      <c r="V1421" s="913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</row>
    <row r="1422" spans="1:116" ht="9.75" customHeight="1" outlineLevel="4" x14ac:dyDescent="0.15">
      <c r="A1422" s="1002"/>
      <c r="B1422" s="1006"/>
      <c r="C1422" s="1010"/>
      <c r="D1422" s="979"/>
      <c r="E1422" s="1024"/>
      <c r="F1422" s="1051"/>
      <c r="G1422" s="987"/>
      <c r="H1422" s="987"/>
      <c r="I1422" s="987"/>
      <c r="J1422" s="18" t="s">
        <v>159</v>
      </c>
      <c r="K1422" s="21"/>
      <c r="L1422" s="21"/>
      <c r="M1422" s="22"/>
      <c r="N1422" s="22"/>
      <c r="O1422" s="22"/>
      <c r="P1422" s="22"/>
      <c r="Q1422" s="18"/>
      <c r="R1422" s="18"/>
      <c r="S1422" s="946"/>
      <c r="T1422" s="913"/>
      <c r="U1422" s="913"/>
      <c r="V1422" s="913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</row>
    <row r="1423" spans="1:116" ht="9.75" customHeight="1" outlineLevel="4" thickBot="1" x14ac:dyDescent="0.2">
      <c r="A1423" s="1003"/>
      <c r="B1423" s="1007"/>
      <c r="C1423" s="1011"/>
      <c r="D1423" s="980"/>
      <c r="E1423" s="1025"/>
      <c r="F1423" s="1052"/>
      <c r="G1423" s="988"/>
      <c r="H1423" s="988"/>
      <c r="I1423" s="988"/>
      <c r="J1423" s="19" t="s">
        <v>385</v>
      </c>
      <c r="K1423" s="19">
        <f>SUM(K1419:K1422)</f>
        <v>0</v>
      </c>
      <c r="L1423" s="19">
        <f>SUM(L1419:L1422)</f>
        <v>0</v>
      </c>
      <c r="M1423" s="19">
        <f t="shared" ref="M1423:R1423" si="340">SUM(M1419:M1422)</f>
        <v>0</v>
      </c>
      <c r="N1423" s="19">
        <f t="shared" si="340"/>
        <v>0</v>
      </c>
      <c r="O1423" s="19">
        <f t="shared" si="340"/>
        <v>0</v>
      </c>
      <c r="P1423" s="19">
        <f t="shared" si="340"/>
        <v>0</v>
      </c>
      <c r="Q1423" s="19">
        <f t="shared" si="340"/>
        <v>0</v>
      </c>
      <c r="R1423" s="19">
        <f t="shared" si="340"/>
        <v>0</v>
      </c>
      <c r="S1423" s="947"/>
      <c r="T1423" s="914"/>
      <c r="U1423" s="914"/>
      <c r="V1423" s="914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</row>
    <row r="1424" spans="1:116" ht="9.75" customHeight="1" outlineLevel="3" thickBot="1" x14ac:dyDescent="0.2">
      <c r="A1424" s="30" t="s">
        <v>73</v>
      </c>
      <c r="B1424" s="31" t="s">
        <v>11</v>
      </c>
      <c r="C1424" s="10" t="s">
        <v>10</v>
      </c>
      <c r="D1424" s="25">
        <v>6</v>
      </c>
      <c r="E1424" s="915" t="s">
        <v>46</v>
      </c>
      <c r="F1424" s="916"/>
      <c r="G1424" s="916"/>
      <c r="H1424" s="916"/>
      <c r="I1424" s="916"/>
      <c r="J1424" s="917"/>
      <c r="K1424" s="26">
        <f>K1413+K1418+K1423</f>
        <v>0</v>
      </c>
      <c r="L1424" s="26">
        <f>L1413+L1418+L1423</f>
        <v>0</v>
      </c>
      <c r="M1424" s="26">
        <f t="shared" ref="M1424:R1424" si="341">M1413+M1418+M1423</f>
        <v>0</v>
      </c>
      <c r="N1424" s="26">
        <f t="shared" si="341"/>
        <v>0</v>
      </c>
      <c r="O1424" s="26">
        <f t="shared" si="341"/>
        <v>0</v>
      </c>
      <c r="P1424" s="26">
        <f t="shared" si="341"/>
        <v>0</v>
      </c>
      <c r="Q1424" s="26">
        <f t="shared" si="341"/>
        <v>0</v>
      </c>
      <c r="R1424" s="26">
        <f t="shared" si="341"/>
        <v>0</v>
      </c>
      <c r="S1424" s="42" t="s">
        <v>13</v>
      </c>
      <c r="T1424" s="43" t="s">
        <v>13</v>
      </c>
      <c r="U1424" s="44" t="s">
        <v>13</v>
      </c>
      <c r="V1424" s="45" t="s">
        <v>13</v>
      </c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</row>
    <row r="1425" spans="1:116" ht="9.75" customHeight="1" outlineLevel="4" thickBot="1" x14ac:dyDescent="0.2">
      <c r="A1425" s="11" t="s">
        <v>73</v>
      </c>
      <c r="B1425" s="12" t="s">
        <v>11</v>
      </c>
      <c r="C1425" s="86" t="s">
        <v>10</v>
      </c>
      <c r="D1425" s="13">
        <v>7</v>
      </c>
      <c r="E1425" s="1016" t="s">
        <v>234</v>
      </c>
      <c r="F1425" s="1017"/>
      <c r="G1425" s="1017"/>
      <c r="H1425" s="1017"/>
      <c r="I1425" s="1017"/>
      <c r="J1425" s="1017"/>
      <c r="K1425" s="1017"/>
      <c r="L1425" s="1017"/>
      <c r="M1425" s="1017"/>
      <c r="N1425" s="1017"/>
      <c r="O1425" s="1017"/>
      <c r="P1425" s="1017"/>
      <c r="Q1425" s="1017"/>
      <c r="R1425" s="1017"/>
      <c r="S1425" s="1017"/>
      <c r="T1425" s="1017"/>
      <c r="U1425" s="1017"/>
      <c r="V1425" s="1018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</row>
    <row r="1426" spans="1:116" ht="9.75" customHeight="1" outlineLevel="4" x14ac:dyDescent="0.15">
      <c r="A1426" s="1000" t="s">
        <v>73</v>
      </c>
      <c r="B1426" s="1004" t="s">
        <v>11</v>
      </c>
      <c r="C1426" s="1008" t="s">
        <v>10</v>
      </c>
      <c r="D1426" s="978">
        <v>7</v>
      </c>
      <c r="E1426" s="1022" t="s">
        <v>10</v>
      </c>
      <c r="F1426" s="981"/>
      <c r="G1426" s="986"/>
      <c r="H1426" s="986"/>
      <c r="I1426" s="986"/>
      <c r="J1426" s="16" t="s">
        <v>156</v>
      </c>
      <c r="K1426" s="20"/>
      <c r="L1426" s="14"/>
      <c r="M1426" s="15"/>
      <c r="N1426" s="15"/>
      <c r="O1426" s="15"/>
      <c r="P1426" s="15"/>
      <c r="Q1426" s="14"/>
      <c r="R1426" s="14"/>
      <c r="S1426" s="1012"/>
      <c r="T1426" s="912"/>
      <c r="U1426" s="912"/>
      <c r="V1426" s="912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</row>
    <row r="1427" spans="1:116" ht="9.75" customHeight="1" outlineLevel="4" x14ac:dyDescent="0.15">
      <c r="A1427" s="1001"/>
      <c r="B1427" s="1005"/>
      <c r="C1427" s="1009"/>
      <c r="D1427" s="979"/>
      <c r="E1427" s="1023"/>
      <c r="F1427" s="982"/>
      <c r="G1427" s="985"/>
      <c r="H1427" s="985"/>
      <c r="I1427" s="985"/>
      <c r="J1427" s="16" t="s">
        <v>157</v>
      </c>
      <c r="K1427" s="20"/>
      <c r="L1427" s="16"/>
      <c r="M1427" s="17"/>
      <c r="N1427" s="17"/>
      <c r="O1427" s="17"/>
      <c r="P1427" s="17"/>
      <c r="Q1427" s="16"/>
      <c r="R1427" s="16"/>
      <c r="S1427" s="1013"/>
      <c r="T1427" s="913"/>
      <c r="U1427" s="913"/>
      <c r="V1427" s="913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</row>
    <row r="1428" spans="1:116" ht="9.75" customHeight="1" outlineLevel="4" x14ac:dyDescent="0.15">
      <c r="A1428" s="1001"/>
      <c r="B1428" s="1005"/>
      <c r="C1428" s="1009"/>
      <c r="D1428" s="979"/>
      <c r="E1428" s="1023"/>
      <c r="F1428" s="982"/>
      <c r="G1428" s="985"/>
      <c r="H1428" s="985"/>
      <c r="I1428" s="985"/>
      <c r="J1428" s="16" t="s">
        <v>158</v>
      </c>
      <c r="K1428" s="20"/>
      <c r="L1428" s="16"/>
      <c r="M1428" s="17"/>
      <c r="N1428" s="17"/>
      <c r="O1428" s="17"/>
      <c r="P1428" s="17"/>
      <c r="Q1428" s="16"/>
      <c r="R1428" s="16"/>
      <c r="S1428" s="1013"/>
      <c r="T1428" s="913"/>
      <c r="U1428" s="913"/>
      <c r="V1428" s="913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</row>
    <row r="1429" spans="1:116" ht="9.75" customHeight="1" outlineLevel="4" x14ac:dyDescent="0.15">
      <c r="A1429" s="1002"/>
      <c r="B1429" s="1006"/>
      <c r="C1429" s="1010"/>
      <c r="D1429" s="979"/>
      <c r="E1429" s="1024"/>
      <c r="F1429" s="983"/>
      <c r="G1429" s="987"/>
      <c r="H1429" s="987"/>
      <c r="I1429" s="987"/>
      <c r="J1429" s="18" t="s">
        <v>159</v>
      </c>
      <c r="K1429" s="21"/>
      <c r="L1429" s="18"/>
      <c r="M1429" s="18"/>
      <c r="N1429" s="18"/>
      <c r="O1429" s="18"/>
      <c r="P1429" s="18"/>
      <c r="Q1429" s="18"/>
      <c r="R1429" s="18"/>
      <c r="S1429" s="1014"/>
      <c r="T1429" s="913"/>
      <c r="U1429" s="913"/>
      <c r="V1429" s="913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</row>
    <row r="1430" spans="1:116" ht="9.75" customHeight="1" outlineLevel="4" thickBot="1" x14ac:dyDescent="0.2">
      <c r="A1430" s="1003"/>
      <c r="B1430" s="1007"/>
      <c r="C1430" s="1011"/>
      <c r="D1430" s="980"/>
      <c r="E1430" s="1025"/>
      <c r="F1430" s="984"/>
      <c r="G1430" s="988"/>
      <c r="H1430" s="988"/>
      <c r="I1430" s="988"/>
      <c r="J1430" s="19" t="s">
        <v>385</v>
      </c>
      <c r="K1430" s="19">
        <f>SUM(K1426:K1429)</f>
        <v>0</v>
      </c>
      <c r="L1430" s="19">
        <f>SUM(L1426:L1429)</f>
        <v>0</v>
      </c>
      <c r="M1430" s="19">
        <f t="shared" ref="M1430:R1430" si="342">SUM(M1426:M1429)</f>
        <v>0</v>
      </c>
      <c r="N1430" s="19">
        <f t="shared" si="342"/>
        <v>0</v>
      </c>
      <c r="O1430" s="19">
        <f t="shared" si="342"/>
        <v>0</v>
      </c>
      <c r="P1430" s="19">
        <f t="shared" si="342"/>
        <v>0</v>
      </c>
      <c r="Q1430" s="19">
        <f t="shared" si="342"/>
        <v>0</v>
      </c>
      <c r="R1430" s="19">
        <f t="shared" si="342"/>
        <v>0</v>
      </c>
      <c r="S1430" s="1015"/>
      <c r="T1430" s="914"/>
      <c r="U1430" s="914"/>
      <c r="V1430" s="914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</row>
    <row r="1431" spans="1:116" ht="9.75" customHeight="1" outlineLevel="4" x14ac:dyDescent="0.15">
      <c r="A1431" s="1000" t="s">
        <v>73</v>
      </c>
      <c r="B1431" s="1004" t="s">
        <v>11</v>
      </c>
      <c r="C1431" s="1008" t="s">
        <v>10</v>
      </c>
      <c r="D1431" s="978">
        <v>7</v>
      </c>
      <c r="E1431" s="960" t="s">
        <v>11</v>
      </c>
      <c r="F1431" s="981"/>
      <c r="G1431" s="942"/>
      <c r="H1431" s="986"/>
      <c r="I1431" s="986"/>
      <c r="J1431" s="14" t="s">
        <v>156</v>
      </c>
      <c r="K1431" s="20"/>
      <c r="L1431" s="20"/>
      <c r="M1431" s="17"/>
      <c r="N1431" s="17"/>
      <c r="O1431" s="17"/>
      <c r="P1431" s="17"/>
      <c r="Q1431" s="16"/>
      <c r="R1431" s="16"/>
      <c r="S1431" s="945"/>
      <c r="T1431" s="912"/>
      <c r="U1431" s="912"/>
      <c r="V1431" s="912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</row>
    <row r="1432" spans="1:116" ht="9.75" customHeight="1" outlineLevel="4" x14ac:dyDescent="0.15">
      <c r="A1432" s="1001"/>
      <c r="B1432" s="1005"/>
      <c r="C1432" s="1009"/>
      <c r="D1432" s="979"/>
      <c r="E1432" s="961"/>
      <c r="F1432" s="982"/>
      <c r="G1432" s="943"/>
      <c r="H1432" s="985"/>
      <c r="I1432" s="985"/>
      <c r="J1432" s="16" t="s">
        <v>157</v>
      </c>
      <c r="K1432" s="20"/>
      <c r="L1432" s="20"/>
      <c r="M1432" s="17"/>
      <c r="N1432" s="17"/>
      <c r="O1432" s="17"/>
      <c r="P1432" s="17"/>
      <c r="Q1432" s="16"/>
      <c r="R1432" s="16"/>
      <c r="S1432" s="946"/>
      <c r="T1432" s="913"/>
      <c r="U1432" s="913"/>
      <c r="V1432" s="913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</row>
    <row r="1433" spans="1:116" ht="9.75" customHeight="1" outlineLevel="4" x14ac:dyDescent="0.15">
      <c r="A1433" s="1001"/>
      <c r="B1433" s="1005"/>
      <c r="C1433" s="1009"/>
      <c r="D1433" s="979"/>
      <c r="E1433" s="961"/>
      <c r="F1433" s="982"/>
      <c r="G1433" s="943"/>
      <c r="H1433" s="985"/>
      <c r="I1433" s="985"/>
      <c r="J1433" s="16" t="s">
        <v>158</v>
      </c>
      <c r="K1433" s="20"/>
      <c r="L1433" s="20"/>
      <c r="M1433" s="17"/>
      <c r="N1433" s="17"/>
      <c r="O1433" s="17"/>
      <c r="P1433" s="17"/>
      <c r="Q1433" s="16"/>
      <c r="R1433" s="16"/>
      <c r="S1433" s="946"/>
      <c r="T1433" s="913"/>
      <c r="U1433" s="913"/>
      <c r="V1433" s="913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</row>
    <row r="1434" spans="1:116" ht="9.75" customHeight="1" outlineLevel="4" x14ac:dyDescent="0.15">
      <c r="A1434" s="1002"/>
      <c r="B1434" s="1006"/>
      <c r="C1434" s="1010"/>
      <c r="D1434" s="979"/>
      <c r="E1434" s="961"/>
      <c r="F1434" s="983"/>
      <c r="G1434" s="943"/>
      <c r="H1434" s="987"/>
      <c r="I1434" s="987"/>
      <c r="J1434" s="18" t="s">
        <v>159</v>
      </c>
      <c r="K1434" s="21"/>
      <c r="L1434" s="21"/>
      <c r="M1434" s="22"/>
      <c r="N1434" s="22"/>
      <c r="O1434" s="22"/>
      <c r="P1434" s="22"/>
      <c r="Q1434" s="18"/>
      <c r="R1434" s="18"/>
      <c r="S1434" s="946"/>
      <c r="T1434" s="913"/>
      <c r="U1434" s="913"/>
      <c r="V1434" s="913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</row>
    <row r="1435" spans="1:116" ht="9.75" customHeight="1" outlineLevel="4" thickBot="1" x14ac:dyDescent="0.2">
      <c r="A1435" s="1003"/>
      <c r="B1435" s="1007"/>
      <c r="C1435" s="1011"/>
      <c r="D1435" s="980"/>
      <c r="E1435" s="962"/>
      <c r="F1435" s="984"/>
      <c r="G1435" s="944"/>
      <c r="H1435" s="988"/>
      <c r="I1435" s="988"/>
      <c r="J1435" s="19" t="s">
        <v>385</v>
      </c>
      <c r="K1435" s="19">
        <f>SUM(K1431:K1434)</f>
        <v>0</v>
      </c>
      <c r="L1435" s="19">
        <f>SUM(L1431:L1434)</f>
        <v>0</v>
      </c>
      <c r="M1435" s="19">
        <f t="shared" ref="M1435:R1435" si="343">SUM(M1431:M1434)</f>
        <v>0</v>
      </c>
      <c r="N1435" s="19">
        <f t="shared" si="343"/>
        <v>0</v>
      </c>
      <c r="O1435" s="19">
        <f t="shared" si="343"/>
        <v>0</v>
      </c>
      <c r="P1435" s="19">
        <f t="shared" si="343"/>
        <v>0</v>
      </c>
      <c r="Q1435" s="19">
        <f t="shared" si="343"/>
        <v>0</v>
      </c>
      <c r="R1435" s="19">
        <f t="shared" si="343"/>
        <v>0</v>
      </c>
      <c r="S1435" s="947"/>
      <c r="T1435" s="914"/>
      <c r="U1435" s="914"/>
      <c r="V1435" s="914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</row>
    <row r="1436" spans="1:116" ht="10.5" customHeight="1" outlineLevel="4" x14ac:dyDescent="0.15">
      <c r="A1436" s="1000" t="s">
        <v>73</v>
      </c>
      <c r="B1436" s="1004" t="s">
        <v>11</v>
      </c>
      <c r="C1436" s="1008" t="s">
        <v>10</v>
      </c>
      <c r="D1436" s="978">
        <v>7</v>
      </c>
      <c r="E1436" s="1023" t="s">
        <v>12</v>
      </c>
      <c r="F1436" s="1050"/>
      <c r="G1436" s="985"/>
      <c r="H1436" s="985"/>
      <c r="I1436" s="985"/>
      <c r="J1436" s="14" t="s">
        <v>156</v>
      </c>
      <c r="K1436" s="20"/>
      <c r="L1436" s="20"/>
      <c r="M1436" s="17"/>
      <c r="N1436" s="17"/>
      <c r="O1436" s="17"/>
      <c r="P1436" s="17"/>
      <c r="Q1436" s="16"/>
      <c r="R1436" s="16"/>
      <c r="S1436" s="945"/>
      <c r="T1436" s="912"/>
      <c r="U1436" s="912"/>
      <c r="V1436" s="912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</row>
    <row r="1437" spans="1:116" ht="9.75" customHeight="1" outlineLevel="4" x14ac:dyDescent="0.2">
      <c r="A1437" s="1001"/>
      <c r="B1437" s="1005"/>
      <c r="C1437" s="1009"/>
      <c r="D1437" s="979"/>
      <c r="E1437" s="1023"/>
      <c r="F1437" s="1050"/>
      <c r="G1437" s="985"/>
      <c r="H1437" s="985"/>
      <c r="I1437" s="985"/>
      <c r="J1437" s="16" t="s">
        <v>157</v>
      </c>
      <c r="K1437" s="20"/>
      <c r="L1437" s="20"/>
      <c r="M1437" s="17"/>
      <c r="N1437" s="17"/>
      <c r="O1437" s="17"/>
      <c r="P1437" s="17"/>
      <c r="Q1437" s="16"/>
      <c r="R1437" s="16"/>
      <c r="S1437" s="946"/>
      <c r="T1437" s="913"/>
      <c r="U1437" s="913"/>
      <c r="V1437" s="913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</row>
    <row r="1438" spans="1:116" ht="9.75" customHeight="1" outlineLevel="4" x14ac:dyDescent="0.15">
      <c r="A1438" s="1001"/>
      <c r="B1438" s="1005"/>
      <c r="C1438" s="1009"/>
      <c r="D1438" s="979"/>
      <c r="E1438" s="1023"/>
      <c r="F1438" s="1050"/>
      <c r="G1438" s="985"/>
      <c r="H1438" s="985"/>
      <c r="I1438" s="985"/>
      <c r="J1438" s="16" t="s">
        <v>158</v>
      </c>
      <c r="K1438" s="20"/>
      <c r="L1438" s="20"/>
      <c r="M1438" s="17"/>
      <c r="N1438" s="17"/>
      <c r="O1438" s="17"/>
      <c r="P1438" s="17"/>
      <c r="Q1438" s="16"/>
      <c r="R1438" s="16"/>
      <c r="S1438" s="946"/>
      <c r="T1438" s="913"/>
      <c r="U1438" s="913"/>
      <c r="V1438" s="913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</row>
    <row r="1439" spans="1:116" ht="11.25" customHeight="1" outlineLevel="4" x14ac:dyDescent="0.15">
      <c r="A1439" s="1002"/>
      <c r="B1439" s="1006"/>
      <c r="C1439" s="1010"/>
      <c r="D1439" s="979"/>
      <c r="E1439" s="1024"/>
      <c r="F1439" s="1051"/>
      <c r="G1439" s="987"/>
      <c r="H1439" s="987"/>
      <c r="I1439" s="987"/>
      <c r="J1439" s="18" t="s">
        <v>159</v>
      </c>
      <c r="K1439" s="21"/>
      <c r="L1439" s="21"/>
      <c r="M1439" s="22"/>
      <c r="N1439" s="22"/>
      <c r="O1439" s="22"/>
      <c r="P1439" s="22"/>
      <c r="Q1439" s="18"/>
      <c r="R1439" s="18"/>
      <c r="S1439" s="946"/>
      <c r="T1439" s="913"/>
      <c r="U1439" s="913"/>
      <c r="V1439" s="913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</row>
    <row r="1440" spans="1:116" ht="9.75" customHeight="1" outlineLevel="4" thickBot="1" x14ac:dyDescent="0.2">
      <c r="A1440" s="1003"/>
      <c r="B1440" s="1007"/>
      <c r="C1440" s="1011"/>
      <c r="D1440" s="980"/>
      <c r="E1440" s="1025"/>
      <c r="F1440" s="1052"/>
      <c r="G1440" s="988"/>
      <c r="H1440" s="988"/>
      <c r="I1440" s="988"/>
      <c r="J1440" s="19" t="s">
        <v>385</v>
      </c>
      <c r="K1440" s="19">
        <f>SUM(K1436:K1439)</f>
        <v>0</v>
      </c>
      <c r="L1440" s="19">
        <f>SUM(L1436:L1439)</f>
        <v>0</v>
      </c>
      <c r="M1440" s="19">
        <f t="shared" ref="M1440:R1440" si="344">SUM(M1436:M1439)</f>
        <v>0</v>
      </c>
      <c r="N1440" s="19">
        <f t="shared" si="344"/>
        <v>0</v>
      </c>
      <c r="O1440" s="19">
        <f t="shared" si="344"/>
        <v>0</v>
      </c>
      <c r="P1440" s="19">
        <f t="shared" si="344"/>
        <v>0</v>
      </c>
      <c r="Q1440" s="19">
        <f t="shared" si="344"/>
        <v>0</v>
      </c>
      <c r="R1440" s="19">
        <f t="shared" si="344"/>
        <v>0</v>
      </c>
      <c r="S1440" s="947"/>
      <c r="T1440" s="914"/>
      <c r="U1440" s="914"/>
      <c r="V1440" s="914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</row>
    <row r="1441" spans="1:116" ht="9.75" customHeight="1" outlineLevel="3" thickBot="1" x14ac:dyDescent="0.2">
      <c r="A1441" s="30" t="s">
        <v>73</v>
      </c>
      <c r="B1441" s="31" t="s">
        <v>11</v>
      </c>
      <c r="C1441" s="10" t="s">
        <v>10</v>
      </c>
      <c r="D1441" s="25">
        <v>7</v>
      </c>
      <c r="E1441" s="915" t="s">
        <v>46</v>
      </c>
      <c r="F1441" s="916"/>
      <c r="G1441" s="916"/>
      <c r="H1441" s="916"/>
      <c r="I1441" s="916"/>
      <c r="J1441" s="917"/>
      <c r="K1441" s="26">
        <f>K1430+K1435+K1440</f>
        <v>0</v>
      </c>
      <c r="L1441" s="26">
        <f>L1430+L1435+L1440</f>
        <v>0</v>
      </c>
      <c r="M1441" s="26">
        <f t="shared" ref="M1441:R1441" si="345">M1430+M1435+M1440</f>
        <v>0</v>
      </c>
      <c r="N1441" s="26">
        <f t="shared" si="345"/>
        <v>0</v>
      </c>
      <c r="O1441" s="26">
        <f t="shared" si="345"/>
        <v>0</v>
      </c>
      <c r="P1441" s="26">
        <f t="shared" si="345"/>
        <v>0</v>
      </c>
      <c r="Q1441" s="26">
        <f t="shared" si="345"/>
        <v>0</v>
      </c>
      <c r="R1441" s="26">
        <f t="shared" si="345"/>
        <v>0</v>
      </c>
      <c r="S1441" s="42" t="s">
        <v>13</v>
      </c>
      <c r="T1441" s="43" t="s">
        <v>13</v>
      </c>
      <c r="U1441" s="44" t="s">
        <v>13</v>
      </c>
      <c r="V1441" s="45" t="s">
        <v>13</v>
      </c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</row>
    <row r="1442" spans="1:116" ht="9.75" customHeight="1" outlineLevel="2" thickBot="1" x14ac:dyDescent="0.2">
      <c r="A1442" s="30" t="s">
        <v>73</v>
      </c>
      <c r="B1442" s="31" t="s">
        <v>11</v>
      </c>
      <c r="C1442" s="10" t="s">
        <v>10</v>
      </c>
      <c r="D1442" s="918" t="s">
        <v>21</v>
      </c>
      <c r="E1442" s="919"/>
      <c r="F1442" s="919"/>
      <c r="G1442" s="919"/>
      <c r="H1442" s="919"/>
      <c r="I1442" s="919"/>
      <c r="J1442" s="919"/>
      <c r="K1442" s="32">
        <f>K1441+K1424+K1407+K1390+K1373+K1346+K1329</f>
        <v>0</v>
      </c>
      <c r="L1442" s="32">
        <f>L1441+L1424+L1407+L1390+L1373+L1346+L1329</f>
        <v>0</v>
      </c>
      <c r="M1442" s="32">
        <f t="shared" ref="M1442:R1442" si="346">M1441+M1424+M1407+M1390+M1373+M1346+M1329</f>
        <v>0</v>
      </c>
      <c r="N1442" s="32">
        <f t="shared" si="346"/>
        <v>0</v>
      </c>
      <c r="O1442" s="32">
        <f t="shared" si="346"/>
        <v>0</v>
      </c>
      <c r="P1442" s="32">
        <f t="shared" si="346"/>
        <v>0</v>
      </c>
      <c r="Q1442" s="32">
        <f t="shared" si="346"/>
        <v>0</v>
      </c>
      <c r="R1442" s="32">
        <f t="shared" si="346"/>
        <v>0</v>
      </c>
      <c r="S1442" s="33" t="s">
        <v>13</v>
      </c>
      <c r="T1442" s="34" t="s">
        <v>13</v>
      </c>
      <c r="U1442" s="35" t="s">
        <v>13</v>
      </c>
      <c r="V1442" s="36" t="s">
        <v>13</v>
      </c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</row>
    <row r="1443" spans="1:116" ht="9.75" customHeight="1" outlineLevel="3" thickBot="1" x14ac:dyDescent="0.2">
      <c r="A1443" s="7" t="s">
        <v>73</v>
      </c>
      <c r="B1443" s="9" t="s">
        <v>11</v>
      </c>
      <c r="C1443" s="10" t="s">
        <v>11</v>
      </c>
      <c r="D1443" s="972" t="s">
        <v>237</v>
      </c>
      <c r="E1443" s="973"/>
      <c r="F1443" s="973"/>
      <c r="G1443" s="973"/>
      <c r="H1443" s="973"/>
      <c r="I1443" s="973"/>
      <c r="J1443" s="973"/>
      <c r="K1443" s="973"/>
      <c r="L1443" s="973"/>
      <c r="M1443" s="973"/>
      <c r="N1443" s="973"/>
      <c r="O1443" s="973"/>
      <c r="P1443" s="973"/>
      <c r="Q1443" s="973"/>
      <c r="R1443" s="973"/>
      <c r="S1443" s="973"/>
      <c r="T1443" s="973"/>
      <c r="U1443" s="973"/>
      <c r="V1443" s="974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</row>
    <row r="1444" spans="1:116" ht="9.75" customHeight="1" outlineLevel="4" thickBot="1" x14ac:dyDescent="0.2">
      <c r="A1444" s="11" t="s">
        <v>73</v>
      </c>
      <c r="B1444" s="12" t="s">
        <v>11</v>
      </c>
      <c r="C1444" s="86" t="s">
        <v>11</v>
      </c>
      <c r="D1444" s="13">
        <v>1</v>
      </c>
      <c r="E1444" s="1049" t="s">
        <v>236</v>
      </c>
      <c r="F1444" s="970"/>
      <c r="G1444" s="970"/>
      <c r="H1444" s="970"/>
      <c r="I1444" s="970"/>
      <c r="J1444" s="970"/>
      <c r="K1444" s="970"/>
      <c r="L1444" s="970"/>
      <c r="M1444" s="970"/>
      <c r="N1444" s="970"/>
      <c r="O1444" s="970"/>
      <c r="P1444" s="970"/>
      <c r="Q1444" s="970"/>
      <c r="R1444" s="970"/>
      <c r="S1444" s="970"/>
      <c r="T1444" s="970"/>
      <c r="U1444" s="970"/>
      <c r="V1444" s="971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</row>
    <row r="1445" spans="1:116" ht="9.75" customHeight="1" outlineLevel="4" x14ac:dyDescent="0.15">
      <c r="A1445" s="1000" t="s">
        <v>73</v>
      </c>
      <c r="B1445" s="1004" t="s">
        <v>11</v>
      </c>
      <c r="C1445" s="1008" t="s">
        <v>11</v>
      </c>
      <c r="D1445" s="978">
        <v>1</v>
      </c>
      <c r="E1445" s="1023" t="s">
        <v>10</v>
      </c>
      <c r="F1445" s="1146" t="s">
        <v>316</v>
      </c>
      <c r="G1445" s="985"/>
      <c r="H1445" s="97" t="s">
        <v>388</v>
      </c>
      <c r="I1445" s="943" t="s">
        <v>101</v>
      </c>
      <c r="J1445" s="16" t="s">
        <v>156</v>
      </c>
      <c r="K1445" s="20"/>
      <c r="L1445" s="16"/>
      <c r="M1445" s="17"/>
      <c r="N1445" s="17"/>
      <c r="O1445" s="17"/>
      <c r="P1445" s="17"/>
      <c r="Q1445" s="16"/>
      <c r="R1445" s="16"/>
      <c r="S1445" s="1013"/>
      <c r="T1445" s="913"/>
      <c r="U1445" s="913"/>
      <c r="V1445" s="913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</row>
    <row r="1446" spans="1:116" ht="9.75" customHeight="1" outlineLevel="4" x14ac:dyDescent="0.15">
      <c r="A1446" s="1001"/>
      <c r="B1446" s="1005"/>
      <c r="C1446" s="1009"/>
      <c r="D1446" s="979"/>
      <c r="E1446" s="1023"/>
      <c r="F1446" s="1146"/>
      <c r="G1446" s="985"/>
      <c r="H1446" s="97" t="s">
        <v>62</v>
      </c>
      <c r="I1446" s="943"/>
      <c r="J1446" s="16" t="s">
        <v>157</v>
      </c>
      <c r="K1446" s="20"/>
      <c r="L1446" s="16"/>
      <c r="M1446" s="17"/>
      <c r="N1446" s="17"/>
      <c r="O1446" s="17"/>
      <c r="P1446" s="17"/>
      <c r="Q1446" s="16"/>
      <c r="R1446" s="16"/>
      <c r="S1446" s="1013"/>
      <c r="T1446" s="913"/>
      <c r="U1446" s="913"/>
      <c r="V1446" s="913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</row>
    <row r="1447" spans="1:116" ht="9.75" customHeight="1" outlineLevel="4" x14ac:dyDescent="0.15">
      <c r="A1447" s="1001"/>
      <c r="B1447" s="1005"/>
      <c r="C1447" s="1009"/>
      <c r="D1447" s="979"/>
      <c r="E1447" s="1023"/>
      <c r="F1447" s="1146"/>
      <c r="G1447" s="985"/>
      <c r="H1447" s="97" t="s">
        <v>413</v>
      </c>
      <c r="I1447" s="943"/>
      <c r="J1447" s="16" t="s">
        <v>158</v>
      </c>
      <c r="K1447" s="20"/>
      <c r="L1447" s="16"/>
      <c r="M1447" s="17"/>
      <c r="N1447" s="17"/>
      <c r="O1447" s="17"/>
      <c r="P1447" s="17"/>
      <c r="Q1447" s="16"/>
      <c r="R1447" s="16"/>
      <c r="S1447" s="1013"/>
      <c r="T1447" s="913"/>
      <c r="U1447" s="913"/>
      <c r="V1447" s="913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</row>
    <row r="1448" spans="1:116" ht="9.75" customHeight="1" outlineLevel="4" x14ac:dyDescent="0.15">
      <c r="A1448" s="1002"/>
      <c r="B1448" s="1006"/>
      <c r="C1448" s="1010"/>
      <c r="D1448" s="979"/>
      <c r="E1448" s="1024"/>
      <c r="F1448" s="1147"/>
      <c r="G1448" s="987"/>
      <c r="H1448" s="989" t="s">
        <v>339</v>
      </c>
      <c r="I1448" s="943"/>
      <c r="J1448" s="18" t="s">
        <v>159</v>
      </c>
      <c r="K1448" s="21"/>
      <c r="L1448" s="18"/>
      <c r="M1448" s="18"/>
      <c r="N1448" s="18"/>
      <c r="O1448" s="18"/>
      <c r="P1448" s="18"/>
      <c r="Q1448" s="18"/>
      <c r="R1448" s="18"/>
      <c r="S1448" s="1014"/>
      <c r="T1448" s="913"/>
      <c r="U1448" s="913"/>
      <c r="V1448" s="913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</row>
    <row r="1449" spans="1:116" ht="9.75" customHeight="1" outlineLevel="4" thickBot="1" x14ac:dyDescent="0.2">
      <c r="A1449" s="1003"/>
      <c r="B1449" s="1007"/>
      <c r="C1449" s="1011"/>
      <c r="D1449" s="980"/>
      <c r="E1449" s="1025"/>
      <c r="F1449" s="1148"/>
      <c r="G1449" s="988"/>
      <c r="H1449" s="944"/>
      <c r="I1449" s="944"/>
      <c r="J1449" s="19" t="s">
        <v>385</v>
      </c>
      <c r="K1449" s="19">
        <f>SUM(K1445:K1448)</f>
        <v>0</v>
      </c>
      <c r="L1449" s="19">
        <f>SUM(L1445:L1448)</f>
        <v>0</v>
      </c>
      <c r="M1449" s="19">
        <f t="shared" ref="M1449:R1449" si="347">SUM(M1445:M1448)</f>
        <v>0</v>
      </c>
      <c r="N1449" s="19">
        <f t="shared" si="347"/>
        <v>0</v>
      </c>
      <c r="O1449" s="19">
        <f t="shared" si="347"/>
        <v>0</v>
      </c>
      <c r="P1449" s="19">
        <f t="shared" si="347"/>
        <v>0</v>
      </c>
      <c r="Q1449" s="19">
        <f t="shared" si="347"/>
        <v>0</v>
      </c>
      <c r="R1449" s="19">
        <f t="shared" si="347"/>
        <v>0</v>
      </c>
      <c r="S1449" s="1015"/>
      <c r="T1449" s="914"/>
      <c r="U1449" s="914"/>
      <c r="V1449" s="914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</row>
    <row r="1450" spans="1:116" ht="9.75" customHeight="1" outlineLevel="4" x14ac:dyDescent="0.15">
      <c r="A1450" s="1000" t="s">
        <v>73</v>
      </c>
      <c r="B1450" s="1004" t="s">
        <v>11</v>
      </c>
      <c r="C1450" s="1008" t="s">
        <v>11</v>
      </c>
      <c r="D1450" s="978">
        <v>1</v>
      </c>
      <c r="E1450" s="960" t="s">
        <v>11</v>
      </c>
      <c r="F1450" s="1166" t="s">
        <v>317</v>
      </c>
      <c r="G1450" s="942"/>
      <c r="H1450" s="97" t="s">
        <v>388</v>
      </c>
      <c r="I1450" s="942" t="s">
        <v>101</v>
      </c>
      <c r="J1450" s="14" t="s">
        <v>156</v>
      </c>
      <c r="K1450" s="20"/>
      <c r="L1450" s="20"/>
      <c r="M1450" s="17"/>
      <c r="N1450" s="17"/>
      <c r="O1450" s="17"/>
      <c r="P1450" s="17"/>
      <c r="Q1450" s="16"/>
      <c r="R1450" s="16"/>
      <c r="S1450" s="945"/>
      <c r="T1450" s="912"/>
      <c r="U1450" s="912"/>
      <c r="V1450" s="912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</row>
    <row r="1451" spans="1:116" ht="9.75" customHeight="1" outlineLevel="4" x14ac:dyDescent="0.15">
      <c r="A1451" s="1001"/>
      <c r="B1451" s="1005"/>
      <c r="C1451" s="1009"/>
      <c r="D1451" s="979"/>
      <c r="E1451" s="961"/>
      <c r="F1451" s="1167"/>
      <c r="G1451" s="943"/>
      <c r="H1451" s="97" t="s">
        <v>62</v>
      </c>
      <c r="I1451" s="943"/>
      <c r="J1451" s="16" t="s">
        <v>157</v>
      </c>
      <c r="K1451" s="20"/>
      <c r="L1451" s="20"/>
      <c r="M1451" s="17"/>
      <c r="N1451" s="17"/>
      <c r="O1451" s="17"/>
      <c r="P1451" s="17"/>
      <c r="Q1451" s="16"/>
      <c r="R1451" s="16"/>
      <c r="S1451" s="946"/>
      <c r="T1451" s="913"/>
      <c r="U1451" s="913"/>
      <c r="V1451" s="913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</row>
    <row r="1452" spans="1:116" ht="9.75" customHeight="1" outlineLevel="4" x14ac:dyDescent="0.15">
      <c r="A1452" s="1001"/>
      <c r="B1452" s="1005"/>
      <c r="C1452" s="1009"/>
      <c r="D1452" s="979"/>
      <c r="E1452" s="961"/>
      <c r="F1452" s="1167"/>
      <c r="G1452" s="943"/>
      <c r="H1452" s="97" t="s">
        <v>413</v>
      </c>
      <c r="I1452" s="943"/>
      <c r="J1452" s="16" t="s">
        <v>158</v>
      </c>
      <c r="K1452" s="20"/>
      <c r="L1452" s="20"/>
      <c r="M1452" s="17"/>
      <c r="N1452" s="17"/>
      <c r="O1452" s="17"/>
      <c r="P1452" s="17"/>
      <c r="Q1452" s="16"/>
      <c r="R1452" s="16"/>
      <c r="S1452" s="946"/>
      <c r="T1452" s="913"/>
      <c r="U1452" s="913"/>
      <c r="V1452" s="913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</row>
    <row r="1453" spans="1:116" ht="9.75" customHeight="1" outlineLevel="4" x14ac:dyDescent="0.15">
      <c r="A1453" s="1002"/>
      <c r="B1453" s="1006"/>
      <c r="C1453" s="1010"/>
      <c r="D1453" s="979"/>
      <c r="E1453" s="961"/>
      <c r="F1453" s="1167"/>
      <c r="G1453" s="943"/>
      <c r="H1453" s="989" t="s">
        <v>339</v>
      </c>
      <c r="I1453" s="943"/>
      <c r="J1453" s="18" t="s">
        <v>159</v>
      </c>
      <c r="K1453" s="21"/>
      <c r="L1453" s="21"/>
      <c r="M1453" s="22"/>
      <c r="N1453" s="22"/>
      <c r="O1453" s="22"/>
      <c r="P1453" s="22"/>
      <c r="Q1453" s="18"/>
      <c r="R1453" s="18"/>
      <c r="S1453" s="946"/>
      <c r="T1453" s="913"/>
      <c r="U1453" s="913"/>
      <c r="V1453" s="913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</row>
    <row r="1454" spans="1:116" ht="9.75" customHeight="1" outlineLevel="4" thickBot="1" x14ac:dyDescent="0.2">
      <c r="A1454" s="1003"/>
      <c r="B1454" s="1007"/>
      <c r="C1454" s="1011"/>
      <c r="D1454" s="980"/>
      <c r="E1454" s="962"/>
      <c r="F1454" s="1168"/>
      <c r="G1454" s="944"/>
      <c r="H1454" s="944"/>
      <c r="I1454" s="944"/>
      <c r="J1454" s="19" t="s">
        <v>385</v>
      </c>
      <c r="K1454" s="19">
        <f>SUM(K1450:K1453)</f>
        <v>0</v>
      </c>
      <c r="L1454" s="19">
        <f>SUM(L1450:L1453)</f>
        <v>0</v>
      </c>
      <c r="M1454" s="19">
        <f t="shared" ref="M1454:R1454" si="348">SUM(M1450:M1453)</f>
        <v>0</v>
      </c>
      <c r="N1454" s="19">
        <f t="shared" si="348"/>
        <v>0</v>
      </c>
      <c r="O1454" s="19">
        <f t="shared" si="348"/>
        <v>0</v>
      </c>
      <c r="P1454" s="19">
        <f t="shared" si="348"/>
        <v>0</v>
      </c>
      <c r="Q1454" s="19">
        <f t="shared" si="348"/>
        <v>0</v>
      </c>
      <c r="R1454" s="19">
        <f t="shared" si="348"/>
        <v>0</v>
      </c>
      <c r="S1454" s="947"/>
      <c r="T1454" s="914"/>
      <c r="U1454" s="914"/>
      <c r="V1454" s="914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</row>
    <row r="1455" spans="1:116" ht="10.5" customHeight="1" outlineLevel="4" x14ac:dyDescent="0.15">
      <c r="A1455" s="1000" t="s">
        <v>73</v>
      </c>
      <c r="B1455" s="1004" t="s">
        <v>11</v>
      </c>
      <c r="C1455" s="1008" t="s">
        <v>11</v>
      </c>
      <c r="D1455" s="978">
        <v>1</v>
      </c>
      <c r="E1455" s="960" t="s">
        <v>12</v>
      </c>
      <c r="F1455" s="963"/>
      <c r="G1455" s="942"/>
      <c r="H1455" s="942"/>
      <c r="I1455" s="942"/>
      <c r="J1455" s="14" t="s">
        <v>156</v>
      </c>
      <c r="K1455" s="20"/>
      <c r="L1455" s="20"/>
      <c r="M1455" s="17"/>
      <c r="N1455" s="17"/>
      <c r="O1455" s="17"/>
      <c r="P1455" s="17"/>
      <c r="Q1455" s="16"/>
      <c r="R1455" s="16"/>
      <c r="S1455" s="945"/>
      <c r="T1455" s="912"/>
      <c r="U1455" s="912"/>
      <c r="V1455" s="912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</row>
    <row r="1456" spans="1:116" ht="10.5" customHeight="1" outlineLevel="4" x14ac:dyDescent="0.15">
      <c r="A1456" s="1001"/>
      <c r="B1456" s="1005"/>
      <c r="C1456" s="1009"/>
      <c r="D1456" s="979"/>
      <c r="E1456" s="961"/>
      <c r="F1456" s="964"/>
      <c r="G1456" s="943"/>
      <c r="H1456" s="943"/>
      <c r="I1456" s="943"/>
      <c r="J1456" s="16" t="s">
        <v>157</v>
      </c>
      <c r="K1456" s="20"/>
      <c r="L1456" s="20"/>
      <c r="M1456" s="17"/>
      <c r="N1456" s="17"/>
      <c r="O1456" s="17"/>
      <c r="P1456" s="17"/>
      <c r="Q1456" s="16"/>
      <c r="R1456" s="16"/>
      <c r="S1456" s="946"/>
      <c r="T1456" s="913"/>
      <c r="U1456" s="913"/>
      <c r="V1456" s="913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</row>
    <row r="1457" spans="1:116" ht="9.75" customHeight="1" outlineLevel="4" x14ac:dyDescent="0.15">
      <c r="A1457" s="1001"/>
      <c r="B1457" s="1005"/>
      <c r="C1457" s="1009"/>
      <c r="D1457" s="979"/>
      <c r="E1457" s="961"/>
      <c r="F1457" s="964"/>
      <c r="G1457" s="943"/>
      <c r="H1457" s="943"/>
      <c r="I1457" s="943"/>
      <c r="J1457" s="16" t="s">
        <v>158</v>
      </c>
      <c r="K1457" s="20"/>
      <c r="L1457" s="20"/>
      <c r="M1457" s="17"/>
      <c r="N1457" s="17"/>
      <c r="O1457" s="17"/>
      <c r="P1457" s="17"/>
      <c r="Q1457" s="16"/>
      <c r="R1457" s="16"/>
      <c r="S1457" s="946"/>
      <c r="T1457" s="913"/>
      <c r="U1457" s="913"/>
      <c r="V1457" s="913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</row>
    <row r="1458" spans="1:116" ht="9.75" customHeight="1" outlineLevel="4" x14ac:dyDescent="0.15">
      <c r="A1458" s="1002"/>
      <c r="B1458" s="1006"/>
      <c r="C1458" s="1010"/>
      <c r="D1458" s="979"/>
      <c r="E1458" s="961"/>
      <c r="F1458" s="964"/>
      <c r="G1458" s="943"/>
      <c r="H1458" s="943"/>
      <c r="I1458" s="943"/>
      <c r="J1458" s="18" t="s">
        <v>159</v>
      </c>
      <c r="K1458" s="21"/>
      <c r="L1458" s="21"/>
      <c r="M1458" s="22"/>
      <c r="N1458" s="22"/>
      <c r="O1458" s="22"/>
      <c r="P1458" s="22"/>
      <c r="Q1458" s="18"/>
      <c r="R1458" s="18"/>
      <c r="S1458" s="946"/>
      <c r="T1458" s="913"/>
      <c r="U1458" s="913"/>
      <c r="V1458" s="913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</row>
    <row r="1459" spans="1:116" ht="9.75" customHeight="1" outlineLevel="4" thickBot="1" x14ac:dyDescent="0.2">
      <c r="A1459" s="1003"/>
      <c r="B1459" s="1007"/>
      <c r="C1459" s="1011"/>
      <c r="D1459" s="980"/>
      <c r="E1459" s="962"/>
      <c r="F1459" s="965"/>
      <c r="G1459" s="944"/>
      <c r="H1459" s="944"/>
      <c r="I1459" s="944"/>
      <c r="J1459" s="19" t="s">
        <v>385</v>
      </c>
      <c r="K1459" s="19">
        <f>SUM(K1455:K1458)</f>
        <v>0</v>
      </c>
      <c r="L1459" s="19">
        <f>SUM(L1455:L1458)</f>
        <v>0</v>
      </c>
      <c r="M1459" s="19">
        <f t="shared" ref="M1459:R1459" si="349">SUM(M1455:M1458)</f>
        <v>0</v>
      </c>
      <c r="N1459" s="19">
        <f t="shared" si="349"/>
        <v>0</v>
      </c>
      <c r="O1459" s="19">
        <f t="shared" si="349"/>
        <v>0</v>
      </c>
      <c r="P1459" s="19">
        <f t="shared" si="349"/>
        <v>0</v>
      </c>
      <c r="Q1459" s="19">
        <f t="shared" si="349"/>
        <v>0</v>
      </c>
      <c r="R1459" s="19">
        <f t="shared" si="349"/>
        <v>0</v>
      </c>
      <c r="S1459" s="947"/>
      <c r="T1459" s="914"/>
      <c r="U1459" s="914"/>
      <c r="V1459" s="914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</row>
    <row r="1460" spans="1:116" ht="9.75" customHeight="1" outlineLevel="3" thickBot="1" x14ac:dyDescent="0.2">
      <c r="A1460" s="30" t="s">
        <v>73</v>
      </c>
      <c r="B1460" s="31" t="s">
        <v>11</v>
      </c>
      <c r="C1460" s="10" t="s">
        <v>11</v>
      </c>
      <c r="D1460" s="25">
        <v>1</v>
      </c>
      <c r="E1460" s="915" t="s">
        <v>46</v>
      </c>
      <c r="F1460" s="916"/>
      <c r="G1460" s="916"/>
      <c r="H1460" s="916"/>
      <c r="I1460" s="916"/>
      <c r="J1460" s="916"/>
      <c r="K1460" s="26">
        <f>K1449+K1454+K1459</f>
        <v>0</v>
      </c>
      <c r="L1460" s="26">
        <f>L1449+L1454+L1459</f>
        <v>0</v>
      </c>
      <c r="M1460" s="26">
        <f t="shared" ref="M1460:R1460" si="350">M1449+M1454+M1459</f>
        <v>0</v>
      </c>
      <c r="N1460" s="26">
        <f t="shared" si="350"/>
        <v>0</v>
      </c>
      <c r="O1460" s="26">
        <f t="shared" si="350"/>
        <v>0</v>
      </c>
      <c r="P1460" s="26">
        <f t="shared" si="350"/>
        <v>0</v>
      </c>
      <c r="Q1460" s="26">
        <f t="shared" si="350"/>
        <v>0</v>
      </c>
      <c r="R1460" s="26">
        <f t="shared" si="350"/>
        <v>0</v>
      </c>
      <c r="S1460" s="42" t="s">
        <v>13</v>
      </c>
      <c r="T1460" s="43" t="s">
        <v>13</v>
      </c>
      <c r="U1460" s="44" t="s">
        <v>13</v>
      </c>
      <c r="V1460" s="45" t="s">
        <v>13</v>
      </c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</row>
    <row r="1461" spans="1:116" ht="9.75" customHeight="1" outlineLevel="4" thickBot="1" x14ac:dyDescent="0.2">
      <c r="A1461" s="11" t="s">
        <v>73</v>
      </c>
      <c r="B1461" s="12" t="s">
        <v>11</v>
      </c>
      <c r="C1461" s="86" t="s">
        <v>11</v>
      </c>
      <c r="D1461" s="13">
        <v>2</v>
      </c>
      <c r="E1461" s="1049" t="s">
        <v>238</v>
      </c>
      <c r="F1461" s="970"/>
      <c r="G1461" s="970"/>
      <c r="H1461" s="970"/>
      <c r="I1461" s="970"/>
      <c r="J1461" s="970"/>
      <c r="K1461" s="970"/>
      <c r="L1461" s="970"/>
      <c r="M1461" s="970"/>
      <c r="N1461" s="970"/>
      <c r="O1461" s="970"/>
      <c r="P1461" s="970"/>
      <c r="Q1461" s="970"/>
      <c r="R1461" s="970"/>
      <c r="S1461" s="970"/>
      <c r="T1461" s="970"/>
      <c r="U1461" s="970"/>
      <c r="V1461" s="971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</row>
    <row r="1462" spans="1:116" ht="9.75" customHeight="1" outlineLevel="4" x14ac:dyDescent="0.15">
      <c r="A1462" s="1000" t="s">
        <v>73</v>
      </c>
      <c r="B1462" s="1004" t="s">
        <v>11</v>
      </c>
      <c r="C1462" s="1008" t="s">
        <v>11</v>
      </c>
      <c r="D1462" s="978">
        <v>2</v>
      </c>
      <c r="E1462" s="1023" t="s">
        <v>10</v>
      </c>
      <c r="F1462" s="1136" t="s">
        <v>370</v>
      </c>
      <c r="G1462" s="943"/>
      <c r="H1462" s="943" t="s">
        <v>62</v>
      </c>
      <c r="I1462" s="943" t="s">
        <v>339</v>
      </c>
      <c r="J1462" s="16" t="s">
        <v>156</v>
      </c>
      <c r="K1462" s="20"/>
      <c r="L1462" s="16"/>
      <c r="M1462" s="17"/>
      <c r="N1462" s="17"/>
      <c r="O1462" s="17"/>
      <c r="P1462" s="17"/>
      <c r="Q1462" s="16"/>
      <c r="R1462" s="16"/>
      <c r="S1462" s="1013"/>
      <c r="T1462" s="913"/>
      <c r="U1462" s="913"/>
      <c r="V1462" s="913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</row>
    <row r="1463" spans="1:116" ht="9.75" customHeight="1" outlineLevel="4" x14ac:dyDescent="0.15">
      <c r="A1463" s="1001"/>
      <c r="B1463" s="1005"/>
      <c r="C1463" s="1009"/>
      <c r="D1463" s="979"/>
      <c r="E1463" s="1023"/>
      <c r="F1463" s="1136"/>
      <c r="G1463" s="943"/>
      <c r="H1463" s="943"/>
      <c r="I1463" s="943"/>
      <c r="J1463" s="16" t="s">
        <v>157</v>
      </c>
      <c r="K1463" s="20"/>
      <c r="L1463" s="16"/>
      <c r="M1463" s="17"/>
      <c r="N1463" s="17"/>
      <c r="O1463" s="17"/>
      <c r="P1463" s="17"/>
      <c r="Q1463" s="16"/>
      <c r="R1463" s="16"/>
      <c r="S1463" s="1013"/>
      <c r="T1463" s="913"/>
      <c r="U1463" s="913"/>
      <c r="V1463" s="913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</row>
    <row r="1464" spans="1:116" ht="9.75" customHeight="1" outlineLevel="4" x14ac:dyDescent="0.15">
      <c r="A1464" s="1001"/>
      <c r="B1464" s="1005"/>
      <c r="C1464" s="1009"/>
      <c r="D1464" s="979"/>
      <c r="E1464" s="1023"/>
      <c r="F1464" s="1136"/>
      <c r="G1464" s="943"/>
      <c r="H1464" s="943"/>
      <c r="I1464" s="943"/>
      <c r="J1464" s="16" t="s">
        <v>158</v>
      </c>
      <c r="K1464" s="20"/>
      <c r="L1464" s="16"/>
      <c r="M1464" s="17"/>
      <c r="N1464" s="17"/>
      <c r="O1464" s="17"/>
      <c r="P1464" s="17"/>
      <c r="Q1464" s="16"/>
      <c r="R1464" s="16"/>
      <c r="S1464" s="1013"/>
      <c r="T1464" s="913"/>
      <c r="U1464" s="913"/>
      <c r="V1464" s="913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</row>
    <row r="1465" spans="1:116" ht="9.75" customHeight="1" outlineLevel="4" x14ac:dyDescent="0.15">
      <c r="A1465" s="1002"/>
      <c r="B1465" s="1006"/>
      <c r="C1465" s="1010"/>
      <c r="D1465" s="979"/>
      <c r="E1465" s="1024"/>
      <c r="F1465" s="1136"/>
      <c r="G1465" s="943"/>
      <c r="H1465" s="943"/>
      <c r="I1465" s="943"/>
      <c r="J1465" s="18" t="s">
        <v>159</v>
      </c>
      <c r="K1465" s="21"/>
      <c r="L1465" s="18"/>
      <c r="M1465" s="18"/>
      <c r="N1465" s="18"/>
      <c r="O1465" s="18"/>
      <c r="P1465" s="18"/>
      <c r="Q1465" s="18"/>
      <c r="R1465" s="18"/>
      <c r="S1465" s="1014"/>
      <c r="T1465" s="913"/>
      <c r="U1465" s="913"/>
      <c r="V1465" s="913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</row>
    <row r="1466" spans="1:116" ht="9.75" customHeight="1" outlineLevel="4" thickBot="1" x14ac:dyDescent="0.2">
      <c r="A1466" s="1003"/>
      <c r="B1466" s="1007"/>
      <c r="C1466" s="1011"/>
      <c r="D1466" s="980"/>
      <c r="E1466" s="1025"/>
      <c r="F1466" s="1137"/>
      <c r="G1466" s="944"/>
      <c r="H1466" s="944"/>
      <c r="I1466" s="944"/>
      <c r="J1466" s="19" t="s">
        <v>385</v>
      </c>
      <c r="K1466" s="19">
        <f>SUM(K1462:K1465)</f>
        <v>0</v>
      </c>
      <c r="L1466" s="19">
        <f>SUM(L1462:L1465)</f>
        <v>0</v>
      </c>
      <c r="M1466" s="19">
        <f t="shared" ref="M1466:R1466" si="351">SUM(M1462:M1465)</f>
        <v>0</v>
      </c>
      <c r="N1466" s="19">
        <f t="shared" si="351"/>
        <v>0</v>
      </c>
      <c r="O1466" s="19">
        <f t="shared" si="351"/>
        <v>0</v>
      </c>
      <c r="P1466" s="19">
        <f t="shared" si="351"/>
        <v>0</v>
      </c>
      <c r="Q1466" s="19">
        <f t="shared" si="351"/>
        <v>0</v>
      </c>
      <c r="R1466" s="19">
        <f t="shared" si="351"/>
        <v>0</v>
      </c>
      <c r="S1466" s="1015"/>
      <c r="T1466" s="914"/>
      <c r="U1466" s="914"/>
      <c r="V1466" s="914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</row>
    <row r="1467" spans="1:116" ht="9.75" customHeight="1" outlineLevel="4" x14ac:dyDescent="0.15">
      <c r="A1467" s="1000" t="s">
        <v>73</v>
      </c>
      <c r="B1467" s="1004" t="s">
        <v>11</v>
      </c>
      <c r="C1467" s="1008" t="s">
        <v>11</v>
      </c>
      <c r="D1467" s="978">
        <v>2</v>
      </c>
      <c r="E1467" s="960" t="s">
        <v>11</v>
      </c>
      <c r="F1467" s="963"/>
      <c r="G1467" s="942"/>
      <c r="H1467" s="942"/>
      <c r="I1467" s="942"/>
      <c r="J1467" s="14" t="s">
        <v>156</v>
      </c>
      <c r="K1467" s="20"/>
      <c r="L1467" s="20"/>
      <c r="M1467" s="17"/>
      <c r="N1467" s="17"/>
      <c r="O1467" s="17"/>
      <c r="P1467" s="17"/>
      <c r="Q1467" s="16"/>
      <c r="R1467" s="16"/>
      <c r="S1467" s="945"/>
      <c r="T1467" s="912"/>
      <c r="U1467" s="912"/>
      <c r="V1467" s="912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</row>
    <row r="1468" spans="1:116" ht="9.75" customHeight="1" outlineLevel="4" x14ac:dyDescent="0.15">
      <c r="A1468" s="1001"/>
      <c r="B1468" s="1005"/>
      <c r="C1468" s="1009"/>
      <c r="D1468" s="979"/>
      <c r="E1468" s="961"/>
      <c r="F1468" s="964"/>
      <c r="G1468" s="943"/>
      <c r="H1468" s="943"/>
      <c r="I1468" s="943"/>
      <c r="J1468" s="16" t="s">
        <v>157</v>
      </c>
      <c r="K1468" s="20"/>
      <c r="L1468" s="20"/>
      <c r="M1468" s="17"/>
      <c r="N1468" s="17"/>
      <c r="O1468" s="17"/>
      <c r="P1468" s="17"/>
      <c r="Q1468" s="16"/>
      <c r="R1468" s="16"/>
      <c r="S1468" s="946"/>
      <c r="T1468" s="913"/>
      <c r="U1468" s="913"/>
      <c r="V1468" s="913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</row>
    <row r="1469" spans="1:116" ht="9.75" customHeight="1" outlineLevel="4" x14ac:dyDescent="0.15">
      <c r="A1469" s="1001"/>
      <c r="B1469" s="1005"/>
      <c r="C1469" s="1009"/>
      <c r="D1469" s="979"/>
      <c r="E1469" s="961"/>
      <c r="F1469" s="964"/>
      <c r="G1469" s="943"/>
      <c r="H1469" s="943"/>
      <c r="I1469" s="943"/>
      <c r="J1469" s="16" t="s">
        <v>158</v>
      </c>
      <c r="K1469" s="20"/>
      <c r="L1469" s="20"/>
      <c r="M1469" s="17"/>
      <c r="N1469" s="17"/>
      <c r="O1469" s="17"/>
      <c r="P1469" s="17"/>
      <c r="Q1469" s="16"/>
      <c r="R1469" s="16"/>
      <c r="S1469" s="946"/>
      <c r="T1469" s="913"/>
      <c r="U1469" s="913"/>
      <c r="V1469" s="913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</row>
    <row r="1470" spans="1:116" ht="9.75" customHeight="1" outlineLevel="4" x14ac:dyDescent="0.15">
      <c r="A1470" s="1002"/>
      <c r="B1470" s="1006"/>
      <c r="C1470" s="1010"/>
      <c r="D1470" s="979"/>
      <c r="E1470" s="961"/>
      <c r="F1470" s="964"/>
      <c r="G1470" s="943"/>
      <c r="H1470" s="943"/>
      <c r="I1470" s="943"/>
      <c r="J1470" s="18" t="s">
        <v>159</v>
      </c>
      <c r="K1470" s="21"/>
      <c r="L1470" s="21"/>
      <c r="M1470" s="22"/>
      <c r="N1470" s="22"/>
      <c r="O1470" s="22"/>
      <c r="P1470" s="22"/>
      <c r="Q1470" s="18"/>
      <c r="R1470" s="18"/>
      <c r="S1470" s="946"/>
      <c r="T1470" s="913"/>
      <c r="U1470" s="913"/>
      <c r="V1470" s="913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</row>
    <row r="1471" spans="1:116" ht="9.75" customHeight="1" outlineLevel="4" thickBot="1" x14ac:dyDescent="0.2">
      <c r="A1471" s="1003"/>
      <c r="B1471" s="1007"/>
      <c r="C1471" s="1011"/>
      <c r="D1471" s="980"/>
      <c r="E1471" s="962"/>
      <c r="F1471" s="965"/>
      <c r="G1471" s="944"/>
      <c r="H1471" s="944"/>
      <c r="I1471" s="944"/>
      <c r="J1471" s="19" t="s">
        <v>385</v>
      </c>
      <c r="K1471" s="19">
        <f>SUM(K1467:K1470)</f>
        <v>0</v>
      </c>
      <c r="L1471" s="19">
        <f>SUM(L1467:L1470)</f>
        <v>0</v>
      </c>
      <c r="M1471" s="19">
        <f t="shared" ref="M1471:R1471" si="352">SUM(M1467:M1470)</f>
        <v>0</v>
      </c>
      <c r="N1471" s="19">
        <f t="shared" si="352"/>
        <v>0</v>
      </c>
      <c r="O1471" s="19">
        <f t="shared" si="352"/>
        <v>0</v>
      </c>
      <c r="P1471" s="19">
        <f t="shared" si="352"/>
        <v>0</v>
      </c>
      <c r="Q1471" s="19">
        <f t="shared" si="352"/>
        <v>0</v>
      </c>
      <c r="R1471" s="19">
        <f t="shared" si="352"/>
        <v>0</v>
      </c>
      <c r="S1471" s="947"/>
      <c r="T1471" s="914"/>
      <c r="U1471" s="914"/>
      <c r="V1471" s="914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</row>
    <row r="1472" spans="1:116" ht="10.5" customHeight="1" outlineLevel="4" x14ac:dyDescent="0.15">
      <c r="A1472" s="1000" t="s">
        <v>73</v>
      </c>
      <c r="B1472" s="1004" t="s">
        <v>11</v>
      </c>
      <c r="C1472" s="1008" t="s">
        <v>11</v>
      </c>
      <c r="D1472" s="978">
        <v>2</v>
      </c>
      <c r="E1472" s="960" t="s">
        <v>12</v>
      </c>
      <c r="F1472" s="963"/>
      <c r="G1472" s="942"/>
      <c r="H1472" s="942"/>
      <c r="I1472" s="942"/>
      <c r="J1472" s="14" t="s">
        <v>156</v>
      </c>
      <c r="K1472" s="20"/>
      <c r="L1472" s="20"/>
      <c r="M1472" s="17"/>
      <c r="N1472" s="17"/>
      <c r="O1472" s="17"/>
      <c r="P1472" s="17"/>
      <c r="Q1472" s="16"/>
      <c r="R1472" s="16"/>
      <c r="S1472" s="945"/>
      <c r="T1472" s="912"/>
      <c r="U1472" s="912"/>
      <c r="V1472" s="912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</row>
    <row r="1473" spans="1:44" ht="10.5" customHeight="1" outlineLevel="4" x14ac:dyDescent="0.15">
      <c r="A1473" s="1001"/>
      <c r="B1473" s="1005"/>
      <c r="C1473" s="1009"/>
      <c r="D1473" s="979"/>
      <c r="E1473" s="961"/>
      <c r="F1473" s="964"/>
      <c r="G1473" s="943"/>
      <c r="H1473" s="943"/>
      <c r="I1473" s="943"/>
      <c r="J1473" s="16" t="s">
        <v>157</v>
      </c>
      <c r="K1473" s="20"/>
      <c r="L1473" s="20"/>
      <c r="M1473" s="17"/>
      <c r="N1473" s="17"/>
      <c r="O1473" s="17"/>
      <c r="P1473" s="17"/>
      <c r="Q1473" s="16"/>
      <c r="R1473" s="16"/>
      <c r="S1473" s="946"/>
      <c r="T1473" s="913"/>
      <c r="U1473" s="913"/>
      <c r="V1473" s="913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</row>
    <row r="1474" spans="1:44" ht="9.75" customHeight="1" outlineLevel="4" x14ac:dyDescent="0.15">
      <c r="A1474" s="1001"/>
      <c r="B1474" s="1005"/>
      <c r="C1474" s="1009"/>
      <c r="D1474" s="979"/>
      <c r="E1474" s="961"/>
      <c r="F1474" s="964"/>
      <c r="G1474" s="943"/>
      <c r="H1474" s="943"/>
      <c r="I1474" s="943"/>
      <c r="J1474" s="16" t="s">
        <v>158</v>
      </c>
      <c r="K1474" s="20"/>
      <c r="L1474" s="20"/>
      <c r="M1474" s="17"/>
      <c r="N1474" s="17"/>
      <c r="O1474" s="17"/>
      <c r="P1474" s="17"/>
      <c r="Q1474" s="16"/>
      <c r="R1474" s="16"/>
      <c r="S1474" s="946"/>
      <c r="T1474" s="913"/>
      <c r="U1474" s="913"/>
      <c r="V1474" s="913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</row>
    <row r="1475" spans="1:44" ht="9.75" customHeight="1" outlineLevel="4" x14ac:dyDescent="0.15">
      <c r="A1475" s="1002"/>
      <c r="B1475" s="1006"/>
      <c r="C1475" s="1010"/>
      <c r="D1475" s="979"/>
      <c r="E1475" s="961"/>
      <c r="F1475" s="964"/>
      <c r="G1475" s="943"/>
      <c r="H1475" s="943"/>
      <c r="I1475" s="943"/>
      <c r="J1475" s="18" t="s">
        <v>159</v>
      </c>
      <c r="K1475" s="21"/>
      <c r="L1475" s="21"/>
      <c r="M1475" s="22"/>
      <c r="N1475" s="22"/>
      <c r="O1475" s="22"/>
      <c r="P1475" s="22"/>
      <c r="Q1475" s="18"/>
      <c r="R1475" s="18"/>
      <c r="S1475" s="946"/>
      <c r="T1475" s="913"/>
      <c r="U1475" s="913"/>
      <c r="V1475" s="913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</row>
    <row r="1476" spans="1:44" ht="9.75" customHeight="1" outlineLevel="4" thickBot="1" x14ac:dyDescent="0.2">
      <c r="A1476" s="1003"/>
      <c r="B1476" s="1007"/>
      <c r="C1476" s="1011"/>
      <c r="D1476" s="980"/>
      <c r="E1476" s="962"/>
      <c r="F1476" s="965"/>
      <c r="G1476" s="944"/>
      <c r="H1476" s="944"/>
      <c r="I1476" s="944"/>
      <c r="J1476" s="19" t="s">
        <v>385</v>
      </c>
      <c r="K1476" s="19">
        <f>SUM(K1472:K1475)</f>
        <v>0</v>
      </c>
      <c r="L1476" s="19">
        <f>SUM(L1472:L1475)</f>
        <v>0</v>
      </c>
      <c r="M1476" s="19">
        <f t="shared" ref="M1476:R1476" si="353">SUM(M1472:M1475)</f>
        <v>0</v>
      </c>
      <c r="N1476" s="19">
        <f t="shared" si="353"/>
        <v>0</v>
      </c>
      <c r="O1476" s="19">
        <f t="shared" si="353"/>
        <v>0</v>
      </c>
      <c r="P1476" s="19">
        <f t="shared" si="353"/>
        <v>0</v>
      </c>
      <c r="Q1476" s="19">
        <f t="shared" si="353"/>
        <v>0</v>
      </c>
      <c r="R1476" s="19">
        <f t="shared" si="353"/>
        <v>0</v>
      </c>
      <c r="S1476" s="947"/>
      <c r="T1476" s="914"/>
      <c r="U1476" s="914"/>
      <c r="V1476" s="914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</row>
    <row r="1477" spans="1:44" ht="9.75" customHeight="1" outlineLevel="3" thickBot="1" x14ac:dyDescent="0.2">
      <c r="A1477" s="30" t="s">
        <v>73</v>
      </c>
      <c r="B1477" s="31" t="s">
        <v>11</v>
      </c>
      <c r="C1477" s="10" t="s">
        <v>11</v>
      </c>
      <c r="D1477" s="25">
        <v>2</v>
      </c>
      <c r="E1477" s="915" t="s">
        <v>46</v>
      </c>
      <c r="F1477" s="916"/>
      <c r="G1477" s="916"/>
      <c r="H1477" s="916"/>
      <c r="I1477" s="916"/>
      <c r="J1477" s="917"/>
      <c r="K1477" s="26">
        <f>K1466+K1471+K1476</f>
        <v>0</v>
      </c>
      <c r="L1477" s="26">
        <f>L1466+L1471+L1476</f>
        <v>0</v>
      </c>
      <c r="M1477" s="26">
        <f t="shared" ref="M1477:R1477" si="354">M1466+M1471+M1476</f>
        <v>0</v>
      </c>
      <c r="N1477" s="26">
        <f t="shared" si="354"/>
        <v>0</v>
      </c>
      <c r="O1477" s="26">
        <f t="shared" si="354"/>
        <v>0</v>
      </c>
      <c r="P1477" s="26">
        <f t="shared" si="354"/>
        <v>0</v>
      </c>
      <c r="Q1477" s="26">
        <f t="shared" si="354"/>
        <v>0</v>
      </c>
      <c r="R1477" s="26">
        <f t="shared" si="354"/>
        <v>0</v>
      </c>
      <c r="S1477" s="42" t="s">
        <v>13</v>
      </c>
      <c r="T1477" s="43" t="s">
        <v>13</v>
      </c>
      <c r="U1477" s="44" t="s">
        <v>13</v>
      </c>
      <c r="V1477" s="45" t="s">
        <v>13</v>
      </c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</row>
    <row r="1478" spans="1:44" ht="9.75" customHeight="1" outlineLevel="4" thickBot="1" x14ac:dyDescent="0.2">
      <c r="A1478" s="11" t="s">
        <v>73</v>
      </c>
      <c r="B1478" s="12" t="s">
        <v>11</v>
      </c>
      <c r="C1478" s="86" t="s">
        <v>11</v>
      </c>
      <c r="D1478" s="13">
        <v>3</v>
      </c>
      <c r="E1478" s="1016" t="s">
        <v>239</v>
      </c>
      <c r="F1478" s="1017"/>
      <c r="G1478" s="1017"/>
      <c r="H1478" s="1017"/>
      <c r="I1478" s="1017"/>
      <c r="J1478" s="1017"/>
      <c r="K1478" s="1017"/>
      <c r="L1478" s="1017"/>
      <c r="M1478" s="1017"/>
      <c r="N1478" s="1017"/>
      <c r="O1478" s="1017"/>
      <c r="P1478" s="1017"/>
      <c r="Q1478" s="1017"/>
      <c r="R1478" s="1017"/>
      <c r="S1478" s="1017"/>
      <c r="T1478" s="1017"/>
      <c r="U1478" s="1017"/>
      <c r="V1478" s="1018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</row>
    <row r="1479" spans="1:44" ht="9.75" customHeight="1" outlineLevel="4" x14ac:dyDescent="0.15">
      <c r="A1479" s="1000" t="s">
        <v>73</v>
      </c>
      <c r="B1479" s="1004" t="s">
        <v>11</v>
      </c>
      <c r="C1479" s="1008" t="s">
        <v>11</v>
      </c>
      <c r="D1479" s="978">
        <v>3</v>
      </c>
      <c r="E1479" s="1022" t="s">
        <v>10</v>
      </c>
      <c r="F1479" s="981"/>
      <c r="G1479" s="986"/>
      <c r="H1479" s="986"/>
      <c r="I1479" s="986"/>
      <c r="J1479" s="16" t="s">
        <v>156</v>
      </c>
      <c r="K1479" s="20"/>
      <c r="L1479" s="14"/>
      <c r="M1479" s="15"/>
      <c r="N1479" s="15"/>
      <c r="O1479" s="15"/>
      <c r="P1479" s="15"/>
      <c r="Q1479" s="14"/>
      <c r="R1479" s="14"/>
      <c r="S1479" s="1012"/>
      <c r="T1479" s="912"/>
      <c r="U1479" s="912"/>
      <c r="V1479" s="912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</row>
    <row r="1480" spans="1:44" ht="9.75" customHeight="1" outlineLevel="4" x14ac:dyDescent="0.15">
      <c r="A1480" s="1001"/>
      <c r="B1480" s="1005"/>
      <c r="C1480" s="1009"/>
      <c r="D1480" s="979"/>
      <c r="E1480" s="1023"/>
      <c r="F1480" s="982"/>
      <c r="G1480" s="985"/>
      <c r="H1480" s="985"/>
      <c r="I1480" s="985"/>
      <c r="J1480" s="16" t="s">
        <v>157</v>
      </c>
      <c r="K1480" s="20"/>
      <c r="L1480" s="16"/>
      <c r="M1480" s="17"/>
      <c r="N1480" s="17"/>
      <c r="O1480" s="17"/>
      <c r="P1480" s="17"/>
      <c r="Q1480" s="16"/>
      <c r="R1480" s="16"/>
      <c r="S1480" s="1013"/>
      <c r="T1480" s="913"/>
      <c r="U1480" s="913"/>
      <c r="V1480" s="913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</row>
    <row r="1481" spans="1:44" ht="9.75" customHeight="1" outlineLevel="4" x14ac:dyDescent="0.15">
      <c r="A1481" s="1001"/>
      <c r="B1481" s="1005"/>
      <c r="C1481" s="1009"/>
      <c r="D1481" s="979"/>
      <c r="E1481" s="1023"/>
      <c r="F1481" s="982"/>
      <c r="G1481" s="985"/>
      <c r="H1481" s="985"/>
      <c r="I1481" s="985"/>
      <c r="J1481" s="16" t="s">
        <v>158</v>
      </c>
      <c r="K1481" s="20"/>
      <c r="L1481" s="16"/>
      <c r="M1481" s="17"/>
      <c r="N1481" s="17"/>
      <c r="O1481" s="17"/>
      <c r="P1481" s="17"/>
      <c r="Q1481" s="16"/>
      <c r="R1481" s="16"/>
      <c r="S1481" s="1013"/>
      <c r="T1481" s="913"/>
      <c r="U1481" s="913"/>
      <c r="V1481" s="913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</row>
    <row r="1482" spans="1:44" ht="9.75" customHeight="1" outlineLevel="4" x14ac:dyDescent="0.15">
      <c r="A1482" s="1002"/>
      <c r="B1482" s="1006"/>
      <c r="C1482" s="1010"/>
      <c r="D1482" s="979"/>
      <c r="E1482" s="1024"/>
      <c r="F1482" s="983"/>
      <c r="G1482" s="987"/>
      <c r="H1482" s="987"/>
      <c r="I1482" s="987"/>
      <c r="J1482" s="18" t="s">
        <v>159</v>
      </c>
      <c r="K1482" s="21"/>
      <c r="L1482" s="18"/>
      <c r="M1482" s="18"/>
      <c r="N1482" s="18"/>
      <c r="O1482" s="18"/>
      <c r="P1482" s="18"/>
      <c r="Q1482" s="18"/>
      <c r="R1482" s="18"/>
      <c r="S1482" s="1014"/>
      <c r="T1482" s="913"/>
      <c r="U1482" s="913"/>
      <c r="V1482" s="913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</row>
    <row r="1483" spans="1:44" ht="9.75" customHeight="1" outlineLevel="4" thickBot="1" x14ac:dyDescent="0.2">
      <c r="A1483" s="1003"/>
      <c r="B1483" s="1007"/>
      <c r="C1483" s="1011"/>
      <c r="D1483" s="980"/>
      <c r="E1483" s="1025"/>
      <c r="F1483" s="984"/>
      <c r="G1483" s="988"/>
      <c r="H1483" s="988"/>
      <c r="I1483" s="988"/>
      <c r="J1483" s="19" t="s">
        <v>385</v>
      </c>
      <c r="K1483" s="19">
        <f>SUM(K1479:K1482)</f>
        <v>0</v>
      </c>
      <c r="L1483" s="19">
        <f>SUM(L1479:L1482)</f>
        <v>0</v>
      </c>
      <c r="M1483" s="19">
        <f t="shared" ref="M1483:R1483" si="355">SUM(M1479:M1482)</f>
        <v>0</v>
      </c>
      <c r="N1483" s="19">
        <f t="shared" si="355"/>
        <v>0</v>
      </c>
      <c r="O1483" s="19">
        <f t="shared" si="355"/>
        <v>0</v>
      </c>
      <c r="P1483" s="19">
        <f t="shared" si="355"/>
        <v>0</v>
      </c>
      <c r="Q1483" s="19">
        <f t="shared" si="355"/>
        <v>0</v>
      </c>
      <c r="R1483" s="19">
        <f t="shared" si="355"/>
        <v>0</v>
      </c>
      <c r="S1483" s="1015"/>
      <c r="T1483" s="914"/>
      <c r="U1483" s="914"/>
      <c r="V1483" s="914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</row>
    <row r="1484" spans="1:44" ht="9.75" customHeight="1" outlineLevel="4" x14ac:dyDescent="0.15">
      <c r="A1484" s="1000" t="s">
        <v>73</v>
      </c>
      <c r="B1484" s="1004" t="s">
        <v>11</v>
      </c>
      <c r="C1484" s="1008" t="s">
        <v>11</v>
      </c>
      <c r="D1484" s="978">
        <v>3</v>
      </c>
      <c r="E1484" s="960" t="s">
        <v>11</v>
      </c>
      <c r="F1484" s="981"/>
      <c r="G1484" s="942"/>
      <c r="H1484" s="986"/>
      <c r="I1484" s="986"/>
      <c r="J1484" s="14" t="s">
        <v>156</v>
      </c>
      <c r="K1484" s="20"/>
      <c r="L1484" s="20"/>
      <c r="M1484" s="17"/>
      <c r="N1484" s="17"/>
      <c r="O1484" s="17"/>
      <c r="P1484" s="17"/>
      <c r="Q1484" s="16"/>
      <c r="R1484" s="16"/>
      <c r="S1484" s="945"/>
      <c r="T1484" s="912"/>
      <c r="U1484" s="912"/>
      <c r="V1484" s="912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</row>
    <row r="1485" spans="1:44" ht="9.75" customHeight="1" outlineLevel="4" x14ac:dyDescent="0.15">
      <c r="A1485" s="1001"/>
      <c r="B1485" s="1005"/>
      <c r="C1485" s="1009"/>
      <c r="D1485" s="979"/>
      <c r="E1485" s="961"/>
      <c r="F1485" s="982"/>
      <c r="G1485" s="943"/>
      <c r="H1485" s="985"/>
      <c r="I1485" s="985"/>
      <c r="J1485" s="16" t="s">
        <v>157</v>
      </c>
      <c r="K1485" s="20"/>
      <c r="L1485" s="20"/>
      <c r="M1485" s="17"/>
      <c r="N1485" s="17"/>
      <c r="O1485" s="17"/>
      <c r="P1485" s="17"/>
      <c r="Q1485" s="16"/>
      <c r="R1485" s="16"/>
      <c r="S1485" s="946"/>
      <c r="T1485" s="913"/>
      <c r="U1485" s="913"/>
      <c r="V1485" s="913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</row>
    <row r="1486" spans="1:44" ht="9.75" customHeight="1" outlineLevel="4" x14ac:dyDescent="0.15">
      <c r="A1486" s="1001"/>
      <c r="B1486" s="1005"/>
      <c r="C1486" s="1009"/>
      <c r="D1486" s="979"/>
      <c r="E1486" s="961"/>
      <c r="F1486" s="982"/>
      <c r="G1486" s="943"/>
      <c r="H1486" s="985"/>
      <c r="I1486" s="985"/>
      <c r="J1486" s="16" t="s">
        <v>158</v>
      </c>
      <c r="K1486" s="20"/>
      <c r="L1486" s="20"/>
      <c r="M1486" s="17"/>
      <c r="N1486" s="17"/>
      <c r="O1486" s="17"/>
      <c r="P1486" s="17"/>
      <c r="Q1486" s="16"/>
      <c r="R1486" s="16"/>
      <c r="S1486" s="946"/>
      <c r="T1486" s="913"/>
      <c r="U1486" s="913"/>
      <c r="V1486" s="913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</row>
    <row r="1487" spans="1:44" ht="9.75" customHeight="1" outlineLevel="4" x14ac:dyDescent="0.15">
      <c r="A1487" s="1002"/>
      <c r="B1487" s="1006"/>
      <c r="C1487" s="1010"/>
      <c r="D1487" s="979"/>
      <c r="E1487" s="961"/>
      <c r="F1487" s="983"/>
      <c r="G1487" s="943"/>
      <c r="H1487" s="987"/>
      <c r="I1487" s="987"/>
      <c r="J1487" s="18" t="s">
        <v>159</v>
      </c>
      <c r="K1487" s="21"/>
      <c r="L1487" s="21"/>
      <c r="M1487" s="22"/>
      <c r="N1487" s="22"/>
      <c r="O1487" s="22"/>
      <c r="P1487" s="22"/>
      <c r="Q1487" s="18"/>
      <c r="R1487" s="18"/>
      <c r="S1487" s="946"/>
      <c r="T1487" s="913"/>
      <c r="U1487" s="913"/>
      <c r="V1487" s="913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</row>
    <row r="1488" spans="1:44" ht="9.75" customHeight="1" outlineLevel="4" thickBot="1" x14ac:dyDescent="0.2">
      <c r="A1488" s="1003"/>
      <c r="B1488" s="1007"/>
      <c r="C1488" s="1011"/>
      <c r="D1488" s="980"/>
      <c r="E1488" s="962"/>
      <c r="F1488" s="984"/>
      <c r="G1488" s="944"/>
      <c r="H1488" s="988"/>
      <c r="I1488" s="988"/>
      <c r="J1488" s="19" t="s">
        <v>385</v>
      </c>
      <c r="K1488" s="19">
        <f>SUM(K1484:K1487)</f>
        <v>0</v>
      </c>
      <c r="L1488" s="19">
        <f>SUM(L1484:L1487)</f>
        <v>0</v>
      </c>
      <c r="M1488" s="19">
        <f t="shared" ref="M1488:R1488" si="356">SUM(M1484:M1487)</f>
        <v>0</v>
      </c>
      <c r="N1488" s="19">
        <f t="shared" si="356"/>
        <v>0</v>
      </c>
      <c r="O1488" s="19">
        <f t="shared" si="356"/>
        <v>0</v>
      </c>
      <c r="P1488" s="19">
        <f t="shared" si="356"/>
        <v>0</v>
      </c>
      <c r="Q1488" s="19">
        <f t="shared" si="356"/>
        <v>0</v>
      </c>
      <c r="R1488" s="19">
        <f t="shared" si="356"/>
        <v>0</v>
      </c>
      <c r="S1488" s="947"/>
      <c r="T1488" s="914"/>
      <c r="U1488" s="914"/>
      <c r="V1488" s="914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</row>
    <row r="1489" spans="1:116" ht="10.5" customHeight="1" outlineLevel="4" x14ac:dyDescent="0.15">
      <c r="A1489" s="1000" t="s">
        <v>73</v>
      </c>
      <c r="B1489" s="1004" t="s">
        <v>11</v>
      </c>
      <c r="C1489" s="1008" t="s">
        <v>11</v>
      </c>
      <c r="D1489" s="978">
        <v>3</v>
      </c>
      <c r="E1489" s="1023" t="s">
        <v>12</v>
      </c>
      <c r="F1489" s="1050"/>
      <c r="G1489" s="985"/>
      <c r="H1489" s="985"/>
      <c r="I1489" s="985"/>
      <c r="J1489" s="14" t="s">
        <v>156</v>
      </c>
      <c r="K1489" s="20"/>
      <c r="L1489" s="20"/>
      <c r="M1489" s="17"/>
      <c r="N1489" s="17"/>
      <c r="O1489" s="17"/>
      <c r="P1489" s="17"/>
      <c r="Q1489" s="16"/>
      <c r="R1489" s="16"/>
      <c r="S1489" s="945"/>
      <c r="T1489" s="912"/>
      <c r="U1489" s="912"/>
      <c r="V1489" s="912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</row>
    <row r="1490" spans="1:116" ht="11.25" customHeight="1" outlineLevel="4" x14ac:dyDescent="0.15">
      <c r="A1490" s="1001"/>
      <c r="B1490" s="1005"/>
      <c r="C1490" s="1009"/>
      <c r="D1490" s="979"/>
      <c r="E1490" s="1023"/>
      <c r="F1490" s="1050"/>
      <c r="G1490" s="985"/>
      <c r="H1490" s="985"/>
      <c r="I1490" s="985"/>
      <c r="J1490" s="16" t="s">
        <v>157</v>
      </c>
      <c r="K1490" s="20"/>
      <c r="L1490" s="20"/>
      <c r="M1490" s="17"/>
      <c r="N1490" s="17"/>
      <c r="O1490" s="17"/>
      <c r="P1490" s="17"/>
      <c r="Q1490" s="16"/>
      <c r="R1490" s="16"/>
      <c r="S1490" s="946"/>
      <c r="T1490" s="913"/>
      <c r="U1490" s="913"/>
      <c r="V1490" s="913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</row>
    <row r="1491" spans="1:116" ht="9.75" customHeight="1" outlineLevel="4" x14ac:dyDescent="0.15">
      <c r="A1491" s="1001"/>
      <c r="B1491" s="1005"/>
      <c r="C1491" s="1009"/>
      <c r="D1491" s="979"/>
      <c r="E1491" s="1023"/>
      <c r="F1491" s="1050"/>
      <c r="G1491" s="985"/>
      <c r="H1491" s="985"/>
      <c r="I1491" s="985"/>
      <c r="J1491" s="16" t="s">
        <v>158</v>
      </c>
      <c r="K1491" s="20"/>
      <c r="L1491" s="20"/>
      <c r="M1491" s="17"/>
      <c r="N1491" s="17"/>
      <c r="O1491" s="17"/>
      <c r="P1491" s="17"/>
      <c r="Q1491" s="16"/>
      <c r="R1491" s="16"/>
      <c r="S1491" s="946"/>
      <c r="T1491" s="913"/>
      <c r="U1491" s="913"/>
      <c r="V1491" s="913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</row>
    <row r="1492" spans="1:116" ht="9.75" customHeight="1" outlineLevel="4" x14ac:dyDescent="0.15">
      <c r="A1492" s="1002"/>
      <c r="B1492" s="1006"/>
      <c r="C1492" s="1010"/>
      <c r="D1492" s="979"/>
      <c r="E1492" s="1024"/>
      <c r="F1492" s="1051"/>
      <c r="G1492" s="987"/>
      <c r="H1492" s="987"/>
      <c r="I1492" s="987"/>
      <c r="J1492" s="18" t="s">
        <v>159</v>
      </c>
      <c r="K1492" s="21"/>
      <c r="L1492" s="21"/>
      <c r="M1492" s="22"/>
      <c r="N1492" s="22"/>
      <c r="O1492" s="22"/>
      <c r="P1492" s="22"/>
      <c r="Q1492" s="18"/>
      <c r="R1492" s="18"/>
      <c r="S1492" s="946"/>
      <c r="T1492" s="913"/>
      <c r="U1492" s="913"/>
      <c r="V1492" s="913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</row>
    <row r="1493" spans="1:116" ht="9.75" customHeight="1" outlineLevel="4" thickBot="1" x14ac:dyDescent="0.2">
      <c r="A1493" s="1003"/>
      <c r="B1493" s="1007"/>
      <c r="C1493" s="1011"/>
      <c r="D1493" s="980"/>
      <c r="E1493" s="1025"/>
      <c r="F1493" s="1052"/>
      <c r="G1493" s="988"/>
      <c r="H1493" s="988"/>
      <c r="I1493" s="988"/>
      <c r="J1493" s="19" t="s">
        <v>385</v>
      </c>
      <c r="K1493" s="19">
        <f>SUM(K1489:K1492)</f>
        <v>0</v>
      </c>
      <c r="L1493" s="19">
        <f>SUM(L1489:L1492)</f>
        <v>0</v>
      </c>
      <c r="M1493" s="19">
        <f t="shared" ref="M1493:R1493" si="357">SUM(M1489:M1492)</f>
        <v>0</v>
      </c>
      <c r="N1493" s="19">
        <f t="shared" si="357"/>
        <v>0</v>
      </c>
      <c r="O1493" s="19">
        <f t="shared" si="357"/>
        <v>0</v>
      </c>
      <c r="P1493" s="19">
        <f t="shared" si="357"/>
        <v>0</v>
      </c>
      <c r="Q1493" s="19">
        <f t="shared" si="357"/>
        <v>0</v>
      </c>
      <c r="R1493" s="19">
        <f t="shared" si="357"/>
        <v>0</v>
      </c>
      <c r="S1493" s="947"/>
      <c r="T1493" s="914"/>
      <c r="U1493" s="914"/>
      <c r="V1493" s="914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</row>
    <row r="1494" spans="1:116" ht="9.75" customHeight="1" outlineLevel="3" thickBot="1" x14ac:dyDescent="0.2">
      <c r="A1494" s="30" t="s">
        <v>73</v>
      </c>
      <c r="B1494" s="31" t="s">
        <v>11</v>
      </c>
      <c r="C1494" s="10" t="s">
        <v>11</v>
      </c>
      <c r="D1494" s="25">
        <v>3</v>
      </c>
      <c r="E1494" s="915" t="s">
        <v>46</v>
      </c>
      <c r="F1494" s="916"/>
      <c r="G1494" s="916"/>
      <c r="H1494" s="916"/>
      <c r="I1494" s="916"/>
      <c r="J1494" s="917"/>
      <c r="K1494" s="26">
        <f>K1483+K1488+K1493</f>
        <v>0</v>
      </c>
      <c r="L1494" s="26">
        <f>L1483+L1488+L1493</f>
        <v>0</v>
      </c>
      <c r="M1494" s="26">
        <f t="shared" ref="M1494:R1494" si="358">M1483+M1488+M1493</f>
        <v>0</v>
      </c>
      <c r="N1494" s="26">
        <f t="shared" si="358"/>
        <v>0</v>
      </c>
      <c r="O1494" s="26">
        <f t="shared" si="358"/>
        <v>0</v>
      </c>
      <c r="P1494" s="26">
        <f t="shared" si="358"/>
        <v>0</v>
      </c>
      <c r="Q1494" s="26">
        <f t="shared" si="358"/>
        <v>0</v>
      </c>
      <c r="R1494" s="26">
        <f t="shared" si="358"/>
        <v>0</v>
      </c>
      <c r="S1494" s="42" t="s">
        <v>13</v>
      </c>
      <c r="T1494" s="43" t="s">
        <v>13</v>
      </c>
      <c r="U1494" s="44" t="s">
        <v>13</v>
      </c>
      <c r="V1494" s="45" t="s">
        <v>13</v>
      </c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</row>
    <row r="1495" spans="1:116" ht="9.75" customHeight="1" outlineLevel="4" thickBot="1" x14ac:dyDescent="0.2">
      <c r="A1495" s="11" t="s">
        <v>73</v>
      </c>
      <c r="B1495" s="12" t="s">
        <v>11</v>
      </c>
      <c r="C1495" s="86" t="s">
        <v>11</v>
      </c>
      <c r="D1495" s="13">
        <v>4</v>
      </c>
      <c r="E1495" s="1016" t="s">
        <v>240</v>
      </c>
      <c r="F1495" s="1017"/>
      <c r="G1495" s="1017"/>
      <c r="H1495" s="1017"/>
      <c r="I1495" s="1017"/>
      <c r="J1495" s="1017"/>
      <c r="K1495" s="1017"/>
      <c r="L1495" s="1017"/>
      <c r="M1495" s="1017"/>
      <c r="N1495" s="1017"/>
      <c r="O1495" s="1017"/>
      <c r="P1495" s="1017"/>
      <c r="Q1495" s="1017"/>
      <c r="R1495" s="1017"/>
      <c r="S1495" s="1017"/>
      <c r="T1495" s="1017"/>
      <c r="U1495" s="1017"/>
      <c r="V1495" s="1018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</row>
    <row r="1496" spans="1:116" ht="9.75" customHeight="1" outlineLevel="4" x14ac:dyDescent="0.15">
      <c r="A1496" s="1000" t="s">
        <v>73</v>
      </c>
      <c r="B1496" s="1004" t="s">
        <v>11</v>
      </c>
      <c r="C1496" s="1008" t="s">
        <v>11</v>
      </c>
      <c r="D1496" s="978">
        <v>4</v>
      </c>
      <c r="E1496" s="1022" t="s">
        <v>10</v>
      </c>
      <c r="F1496" s="981"/>
      <c r="G1496" s="986"/>
      <c r="H1496" s="986"/>
      <c r="I1496" s="986"/>
      <c r="J1496" s="16" t="s">
        <v>156</v>
      </c>
      <c r="K1496" s="20"/>
      <c r="L1496" s="14"/>
      <c r="M1496" s="15"/>
      <c r="N1496" s="15"/>
      <c r="O1496" s="15"/>
      <c r="P1496" s="15"/>
      <c r="Q1496" s="14"/>
      <c r="R1496" s="14"/>
      <c r="S1496" s="1012"/>
      <c r="T1496" s="912"/>
      <c r="U1496" s="912"/>
      <c r="V1496" s="912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</row>
    <row r="1497" spans="1:116" ht="9.75" customHeight="1" outlineLevel="4" x14ac:dyDescent="0.15">
      <c r="A1497" s="1001"/>
      <c r="B1497" s="1005"/>
      <c r="C1497" s="1009"/>
      <c r="D1497" s="979"/>
      <c r="E1497" s="1023"/>
      <c r="F1497" s="982"/>
      <c r="G1497" s="985"/>
      <c r="H1497" s="985"/>
      <c r="I1497" s="985"/>
      <c r="J1497" s="16" t="s">
        <v>157</v>
      </c>
      <c r="K1497" s="20"/>
      <c r="L1497" s="16"/>
      <c r="M1497" s="17"/>
      <c r="N1497" s="17"/>
      <c r="O1497" s="17"/>
      <c r="P1497" s="17"/>
      <c r="Q1497" s="16"/>
      <c r="R1497" s="16"/>
      <c r="S1497" s="1013"/>
      <c r="T1497" s="913"/>
      <c r="U1497" s="913"/>
      <c r="V1497" s="913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</row>
    <row r="1498" spans="1:116" ht="9.75" customHeight="1" outlineLevel="4" x14ac:dyDescent="0.15">
      <c r="A1498" s="1001"/>
      <c r="B1498" s="1005"/>
      <c r="C1498" s="1009"/>
      <c r="D1498" s="979"/>
      <c r="E1498" s="1023"/>
      <c r="F1498" s="982"/>
      <c r="G1498" s="985"/>
      <c r="H1498" s="985"/>
      <c r="I1498" s="985"/>
      <c r="J1498" s="16" t="s">
        <v>158</v>
      </c>
      <c r="K1498" s="20"/>
      <c r="L1498" s="16"/>
      <c r="M1498" s="17"/>
      <c r="N1498" s="17"/>
      <c r="O1498" s="17"/>
      <c r="P1498" s="17"/>
      <c r="Q1498" s="16"/>
      <c r="R1498" s="16"/>
      <c r="S1498" s="1013"/>
      <c r="T1498" s="913"/>
      <c r="U1498" s="913"/>
      <c r="V1498" s="913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</row>
    <row r="1499" spans="1:116" ht="9.75" customHeight="1" outlineLevel="4" x14ac:dyDescent="0.15">
      <c r="A1499" s="1002"/>
      <c r="B1499" s="1006"/>
      <c r="C1499" s="1010"/>
      <c r="D1499" s="979"/>
      <c r="E1499" s="1024"/>
      <c r="F1499" s="983"/>
      <c r="G1499" s="987"/>
      <c r="H1499" s="987"/>
      <c r="I1499" s="987"/>
      <c r="J1499" s="18" t="s">
        <v>159</v>
      </c>
      <c r="K1499" s="21"/>
      <c r="L1499" s="18"/>
      <c r="M1499" s="18"/>
      <c r="N1499" s="18"/>
      <c r="O1499" s="18"/>
      <c r="P1499" s="18"/>
      <c r="Q1499" s="18"/>
      <c r="R1499" s="18"/>
      <c r="S1499" s="1014"/>
      <c r="T1499" s="913"/>
      <c r="U1499" s="913"/>
      <c r="V1499" s="913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</row>
    <row r="1500" spans="1:116" ht="9.75" customHeight="1" outlineLevel="4" thickBot="1" x14ac:dyDescent="0.2">
      <c r="A1500" s="1003"/>
      <c r="B1500" s="1007"/>
      <c r="C1500" s="1011"/>
      <c r="D1500" s="980"/>
      <c r="E1500" s="1025"/>
      <c r="F1500" s="984"/>
      <c r="G1500" s="988"/>
      <c r="H1500" s="988"/>
      <c r="I1500" s="988"/>
      <c r="J1500" s="19" t="s">
        <v>385</v>
      </c>
      <c r="K1500" s="19">
        <f>SUM(K1496:K1499)</f>
        <v>0</v>
      </c>
      <c r="L1500" s="19">
        <f>SUM(L1496:L1499)</f>
        <v>0</v>
      </c>
      <c r="M1500" s="19">
        <f t="shared" ref="M1500:R1500" si="359">SUM(M1496:M1499)</f>
        <v>0</v>
      </c>
      <c r="N1500" s="19">
        <f t="shared" si="359"/>
        <v>0</v>
      </c>
      <c r="O1500" s="19">
        <f t="shared" si="359"/>
        <v>0</v>
      </c>
      <c r="P1500" s="19">
        <f t="shared" si="359"/>
        <v>0</v>
      </c>
      <c r="Q1500" s="19">
        <f t="shared" si="359"/>
        <v>0</v>
      </c>
      <c r="R1500" s="19">
        <f t="shared" si="359"/>
        <v>0</v>
      </c>
      <c r="S1500" s="1015"/>
      <c r="T1500" s="914"/>
      <c r="U1500" s="914"/>
      <c r="V1500" s="914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</row>
    <row r="1501" spans="1:116" ht="9.75" customHeight="1" outlineLevel="4" x14ac:dyDescent="0.15">
      <c r="A1501" s="1000" t="s">
        <v>73</v>
      </c>
      <c r="B1501" s="1004" t="s">
        <v>11</v>
      </c>
      <c r="C1501" s="1008" t="s">
        <v>11</v>
      </c>
      <c r="D1501" s="978">
        <v>4</v>
      </c>
      <c r="E1501" s="960" t="s">
        <v>11</v>
      </c>
      <c r="F1501" s="981"/>
      <c r="G1501" s="942"/>
      <c r="H1501" s="986"/>
      <c r="I1501" s="986"/>
      <c r="J1501" s="14" t="s">
        <v>156</v>
      </c>
      <c r="K1501" s="20"/>
      <c r="L1501" s="20"/>
      <c r="M1501" s="17"/>
      <c r="N1501" s="17"/>
      <c r="O1501" s="17"/>
      <c r="P1501" s="17"/>
      <c r="Q1501" s="16"/>
      <c r="R1501" s="16"/>
      <c r="S1501" s="945"/>
      <c r="T1501" s="912"/>
      <c r="U1501" s="912"/>
      <c r="V1501" s="912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</row>
    <row r="1502" spans="1:116" ht="9.75" customHeight="1" outlineLevel="4" x14ac:dyDescent="0.15">
      <c r="A1502" s="1001"/>
      <c r="B1502" s="1005"/>
      <c r="C1502" s="1009"/>
      <c r="D1502" s="979"/>
      <c r="E1502" s="961"/>
      <c r="F1502" s="982"/>
      <c r="G1502" s="943"/>
      <c r="H1502" s="985"/>
      <c r="I1502" s="985"/>
      <c r="J1502" s="16" t="s">
        <v>157</v>
      </c>
      <c r="K1502" s="20"/>
      <c r="L1502" s="20"/>
      <c r="M1502" s="17"/>
      <c r="N1502" s="17"/>
      <c r="O1502" s="17"/>
      <c r="P1502" s="17"/>
      <c r="Q1502" s="16"/>
      <c r="R1502" s="16"/>
      <c r="S1502" s="946"/>
      <c r="T1502" s="913"/>
      <c r="U1502" s="913"/>
      <c r="V1502" s="913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</row>
    <row r="1503" spans="1:116" ht="9.75" customHeight="1" outlineLevel="4" x14ac:dyDescent="0.15">
      <c r="A1503" s="1001"/>
      <c r="B1503" s="1005"/>
      <c r="C1503" s="1009"/>
      <c r="D1503" s="979"/>
      <c r="E1503" s="961"/>
      <c r="F1503" s="982"/>
      <c r="G1503" s="943"/>
      <c r="H1503" s="985"/>
      <c r="I1503" s="985"/>
      <c r="J1503" s="16" t="s">
        <v>158</v>
      </c>
      <c r="K1503" s="20"/>
      <c r="L1503" s="20"/>
      <c r="M1503" s="17"/>
      <c r="N1503" s="17"/>
      <c r="O1503" s="17"/>
      <c r="P1503" s="17"/>
      <c r="Q1503" s="16"/>
      <c r="R1503" s="16"/>
      <c r="S1503" s="946"/>
      <c r="T1503" s="913"/>
      <c r="U1503" s="913"/>
      <c r="V1503" s="913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</row>
    <row r="1504" spans="1:116" ht="9.75" customHeight="1" outlineLevel="4" x14ac:dyDescent="0.15">
      <c r="A1504" s="1002"/>
      <c r="B1504" s="1006"/>
      <c r="C1504" s="1010"/>
      <c r="D1504" s="979"/>
      <c r="E1504" s="961"/>
      <c r="F1504" s="983"/>
      <c r="G1504" s="943"/>
      <c r="H1504" s="987"/>
      <c r="I1504" s="987"/>
      <c r="J1504" s="18" t="s">
        <v>159</v>
      </c>
      <c r="K1504" s="21"/>
      <c r="L1504" s="21"/>
      <c r="M1504" s="22"/>
      <c r="N1504" s="22"/>
      <c r="O1504" s="22"/>
      <c r="P1504" s="22"/>
      <c r="Q1504" s="18"/>
      <c r="R1504" s="18"/>
      <c r="S1504" s="946"/>
      <c r="T1504" s="913"/>
      <c r="U1504" s="913"/>
      <c r="V1504" s="913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</row>
    <row r="1505" spans="1:116" ht="9.75" customHeight="1" outlineLevel="4" thickBot="1" x14ac:dyDescent="0.2">
      <c r="A1505" s="1003"/>
      <c r="B1505" s="1007"/>
      <c r="C1505" s="1011"/>
      <c r="D1505" s="980"/>
      <c r="E1505" s="962"/>
      <c r="F1505" s="984"/>
      <c r="G1505" s="944"/>
      <c r="H1505" s="988"/>
      <c r="I1505" s="988"/>
      <c r="J1505" s="19" t="s">
        <v>385</v>
      </c>
      <c r="K1505" s="19">
        <f>SUM(K1501:K1504)</f>
        <v>0</v>
      </c>
      <c r="L1505" s="19">
        <f>SUM(L1501:L1504)</f>
        <v>0</v>
      </c>
      <c r="M1505" s="19">
        <f t="shared" ref="M1505:R1505" si="360">SUM(M1501:M1504)</f>
        <v>0</v>
      </c>
      <c r="N1505" s="19">
        <f t="shared" si="360"/>
        <v>0</v>
      </c>
      <c r="O1505" s="19">
        <f t="shared" si="360"/>
        <v>0</v>
      </c>
      <c r="P1505" s="19">
        <f t="shared" si="360"/>
        <v>0</v>
      </c>
      <c r="Q1505" s="19">
        <f t="shared" si="360"/>
        <v>0</v>
      </c>
      <c r="R1505" s="19">
        <f t="shared" si="360"/>
        <v>0</v>
      </c>
      <c r="S1505" s="947"/>
      <c r="T1505" s="914"/>
      <c r="U1505" s="914"/>
      <c r="V1505" s="914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</row>
    <row r="1506" spans="1:116" ht="10.5" customHeight="1" outlineLevel="4" x14ac:dyDescent="0.15">
      <c r="A1506" s="1000" t="s">
        <v>73</v>
      </c>
      <c r="B1506" s="1004" t="s">
        <v>11</v>
      </c>
      <c r="C1506" s="1008" t="s">
        <v>11</v>
      </c>
      <c r="D1506" s="978">
        <v>4</v>
      </c>
      <c r="E1506" s="1023" t="s">
        <v>12</v>
      </c>
      <c r="F1506" s="1050"/>
      <c r="G1506" s="985"/>
      <c r="H1506" s="985"/>
      <c r="I1506" s="985"/>
      <c r="J1506" s="14" t="s">
        <v>156</v>
      </c>
      <c r="K1506" s="20"/>
      <c r="L1506" s="20"/>
      <c r="M1506" s="17"/>
      <c r="N1506" s="17"/>
      <c r="O1506" s="17"/>
      <c r="P1506" s="17"/>
      <c r="Q1506" s="16"/>
      <c r="R1506" s="16"/>
      <c r="S1506" s="945"/>
      <c r="T1506" s="912"/>
      <c r="U1506" s="912"/>
      <c r="V1506" s="912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</row>
    <row r="1507" spans="1:116" ht="10.5" customHeight="1" outlineLevel="4" x14ac:dyDescent="0.15">
      <c r="A1507" s="1001"/>
      <c r="B1507" s="1005"/>
      <c r="C1507" s="1009"/>
      <c r="D1507" s="979"/>
      <c r="E1507" s="1023"/>
      <c r="F1507" s="1050"/>
      <c r="G1507" s="985"/>
      <c r="H1507" s="985"/>
      <c r="I1507" s="985"/>
      <c r="J1507" s="16" t="s">
        <v>157</v>
      </c>
      <c r="K1507" s="20"/>
      <c r="L1507" s="20"/>
      <c r="M1507" s="17"/>
      <c r="N1507" s="17"/>
      <c r="O1507" s="17"/>
      <c r="P1507" s="17"/>
      <c r="Q1507" s="16"/>
      <c r="R1507" s="16"/>
      <c r="S1507" s="946"/>
      <c r="T1507" s="913"/>
      <c r="U1507" s="913"/>
      <c r="V1507" s="913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</row>
    <row r="1508" spans="1:116" ht="9.75" customHeight="1" outlineLevel="4" x14ac:dyDescent="0.15">
      <c r="A1508" s="1001"/>
      <c r="B1508" s="1005"/>
      <c r="C1508" s="1009"/>
      <c r="D1508" s="979"/>
      <c r="E1508" s="1023"/>
      <c r="F1508" s="1050"/>
      <c r="G1508" s="985"/>
      <c r="H1508" s="985"/>
      <c r="I1508" s="985"/>
      <c r="J1508" s="16" t="s">
        <v>158</v>
      </c>
      <c r="K1508" s="20"/>
      <c r="L1508" s="20"/>
      <c r="M1508" s="17"/>
      <c r="N1508" s="17"/>
      <c r="O1508" s="17"/>
      <c r="P1508" s="17"/>
      <c r="Q1508" s="16"/>
      <c r="R1508" s="16"/>
      <c r="S1508" s="946"/>
      <c r="T1508" s="913"/>
      <c r="U1508" s="913"/>
      <c r="V1508" s="913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</row>
    <row r="1509" spans="1:116" ht="9.75" customHeight="1" outlineLevel="4" x14ac:dyDescent="0.15">
      <c r="A1509" s="1002"/>
      <c r="B1509" s="1006"/>
      <c r="C1509" s="1010"/>
      <c r="D1509" s="979"/>
      <c r="E1509" s="1024"/>
      <c r="F1509" s="1051"/>
      <c r="G1509" s="987"/>
      <c r="H1509" s="987"/>
      <c r="I1509" s="987"/>
      <c r="J1509" s="18" t="s">
        <v>159</v>
      </c>
      <c r="K1509" s="21"/>
      <c r="L1509" s="21"/>
      <c r="M1509" s="22"/>
      <c r="N1509" s="22"/>
      <c r="O1509" s="22"/>
      <c r="P1509" s="22"/>
      <c r="Q1509" s="18"/>
      <c r="R1509" s="18"/>
      <c r="S1509" s="946"/>
      <c r="T1509" s="913"/>
      <c r="U1509" s="913"/>
      <c r="V1509" s="913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</row>
    <row r="1510" spans="1:116" ht="9.75" customHeight="1" outlineLevel="4" thickBot="1" x14ac:dyDescent="0.2">
      <c r="A1510" s="1003"/>
      <c r="B1510" s="1007"/>
      <c r="C1510" s="1011"/>
      <c r="D1510" s="980"/>
      <c r="E1510" s="1025"/>
      <c r="F1510" s="1052"/>
      <c r="G1510" s="988"/>
      <c r="H1510" s="988"/>
      <c r="I1510" s="988"/>
      <c r="J1510" s="19" t="s">
        <v>385</v>
      </c>
      <c r="K1510" s="19">
        <f>SUM(K1506:K1509)</f>
        <v>0</v>
      </c>
      <c r="L1510" s="19">
        <f>SUM(L1506:L1509)</f>
        <v>0</v>
      </c>
      <c r="M1510" s="19">
        <f t="shared" ref="M1510:R1510" si="361">SUM(M1506:M1509)</f>
        <v>0</v>
      </c>
      <c r="N1510" s="19">
        <f t="shared" si="361"/>
        <v>0</v>
      </c>
      <c r="O1510" s="19">
        <f t="shared" si="361"/>
        <v>0</v>
      </c>
      <c r="P1510" s="19">
        <f t="shared" si="361"/>
        <v>0</v>
      </c>
      <c r="Q1510" s="19">
        <f t="shared" si="361"/>
        <v>0</v>
      </c>
      <c r="R1510" s="19">
        <f t="shared" si="361"/>
        <v>0</v>
      </c>
      <c r="S1510" s="947"/>
      <c r="T1510" s="914"/>
      <c r="U1510" s="914"/>
      <c r="V1510" s="914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</row>
    <row r="1511" spans="1:116" ht="9.75" customHeight="1" outlineLevel="3" thickBot="1" x14ac:dyDescent="0.2">
      <c r="A1511" s="30" t="s">
        <v>73</v>
      </c>
      <c r="B1511" s="31" t="s">
        <v>11</v>
      </c>
      <c r="C1511" s="10" t="s">
        <v>11</v>
      </c>
      <c r="D1511" s="25">
        <v>4</v>
      </c>
      <c r="E1511" s="915" t="s">
        <v>46</v>
      </c>
      <c r="F1511" s="916"/>
      <c r="G1511" s="916"/>
      <c r="H1511" s="916"/>
      <c r="I1511" s="916"/>
      <c r="J1511" s="917"/>
      <c r="K1511" s="26">
        <f>K1500+K1505+K1510</f>
        <v>0</v>
      </c>
      <c r="L1511" s="26">
        <f>L1500+L1505+L1510</f>
        <v>0</v>
      </c>
      <c r="M1511" s="26">
        <f t="shared" ref="M1511:R1511" si="362">M1500+M1505+M1510</f>
        <v>0</v>
      </c>
      <c r="N1511" s="26">
        <f t="shared" si="362"/>
        <v>0</v>
      </c>
      <c r="O1511" s="26">
        <f t="shared" si="362"/>
        <v>0</v>
      </c>
      <c r="P1511" s="26">
        <f t="shared" si="362"/>
        <v>0</v>
      </c>
      <c r="Q1511" s="26">
        <f t="shared" si="362"/>
        <v>0</v>
      </c>
      <c r="R1511" s="26">
        <f t="shared" si="362"/>
        <v>0</v>
      </c>
      <c r="S1511" s="42" t="s">
        <v>13</v>
      </c>
      <c r="T1511" s="43" t="s">
        <v>13</v>
      </c>
      <c r="U1511" s="44" t="s">
        <v>13</v>
      </c>
      <c r="V1511" s="45" t="s">
        <v>13</v>
      </c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</row>
    <row r="1512" spans="1:116" ht="9.75" customHeight="1" outlineLevel="2" thickBot="1" x14ac:dyDescent="0.2">
      <c r="A1512" s="30" t="s">
        <v>73</v>
      </c>
      <c r="B1512" s="31" t="s">
        <v>11</v>
      </c>
      <c r="C1512" s="10" t="s">
        <v>11</v>
      </c>
      <c r="D1512" s="918" t="s">
        <v>21</v>
      </c>
      <c r="E1512" s="919"/>
      <c r="F1512" s="919"/>
      <c r="G1512" s="919"/>
      <c r="H1512" s="919"/>
      <c r="I1512" s="919"/>
      <c r="J1512" s="919"/>
      <c r="K1512" s="32">
        <f>K1511+K1494+K1477+K1460</f>
        <v>0</v>
      </c>
      <c r="L1512" s="32">
        <f>L1511+L1494+L1477+L1460</f>
        <v>0</v>
      </c>
      <c r="M1512" s="32">
        <f t="shared" ref="M1512:R1512" si="363">M1511+M1494+M1477+M1460</f>
        <v>0</v>
      </c>
      <c r="N1512" s="32">
        <f t="shared" si="363"/>
        <v>0</v>
      </c>
      <c r="O1512" s="32">
        <f t="shared" si="363"/>
        <v>0</v>
      </c>
      <c r="P1512" s="32">
        <f t="shared" si="363"/>
        <v>0</v>
      </c>
      <c r="Q1512" s="32">
        <f t="shared" si="363"/>
        <v>0</v>
      </c>
      <c r="R1512" s="32">
        <f t="shared" si="363"/>
        <v>0</v>
      </c>
      <c r="S1512" s="33" t="s">
        <v>13</v>
      </c>
      <c r="T1512" s="34" t="s">
        <v>13</v>
      </c>
      <c r="U1512" s="35" t="s">
        <v>13</v>
      </c>
      <c r="V1512" s="36" t="s">
        <v>13</v>
      </c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</row>
    <row r="1513" spans="1:116" ht="9.75" customHeight="1" outlineLevel="3" thickBot="1" x14ac:dyDescent="0.2">
      <c r="A1513" s="7" t="s">
        <v>73</v>
      </c>
      <c r="B1513" s="9" t="s">
        <v>11</v>
      </c>
      <c r="C1513" s="10" t="s">
        <v>12</v>
      </c>
      <c r="D1513" s="972" t="s">
        <v>112</v>
      </c>
      <c r="E1513" s="973"/>
      <c r="F1513" s="973"/>
      <c r="G1513" s="973"/>
      <c r="H1513" s="973"/>
      <c r="I1513" s="973"/>
      <c r="J1513" s="973"/>
      <c r="K1513" s="973"/>
      <c r="L1513" s="973"/>
      <c r="M1513" s="973"/>
      <c r="N1513" s="973"/>
      <c r="O1513" s="973"/>
      <c r="P1513" s="973"/>
      <c r="Q1513" s="973"/>
      <c r="R1513" s="973"/>
      <c r="S1513" s="973"/>
      <c r="T1513" s="973"/>
      <c r="U1513" s="973"/>
      <c r="V1513" s="974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</row>
    <row r="1514" spans="1:116" ht="9.75" customHeight="1" outlineLevel="4" thickBot="1" x14ac:dyDescent="0.2">
      <c r="A1514" s="11" t="s">
        <v>73</v>
      </c>
      <c r="B1514" s="12" t="s">
        <v>11</v>
      </c>
      <c r="C1514" s="86" t="s">
        <v>12</v>
      </c>
      <c r="D1514" s="13">
        <v>1</v>
      </c>
      <c r="E1514" s="1016" t="s">
        <v>241</v>
      </c>
      <c r="F1514" s="1017"/>
      <c r="G1514" s="1017"/>
      <c r="H1514" s="1017"/>
      <c r="I1514" s="1017"/>
      <c r="J1514" s="1017"/>
      <c r="K1514" s="1017"/>
      <c r="L1514" s="1017"/>
      <c r="M1514" s="1017"/>
      <c r="N1514" s="1017"/>
      <c r="O1514" s="1017"/>
      <c r="P1514" s="1017"/>
      <c r="Q1514" s="1017"/>
      <c r="R1514" s="1017"/>
      <c r="S1514" s="1017"/>
      <c r="T1514" s="1017"/>
      <c r="U1514" s="1017"/>
      <c r="V1514" s="1018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</row>
    <row r="1515" spans="1:116" ht="9.75" customHeight="1" outlineLevel="4" x14ac:dyDescent="0.15">
      <c r="A1515" s="1000" t="s">
        <v>73</v>
      </c>
      <c r="B1515" s="1004" t="s">
        <v>11</v>
      </c>
      <c r="C1515" s="1008" t="s">
        <v>12</v>
      </c>
      <c r="D1515" s="978">
        <v>1</v>
      </c>
      <c r="E1515" s="1022" t="s">
        <v>10</v>
      </c>
      <c r="F1515" s="981"/>
      <c r="G1515" s="986"/>
      <c r="H1515" s="986"/>
      <c r="I1515" s="986"/>
      <c r="J1515" s="16" t="s">
        <v>156</v>
      </c>
      <c r="K1515" s="20"/>
      <c r="L1515" s="14"/>
      <c r="M1515" s="15"/>
      <c r="N1515" s="15"/>
      <c r="O1515" s="15"/>
      <c r="P1515" s="15"/>
      <c r="Q1515" s="14"/>
      <c r="R1515" s="14"/>
      <c r="S1515" s="1012"/>
      <c r="T1515" s="912"/>
      <c r="U1515" s="912"/>
      <c r="V1515" s="912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</row>
    <row r="1516" spans="1:116" ht="9.75" customHeight="1" outlineLevel="4" x14ac:dyDescent="0.15">
      <c r="A1516" s="1001"/>
      <c r="B1516" s="1005"/>
      <c r="C1516" s="1009"/>
      <c r="D1516" s="979"/>
      <c r="E1516" s="1023"/>
      <c r="F1516" s="982"/>
      <c r="G1516" s="985"/>
      <c r="H1516" s="985"/>
      <c r="I1516" s="985"/>
      <c r="J1516" s="16" t="s">
        <v>157</v>
      </c>
      <c r="K1516" s="20"/>
      <c r="L1516" s="16"/>
      <c r="M1516" s="17"/>
      <c r="N1516" s="17"/>
      <c r="O1516" s="17"/>
      <c r="P1516" s="17"/>
      <c r="Q1516" s="16"/>
      <c r="R1516" s="16"/>
      <c r="S1516" s="1013"/>
      <c r="T1516" s="913"/>
      <c r="U1516" s="913"/>
      <c r="V1516" s="913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</row>
    <row r="1517" spans="1:116" ht="9.75" customHeight="1" outlineLevel="4" x14ac:dyDescent="0.15">
      <c r="A1517" s="1001"/>
      <c r="B1517" s="1005"/>
      <c r="C1517" s="1009"/>
      <c r="D1517" s="979"/>
      <c r="E1517" s="1023"/>
      <c r="F1517" s="982"/>
      <c r="G1517" s="985"/>
      <c r="H1517" s="985"/>
      <c r="I1517" s="985"/>
      <c r="J1517" s="16" t="s">
        <v>158</v>
      </c>
      <c r="K1517" s="20"/>
      <c r="L1517" s="16"/>
      <c r="M1517" s="17"/>
      <c r="N1517" s="17"/>
      <c r="O1517" s="17"/>
      <c r="P1517" s="17"/>
      <c r="Q1517" s="16"/>
      <c r="R1517" s="16"/>
      <c r="S1517" s="1013"/>
      <c r="T1517" s="913"/>
      <c r="U1517" s="913"/>
      <c r="V1517" s="913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</row>
    <row r="1518" spans="1:116" ht="9.75" customHeight="1" outlineLevel="4" x14ac:dyDescent="0.15">
      <c r="A1518" s="1002"/>
      <c r="B1518" s="1006"/>
      <c r="C1518" s="1010"/>
      <c r="D1518" s="979"/>
      <c r="E1518" s="1024"/>
      <c r="F1518" s="983"/>
      <c r="G1518" s="987"/>
      <c r="H1518" s="987"/>
      <c r="I1518" s="987"/>
      <c r="J1518" s="18" t="s">
        <v>159</v>
      </c>
      <c r="K1518" s="21"/>
      <c r="L1518" s="18"/>
      <c r="M1518" s="18"/>
      <c r="N1518" s="18"/>
      <c r="O1518" s="18"/>
      <c r="P1518" s="18"/>
      <c r="Q1518" s="18"/>
      <c r="R1518" s="18"/>
      <c r="S1518" s="1014"/>
      <c r="T1518" s="913"/>
      <c r="U1518" s="913"/>
      <c r="V1518" s="913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</row>
    <row r="1519" spans="1:116" ht="9.75" customHeight="1" outlineLevel="4" thickBot="1" x14ac:dyDescent="0.2">
      <c r="A1519" s="1003"/>
      <c r="B1519" s="1007"/>
      <c r="C1519" s="1011"/>
      <c r="D1519" s="980"/>
      <c r="E1519" s="1025"/>
      <c r="F1519" s="984"/>
      <c r="G1519" s="988"/>
      <c r="H1519" s="988"/>
      <c r="I1519" s="988"/>
      <c r="J1519" s="19" t="s">
        <v>385</v>
      </c>
      <c r="K1519" s="19">
        <f>SUM(K1515:K1518)</f>
        <v>0</v>
      </c>
      <c r="L1519" s="19">
        <f>SUM(L1515:L1518)</f>
        <v>0</v>
      </c>
      <c r="M1519" s="19">
        <f t="shared" ref="M1519:R1519" si="364">SUM(M1515:M1518)</f>
        <v>0</v>
      </c>
      <c r="N1519" s="19">
        <f t="shared" si="364"/>
        <v>0</v>
      </c>
      <c r="O1519" s="19">
        <f t="shared" si="364"/>
        <v>0</v>
      </c>
      <c r="P1519" s="19">
        <f t="shared" si="364"/>
        <v>0</v>
      </c>
      <c r="Q1519" s="19">
        <f t="shared" si="364"/>
        <v>0</v>
      </c>
      <c r="R1519" s="19">
        <f t="shared" si="364"/>
        <v>0</v>
      </c>
      <c r="S1519" s="1015"/>
      <c r="T1519" s="914"/>
      <c r="U1519" s="914"/>
      <c r="V1519" s="914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</row>
    <row r="1520" spans="1:116" ht="9.75" customHeight="1" outlineLevel="4" x14ac:dyDescent="0.15">
      <c r="A1520" s="1000" t="s">
        <v>73</v>
      </c>
      <c r="B1520" s="1004" t="s">
        <v>11</v>
      </c>
      <c r="C1520" s="1008" t="s">
        <v>12</v>
      </c>
      <c r="D1520" s="978">
        <v>1</v>
      </c>
      <c r="E1520" s="960" t="s">
        <v>11</v>
      </c>
      <c r="F1520" s="981"/>
      <c r="G1520" s="942"/>
      <c r="H1520" s="986"/>
      <c r="I1520" s="986"/>
      <c r="J1520" s="14" t="s">
        <v>156</v>
      </c>
      <c r="K1520" s="20"/>
      <c r="L1520" s="20"/>
      <c r="M1520" s="17"/>
      <c r="N1520" s="17"/>
      <c r="O1520" s="17"/>
      <c r="P1520" s="17"/>
      <c r="Q1520" s="16"/>
      <c r="R1520" s="16"/>
      <c r="S1520" s="945"/>
      <c r="T1520" s="912"/>
      <c r="U1520" s="912"/>
      <c r="V1520" s="912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</row>
    <row r="1521" spans="1:116" ht="9.75" customHeight="1" outlineLevel="4" x14ac:dyDescent="0.15">
      <c r="A1521" s="1001"/>
      <c r="B1521" s="1005"/>
      <c r="C1521" s="1009"/>
      <c r="D1521" s="979"/>
      <c r="E1521" s="961"/>
      <c r="F1521" s="982"/>
      <c r="G1521" s="943"/>
      <c r="H1521" s="985"/>
      <c r="I1521" s="985"/>
      <c r="J1521" s="16" t="s">
        <v>157</v>
      </c>
      <c r="K1521" s="20"/>
      <c r="L1521" s="20"/>
      <c r="M1521" s="17"/>
      <c r="N1521" s="17"/>
      <c r="O1521" s="17"/>
      <c r="P1521" s="17"/>
      <c r="Q1521" s="16"/>
      <c r="R1521" s="16"/>
      <c r="S1521" s="946"/>
      <c r="T1521" s="913"/>
      <c r="U1521" s="913"/>
      <c r="V1521" s="913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</row>
    <row r="1522" spans="1:116" ht="9.75" customHeight="1" outlineLevel="4" x14ac:dyDescent="0.15">
      <c r="A1522" s="1001"/>
      <c r="B1522" s="1005"/>
      <c r="C1522" s="1009"/>
      <c r="D1522" s="979"/>
      <c r="E1522" s="961"/>
      <c r="F1522" s="982"/>
      <c r="G1522" s="943"/>
      <c r="H1522" s="985"/>
      <c r="I1522" s="985"/>
      <c r="J1522" s="16" t="s">
        <v>158</v>
      </c>
      <c r="K1522" s="20"/>
      <c r="L1522" s="20"/>
      <c r="M1522" s="17"/>
      <c r="N1522" s="17"/>
      <c r="O1522" s="17"/>
      <c r="P1522" s="17"/>
      <c r="Q1522" s="16"/>
      <c r="R1522" s="16"/>
      <c r="S1522" s="946"/>
      <c r="T1522" s="913"/>
      <c r="U1522" s="913"/>
      <c r="V1522" s="913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</row>
    <row r="1523" spans="1:116" ht="10.5" customHeight="1" outlineLevel="4" x14ac:dyDescent="0.15">
      <c r="A1523" s="1002"/>
      <c r="B1523" s="1006"/>
      <c r="C1523" s="1010"/>
      <c r="D1523" s="979"/>
      <c r="E1523" s="961"/>
      <c r="F1523" s="983"/>
      <c r="G1523" s="943"/>
      <c r="H1523" s="987"/>
      <c r="I1523" s="987"/>
      <c r="J1523" s="18" t="s">
        <v>159</v>
      </c>
      <c r="K1523" s="21"/>
      <c r="L1523" s="21"/>
      <c r="M1523" s="22"/>
      <c r="N1523" s="22"/>
      <c r="O1523" s="22"/>
      <c r="P1523" s="22"/>
      <c r="Q1523" s="18"/>
      <c r="R1523" s="18"/>
      <c r="S1523" s="946"/>
      <c r="T1523" s="913"/>
      <c r="U1523" s="913"/>
      <c r="V1523" s="913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</row>
    <row r="1524" spans="1:116" ht="11.25" customHeight="1" outlineLevel="4" thickBot="1" x14ac:dyDescent="0.2">
      <c r="A1524" s="1003"/>
      <c r="B1524" s="1007"/>
      <c r="C1524" s="1011"/>
      <c r="D1524" s="980"/>
      <c r="E1524" s="962"/>
      <c r="F1524" s="984"/>
      <c r="G1524" s="944"/>
      <c r="H1524" s="988"/>
      <c r="I1524" s="988"/>
      <c r="J1524" s="19" t="s">
        <v>385</v>
      </c>
      <c r="K1524" s="19">
        <f>SUM(K1520:K1523)</f>
        <v>0</v>
      </c>
      <c r="L1524" s="19">
        <f>SUM(L1520:L1523)</f>
        <v>0</v>
      </c>
      <c r="M1524" s="19">
        <f t="shared" ref="M1524:R1524" si="365">SUM(M1520:M1523)</f>
        <v>0</v>
      </c>
      <c r="N1524" s="19">
        <f t="shared" si="365"/>
        <v>0</v>
      </c>
      <c r="O1524" s="19">
        <f t="shared" si="365"/>
        <v>0</v>
      </c>
      <c r="P1524" s="19">
        <f t="shared" si="365"/>
        <v>0</v>
      </c>
      <c r="Q1524" s="19">
        <f t="shared" si="365"/>
        <v>0</v>
      </c>
      <c r="R1524" s="19">
        <f t="shared" si="365"/>
        <v>0</v>
      </c>
      <c r="S1524" s="947"/>
      <c r="T1524" s="914"/>
      <c r="U1524" s="914"/>
      <c r="V1524" s="914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</row>
    <row r="1525" spans="1:116" ht="10.5" outlineLevel="4" x14ac:dyDescent="0.15">
      <c r="A1525" s="1000" t="s">
        <v>73</v>
      </c>
      <c r="B1525" s="1004" t="s">
        <v>11</v>
      </c>
      <c r="C1525" s="1008" t="s">
        <v>12</v>
      </c>
      <c r="D1525" s="978">
        <v>1</v>
      </c>
      <c r="E1525" s="1023" t="s">
        <v>12</v>
      </c>
      <c r="F1525" s="1050"/>
      <c r="G1525" s="985"/>
      <c r="H1525" s="985"/>
      <c r="I1525" s="985"/>
      <c r="J1525" s="14" t="s">
        <v>156</v>
      </c>
      <c r="K1525" s="20"/>
      <c r="L1525" s="20"/>
      <c r="M1525" s="17"/>
      <c r="N1525" s="17"/>
      <c r="O1525" s="17"/>
      <c r="P1525" s="17"/>
      <c r="Q1525" s="16"/>
      <c r="R1525" s="16"/>
      <c r="S1525" s="945"/>
      <c r="T1525" s="912"/>
      <c r="U1525" s="912"/>
      <c r="V1525" s="912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</row>
    <row r="1526" spans="1:116" ht="10.5" outlineLevel="4" x14ac:dyDescent="0.15">
      <c r="A1526" s="1001"/>
      <c r="B1526" s="1005"/>
      <c r="C1526" s="1009"/>
      <c r="D1526" s="979"/>
      <c r="E1526" s="1023"/>
      <c r="F1526" s="1050"/>
      <c r="G1526" s="985"/>
      <c r="H1526" s="985"/>
      <c r="I1526" s="985"/>
      <c r="J1526" s="16" t="s">
        <v>157</v>
      </c>
      <c r="K1526" s="20"/>
      <c r="L1526" s="20"/>
      <c r="M1526" s="17"/>
      <c r="N1526" s="17"/>
      <c r="O1526" s="17"/>
      <c r="P1526" s="17"/>
      <c r="Q1526" s="16"/>
      <c r="R1526" s="16"/>
      <c r="S1526" s="946"/>
      <c r="T1526" s="913"/>
      <c r="U1526" s="913"/>
      <c r="V1526" s="913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</row>
    <row r="1527" spans="1:116" ht="10.5" outlineLevel="4" x14ac:dyDescent="0.15">
      <c r="A1527" s="1001"/>
      <c r="B1527" s="1005"/>
      <c r="C1527" s="1009"/>
      <c r="D1527" s="979"/>
      <c r="E1527" s="1023"/>
      <c r="F1527" s="1050"/>
      <c r="G1527" s="985"/>
      <c r="H1527" s="985"/>
      <c r="I1527" s="985"/>
      <c r="J1527" s="16" t="s">
        <v>158</v>
      </c>
      <c r="K1527" s="20"/>
      <c r="L1527" s="20"/>
      <c r="M1527" s="17"/>
      <c r="N1527" s="17"/>
      <c r="O1527" s="17"/>
      <c r="P1527" s="17"/>
      <c r="Q1527" s="16"/>
      <c r="R1527" s="16"/>
      <c r="S1527" s="946"/>
      <c r="T1527" s="913"/>
      <c r="U1527" s="913"/>
      <c r="V1527" s="913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</row>
    <row r="1528" spans="1:116" ht="10.5" outlineLevel="4" x14ac:dyDescent="0.15">
      <c r="A1528" s="1002"/>
      <c r="B1528" s="1006"/>
      <c r="C1528" s="1010"/>
      <c r="D1528" s="979"/>
      <c r="E1528" s="1024"/>
      <c r="F1528" s="1051"/>
      <c r="G1528" s="987"/>
      <c r="H1528" s="987"/>
      <c r="I1528" s="987"/>
      <c r="J1528" s="18" t="s">
        <v>159</v>
      </c>
      <c r="K1528" s="21"/>
      <c r="L1528" s="21"/>
      <c r="M1528" s="22"/>
      <c r="N1528" s="22"/>
      <c r="O1528" s="22"/>
      <c r="P1528" s="22"/>
      <c r="Q1528" s="18"/>
      <c r="R1528" s="18"/>
      <c r="S1528" s="946"/>
      <c r="T1528" s="913"/>
      <c r="U1528" s="913"/>
      <c r="V1528" s="913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</row>
    <row r="1529" spans="1:116" ht="11.25" outlineLevel="4" thickBot="1" x14ac:dyDescent="0.2">
      <c r="A1529" s="1003"/>
      <c r="B1529" s="1007"/>
      <c r="C1529" s="1011"/>
      <c r="D1529" s="980"/>
      <c r="E1529" s="1025"/>
      <c r="F1529" s="1052"/>
      <c r="G1529" s="988"/>
      <c r="H1529" s="988"/>
      <c r="I1529" s="988"/>
      <c r="J1529" s="19" t="s">
        <v>385</v>
      </c>
      <c r="K1529" s="19">
        <f>SUM(K1525:K1528)</f>
        <v>0</v>
      </c>
      <c r="L1529" s="19">
        <f>SUM(L1525:L1528)</f>
        <v>0</v>
      </c>
      <c r="M1529" s="19">
        <f t="shared" ref="M1529:R1529" si="366">SUM(M1525:M1528)</f>
        <v>0</v>
      </c>
      <c r="N1529" s="19">
        <f t="shared" si="366"/>
        <v>0</v>
      </c>
      <c r="O1529" s="19">
        <f t="shared" si="366"/>
        <v>0</v>
      </c>
      <c r="P1529" s="19">
        <f t="shared" si="366"/>
        <v>0</v>
      </c>
      <c r="Q1529" s="19">
        <f t="shared" si="366"/>
        <v>0</v>
      </c>
      <c r="R1529" s="19">
        <f t="shared" si="366"/>
        <v>0</v>
      </c>
      <c r="S1529" s="947"/>
      <c r="T1529" s="914"/>
      <c r="U1529" s="914"/>
      <c r="V1529" s="914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</row>
    <row r="1530" spans="1:116" ht="11.25" outlineLevel="3" thickBot="1" x14ac:dyDescent="0.2">
      <c r="A1530" s="30" t="s">
        <v>73</v>
      </c>
      <c r="B1530" s="31" t="s">
        <v>11</v>
      </c>
      <c r="C1530" s="10" t="s">
        <v>12</v>
      </c>
      <c r="D1530" s="25">
        <v>1</v>
      </c>
      <c r="E1530" s="915" t="s">
        <v>46</v>
      </c>
      <c r="F1530" s="916"/>
      <c r="G1530" s="916"/>
      <c r="H1530" s="916"/>
      <c r="I1530" s="916"/>
      <c r="J1530" s="917"/>
      <c r="K1530" s="26">
        <f>K1519+K1524+K1529</f>
        <v>0</v>
      </c>
      <c r="L1530" s="26">
        <f>L1519+L1524+L1529</f>
        <v>0</v>
      </c>
      <c r="M1530" s="26">
        <f t="shared" ref="M1530:R1530" si="367">M1519+M1524+M1529</f>
        <v>0</v>
      </c>
      <c r="N1530" s="26">
        <f t="shared" si="367"/>
        <v>0</v>
      </c>
      <c r="O1530" s="26">
        <f t="shared" si="367"/>
        <v>0</v>
      </c>
      <c r="P1530" s="26">
        <f t="shared" si="367"/>
        <v>0</v>
      </c>
      <c r="Q1530" s="26">
        <f t="shared" si="367"/>
        <v>0</v>
      </c>
      <c r="R1530" s="26">
        <f t="shared" si="367"/>
        <v>0</v>
      </c>
      <c r="S1530" s="42" t="s">
        <v>13</v>
      </c>
      <c r="T1530" s="43" t="s">
        <v>13</v>
      </c>
      <c r="U1530" s="44" t="s">
        <v>13</v>
      </c>
      <c r="V1530" s="45" t="s">
        <v>13</v>
      </c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</row>
    <row r="1531" spans="1:116" ht="11.25" outlineLevel="4" thickBot="1" x14ac:dyDescent="0.2">
      <c r="A1531" s="11" t="s">
        <v>73</v>
      </c>
      <c r="B1531" s="12" t="s">
        <v>11</v>
      </c>
      <c r="C1531" s="86" t="s">
        <v>12</v>
      </c>
      <c r="D1531" s="13">
        <v>2</v>
      </c>
      <c r="E1531" s="1016" t="s">
        <v>242</v>
      </c>
      <c r="F1531" s="1017"/>
      <c r="G1531" s="1017"/>
      <c r="H1531" s="1017"/>
      <c r="I1531" s="1017"/>
      <c r="J1531" s="1017"/>
      <c r="K1531" s="1017"/>
      <c r="L1531" s="1017"/>
      <c r="M1531" s="1017"/>
      <c r="N1531" s="1017"/>
      <c r="O1531" s="1017"/>
      <c r="P1531" s="1017"/>
      <c r="Q1531" s="1017"/>
      <c r="R1531" s="1017"/>
      <c r="S1531" s="1017"/>
      <c r="T1531" s="1017"/>
      <c r="U1531" s="1017"/>
      <c r="V1531" s="1018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</row>
    <row r="1532" spans="1:116" ht="10.5" outlineLevel="4" x14ac:dyDescent="0.15">
      <c r="A1532" s="1000" t="s">
        <v>73</v>
      </c>
      <c r="B1532" s="1004" t="s">
        <v>11</v>
      </c>
      <c r="C1532" s="1008" t="s">
        <v>12</v>
      </c>
      <c r="D1532" s="978">
        <v>2</v>
      </c>
      <c r="E1532" s="1022" t="s">
        <v>10</v>
      </c>
      <c r="F1532" s="981"/>
      <c r="G1532" s="986"/>
      <c r="H1532" s="986"/>
      <c r="I1532" s="986"/>
      <c r="J1532" s="16" t="s">
        <v>156</v>
      </c>
      <c r="K1532" s="20"/>
      <c r="L1532" s="14"/>
      <c r="M1532" s="15"/>
      <c r="N1532" s="15"/>
      <c r="O1532" s="15"/>
      <c r="P1532" s="15"/>
      <c r="Q1532" s="14"/>
      <c r="R1532" s="14"/>
      <c r="S1532" s="1012"/>
      <c r="T1532" s="912"/>
      <c r="U1532" s="912"/>
      <c r="V1532" s="912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</row>
    <row r="1533" spans="1:116" ht="10.5" outlineLevel="4" x14ac:dyDescent="0.15">
      <c r="A1533" s="1001"/>
      <c r="B1533" s="1005"/>
      <c r="C1533" s="1009"/>
      <c r="D1533" s="979"/>
      <c r="E1533" s="1023"/>
      <c r="F1533" s="982"/>
      <c r="G1533" s="985"/>
      <c r="H1533" s="985"/>
      <c r="I1533" s="985"/>
      <c r="J1533" s="16" t="s">
        <v>157</v>
      </c>
      <c r="K1533" s="20"/>
      <c r="L1533" s="16"/>
      <c r="M1533" s="17"/>
      <c r="N1533" s="17"/>
      <c r="O1533" s="17"/>
      <c r="P1533" s="17"/>
      <c r="Q1533" s="16"/>
      <c r="R1533" s="16"/>
      <c r="S1533" s="1013"/>
      <c r="T1533" s="913"/>
      <c r="U1533" s="913"/>
      <c r="V1533" s="913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</row>
    <row r="1534" spans="1:116" ht="10.5" outlineLevel="4" x14ac:dyDescent="0.15">
      <c r="A1534" s="1001"/>
      <c r="B1534" s="1005"/>
      <c r="C1534" s="1009"/>
      <c r="D1534" s="979"/>
      <c r="E1534" s="1023"/>
      <c r="F1534" s="982"/>
      <c r="G1534" s="985"/>
      <c r="H1534" s="985"/>
      <c r="I1534" s="985"/>
      <c r="J1534" s="16" t="s">
        <v>158</v>
      </c>
      <c r="K1534" s="20"/>
      <c r="L1534" s="16"/>
      <c r="M1534" s="17"/>
      <c r="N1534" s="17"/>
      <c r="O1534" s="17"/>
      <c r="P1534" s="17"/>
      <c r="Q1534" s="16"/>
      <c r="R1534" s="16"/>
      <c r="S1534" s="1013"/>
      <c r="T1534" s="913"/>
      <c r="U1534" s="913"/>
      <c r="V1534" s="913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</row>
    <row r="1535" spans="1:116" ht="10.5" outlineLevel="4" x14ac:dyDescent="0.15">
      <c r="A1535" s="1002"/>
      <c r="B1535" s="1006"/>
      <c r="C1535" s="1010"/>
      <c r="D1535" s="979"/>
      <c r="E1535" s="1024"/>
      <c r="F1535" s="983"/>
      <c r="G1535" s="987"/>
      <c r="H1535" s="987"/>
      <c r="I1535" s="987"/>
      <c r="J1535" s="18" t="s">
        <v>159</v>
      </c>
      <c r="K1535" s="21"/>
      <c r="L1535" s="18"/>
      <c r="M1535" s="18"/>
      <c r="N1535" s="18"/>
      <c r="O1535" s="18"/>
      <c r="P1535" s="18"/>
      <c r="Q1535" s="18"/>
      <c r="R1535" s="18"/>
      <c r="S1535" s="1014"/>
      <c r="T1535" s="913"/>
      <c r="U1535" s="913"/>
      <c r="V1535" s="913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</row>
    <row r="1536" spans="1:116" ht="11.25" outlineLevel="4" thickBot="1" x14ac:dyDescent="0.2">
      <c r="A1536" s="1003"/>
      <c r="B1536" s="1007"/>
      <c r="C1536" s="1011"/>
      <c r="D1536" s="980"/>
      <c r="E1536" s="1025"/>
      <c r="F1536" s="984"/>
      <c r="G1536" s="988"/>
      <c r="H1536" s="988"/>
      <c r="I1536" s="988"/>
      <c r="J1536" s="19" t="s">
        <v>385</v>
      </c>
      <c r="K1536" s="19">
        <f>SUM(K1532:K1535)</f>
        <v>0</v>
      </c>
      <c r="L1536" s="19">
        <f>SUM(L1532:L1535)</f>
        <v>0</v>
      </c>
      <c r="M1536" s="19">
        <f t="shared" ref="M1536:R1536" si="368">SUM(M1532:M1535)</f>
        <v>0</v>
      </c>
      <c r="N1536" s="19">
        <f t="shared" si="368"/>
        <v>0</v>
      </c>
      <c r="O1536" s="19">
        <f t="shared" si="368"/>
        <v>0</v>
      </c>
      <c r="P1536" s="19">
        <f t="shared" si="368"/>
        <v>0</v>
      </c>
      <c r="Q1536" s="19">
        <f t="shared" si="368"/>
        <v>0</v>
      </c>
      <c r="R1536" s="19">
        <f t="shared" si="368"/>
        <v>0</v>
      </c>
      <c r="S1536" s="1015"/>
      <c r="T1536" s="914"/>
      <c r="U1536" s="914"/>
      <c r="V1536" s="914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</row>
    <row r="1537" spans="1:116" ht="10.5" outlineLevel="4" x14ac:dyDescent="0.15">
      <c r="A1537" s="1000" t="s">
        <v>73</v>
      </c>
      <c r="B1537" s="1004" t="s">
        <v>11</v>
      </c>
      <c r="C1537" s="1008" t="s">
        <v>12</v>
      </c>
      <c r="D1537" s="978">
        <v>2</v>
      </c>
      <c r="E1537" s="960" t="s">
        <v>11</v>
      </c>
      <c r="F1537" s="981"/>
      <c r="G1537" s="942"/>
      <c r="H1537" s="986"/>
      <c r="I1537" s="986"/>
      <c r="J1537" s="14" t="s">
        <v>156</v>
      </c>
      <c r="K1537" s="20"/>
      <c r="L1537" s="20"/>
      <c r="M1537" s="17"/>
      <c r="N1537" s="17"/>
      <c r="O1537" s="17"/>
      <c r="P1537" s="17"/>
      <c r="Q1537" s="16"/>
      <c r="R1537" s="16"/>
      <c r="S1537" s="945"/>
      <c r="T1537" s="912"/>
      <c r="U1537" s="912"/>
      <c r="V1537" s="912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</row>
    <row r="1538" spans="1:116" ht="10.5" outlineLevel="4" x14ac:dyDescent="0.15">
      <c r="A1538" s="1001"/>
      <c r="B1538" s="1005"/>
      <c r="C1538" s="1009"/>
      <c r="D1538" s="979"/>
      <c r="E1538" s="961"/>
      <c r="F1538" s="982"/>
      <c r="G1538" s="943"/>
      <c r="H1538" s="985"/>
      <c r="I1538" s="985"/>
      <c r="J1538" s="16" t="s">
        <v>157</v>
      </c>
      <c r="K1538" s="20"/>
      <c r="L1538" s="20"/>
      <c r="M1538" s="17"/>
      <c r="N1538" s="17"/>
      <c r="O1538" s="17"/>
      <c r="P1538" s="17"/>
      <c r="Q1538" s="16"/>
      <c r="R1538" s="16"/>
      <c r="S1538" s="946"/>
      <c r="T1538" s="913"/>
      <c r="U1538" s="913"/>
      <c r="V1538" s="913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</row>
    <row r="1539" spans="1:116" ht="10.5" outlineLevel="4" x14ac:dyDescent="0.15">
      <c r="A1539" s="1001"/>
      <c r="B1539" s="1005"/>
      <c r="C1539" s="1009"/>
      <c r="D1539" s="979"/>
      <c r="E1539" s="961"/>
      <c r="F1539" s="982"/>
      <c r="G1539" s="943"/>
      <c r="H1539" s="985"/>
      <c r="I1539" s="985"/>
      <c r="J1539" s="16" t="s">
        <v>158</v>
      </c>
      <c r="K1539" s="20"/>
      <c r="L1539" s="20"/>
      <c r="M1539" s="17"/>
      <c r="N1539" s="17"/>
      <c r="O1539" s="17"/>
      <c r="P1539" s="17"/>
      <c r="Q1539" s="16"/>
      <c r="R1539" s="16"/>
      <c r="S1539" s="946"/>
      <c r="T1539" s="913"/>
      <c r="U1539" s="913"/>
      <c r="V1539" s="913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</row>
    <row r="1540" spans="1:116" ht="10.5" customHeight="1" outlineLevel="4" x14ac:dyDescent="0.15">
      <c r="A1540" s="1002"/>
      <c r="B1540" s="1006"/>
      <c r="C1540" s="1010"/>
      <c r="D1540" s="979"/>
      <c r="E1540" s="961"/>
      <c r="F1540" s="983"/>
      <c r="G1540" s="943"/>
      <c r="H1540" s="987"/>
      <c r="I1540" s="987"/>
      <c r="J1540" s="18" t="s">
        <v>159</v>
      </c>
      <c r="K1540" s="21"/>
      <c r="L1540" s="21"/>
      <c r="M1540" s="22"/>
      <c r="N1540" s="22"/>
      <c r="O1540" s="22"/>
      <c r="P1540" s="22"/>
      <c r="Q1540" s="18"/>
      <c r="R1540" s="18"/>
      <c r="S1540" s="946"/>
      <c r="T1540" s="913"/>
      <c r="U1540" s="913"/>
      <c r="V1540" s="913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</row>
    <row r="1541" spans="1:116" ht="11.25" customHeight="1" outlineLevel="4" thickBot="1" x14ac:dyDescent="0.2">
      <c r="A1541" s="1003"/>
      <c r="B1541" s="1007"/>
      <c r="C1541" s="1011"/>
      <c r="D1541" s="980"/>
      <c r="E1541" s="962"/>
      <c r="F1541" s="984"/>
      <c r="G1541" s="944"/>
      <c r="H1541" s="988"/>
      <c r="I1541" s="988"/>
      <c r="J1541" s="19" t="s">
        <v>385</v>
      </c>
      <c r="K1541" s="19">
        <f>SUM(K1537:K1540)</f>
        <v>0</v>
      </c>
      <c r="L1541" s="19">
        <f>SUM(L1537:L1540)</f>
        <v>0</v>
      </c>
      <c r="M1541" s="19">
        <f t="shared" ref="M1541:R1541" si="369">SUM(M1537:M1540)</f>
        <v>0</v>
      </c>
      <c r="N1541" s="19">
        <f t="shared" si="369"/>
        <v>0</v>
      </c>
      <c r="O1541" s="19">
        <f t="shared" si="369"/>
        <v>0</v>
      </c>
      <c r="P1541" s="19">
        <f t="shared" si="369"/>
        <v>0</v>
      </c>
      <c r="Q1541" s="19">
        <f t="shared" si="369"/>
        <v>0</v>
      </c>
      <c r="R1541" s="19">
        <f t="shared" si="369"/>
        <v>0</v>
      </c>
      <c r="S1541" s="947"/>
      <c r="T1541" s="914"/>
      <c r="U1541" s="914"/>
      <c r="V1541" s="914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</row>
    <row r="1542" spans="1:116" ht="9.75" customHeight="1" outlineLevel="4" x14ac:dyDescent="0.15">
      <c r="A1542" s="1000" t="s">
        <v>73</v>
      </c>
      <c r="B1542" s="1004" t="s">
        <v>11</v>
      </c>
      <c r="C1542" s="1008" t="s">
        <v>12</v>
      </c>
      <c r="D1542" s="978">
        <v>2</v>
      </c>
      <c r="E1542" s="1023" t="s">
        <v>12</v>
      </c>
      <c r="F1542" s="1050"/>
      <c r="G1542" s="985"/>
      <c r="H1542" s="985"/>
      <c r="I1542" s="985"/>
      <c r="J1542" s="14" t="s">
        <v>156</v>
      </c>
      <c r="K1542" s="20"/>
      <c r="L1542" s="20"/>
      <c r="M1542" s="17"/>
      <c r="N1542" s="17"/>
      <c r="O1542" s="17"/>
      <c r="P1542" s="17"/>
      <c r="Q1542" s="16"/>
      <c r="R1542" s="16"/>
      <c r="S1542" s="945"/>
      <c r="T1542" s="912"/>
      <c r="U1542" s="912"/>
      <c r="V1542" s="912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</row>
    <row r="1543" spans="1:116" ht="9.75" customHeight="1" outlineLevel="4" x14ac:dyDescent="0.15">
      <c r="A1543" s="1001"/>
      <c r="B1543" s="1005"/>
      <c r="C1543" s="1009"/>
      <c r="D1543" s="979"/>
      <c r="E1543" s="1023"/>
      <c r="F1543" s="1050"/>
      <c r="G1543" s="985"/>
      <c r="H1543" s="985"/>
      <c r="I1543" s="985"/>
      <c r="J1543" s="16" t="s">
        <v>157</v>
      </c>
      <c r="K1543" s="20"/>
      <c r="L1543" s="20"/>
      <c r="M1543" s="17"/>
      <c r="N1543" s="17"/>
      <c r="O1543" s="17"/>
      <c r="P1543" s="17"/>
      <c r="Q1543" s="16"/>
      <c r="R1543" s="16"/>
      <c r="S1543" s="946"/>
      <c r="T1543" s="913"/>
      <c r="U1543" s="913"/>
      <c r="V1543" s="913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</row>
    <row r="1544" spans="1:116" ht="9.75" customHeight="1" outlineLevel="4" x14ac:dyDescent="0.15">
      <c r="A1544" s="1001"/>
      <c r="B1544" s="1005"/>
      <c r="C1544" s="1009"/>
      <c r="D1544" s="979"/>
      <c r="E1544" s="1023"/>
      <c r="F1544" s="1050"/>
      <c r="G1544" s="985"/>
      <c r="H1544" s="985"/>
      <c r="I1544" s="985"/>
      <c r="J1544" s="16" t="s">
        <v>158</v>
      </c>
      <c r="K1544" s="20"/>
      <c r="L1544" s="20"/>
      <c r="M1544" s="17"/>
      <c r="N1544" s="17"/>
      <c r="O1544" s="17"/>
      <c r="P1544" s="17"/>
      <c r="Q1544" s="16"/>
      <c r="R1544" s="16"/>
      <c r="S1544" s="946"/>
      <c r="T1544" s="913"/>
      <c r="U1544" s="913"/>
      <c r="V1544" s="913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</row>
    <row r="1545" spans="1:116" ht="9.75" customHeight="1" outlineLevel="4" x14ac:dyDescent="0.15">
      <c r="A1545" s="1002"/>
      <c r="B1545" s="1006"/>
      <c r="C1545" s="1010"/>
      <c r="D1545" s="979"/>
      <c r="E1545" s="1024"/>
      <c r="F1545" s="1051"/>
      <c r="G1545" s="987"/>
      <c r="H1545" s="987"/>
      <c r="I1545" s="987"/>
      <c r="J1545" s="18" t="s">
        <v>159</v>
      </c>
      <c r="K1545" s="21"/>
      <c r="L1545" s="21"/>
      <c r="M1545" s="22"/>
      <c r="N1545" s="22"/>
      <c r="O1545" s="22"/>
      <c r="P1545" s="22"/>
      <c r="Q1545" s="18"/>
      <c r="R1545" s="18"/>
      <c r="S1545" s="946"/>
      <c r="T1545" s="913"/>
      <c r="U1545" s="913"/>
      <c r="V1545" s="913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</row>
    <row r="1546" spans="1:116" ht="9.75" customHeight="1" outlineLevel="4" thickBot="1" x14ac:dyDescent="0.2">
      <c r="A1546" s="1003"/>
      <c r="B1546" s="1007"/>
      <c r="C1546" s="1011"/>
      <c r="D1546" s="980"/>
      <c r="E1546" s="1025"/>
      <c r="F1546" s="1052"/>
      <c r="G1546" s="988"/>
      <c r="H1546" s="988"/>
      <c r="I1546" s="988"/>
      <c r="J1546" s="19" t="s">
        <v>385</v>
      </c>
      <c r="K1546" s="19">
        <f>SUM(K1542:K1545)</f>
        <v>0</v>
      </c>
      <c r="L1546" s="19">
        <f>SUM(L1542:L1545)</f>
        <v>0</v>
      </c>
      <c r="M1546" s="19">
        <f t="shared" ref="M1546:R1546" si="370">SUM(M1542:M1545)</f>
        <v>0</v>
      </c>
      <c r="N1546" s="19">
        <f t="shared" si="370"/>
        <v>0</v>
      </c>
      <c r="O1546" s="19">
        <f t="shared" si="370"/>
        <v>0</v>
      </c>
      <c r="P1546" s="19">
        <f t="shared" si="370"/>
        <v>0</v>
      </c>
      <c r="Q1546" s="19">
        <f t="shared" si="370"/>
        <v>0</v>
      </c>
      <c r="R1546" s="19">
        <f t="shared" si="370"/>
        <v>0</v>
      </c>
      <c r="S1546" s="947"/>
      <c r="T1546" s="914"/>
      <c r="U1546" s="914"/>
      <c r="V1546" s="914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</row>
    <row r="1547" spans="1:116" ht="9.75" customHeight="1" outlineLevel="3" thickBot="1" x14ac:dyDescent="0.2">
      <c r="A1547" s="30" t="s">
        <v>73</v>
      </c>
      <c r="B1547" s="31" t="s">
        <v>11</v>
      </c>
      <c r="C1547" s="10" t="s">
        <v>12</v>
      </c>
      <c r="D1547" s="25">
        <v>2</v>
      </c>
      <c r="E1547" s="915" t="s">
        <v>46</v>
      </c>
      <c r="F1547" s="916"/>
      <c r="G1547" s="916"/>
      <c r="H1547" s="916"/>
      <c r="I1547" s="916"/>
      <c r="J1547" s="917"/>
      <c r="K1547" s="26">
        <f>K1536+K1541+K1546</f>
        <v>0</v>
      </c>
      <c r="L1547" s="26">
        <f>L1536+L1541+L1546</f>
        <v>0</v>
      </c>
      <c r="M1547" s="26">
        <f t="shared" ref="M1547:R1547" si="371">M1536+M1541+M1546</f>
        <v>0</v>
      </c>
      <c r="N1547" s="26">
        <f t="shared" si="371"/>
        <v>0</v>
      </c>
      <c r="O1547" s="26">
        <f t="shared" si="371"/>
        <v>0</v>
      </c>
      <c r="P1547" s="26">
        <f t="shared" si="371"/>
        <v>0</v>
      </c>
      <c r="Q1547" s="26">
        <f t="shared" si="371"/>
        <v>0</v>
      </c>
      <c r="R1547" s="26">
        <f t="shared" si="371"/>
        <v>0</v>
      </c>
      <c r="S1547" s="42" t="s">
        <v>13</v>
      </c>
      <c r="T1547" s="43" t="s">
        <v>13</v>
      </c>
      <c r="U1547" s="44" t="s">
        <v>13</v>
      </c>
      <c r="V1547" s="45" t="s">
        <v>13</v>
      </c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</row>
    <row r="1548" spans="1:116" ht="9.75" customHeight="1" outlineLevel="4" thickBot="1" x14ac:dyDescent="0.2">
      <c r="A1548" s="11" t="s">
        <v>73</v>
      </c>
      <c r="B1548" s="12" t="s">
        <v>11</v>
      </c>
      <c r="C1548" s="86" t="s">
        <v>12</v>
      </c>
      <c r="D1548" s="13">
        <v>3</v>
      </c>
      <c r="E1548" s="1016" t="s">
        <v>243</v>
      </c>
      <c r="F1548" s="1017"/>
      <c r="G1548" s="1017"/>
      <c r="H1548" s="1017"/>
      <c r="I1548" s="1017"/>
      <c r="J1548" s="1017"/>
      <c r="K1548" s="1017"/>
      <c r="L1548" s="1017"/>
      <c r="M1548" s="1017"/>
      <c r="N1548" s="1017"/>
      <c r="O1548" s="1017"/>
      <c r="P1548" s="1017"/>
      <c r="Q1548" s="1017"/>
      <c r="R1548" s="1017"/>
      <c r="S1548" s="1017"/>
      <c r="T1548" s="1017"/>
      <c r="U1548" s="1017"/>
      <c r="V1548" s="1018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</row>
    <row r="1549" spans="1:116" ht="9.75" customHeight="1" outlineLevel="4" x14ac:dyDescent="0.15">
      <c r="A1549" s="1000" t="s">
        <v>73</v>
      </c>
      <c r="B1549" s="1004" t="s">
        <v>11</v>
      </c>
      <c r="C1549" s="1008" t="s">
        <v>12</v>
      </c>
      <c r="D1549" s="978">
        <v>3</v>
      </c>
      <c r="E1549" s="1022" t="s">
        <v>10</v>
      </c>
      <c r="F1549" s="981"/>
      <c r="G1549" s="986"/>
      <c r="H1549" s="986"/>
      <c r="I1549" s="986"/>
      <c r="J1549" s="16" t="s">
        <v>156</v>
      </c>
      <c r="K1549" s="20"/>
      <c r="L1549" s="14"/>
      <c r="M1549" s="15"/>
      <c r="N1549" s="15"/>
      <c r="O1549" s="15"/>
      <c r="P1549" s="15"/>
      <c r="Q1549" s="14"/>
      <c r="R1549" s="14"/>
      <c r="S1549" s="1012"/>
      <c r="T1549" s="912"/>
      <c r="U1549" s="912"/>
      <c r="V1549" s="912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</row>
    <row r="1550" spans="1:116" ht="9.75" customHeight="1" outlineLevel="4" x14ac:dyDescent="0.15">
      <c r="A1550" s="1001"/>
      <c r="B1550" s="1005"/>
      <c r="C1550" s="1009"/>
      <c r="D1550" s="979"/>
      <c r="E1550" s="1023"/>
      <c r="F1550" s="982"/>
      <c r="G1550" s="985"/>
      <c r="H1550" s="985"/>
      <c r="I1550" s="985"/>
      <c r="J1550" s="16" t="s">
        <v>157</v>
      </c>
      <c r="K1550" s="20"/>
      <c r="L1550" s="16"/>
      <c r="M1550" s="17"/>
      <c r="N1550" s="17"/>
      <c r="O1550" s="17"/>
      <c r="P1550" s="17"/>
      <c r="Q1550" s="16"/>
      <c r="R1550" s="16"/>
      <c r="S1550" s="1013"/>
      <c r="T1550" s="913"/>
      <c r="U1550" s="913"/>
      <c r="V1550" s="913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</row>
    <row r="1551" spans="1:116" ht="9.75" customHeight="1" outlineLevel="4" x14ac:dyDescent="0.15">
      <c r="A1551" s="1001"/>
      <c r="B1551" s="1005"/>
      <c r="C1551" s="1009"/>
      <c r="D1551" s="979"/>
      <c r="E1551" s="1023"/>
      <c r="F1551" s="982"/>
      <c r="G1551" s="985"/>
      <c r="H1551" s="985"/>
      <c r="I1551" s="985"/>
      <c r="J1551" s="16" t="s">
        <v>158</v>
      </c>
      <c r="K1551" s="20"/>
      <c r="L1551" s="16"/>
      <c r="M1551" s="17"/>
      <c r="N1551" s="17"/>
      <c r="O1551" s="17"/>
      <c r="P1551" s="17"/>
      <c r="Q1551" s="16"/>
      <c r="R1551" s="16"/>
      <c r="S1551" s="1013"/>
      <c r="T1551" s="913"/>
      <c r="U1551" s="913"/>
      <c r="V1551" s="913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</row>
    <row r="1552" spans="1:116" ht="9.75" customHeight="1" outlineLevel="4" x14ac:dyDescent="0.15">
      <c r="A1552" s="1002"/>
      <c r="B1552" s="1006"/>
      <c r="C1552" s="1010"/>
      <c r="D1552" s="979"/>
      <c r="E1552" s="1024"/>
      <c r="F1552" s="983"/>
      <c r="G1552" s="987"/>
      <c r="H1552" s="987"/>
      <c r="I1552" s="987"/>
      <c r="J1552" s="18" t="s">
        <v>159</v>
      </c>
      <c r="K1552" s="21"/>
      <c r="L1552" s="18"/>
      <c r="M1552" s="18"/>
      <c r="N1552" s="18"/>
      <c r="O1552" s="18"/>
      <c r="P1552" s="18"/>
      <c r="Q1552" s="18"/>
      <c r="R1552" s="18"/>
      <c r="S1552" s="1014"/>
      <c r="T1552" s="913"/>
      <c r="U1552" s="913"/>
      <c r="V1552" s="913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</row>
    <row r="1553" spans="1:116" ht="9.75" customHeight="1" outlineLevel="4" thickBot="1" x14ac:dyDescent="0.2">
      <c r="A1553" s="1003"/>
      <c r="B1553" s="1007"/>
      <c r="C1553" s="1011"/>
      <c r="D1553" s="980"/>
      <c r="E1553" s="1025"/>
      <c r="F1553" s="984"/>
      <c r="G1553" s="988"/>
      <c r="H1553" s="988"/>
      <c r="I1553" s="988"/>
      <c r="J1553" s="19" t="s">
        <v>385</v>
      </c>
      <c r="K1553" s="19">
        <f>SUM(K1549:K1552)</f>
        <v>0</v>
      </c>
      <c r="L1553" s="19">
        <f>SUM(L1549:L1552)</f>
        <v>0</v>
      </c>
      <c r="M1553" s="19">
        <f t="shared" ref="M1553:R1553" si="372">SUM(M1549:M1552)</f>
        <v>0</v>
      </c>
      <c r="N1553" s="19">
        <f t="shared" si="372"/>
        <v>0</v>
      </c>
      <c r="O1553" s="19">
        <f t="shared" si="372"/>
        <v>0</v>
      </c>
      <c r="P1553" s="19">
        <f t="shared" si="372"/>
        <v>0</v>
      </c>
      <c r="Q1553" s="19">
        <f t="shared" si="372"/>
        <v>0</v>
      </c>
      <c r="R1553" s="19">
        <f t="shared" si="372"/>
        <v>0</v>
      </c>
      <c r="S1553" s="1015"/>
      <c r="T1553" s="914"/>
      <c r="U1553" s="914"/>
      <c r="V1553" s="914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</row>
    <row r="1554" spans="1:116" ht="9.75" customHeight="1" outlineLevel="4" x14ac:dyDescent="0.15">
      <c r="A1554" s="1000" t="s">
        <v>73</v>
      </c>
      <c r="B1554" s="1004" t="s">
        <v>11</v>
      </c>
      <c r="C1554" s="1008" t="s">
        <v>12</v>
      </c>
      <c r="D1554" s="978">
        <v>3</v>
      </c>
      <c r="E1554" s="960" t="s">
        <v>11</v>
      </c>
      <c r="F1554" s="981"/>
      <c r="G1554" s="942"/>
      <c r="H1554" s="986"/>
      <c r="I1554" s="986"/>
      <c r="J1554" s="14" t="s">
        <v>156</v>
      </c>
      <c r="K1554" s="20"/>
      <c r="L1554" s="20"/>
      <c r="M1554" s="17"/>
      <c r="N1554" s="17"/>
      <c r="O1554" s="17"/>
      <c r="P1554" s="17"/>
      <c r="Q1554" s="16"/>
      <c r="R1554" s="16"/>
      <c r="S1554" s="945"/>
      <c r="T1554" s="912"/>
      <c r="U1554" s="912"/>
      <c r="V1554" s="912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</row>
    <row r="1555" spans="1:116" ht="9.75" customHeight="1" outlineLevel="4" x14ac:dyDescent="0.15">
      <c r="A1555" s="1001"/>
      <c r="B1555" s="1005"/>
      <c r="C1555" s="1009"/>
      <c r="D1555" s="979"/>
      <c r="E1555" s="961"/>
      <c r="F1555" s="982"/>
      <c r="G1555" s="943"/>
      <c r="H1555" s="985"/>
      <c r="I1555" s="985"/>
      <c r="J1555" s="16" t="s">
        <v>157</v>
      </c>
      <c r="K1555" s="20"/>
      <c r="L1555" s="20"/>
      <c r="M1555" s="17"/>
      <c r="N1555" s="17"/>
      <c r="O1555" s="17"/>
      <c r="P1555" s="17"/>
      <c r="Q1555" s="16"/>
      <c r="R1555" s="16"/>
      <c r="S1555" s="946"/>
      <c r="T1555" s="913"/>
      <c r="U1555" s="913"/>
      <c r="V1555" s="913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</row>
    <row r="1556" spans="1:116" ht="9.75" customHeight="1" outlineLevel="4" x14ac:dyDescent="0.15">
      <c r="A1556" s="1001"/>
      <c r="B1556" s="1005"/>
      <c r="C1556" s="1009"/>
      <c r="D1556" s="979"/>
      <c r="E1556" s="961"/>
      <c r="F1556" s="982"/>
      <c r="G1556" s="943"/>
      <c r="H1556" s="985"/>
      <c r="I1556" s="985"/>
      <c r="J1556" s="16" t="s">
        <v>158</v>
      </c>
      <c r="K1556" s="20"/>
      <c r="L1556" s="20"/>
      <c r="M1556" s="17"/>
      <c r="N1556" s="17"/>
      <c r="O1556" s="17"/>
      <c r="P1556" s="17"/>
      <c r="Q1556" s="16"/>
      <c r="R1556" s="16"/>
      <c r="S1556" s="946"/>
      <c r="T1556" s="913"/>
      <c r="U1556" s="913"/>
      <c r="V1556" s="913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</row>
    <row r="1557" spans="1:116" ht="10.5" customHeight="1" outlineLevel="4" x14ac:dyDescent="0.15">
      <c r="A1557" s="1002"/>
      <c r="B1557" s="1006"/>
      <c r="C1557" s="1010"/>
      <c r="D1557" s="979"/>
      <c r="E1557" s="961"/>
      <c r="F1557" s="983"/>
      <c r="G1557" s="943"/>
      <c r="H1557" s="987"/>
      <c r="I1557" s="987"/>
      <c r="J1557" s="18" t="s">
        <v>159</v>
      </c>
      <c r="K1557" s="21"/>
      <c r="L1557" s="21"/>
      <c r="M1557" s="22"/>
      <c r="N1557" s="22"/>
      <c r="O1557" s="22"/>
      <c r="P1557" s="22"/>
      <c r="Q1557" s="18"/>
      <c r="R1557" s="18"/>
      <c r="S1557" s="946"/>
      <c r="T1557" s="913"/>
      <c r="U1557" s="913"/>
      <c r="V1557" s="913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</row>
    <row r="1558" spans="1:116" ht="10.5" customHeight="1" outlineLevel="4" thickBot="1" x14ac:dyDescent="0.2">
      <c r="A1558" s="1003"/>
      <c r="B1558" s="1007"/>
      <c r="C1558" s="1011"/>
      <c r="D1558" s="980"/>
      <c r="E1558" s="962"/>
      <c r="F1558" s="984"/>
      <c r="G1558" s="944"/>
      <c r="H1558" s="988"/>
      <c r="I1558" s="988"/>
      <c r="J1558" s="19" t="s">
        <v>385</v>
      </c>
      <c r="K1558" s="19">
        <f>SUM(K1554:K1557)</f>
        <v>0</v>
      </c>
      <c r="L1558" s="19">
        <f>SUM(L1554:L1557)</f>
        <v>0</v>
      </c>
      <c r="M1558" s="19">
        <f t="shared" ref="M1558:R1558" si="373">SUM(M1554:M1557)</f>
        <v>0</v>
      </c>
      <c r="N1558" s="19">
        <f t="shared" si="373"/>
        <v>0</v>
      </c>
      <c r="O1558" s="19">
        <f t="shared" si="373"/>
        <v>0</v>
      </c>
      <c r="P1558" s="19">
        <f t="shared" si="373"/>
        <v>0</v>
      </c>
      <c r="Q1558" s="19">
        <f t="shared" si="373"/>
        <v>0</v>
      </c>
      <c r="R1558" s="19">
        <f t="shared" si="373"/>
        <v>0</v>
      </c>
      <c r="S1558" s="947"/>
      <c r="T1558" s="914"/>
      <c r="U1558" s="914"/>
      <c r="V1558" s="914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</row>
    <row r="1559" spans="1:116" ht="9.75" customHeight="1" outlineLevel="4" x14ac:dyDescent="0.15">
      <c r="A1559" s="1000" t="s">
        <v>73</v>
      </c>
      <c r="B1559" s="1004" t="s">
        <v>11</v>
      </c>
      <c r="C1559" s="1008" t="s">
        <v>12</v>
      </c>
      <c r="D1559" s="978">
        <v>3</v>
      </c>
      <c r="E1559" s="1023" t="s">
        <v>12</v>
      </c>
      <c r="F1559" s="1050"/>
      <c r="G1559" s="985"/>
      <c r="H1559" s="985"/>
      <c r="I1559" s="985"/>
      <c r="J1559" s="14" t="s">
        <v>156</v>
      </c>
      <c r="K1559" s="20"/>
      <c r="L1559" s="20"/>
      <c r="M1559" s="17"/>
      <c r="N1559" s="17"/>
      <c r="O1559" s="17"/>
      <c r="P1559" s="17"/>
      <c r="Q1559" s="16"/>
      <c r="R1559" s="16"/>
      <c r="S1559" s="945"/>
      <c r="T1559" s="912"/>
      <c r="U1559" s="912"/>
      <c r="V1559" s="912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</row>
    <row r="1560" spans="1:116" ht="9.75" customHeight="1" outlineLevel="4" x14ac:dyDescent="0.15">
      <c r="A1560" s="1001"/>
      <c r="B1560" s="1005"/>
      <c r="C1560" s="1009"/>
      <c r="D1560" s="979"/>
      <c r="E1560" s="1023"/>
      <c r="F1560" s="1050"/>
      <c r="G1560" s="985"/>
      <c r="H1560" s="985"/>
      <c r="I1560" s="985"/>
      <c r="J1560" s="16" t="s">
        <v>157</v>
      </c>
      <c r="K1560" s="20"/>
      <c r="L1560" s="20"/>
      <c r="M1560" s="17"/>
      <c r="N1560" s="17"/>
      <c r="O1560" s="17"/>
      <c r="P1560" s="17"/>
      <c r="Q1560" s="16"/>
      <c r="R1560" s="16"/>
      <c r="S1560" s="946"/>
      <c r="T1560" s="913"/>
      <c r="U1560" s="913"/>
      <c r="V1560" s="913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</row>
    <row r="1561" spans="1:116" ht="9.75" customHeight="1" outlineLevel="4" x14ac:dyDescent="0.15">
      <c r="A1561" s="1001"/>
      <c r="B1561" s="1005"/>
      <c r="C1561" s="1009"/>
      <c r="D1561" s="979"/>
      <c r="E1561" s="1023"/>
      <c r="F1561" s="1050"/>
      <c r="G1561" s="985"/>
      <c r="H1561" s="985"/>
      <c r="I1561" s="985"/>
      <c r="J1561" s="16" t="s">
        <v>158</v>
      </c>
      <c r="K1561" s="20"/>
      <c r="L1561" s="20"/>
      <c r="M1561" s="17"/>
      <c r="N1561" s="17"/>
      <c r="O1561" s="17"/>
      <c r="P1561" s="17"/>
      <c r="Q1561" s="16"/>
      <c r="R1561" s="16"/>
      <c r="S1561" s="946"/>
      <c r="T1561" s="913"/>
      <c r="U1561" s="913"/>
      <c r="V1561" s="913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</row>
    <row r="1562" spans="1:116" ht="9.75" customHeight="1" outlineLevel="4" x14ac:dyDescent="0.15">
      <c r="A1562" s="1002"/>
      <c r="B1562" s="1006"/>
      <c r="C1562" s="1010"/>
      <c r="D1562" s="979"/>
      <c r="E1562" s="1024"/>
      <c r="F1562" s="1051"/>
      <c r="G1562" s="987"/>
      <c r="H1562" s="987"/>
      <c r="I1562" s="987"/>
      <c r="J1562" s="18" t="s">
        <v>159</v>
      </c>
      <c r="K1562" s="21"/>
      <c r="L1562" s="21"/>
      <c r="M1562" s="22"/>
      <c r="N1562" s="22"/>
      <c r="O1562" s="22"/>
      <c r="P1562" s="22"/>
      <c r="Q1562" s="18"/>
      <c r="R1562" s="18"/>
      <c r="S1562" s="946"/>
      <c r="T1562" s="913"/>
      <c r="U1562" s="913"/>
      <c r="V1562" s="913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</row>
    <row r="1563" spans="1:116" ht="9.75" customHeight="1" outlineLevel="4" thickBot="1" x14ac:dyDescent="0.2">
      <c r="A1563" s="1003"/>
      <c r="B1563" s="1007"/>
      <c r="C1563" s="1011"/>
      <c r="D1563" s="980"/>
      <c r="E1563" s="1025"/>
      <c r="F1563" s="1052"/>
      <c r="G1563" s="988"/>
      <c r="H1563" s="988"/>
      <c r="I1563" s="988"/>
      <c r="J1563" s="19" t="s">
        <v>385</v>
      </c>
      <c r="K1563" s="19">
        <f>SUM(K1559:K1562)</f>
        <v>0</v>
      </c>
      <c r="L1563" s="19">
        <f>SUM(L1559:L1562)</f>
        <v>0</v>
      </c>
      <c r="M1563" s="19">
        <f t="shared" ref="M1563:R1563" si="374">SUM(M1559:M1562)</f>
        <v>0</v>
      </c>
      <c r="N1563" s="19">
        <f t="shared" si="374"/>
        <v>0</v>
      </c>
      <c r="O1563" s="19">
        <f t="shared" si="374"/>
        <v>0</v>
      </c>
      <c r="P1563" s="19">
        <f t="shared" si="374"/>
        <v>0</v>
      </c>
      <c r="Q1563" s="19">
        <f t="shared" si="374"/>
        <v>0</v>
      </c>
      <c r="R1563" s="19">
        <f t="shared" si="374"/>
        <v>0</v>
      </c>
      <c r="S1563" s="947"/>
      <c r="T1563" s="914"/>
      <c r="U1563" s="914"/>
      <c r="V1563" s="914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</row>
    <row r="1564" spans="1:116" ht="9.75" customHeight="1" outlineLevel="3" thickBot="1" x14ac:dyDescent="0.2">
      <c r="A1564" s="30" t="s">
        <v>73</v>
      </c>
      <c r="B1564" s="31" t="s">
        <v>11</v>
      </c>
      <c r="C1564" s="10" t="s">
        <v>12</v>
      </c>
      <c r="D1564" s="25">
        <v>3</v>
      </c>
      <c r="E1564" s="915" t="s">
        <v>46</v>
      </c>
      <c r="F1564" s="916"/>
      <c r="G1564" s="916"/>
      <c r="H1564" s="916"/>
      <c r="I1564" s="916"/>
      <c r="J1564" s="917"/>
      <c r="K1564" s="26">
        <f>K1553+K1558+K1563</f>
        <v>0</v>
      </c>
      <c r="L1564" s="26">
        <f>L1553+L1558+L1563</f>
        <v>0</v>
      </c>
      <c r="M1564" s="26">
        <f t="shared" ref="M1564:R1564" si="375">M1553+M1558+M1563</f>
        <v>0</v>
      </c>
      <c r="N1564" s="26">
        <f t="shared" si="375"/>
        <v>0</v>
      </c>
      <c r="O1564" s="26">
        <f t="shared" si="375"/>
        <v>0</v>
      </c>
      <c r="P1564" s="26">
        <f t="shared" si="375"/>
        <v>0</v>
      </c>
      <c r="Q1564" s="26">
        <f t="shared" si="375"/>
        <v>0</v>
      </c>
      <c r="R1564" s="26">
        <f t="shared" si="375"/>
        <v>0</v>
      </c>
      <c r="S1564" s="42" t="s">
        <v>13</v>
      </c>
      <c r="T1564" s="43" t="s">
        <v>13</v>
      </c>
      <c r="U1564" s="44" t="s">
        <v>13</v>
      </c>
      <c r="V1564" s="45" t="s">
        <v>13</v>
      </c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</row>
    <row r="1565" spans="1:116" ht="9.75" customHeight="1" outlineLevel="4" thickBot="1" x14ac:dyDescent="0.2">
      <c r="A1565" s="11" t="s">
        <v>73</v>
      </c>
      <c r="B1565" s="12" t="s">
        <v>11</v>
      </c>
      <c r="C1565" s="86" t="s">
        <v>12</v>
      </c>
      <c r="D1565" s="13">
        <v>4</v>
      </c>
      <c r="E1565" s="1016" t="s">
        <v>244</v>
      </c>
      <c r="F1565" s="1017"/>
      <c r="G1565" s="1017"/>
      <c r="H1565" s="1017"/>
      <c r="I1565" s="1017"/>
      <c r="J1565" s="1017"/>
      <c r="K1565" s="1017"/>
      <c r="L1565" s="1017"/>
      <c r="M1565" s="1017"/>
      <c r="N1565" s="1017"/>
      <c r="O1565" s="1017"/>
      <c r="P1565" s="1017"/>
      <c r="Q1565" s="1017"/>
      <c r="R1565" s="1017"/>
      <c r="S1565" s="1017"/>
      <c r="T1565" s="1017"/>
      <c r="U1565" s="1017"/>
      <c r="V1565" s="1018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</row>
    <row r="1566" spans="1:116" ht="9.75" customHeight="1" outlineLevel="4" x14ac:dyDescent="0.15">
      <c r="A1566" s="1000" t="s">
        <v>73</v>
      </c>
      <c r="B1566" s="1004" t="s">
        <v>11</v>
      </c>
      <c r="C1566" s="1008" t="s">
        <v>12</v>
      </c>
      <c r="D1566" s="978">
        <v>4</v>
      </c>
      <c r="E1566" s="1022" t="s">
        <v>10</v>
      </c>
      <c r="F1566" s="981"/>
      <c r="G1566" s="986"/>
      <c r="H1566" s="986"/>
      <c r="I1566" s="986"/>
      <c r="J1566" s="16" t="s">
        <v>156</v>
      </c>
      <c r="K1566" s="20"/>
      <c r="L1566" s="14"/>
      <c r="M1566" s="15"/>
      <c r="N1566" s="15"/>
      <c r="O1566" s="15"/>
      <c r="P1566" s="15"/>
      <c r="Q1566" s="14"/>
      <c r="R1566" s="14"/>
      <c r="S1566" s="1012"/>
      <c r="T1566" s="912"/>
      <c r="U1566" s="912"/>
      <c r="V1566" s="912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</row>
    <row r="1567" spans="1:116" ht="9.75" customHeight="1" outlineLevel="4" x14ac:dyDescent="0.15">
      <c r="A1567" s="1001"/>
      <c r="B1567" s="1005"/>
      <c r="C1567" s="1009"/>
      <c r="D1567" s="979"/>
      <c r="E1567" s="1023"/>
      <c r="F1567" s="982"/>
      <c r="G1567" s="985"/>
      <c r="H1567" s="985"/>
      <c r="I1567" s="985"/>
      <c r="J1567" s="16" t="s">
        <v>157</v>
      </c>
      <c r="K1567" s="20"/>
      <c r="L1567" s="16"/>
      <c r="M1567" s="17"/>
      <c r="N1567" s="17"/>
      <c r="O1567" s="17"/>
      <c r="P1567" s="17"/>
      <c r="Q1567" s="16"/>
      <c r="R1567" s="16"/>
      <c r="S1567" s="1013"/>
      <c r="T1567" s="913"/>
      <c r="U1567" s="913"/>
      <c r="V1567" s="913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</row>
    <row r="1568" spans="1:116" ht="9.75" customHeight="1" outlineLevel="4" x14ac:dyDescent="0.15">
      <c r="A1568" s="1001"/>
      <c r="B1568" s="1005"/>
      <c r="C1568" s="1009"/>
      <c r="D1568" s="979"/>
      <c r="E1568" s="1023"/>
      <c r="F1568" s="982"/>
      <c r="G1568" s="985"/>
      <c r="H1568" s="985"/>
      <c r="I1568" s="985"/>
      <c r="J1568" s="16" t="s">
        <v>158</v>
      </c>
      <c r="K1568" s="20"/>
      <c r="L1568" s="16"/>
      <c r="M1568" s="17"/>
      <c r="N1568" s="17"/>
      <c r="O1568" s="17"/>
      <c r="P1568" s="17"/>
      <c r="Q1568" s="16"/>
      <c r="R1568" s="16"/>
      <c r="S1568" s="1013"/>
      <c r="T1568" s="913"/>
      <c r="U1568" s="913"/>
      <c r="V1568" s="913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</row>
    <row r="1569" spans="1:116" ht="9.75" customHeight="1" outlineLevel="4" x14ac:dyDescent="0.15">
      <c r="A1569" s="1002"/>
      <c r="B1569" s="1006"/>
      <c r="C1569" s="1010"/>
      <c r="D1569" s="979"/>
      <c r="E1569" s="1024"/>
      <c r="F1569" s="983"/>
      <c r="G1569" s="987"/>
      <c r="H1569" s="987"/>
      <c r="I1569" s="987"/>
      <c r="J1569" s="18" t="s">
        <v>159</v>
      </c>
      <c r="K1569" s="21"/>
      <c r="L1569" s="18"/>
      <c r="M1569" s="18"/>
      <c r="N1569" s="18"/>
      <c r="O1569" s="18"/>
      <c r="P1569" s="18"/>
      <c r="Q1569" s="18"/>
      <c r="R1569" s="18"/>
      <c r="S1569" s="1014"/>
      <c r="T1569" s="913"/>
      <c r="U1569" s="913"/>
      <c r="V1569" s="913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</row>
    <row r="1570" spans="1:116" ht="9.75" customHeight="1" outlineLevel="4" thickBot="1" x14ac:dyDescent="0.2">
      <c r="A1570" s="1003"/>
      <c r="B1570" s="1007"/>
      <c r="C1570" s="1011"/>
      <c r="D1570" s="980"/>
      <c r="E1570" s="1025"/>
      <c r="F1570" s="984"/>
      <c r="G1570" s="988"/>
      <c r="H1570" s="988"/>
      <c r="I1570" s="988"/>
      <c r="J1570" s="19" t="s">
        <v>385</v>
      </c>
      <c r="K1570" s="19">
        <f>SUM(K1566:K1569)</f>
        <v>0</v>
      </c>
      <c r="L1570" s="19">
        <f>SUM(L1566:L1569)</f>
        <v>0</v>
      </c>
      <c r="M1570" s="19">
        <f t="shared" ref="M1570:R1570" si="376">SUM(M1566:M1569)</f>
        <v>0</v>
      </c>
      <c r="N1570" s="19">
        <f t="shared" si="376"/>
        <v>0</v>
      </c>
      <c r="O1570" s="19">
        <f t="shared" si="376"/>
        <v>0</v>
      </c>
      <c r="P1570" s="19">
        <f t="shared" si="376"/>
        <v>0</v>
      </c>
      <c r="Q1570" s="19">
        <f t="shared" si="376"/>
        <v>0</v>
      </c>
      <c r="R1570" s="19">
        <f t="shared" si="376"/>
        <v>0</v>
      </c>
      <c r="S1570" s="1015"/>
      <c r="T1570" s="914"/>
      <c r="U1570" s="914"/>
      <c r="V1570" s="914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</row>
    <row r="1571" spans="1:116" ht="9.75" customHeight="1" outlineLevel="4" x14ac:dyDescent="0.15">
      <c r="A1571" s="1000" t="s">
        <v>73</v>
      </c>
      <c r="B1571" s="1004" t="s">
        <v>11</v>
      </c>
      <c r="C1571" s="1008" t="s">
        <v>12</v>
      </c>
      <c r="D1571" s="978">
        <v>4</v>
      </c>
      <c r="E1571" s="960" t="s">
        <v>11</v>
      </c>
      <c r="F1571" s="981"/>
      <c r="G1571" s="942"/>
      <c r="H1571" s="986"/>
      <c r="I1571" s="986"/>
      <c r="J1571" s="14" t="s">
        <v>156</v>
      </c>
      <c r="K1571" s="20"/>
      <c r="L1571" s="20"/>
      <c r="M1571" s="17"/>
      <c r="N1571" s="17"/>
      <c r="O1571" s="17"/>
      <c r="P1571" s="17"/>
      <c r="Q1571" s="16"/>
      <c r="R1571" s="16"/>
      <c r="S1571" s="945"/>
      <c r="T1571" s="912"/>
      <c r="U1571" s="912"/>
      <c r="V1571" s="912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</row>
    <row r="1572" spans="1:116" ht="9.75" customHeight="1" outlineLevel="4" x14ac:dyDescent="0.15">
      <c r="A1572" s="1001"/>
      <c r="B1572" s="1005"/>
      <c r="C1572" s="1009"/>
      <c r="D1572" s="979"/>
      <c r="E1572" s="961"/>
      <c r="F1572" s="982"/>
      <c r="G1572" s="943"/>
      <c r="H1572" s="985"/>
      <c r="I1572" s="985"/>
      <c r="J1572" s="16" t="s">
        <v>157</v>
      </c>
      <c r="K1572" s="20"/>
      <c r="L1572" s="20"/>
      <c r="M1572" s="17"/>
      <c r="N1572" s="17"/>
      <c r="O1572" s="17"/>
      <c r="P1572" s="17"/>
      <c r="Q1572" s="16"/>
      <c r="R1572" s="16"/>
      <c r="S1572" s="946"/>
      <c r="T1572" s="913"/>
      <c r="U1572" s="913"/>
      <c r="V1572" s="913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</row>
    <row r="1573" spans="1:116" ht="9.75" customHeight="1" outlineLevel="4" x14ac:dyDescent="0.15">
      <c r="A1573" s="1001"/>
      <c r="B1573" s="1005"/>
      <c r="C1573" s="1009"/>
      <c r="D1573" s="979"/>
      <c r="E1573" s="961"/>
      <c r="F1573" s="982"/>
      <c r="G1573" s="943"/>
      <c r="H1573" s="985"/>
      <c r="I1573" s="985"/>
      <c r="J1573" s="16" t="s">
        <v>158</v>
      </c>
      <c r="K1573" s="20"/>
      <c r="L1573" s="20"/>
      <c r="M1573" s="17"/>
      <c r="N1573" s="17"/>
      <c r="O1573" s="17"/>
      <c r="P1573" s="17"/>
      <c r="Q1573" s="16"/>
      <c r="R1573" s="16"/>
      <c r="S1573" s="946"/>
      <c r="T1573" s="913"/>
      <c r="U1573" s="913"/>
      <c r="V1573" s="913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</row>
    <row r="1574" spans="1:116" ht="10.5" customHeight="1" outlineLevel="4" x14ac:dyDescent="0.15">
      <c r="A1574" s="1002"/>
      <c r="B1574" s="1006"/>
      <c r="C1574" s="1010"/>
      <c r="D1574" s="979"/>
      <c r="E1574" s="961"/>
      <c r="F1574" s="983"/>
      <c r="G1574" s="943"/>
      <c r="H1574" s="987"/>
      <c r="I1574" s="987"/>
      <c r="J1574" s="18" t="s">
        <v>159</v>
      </c>
      <c r="K1574" s="21"/>
      <c r="L1574" s="21"/>
      <c r="M1574" s="22"/>
      <c r="N1574" s="22"/>
      <c r="O1574" s="22"/>
      <c r="P1574" s="22"/>
      <c r="Q1574" s="18"/>
      <c r="R1574" s="18"/>
      <c r="S1574" s="946"/>
      <c r="T1574" s="913"/>
      <c r="U1574" s="913"/>
      <c r="V1574" s="913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</row>
    <row r="1575" spans="1:116" ht="10.5" customHeight="1" outlineLevel="4" thickBot="1" x14ac:dyDescent="0.2">
      <c r="A1575" s="1003"/>
      <c r="B1575" s="1007"/>
      <c r="C1575" s="1011"/>
      <c r="D1575" s="980"/>
      <c r="E1575" s="962"/>
      <c r="F1575" s="984"/>
      <c r="G1575" s="944"/>
      <c r="H1575" s="988"/>
      <c r="I1575" s="988"/>
      <c r="J1575" s="19" t="s">
        <v>385</v>
      </c>
      <c r="K1575" s="19">
        <f>SUM(K1571:K1574)</f>
        <v>0</v>
      </c>
      <c r="L1575" s="19">
        <f>SUM(L1571:L1574)</f>
        <v>0</v>
      </c>
      <c r="M1575" s="19">
        <f t="shared" ref="M1575:R1575" si="377">SUM(M1571:M1574)</f>
        <v>0</v>
      </c>
      <c r="N1575" s="19">
        <f t="shared" si="377"/>
        <v>0</v>
      </c>
      <c r="O1575" s="19">
        <f t="shared" si="377"/>
        <v>0</v>
      </c>
      <c r="P1575" s="19">
        <f t="shared" si="377"/>
        <v>0</v>
      </c>
      <c r="Q1575" s="19">
        <f t="shared" si="377"/>
        <v>0</v>
      </c>
      <c r="R1575" s="19">
        <f t="shared" si="377"/>
        <v>0</v>
      </c>
      <c r="S1575" s="947"/>
      <c r="T1575" s="914"/>
      <c r="U1575" s="914"/>
      <c r="V1575" s="914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</row>
    <row r="1576" spans="1:116" ht="9.75" customHeight="1" outlineLevel="4" x14ac:dyDescent="0.15">
      <c r="A1576" s="1000" t="s">
        <v>73</v>
      </c>
      <c r="B1576" s="1004" t="s">
        <v>11</v>
      </c>
      <c r="C1576" s="1008" t="s">
        <v>12</v>
      </c>
      <c r="D1576" s="978">
        <v>4</v>
      </c>
      <c r="E1576" s="1023" t="s">
        <v>12</v>
      </c>
      <c r="F1576" s="1050"/>
      <c r="G1576" s="985"/>
      <c r="H1576" s="985"/>
      <c r="I1576" s="985"/>
      <c r="J1576" s="14" t="s">
        <v>156</v>
      </c>
      <c r="K1576" s="20"/>
      <c r="L1576" s="20"/>
      <c r="M1576" s="17"/>
      <c r="N1576" s="17"/>
      <c r="O1576" s="17"/>
      <c r="P1576" s="17"/>
      <c r="Q1576" s="16"/>
      <c r="R1576" s="16"/>
      <c r="S1576" s="945"/>
      <c r="T1576" s="912"/>
      <c r="U1576" s="912"/>
      <c r="V1576" s="912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</row>
    <row r="1577" spans="1:116" ht="9.75" customHeight="1" outlineLevel="4" x14ac:dyDescent="0.15">
      <c r="A1577" s="1001"/>
      <c r="B1577" s="1005"/>
      <c r="C1577" s="1009"/>
      <c r="D1577" s="979"/>
      <c r="E1577" s="1023"/>
      <c r="F1577" s="1050"/>
      <c r="G1577" s="985"/>
      <c r="H1577" s="985"/>
      <c r="I1577" s="985"/>
      <c r="J1577" s="16" t="s">
        <v>157</v>
      </c>
      <c r="K1577" s="20"/>
      <c r="L1577" s="20"/>
      <c r="M1577" s="17"/>
      <c r="N1577" s="17"/>
      <c r="O1577" s="17"/>
      <c r="P1577" s="17"/>
      <c r="Q1577" s="16"/>
      <c r="R1577" s="16"/>
      <c r="S1577" s="946"/>
      <c r="T1577" s="913"/>
      <c r="U1577" s="913"/>
      <c r="V1577" s="913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</row>
    <row r="1578" spans="1:116" ht="9.75" customHeight="1" outlineLevel="4" x14ac:dyDescent="0.15">
      <c r="A1578" s="1001"/>
      <c r="B1578" s="1005"/>
      <c r="C1578" s="1009"/>
      <c r="D1578" s="979"/>
      <c r="E1578" s="1023"/>
      <c r="F1578" s="1050"/>
      <c r="G1578" s="985"/>
      <c r="H1578" s="985"/>
      <c r="I1578" s="985"/>
      <c r="J1578" s="16" t="s">
        <v>158</v>
      </c>
      <c r="K1578" s="20"/>
      <c r="L1578" s="20"/>
      <c r="M1578" s="17"/>
      <c r="N1578" s="17"/>
      <c r="O1578" s="17"/>
      <c r="P1578" s="17"/>
      <c r="Q1578" s="16"/>
      <c r="R1578" s="16"/>
      <c r="S1578" s="946"/>
      <c r="T1578" s="913"/>
      <c r="U1578" s="913"/>
      <c r="V1578" s="913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</row>
    <row r="1579" spans="1:116" ht="9.75" customHeight="1" outlineLevel="4" x14ac:dyDescent="0.15">
      <c r="A1579" s="1002"/>
      <c r="B1579" s="1006"/>
      <c r="C1579" s="1010"/>
      <c r="D1579" s="979"/>
      <c r="E1579" s="1024"/>
      <c r="F1579" s="1051"/>
      <c r="G1579" s="987"/>
      <c r="H1579" s="987"/>
      <c r="I1579" s="987"/>
      <c r="J1579" s="18" t="s">
        <v>159</v>
      </c>
      <c r="K1579" s="21"/>
      <c r="L1579" s="21"/>
      <c r="M1579" s="22"/>
      <c r="N1579" s="22"/>
      <c r="O1579" s="22"/>
      <c r="P1579" s="22"/>
      <c r="Q1579" s="18"/>
      <c r="R1579" s="18"/>
      <c r="S1579" s="946"/>
      <c r="T1579" s="913"/>
      <c r="U1579" s="913"/>
      <c r="V1579" s="913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</row>
    <row r="1580" spans="1:116" ht="9.75" customHeight="1" outlineLevel="4" thickBot="1" x14ac:dyDescent="0.2">
      <c r="A1580" s="1003"/>
      <c r="B1580" s="1007"/>
      <c r="C1580" s="1011"/>
      <c r="D1580" s="980"/>
      <c r="E1580" s="1025"/>
      <c r="F1580" s="1052"/>
      <c r="G1580" s="988"/>
      <c r="H1580" s="988"/>
      <c r="I1580" s="988"/>
      <c r="J1580" s="19" t="s">
        <v>385</v>
      </c>
      <c r="K1580" s="19">
        <f>SUM(K1576:K1579)</f>
        <v>0</v>
      </c>
      <c r="L1580" s="19">
        <f>SUM(L1576:L1579)</f>
        <v>0</v>
      </c>
      <c r="M1580" s="19">
        <f t="shared" ref="M1580:R1580" si="378">SUM(M1576:M1579)</f>
        <v>0</v>
      </c>
      <c r="N1580" s="19">
        <f t="shared" si="378"/>
        <v>0</v>
      </c>
      <c r="O1580" s="19">
        <f t="shared" si="378"/>
        <v>0</v>
      </c>
      <c r="P1580" s="19">
        <f t="shared" si="378"/>
        <v>0</v>
      </c>
      <c r="Q1580" s="19">
        <f t="shared" si="378"/>
        <v>0</v>
      </c>
      <c r="R1580" s="19">
        <f t="shared" si="378"/>
        <v>0</v>
      </c>
      <c r="S1580" s="947"/>
      <c r="T1580" s="914"/>
      <c r="U1580" s="914"/>
      <c r="V1580" s="914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</row>
    <row r="1581" spans="1:116" ht="9.75" customHeight="1" outlineLevel="3" thickBot="1" x14ac:dyDescent="0.2">
      <c r="A1581" s="30" t="s">
        <v>73</v>
      </c>
      <c r="B1581" s="31" t="s">
        <v>11</v>
      </c>
      <c r="C1581" s="10" t="s">
        <v>12</v>
      </c>
      <c r="D1581" s="25">
        <v>4</v>
      </c>
      <c r="E1581" s="915" t="s">
        <v>46</v>
      </c>
      <c r="F1581" s="916"/>
      <c r="G1581" s="916"/>
      <c r="H1581" s="916"/>
      <c r="I1581" s="916"/>
      <c r="J1581" s="917"/>
      <c r="K1581" s="26">
        <f>K1570+K1575+K1580</f>
        <v>0</v>
      </c>
      <c r="L1581" s="26">
        <f>L1570+L1575+L1580</f>
        <v>0</v>
      </c>
      <c r="M1581" s="26">
        <f t="shared" ref="M1581:R1581" si="379">M1570+M1575+M1580</f>
        <v>0</v>
      </c>
      <c r="N1581" s="26">
        <f t="shared" si="379"/>
        <v>0</v>
      </c>
      <c r="O1581" s="26">
        <f t="shared" si="379"/>
        <v>0</v>
      </c>
      <c r="P1581" s="26">
        <f t="shared" si="379"/>
        <v>0</v>
      </c>
      <c r="Q1581" s="26">
        <f t="shared" si="379"/>
        <v>0</v>
      </c>
      <c r="R1581" s="26">
        <f t="shared" si="379"/>
        <v>0</v>
      </c>
      <c r="S1581" s="42" t="s">
        <v>13</v>
      </c>
      <c r="T1581" s="43" t="s">
        <v>13</v>
      </c>
      <c r="U1581" s="44" t="s">
        <v>13</v>
      </c>
      <c r="V1581" s="45" t="s">
        <v>13</v>
      </c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</row>
    <row r="1582" spans="1:116" ht="9.75" customHeight="1" outlineLevel="4" thickBot="1" x14ac:dyDescent="0.2">
      <c r="A1582" s="11" t="s">
        <v>73</v>
      </c>
      <c r="B1582" s="12" t="s">
        <v>11</v>
      </c>
      <c r="C1582" s="86" t="s">
        <v>12</v>
      </c>
      <c r="D1582" s="13">
        <v>5</v>
      </c>
      <c r="E1582" s="1016" t="s">
        <v>245</v>
      </c>
      <c r="F1582" s="1017"/>
      <c r="G1582" s="1017"/>
      <c r="H1582" s="1017"/>
      <c r="I1582" s="1017"/>
      <c r="J1582" s="1017"/>
      <c r="K1582" s="1017"/>
      <c r="L1582" s="1017"/>
      <c r="M1582" s="1017"/>
      <c r="N1582" s="1017"/>
      <c r="O1582" s="1017"/>
      <c r="P1582" s="1017"/>
      <c r="Q1582" s="1017"/>
      <c r="R1582" s="1017"/>
      <c r="S1582" s="1017"/>
      <c r="T1582" s="1017"/>
      <c r="U1582" s="1017"/>
      <c r="V1582" s="1018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</row>
    <row r="1583" spans="1:116" ht="9.75" customHeight="1" outlineLevel="4" x14ac:dyDescent="0.15">
      <c r="A1583" s="1000" t="s">
        <v>73</v>
      </c>
      <c r="B1583" s="1004" t="s">
        <v>11</v>
      </c>
      <c r="C1583" s="1008" t="s">
        <v>12</v>
      </c>
      <c r="D1583" s="978">
        <v>5</v>
      </c>
      <c r="E1583" s="1022" t="s">
        <v>10</v>
      </c>
      <c r="F1583" s="1135" t="s">
        <v>342</v>
      </c>
      <c r="G1583" s="942"/>
      <c r="H1583" s="942" t="s">
        <v>62</v>
      </c>
      <c r="I1583" s="942" t="s">
        <v>339</v>
      </c>
      <c r="J1583" s="16" t="s">
        <v>156</v>
      </c>
      <c r="K1583" s="20"/>
      <c r="L1583" s="14"/>
      <c r="M1583" s="15"/>
      <c r="N1583" s="15"/>
      <c r="O1583" s="15"/>
      <c r="P1583" s="15"/>
      <c r="Q1583" s="14"/>
      <c r="R1583" s="14"/>
      <c r="S1583" s="1012"/>
      <c r="T1583" s="912"/>
      <c r="U1583" s="912"/>
      <c r="V1583" s="912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</row>
    <row r="1584" spans="1:116" ht="9.75" customHeight="1" outlineLevel="4" x14ac:dyDescent="0.15">
      <c r="A1584" s="1001"/>
      <c r="B1584" s="1005"/>
      <c r="C1584" s="1009"/>
      <c r="D1584" s="979"/>
      <c r="E1584" s="1023"/>
      <c r="F1584" s="1136"/>
      <c r="G1584" s="943"/>
      <c r="H1584" s="943"/>
      <c r="I1584" s="943"/>
      <c r="J1584" s="16" t="s">
        <v>157</v>
      </c>
      <c r="K1584" s="20"/>
      <c r="L1584" s="16"/>
      <c r="M1584" s="17"/>
      <c r="N1584" s="17"/>
      <c r="O1584" s="17"/>
      <c r="P1584" s="17"/>
      <c r="Q1584" s="16"/>
      <c r="R1584" s="16"/>
      <c r="S1584" s="1013"/>
      <c r="T1584" s="913"/>
      <c r="U1584" s="913"/>
      <c r="V1584" s="913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</row>
    <row r="1585" spans="1:116" ht="9.75" customHeight="1" outlineLevel="4" x14ac:dyDescent="0.15">
      <c r="A1585" s="1001"/>
      <c r="B1585" s="1005"/>
      <c r="C1585" s="1009"/>
      <c r="D1585" s="979"/>
      <c r="E1585" s="1023"/>
      <c r="F1585" s="1136"/>
      <c r="G1585" s="943"/>
      <c r="H1585" s="943"/>
      <c r="I1585" s="943"/>
      <c r="J1585" s="16" t="s">
        <v>158</v>
      </c>
      <c r="K1585" s="20"/>
      <c r="L1585" s="16"/>
      <c r="M1585" s="17"/>
      <c r="N1585" s="17"/>
      <c r="O1585" s="17"/>
      <c r="P1585" s="17"/>
      <c r="Q1585" s="16"/>
      <c r="R1585" s="16"/>
      <c r="S1585" s="1013"/>
      <c r="T1585" s="913"/>
      <c r="U1585" s="913"/>
      <c r="V1585" s="913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</row>
    <row r="1586" spans="1:116" ht="9.75" customHeight="1" outlineLevel="4" x14ac:dyDescent="0.15">
      <c r="A1586" s="1002"/>
      <c r="B1586" s="1006"/>
      <c r="C1586" s="1010"/>
      <c r="D1586" s="979"/>
      <c r="E1586" s="1024"/>
      <c r="F1586" s="1136"/>
      <c r="G1586" s="943"/>
      <c r="H1586" s="943"/>
      <c r="I1586" s="943"/>
      <c r="J1586" s="18" t="s">
        <v>159</v>
      </c>
      <c r="K1586" s="21"/>
      <c r="L1586" s="18"/>
      <c r="M1586" s="18"/>
      <c r="N1586" s="18"/>
      <c r="O1586" s="18"/>
      <c r="P1586" s="18"/>
      <c r="Q1586" s="18"/>
      <c r="R1586" s="18"/>
      <c r="S1586" s="1014"/>
      <c r="T1586" s="913"/>
      <c r="U1586" s="913"/>
      <c r="V1586" s="913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</row>
    <row r="1587" spans="1:116" ht="9.75" customHeight="1" outlineLevel="4" thickBot="1" x14ac:dyDescent="0.2">
      <c r="A1587" s="1003"/>
      <c r="B1587" s="1007"/>
      <c r="C1587" s="1011"/>
      <c r="D1587" s="980"/>
      <c r="E1587" s="1025"/>
      <c r="F1587" s="1137"/>
      <c r="G1587" s="944"/>
      <c r="H1587" s="944"/>
      <c r="I1587" s="944"/>
      <c r="J1587" s="19" t="s">
        <v>385</v>
      </c>
      <c r="K1587" s="19">
        <f>SUM(K1583:K1586)</f>
        <v>0</v>
      </c>
      <c r="L1587" s="19">
        <f>SUM(L1583:L1586)</f>
        <v>0</v>
      </c>
      <c r="M1587" s="19">
        <f t="shared" ref="M1587:R1587" si="380">SUM(M1583:M1586)</f>
        <v>0</v>
      </c>
      <c r="N1587" s="19">
        <f t="shared" si="380"/>
        <v>0</v>
      </c>
      <c r="O1587" s="19">
        <f t="shared" si="380"/>
        <v>0</v>
      </c>
      <c r="P1587" s="19">
        <f t="shared" si="380"/>
        <v>0</v>
      </c>
      <c r="Q1587" s="19">
        <f t="shared" si="380"/>
        <v>0</v>
      </c>
      <c r="R1587" s="19">
        <f t="shared" si="380"/>
        <v>0</v>
      </c>
      <c r="S1587" s="1015"/>
      <c r="T1587" s="914"/>
      <c r="U1587" s="914"/>
      <c r="V1587" s="914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</row>
    <row r="1588" spans="1:116" ht="9.75" customHeight="1" outlineLevel="4" x14ac:dyDescent="0.15">
      <c r="A1588" s="1000" t="s">
        <v>73</v>
      </c>
      <c r="B1588" s="1004" t="s">
        <v>11</v>
      </c>
      <c r="C1588" s="1008" t="s">
        <v>12</v>
      </c>
      <c r="D1588" s="978">
        <v>5</v>
      </c>
      <c r="E1588" s="960" t="s">
        <v>11</v>
      </c>
      <c r="F1588" s="1135" t="s">
        <v>342</v>
      </c>
      <c r="G1588" s="942"/>
      <c r="H1588" s="942" t="s">
        <v>62</v>
      </c>
      <c r="I1588" s="942" t="s">
        <v>339</v>
      </c>
      <c r="J1588" s="14" t="s">
        <v>156</v>
      </c>
      <c r="K1588" s="20"/>
      <c r="L1588" s="20"/>
      <c r="M1588" s="17"/>
      <c r="N1588" s="17"/>
      <c r="O1588" s="17"/>
      <c r="P1588" s="17"/>
      <c r="Q1588" s="16"/>
      <c r="R1588" s="16"/>
      <c r="S1588" s="945"/>
      <c r="T1588" s="912"/>
      <c r="U1588" s="912"/>
      <c r="V1588" s="912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</row>
    <row r="1589" spans="1:116" ht="9.75" customHeight="1" outlineLevel="4" x14ac:dyDescent="0.15">
      <c r="A1589" s="1001"/>
      <c r="B1589" s="1005"/>
      <c r="C1589" s="1009"/>
      <c r="D1589" s="979"/>
      <c r="E1589" s="961"/>
      <c r="F1589" s="1136"/>
      <c r="G1589" s="943"/>
      <c r="H1589" s="943"/>
      <c r="I1589" s="943"/>
      <c r="J1589" s="16" t="s">
        <v>157</v>
      </c>
      <c r="K1589" s="20"/>
      <c r="L1589" s="20"/>
      <c r="M1589" s="17"/>
      <c r="N1589" s="17"/>
      <c r="O1589" s="17"/>
      <c r="P1589" s="17"/>
      <c r="Q1589" s="16"/>
      <c r="R1589" s="16"/>
      <c r="S1589" s="946"/>
      <c r="T1589" s="913"/>
      <c r="U1589" s="913"/>
      <c r="V1589" s="913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</row>
    <row r="1590" spans="1:116" ht="9.75" customHeight="1" outlineLevel="4" x14ac:dyDescent="0.15">
      <c r="A1590" s="1001"/>
      <c r="B1590" s="1005"/>
      <c r="C1590" s="1009"/>
      <c r="D1590" s="979"/>
      <c r="E1590" s="961"/>
      <c r="F1590" s="1136"/>
      <c r="G1590" s="943"/>
      <c r="H1590" s="943"/>
      <c r="I1590" s="943"/>
      <c r="J1590" s="16" t="s">
        <v>158</v>
      </c>
      <c r="K1590" s="20"/>
      <c r="L1590" s="20"/>
      <c r="M1590" s="17"/>
      <c r="N1590" s="17"/>
      <c r="O1590" s="17"/>
      <c r="P1590" s="17"/>
      <c r="Q1590" s="16"/>
      <c r="R1590" s="16"/>
      <c r="S1590" s="946"/>
      <c r="T1590" s="913"/>
      <c r="U1590" s="913"/>
      <c r="V1590" s="913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</row>
    <row r="1591" spans="1:116" ht="10.5" customHeight="1" outlineLevel="4" x14ac:dyDescent="0.15">
      <c r="A1591" s="1002"/>
      <c r="B1591" s="1006"/>
      <c r="C1591" s="1010"/>
      <c r="D1591" s="979"/>
      <c r="E1591" s="961"/>
      <c r="F1591" s="1136"/>
      <c r="G1591" s="943"/>
      <c r="H1591" s="943"/>
      <c r="I1591" s="943"/>
      <c r="J1591" s="18" t="s">
        <v>159</v>
      </c>
      <c r="K1591" s="21"/>
      <c r="L1591" s="21"/>
      <c r="M1591" s="22"/>
      <c r="N1591" s="22"/>
      <c r="O1591" s="22"/>
      <c r="P1591" s="22"/>
      <c r="Q1591" s="18"/>
      <c r="R1591" s="18"/>
      <c r="S1591" s="946"/>
      <c r="T1591" s="913"/>
      <c r="U1591" s="913"/>
      <c r="V1591" s="913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</row>
    <row r="1592" spans="1:116" ht="10.5" customHeight="1" outlineLevel="4" thickBot="1" x14ac:dyDescent="0.2">
      <c r="A1592" s="1003"/>
      <c r="B1592" s="1007"/>
      <c r="C1592" s="1011"/>
      <c r="D1592" s="980"/>
      <c r="E1592" s="962"/>
      <c r="F1592" s="1137"/>
      <c r="G1592" s="944"/>
      <c r="H1592" s="944"/>
      <c r="I1592" s="944"/>
      <c r="J1592" s="19" t="s">
        <v>385</v>
      </c>
      <c r="K1592" s="19">
        <f>SUM(K1588:K1591)</f>
        <v>0</v>
      </c>
      <c r="L1592" s="19">
        <f>SUM(L1588:L1591)</f>
        <v>0</v>
      </c>
      <c r="M1592" s="19">
        <f t="shared" ref="M1592:R1592" si="381">SUM(M1588:M1591)</f>
        <v>0</v>
      </c>
      <c r="N1592" s="19">
        <f t="shared" si="381"/>
        <v>0</v>
      </c>
      <c r="O1592" s="19">
        <f t="shared" si="381"/>
        <v>0</v>
      </c>
      <c r="P1592" s="19">
        <f t="shared" si="381"/>
        <v>0</v>
      </c>
      <c r="Q1592" s="19">
        <f t="shared" si="381"/>
        <v>0</v>
      </c>
      <c r="R1592" s="19">
        <f t="shared" si="381"/>
        <v>0</v>
      </c>
      <c r="S1592" s="947"/>
      <c r="T1592" s="914"/>
      <c r="U1592" s="914"/>
      <c r="V1592" s="914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</row>
    <row r="1593" spans="1:116" ht="9.75" customHeight="1" outlineLevel="4" x14ac:dyDescent="0.15">
      <c r="A1593" s="1000" t="s">
        <v>73</v>
      </c>
      <c r="B1593" s="1004" t="s">
        <v>11</v>
      </c>
      <c r="C1593" s="1008" t="s">
        <v>12</v>
      </c>
      <c r="D1593" s="978">
        <v>5</v>
      </c>
      <c r="E1593" s="960" t="s">
        <v>12</v>
      </c>
      <c r="F1593" s="1135" t="s">
        <v>343</v>
      </c>
      <c r="G1593" s="942"/>
      <c r="H1593" s="942" t="s">
        <v>62</v>
      </c>
      <c r="I1593" s="942" t="s">
        <v>339</v>
      </c>
      <c r="J1593" s="14" t="s">
        <v>156</v>
      </c>
      <c r="K1593" s="20"/>
      <c r="L1593" s="20"/>
      <c r="M1593" s="17"/>
      <c r="N1593" s="17"/>
      <c r="O1593" s="17"/>
      <c r="P1593" s="17"/>
      <c r="Q1593" s="16"/>
      <c r="R1593" s="16"/>
      <c r="S1593" s="945"/>
      <c r="T1593" s="912"/>
      <c r="U1593" s="912"/>
      <c r="V1593" s="912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</row>
    <row r="1594" spans="1:116" ht="9.75" customHeight="1" outlineLevel="4" x14ac:dyDescent="0.15">
      <c r="A1594" s="1001"/>
      <c r="B1594" s="1005"/>
      <c r="C1594" s="1009"/>
      <c r="D1594" s="979"/>
      <c r="E1594" s="961"/>
      <c r="F1594" s="1136"/>
      <c r="G1594" s="943"/>
      <c r="H1594" s="943"/>
      <c r="I1594" s="943"/>
      <c r="J1594" s="16" t="s">
        <v>157</v>
      </c>
      <c r="K1594" s="20"/>
      <c r="L1594" s="20"/>
      <c r="M1594" s="17"/>
      <c r="N1594" s="17"/>
      <c r="O1594" s="17"/>
      <c r="P1594" s="17"/>
      <c r="Q1594" s="16"/>
      <c r="R1594" s="16"/>
      <c r="S1594" s="946"/>
      <c r="T1594" s="913"/>
      <c r="U1594" s="913"/>
      <c r="V1594" s="913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</row>
    <row r="1595" spans="1:116" ht="9.75" customHeight="1" outlineLevel="4" x14ac:dyDescent="0.15">
      <c r="A1595" s="1001"/>
      <c r="B1595" s="1005"/>
      <c r="C1595" s="1009"/>
      <c r="D1595" s="979"/>
      <c r="E1595" s="961"/>
      <c r="F1595" s="1136"/>
      <c r="G1595" s="943"/>
      <c r="H1595" s="943"/>
      <c r="I1595" s="943"/>
      <c r="J1595" s="16" t="s">
        <v>158</v>
      </c>
      <c r="K1595" s="20"/>
      <c r="L1595" s="20"/>
      <c r="M1595" s="17"/>
      <c r="N1595" s="17"/>
      <c r="O1595" s="17"/>
      <c r="P1595" s="17"/>
      <c r="Q1595" s="16"/>
      <c r="R1595" s="16"/>
      <c r="S1595" s="946"/>
      <c r="T1595" s="913"/>
      <c r="U1595" s="913"/>
      <c r="V1595" s="913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</row>
    <row r="1596" spans="1:116" ht="9.75" customHeight="1" outlineLevel="4" x14ac:dyDescent="0.15">
      <c r="A1596" s="1002"/>
      <c r="B1596" s="1006"/>
      <c r="C1596" s="1010"/>
      <c r="D1596" s="979"/>
      <c r="E1596" s="961"/>
      <c r="F1596" s="1136"/>
      <c r="G1596" s="943"/>
      <c r="H1596" s="943"/>
      <c r="I1596" s="943"/>
      <c r="J1596" s="18" t="s">
        <v>159</v>
      </c>
      <c r="K1596" s="21"/>
      <c r="L1596" s="21"/>
      <c r="M1596" s="22"/>
      <c r="N1596" s="22"/>
      <c r="O1596" s="22"/>
      <c r="P1596" s="22"/>
      <c r="Q1596" s="18"/>
      <c r="R1596" s="18"/>
      <c r="S1596" s="946"/>
      <c r="T1596" s="913"/>
      <c r="U1596" s="913"/>
      <c r="V1596" s="913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</row>
    <row r="1597" spans="1:116" ht="9.75" customHeight="1" outlineLevel="4" thickBot="1" x14ac:dyDescent="0.2">
      <c r="A1597" s="1003"/>
      <c r="B1597" s="1007"/>
      <c r="C1597" s="1011"/>
      <c r="D1597" s="980"/>
      <c r="E1597" s="962"/>
      <c r="F1597" s="1137"/>
      <c r="G1597" s="944"/>
      <c r="H1597" s="944"/>
      <c r="I1597" s="944"/>
      <c r="J1597" s="19" t="s">
        <v>385</v>
      </c>
      <c r="K1597" s="19">
        <f>SUM(K1593:K1596)</f>
        <v>0</v>
      </c>
      <c r="L1597" s="19">
        <f>SUM(L1593:L1596)</f>
        <v>0</v>
      </c>
      <c r="M1597" s="19">
        <f t="shared" ref="M1597:R1597" si="382">SUM(M1593:M1596)</f>
        <v>0</v>
      </c>
      <c r="N1597" s="19">
        <f t="shared" si="382"/>
        <v>0</v>
      </c>
      <c r="O1597" s="19">
        <f t="shared" si="382"/>
        <v>0</v>
      </c>
      <c r="P1597" s="19">
        <f t="shared" si="382"/>
        <v>0</v>
      </c>
      <c r="Q1597" s="19">
        <f t="shared" si="382"/>
        <v>0</v>
      </c>
      <c r="R1597" s="19">
        <f t="shared" si="382"/>
        <v>0</v>
      </c>
      <c r="S1597" s="947"/>
      <c r="T1597" s="914"/>
      <c r="U1597" s="914"/>
      <c r="V1597" s="914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</row>
    <row r="1598" spans="1:116" ht="9.75" customHeight="1" outlineLevel="4" x14ac:dyDescent="0.15">
      <c r="A1598" s="1000" t="s">
        <v>73</v>
      </c>
      <c r="B1598" s="1004" t="s">
        <v>11</v>
      </c>
      <c r="C1598" s="1008" t="s">
        <v>12</v>
      </c>
      <c r="D1598" s="978">
        <v>5</v>
      </c>
      <c r="E1598" s="1022" t="s">
        <v>41</v>
      </c>
      <c r="F1598" s="1135" t="s">
        <v>344</v>
      </c>
      <c r="G1598" s="942"/>
      <c r="H1598" s="942" t="s">
        <v>62</v>
      </c>
      <c r="I1598" s="942" t="s">
        <v>339</v>
      </c>
      <c r="J1598" s="16" t="s">
        <v>156</v>
      </c>
      <c r="K1598" s="20"/>
      <c r="L1598" s="14"/>
      <c r="M1598" s="15"/>
      <c r="N1598" s="15"/>
      <c r="O1598" s="15"/>
      <c r="P1598" s="15"/>
      <c r="Q1598" s="14"/>
      <c r="R1598" s="14"/>
      <c r="S1598" s="1012"/>
      <c r="T1598" s="912"/>
      <c r="U1598" s="912"/>
      <c r="V1598" s="912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</row>
    <row r="1599" spans="1:116" ht="9.75" customHeight="1" outlineLevel="4" x14ac:dyDescent="0.15">
      <c r="A1599" s="1001"/>
      <c r="B1599" s="1005"/>
      <c r="C1599" s="1009"/>
      <c r="D1599" s="979"/>
      <c r="E1599" s="1023"/>
      <c r="F1599" s="1136"/>
      <c r="G1599" s="943"/>
      <c r="H1599" s="943"/>
      <c r="I1599" s="943"/>
      <c r="J1599" s="16" t="s">
        <v>157</v>
      </c>
      <c r="K1599" s="20"/>
      <c r="L1599" s="16"/>
      <c r="M1599" s="17"/>
      <c r="N1599" s="17"/>
      <c r="O1599" s="17"/>
      <c r="P1599" s="17"/>
      <c r="Q1599" s="16"/>
      <c r="R1599" s="16"/>
      <c r="S1599" s="1013"/>
      <c r="T1599" s="913"/>
      <c r="U1599" s="913"/>
      <c r="V1599" s="913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</row>
    <row r="1600" spans="1:116" ht="9.75" customHeight="1" outlineLevel="4" x14ac:dyDescent="0.15">
      <c r="A1600" s="1001"/>
      <c r="B1600" s="1005"/>
      <c r="C1600" s="1009"/>
      <c r="D1600" s="979"/>
      <c r="E1600" s="1023"/>
      <c r="F1600" s="1136"/>
      <c r="G1600" s="943"/>
      <c r="H1600" s="943"/>
      <c r="I1600" s="943"/>
      <c r="J1600" s="16" t="s">
        <v>158</v>
      </c>
      <c r="K1600" s="20"/>
      <c r="L1600" s="16"/>
      <c r="M1600" s="17"/>
      <c r="N1600" s="17"/>
      <c r="O1600" s="17"/>
      <c r="P1600" s="17"/>
      <c r="Q1600" s="16"/>
      <c r="R1600" s="16"/>
      <c r="S1600" s="1013"/>
      <c r="T1600" s="913"/>
      <c r="U1600" s="913"/>
      <c r="V1600" s="913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</row>
    <row r="1601" spans="1:116" ht="9.75" customHeight="1" outlineLevel="4" x14ac:dyDescent="0.15">
      <c r="A1601" s="1002"/>
      <c r="B1601" s="1006"/>
      <c r="C1601" s="1010"/>
      <c r="D1601" s="979"/>
      <c r="E1601" s="1024"/>
      <c r="F1601" s="1136"/>
      <c r="G1601" s="943"/>
      <c r="H1601" s="943"/>
      <c r="I1601" s="943"/>
      <c r="J1601" s="18" t="s">
        <v>159</v>
      </c>
      <c r="K1601" s="21"/>
      <c r="L1601" s="18"/>
      <c r="M1601" s="18"/>
      <c r="N1601" s="18"/>
      <c r="O1601" s="18"/>
      <c r="P1601" s="18"/>
      <c r="Q1601" s="18"/>
      <c r="R1601" s="18"/>
      <c r="S1601" s="1014"/>
      <c r="T1601" s="913"/>
      <c r="U1601" s="913"/>
      <c r="V1601" s="913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</row>
    <row r="1602" spans="1:116" ht="9.75" customHeight="1" outlineLevel="4" thickBot="1" x14ac:dyDescent="0.2">
      <c r="A1602" s="1003"/>
      <c r="B1602" s="1007"/>
      <c r="C1602" s="1011"/>
      <c r="D1602" s="980"/>
      <c r="E1602" s="1025"/>
      <c r="F1602" s="1137"/>
      <c r="G1602" s="944"/>
      <c r="H1602" s="944"/>
      <c r="I1602" s="944"/>
      <c r="J1602" s="19" t="s">
        <v>385</v>
      </c>
      <c r="K1602" s="19">
        <f>SUM(K1598:K1601)</f>
        <v>0</v>
      </c>
      <c r="L1602" s="19">
        <f>SUM(L1598:L1601)</f>
        <v>0</v>
      </c>
      <c r="M1602" s="19">
        <f t="shared" ref="M1602:R1602" si="383">SUM(M1598:M1601)</f>
        <v>0</v>
      </c>
      <c r="N1602" s="19">
        <f t="shared" si="383"/>
        <v>0</v>
      </c>
      <c r="O1602" s="19">
        <f t="shared" si="383"/>
        <v>0</v>
      </c>
      <c r="P1602" s="19">
        <f t="shared" si="383"/>
        <v>0</v>
      </c>
      <c r="Q1602" s="19">
        <f t="shared" si="383"/>
        <v>0</v>
      </c>
      <c r="R1602" s="19">
        <f t="shared" si="383"/>
        <v>0</v>
      </c>
      <c r="S1602" s="1015"/>
      <c r="T1602" s="914"/>
      <c r="U1602" s="914"/>
      <c r="V1602" s="914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</row>
    <row r="1603" spans="1:116" ht="9.75" customHeight="1" outlineLevel="4" x14ac:dyDescent="0.15">
      <c r="A1603" s="1000" t="s">
        <v>73</v>
      </c>
      <c r="B1603" s="1004" t="s">
        <v>11</v>
      </c>
      <c r="C1603" s="1008" t="s">
        <v>12</v>
      </c>
      <c r="D1603" s="978">
        <v>5</v>
      </c>
      <c r="E1603" s="960" t="s">
        <v>45</v>
      </c>
      <c r="F1603" s="1166" t="s">
        <v>348</v>
      </c>
      <c r="G1603" s="942"/>
      <c r="H1603" s="942" t="s">
        <v>62</v>
      </c>
      <c r="I1603" s="942" t="s">
        <v>339</v>
      </c>
      <c r="J1603" s="14" t="s">
        <v>156</v>
      </c>
      <c r="K1603" s="20"/>
      <c r="L1603" s="20"/>
      <c r="M1603" s="17"/>
      <c r="N1603" s="17"/>
      <c r="O1603" s="17"/>
      <c r="P1603" s="17"/>
      <c r="Q1603" s="16"/>
      <c r="R1603" s="16"/>
      <c r="S1603" s="945"/>
      <c r="T1603" s="912"/>
      <c r="U1603" s="912"/>
      <c r="V1603" s="912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</row>
    <row r="1604" spans="1:116" ht="9.75" customHeight="1" outlineLevel="4" x14ac:dyDescent="0.15">
      <c r="A1604" s="1001"/>
      <c r="B1604" s="1005"/>
      <c r="C1604" s="1009"/>
      <c r="D1604" s="979"/>
      <c r="E1604" s="961"/>
      <c r="F1604" s="1167"/>
      <c r="G1604" s="943"/>
      <c r="H1604" s="943"/>
      <c r="I1604" s="943"/>
      <c r="J1604" s="16" t="s">
        <v>157</v>
      </c>
      <c r="K1604" s="20"/>
      <c r="L1604" s="20"/>
      <c r="M1604" s="17"/>
      <c r="N1604" s="17"/>
      <c r="O1604" s="17"/>
      <c r="P1604" s="17"/>
      <c r="Q1604" s="16"/>
      <c r="R1604" s="16"/>
      <c r="S1604" s="946"/>
      <c r="T1604" s="913"/>
      <c r="U1604" s="913"/>
      <c r="V1604" s="913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</row>
    <row r="1605" spans="1:116" ht="9.75" customHeight="1" outlineLevel="4" x14ac:dyDescent="0.15">
      <c r="A1605" s="1001"/>
      <c r="B1605" s="1005"/>
      <c r="C1605" s="1009"/>
      <c r="D1605" s="979"/>
      <c r="E1605" s="961"/>
      <c r="F1605" s="1167"/>
      <c r="G1605" s="943"/>
      <c r="H1605" s="943"/>
      <c r="I1605" s="943"/>
      <c r="J1605" s="16" t="s">
        <v>158</v>
      </c>
      <c r="K1605" s="20"/>
      <c r="L1605" s="20"/>
      <c r="M1605" s="17"/>
      <c r="N1605" s="17"/>
      <c r="O1605" s="17"/>
      <c r="P1605" s="17"/>
      <c r="Q1605" s="16"/>
      <c r="R1605" s="16"/>
      <c r="S1605" s="946"/>
      <c r="T1605" s="913"/>
      <c r="U1605" s="913"/>
      <c r="V1605" s="913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</row>
    <row r="1606" spans="1:116" ht="10.5" customHeight="1" outlineLevel="4" x14ac:dyDescent="0.15">
      <c r="A1606" s="1002"/>
      <c r="B1606" s="1006"/>
      <c r="C1606" s="1010"/>
      <c r="D1606" s="979"/>
      <c r="E1606" s="961"/>
      <c r="F1606" s="1167"/>
      <c r="G1606" s="943"/>
      <c r="H1606" s="943"/>
      <c r="I1606" s="943"/>
      <c r="J1606" s="18" t="s">
        <v>159</v>
      </c>
      <c r="K1606" s="21"/>
      <c r="L1606" s="21"/>
      <c r="M1606" s="22"/>
      <c r="N1606" s="22"/>
      <c r="O1606" s="22"/>
      <c r="P1606" s="22"/>
      <c r="Q1606" s="18"/>
      <c r="R1606" s="18"/>
      <c r="S1606" s="946"/>
      <c r="T1606" s="913"/>
      <c r="U1606" s="913"/>
      <c r="V1606" s="913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</row>
    <row r="1607" spans="1:116" ht="10.5" customHeight="1" outlineLevel="4" thickBot="1" x14ac:dyDescent="0.2">
      <c r="A1607" s="1003"/>
      <c r="B1607" s="1007"/>
      <c r="C1607" s="1011"/>
      <c r="D1607" s="980"/>
      <c r="E1607" s="962"/>
      <c r="F1607" s="1168"/>
      <c r="G1607" s="944"/>
      <c r="H1607" s="944"/>
      <c r="I1607" s="944"/>
      <c r="J1607" s="19" t="s">
        <v>385</v>
      </c>
      <c r="K1607" s="19">
        <f>SUM(K1603:K1606)</f>
        <v>0</v>
      </c>
      <c r="L1607" s="19">
        <f>SUM(L1603:L1606)</f>
        <v>0</v>
      </c>
      <c r="M1607" s="19">
        <f t="shared" ref="M1607:R1607" si="384">SUM(M1603:M1606)</f>
        <v>0</v>
      </c>
      <c r="N1607" s="19">
        <f t="shared" si="384"/>
        <v>0</v>
      </c>
      <c r="O1607" s="19">
        <f t="shared" si="384"/>
        <v>0</v>
      </c>
      <c r="P1607" s="19">
        <f t="shared" si="384"/>
        <v>0</v>
      </c>
      <c r="Q1607" s="19">
        <f t="shared" si="384"/>
        <v>0</v>
      </c>
      <c r="R1607" s="19">
        <f t="shared" si="384"/>
        <v>0</v>
      </c>
      <c r="S1607" s="947"/>
      <c r="T1607" s="914"/>
      <c r="U1607" s="914"/>
      <c r="V1607" s="914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</row>
    <row r="1608" spans="1:116" ht="9.75" customHeight="1" outlineLevel="4" x14ac:dyDescent="0.15">
      <c r="A1608" s="1000" t="s">
        <v>73</v>
      </c>
      <c r="B1608" s="1004" t="s">
        <v>11</v>
      </c>
      <c r="C1608" s="1008" t="s">
        <v>12</v>
      </c>
      <c r="D1608" s="978">
        <v>5</v>
      </c>
      <c r="E1608" s="960" t="s">
        <v>48</v>
      </c>
      <c r="F1608" s="1166" t="s">
        <v>349</v>
      </c>
      <c r="G1608" s="942"/>
      <c r="H1608" s="942" t="s">
        <v>62</v>
      </c>
      <c r="I1608" s="942" t="s">
        <v>339</v>
      </c>
      <c r="J1608" s="14" t="s">
        <v>156</v>
      </c>
      <c r="K1608" s="20"/>
      <c r="L1608" s="20"/>
      <c r="M1608" s="17"/>
      <c r="N1608" s="17"/>
      <c r="O1608" s="17"/>
      <c r="P1608" s="17"/>
      <c r="Q1608" s="16"/>
      <c r="R1608" s="16"/>
      <c r="S1608" s="945"/>
      <c r="T1608" s="912"/>
      <c r="U1608" s="912"/>
      <c r="V1608" s="912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</row>
    <row r="1609" spans="1:116" ht="9.75" customHeight="1" outlineLevel="4" x14ac:dyDescent="0.15">
      <c r="A1609" s="1001"/>
      <c r="B1609" s="1005"/>
      <c r="C1609" s="1009"/>
      <c r="D1609" s="979"/>
      <c r="E1609" s="961"/>
      <c r="F1609" s="1167"/>
      <c r="G1609" s="943"/>
      <c r="H1609" s="943"/>
      <c r="I1609" s="943"/>
      <c r="J1609" s="16" t="s">
        <v>157</v>
      </c>
      <c r="K1609" s="20"/>
      <c r="L1609" s="20"/>
      <c r="M1609" s="17"/>
      <c r="N1609" s="17"/>
      <c r="O1609" s="17"/>
      <c r="P1609" s="17"/>
      <c r="Q1609" s="16"/>
      <c r="R1609" s="16"/>
      <c r="S1609" s="946"/>
      <c r="T1609" s="913"/>
      <c r="U1609" s="913"/>
      <c r="V1609" s="913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</row>
    <row r="1610" spans="1:116" ht="9.75" customHeight="1" outlineLevel="4" x14ac:dyDescent="0.15">
      <c r="A1610" s="1001"/>
      <c r="B1610" s="1005"/>
      <c r="C1610" s="1009"/>
      <c r="D1610" s="979"/>
      <c r="E1610" s="961"/>
      <c r="F1610" s="1167"/>
      <c r="G1610" s="943"/>
      <c r="H1610" s="943"/>
      <c r="I1610" s="943"/>
      <c r="J1610" s="16" t="s">
        <v>158</v>
      </c>
      <c r="K1610" s="20"/>
      <c r="L1610" s="20"/>
      <c r="M1610" s="17"/>
      <c r="N1610" s="17"/>
      <c r="O1610" s="17"/>
      <c r="P1610" s="17"/>
      <c r="Q1610" s="16"/>
      <c r="R1610" s="16"/>
      <c r="S1610" s="946"/>
      <c r="T1610" s="913"/>
      <c r="U1610" s="913"/>
      <c r="V1610" s="913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</row>
    <row r="1611" spans="1:116" ht="9.75" customHeight="1" outlineLevel="4" x14ac:dyDescent="0.15">
      <c r="A1611" s="1002"/>
      <c r="B1611" s="1006"/>
      <c r="C1611" s="1010"/>
      <c r="D1611" s="979"/>
      <c r="E1611" s="961"/>
      <c r="F1611" s="1167"/>
      <c r="G1611" s="943"/>
      <c r="H1611" s="943"/>
      <c r="I1611" s="943"/>
      <c r="J1611" s="18" t="s">
        <v>159</v>
      </c>
      <c r="K1611" s="21"/>
      <c r="L1611" s="21"/>
      <c r="M1611" s="22"/>
      <c r="N1611" s="22"/>
      <c r="O1611" s="22"/>
      <c r="P1611" s="22"/>
      <c r="Q1611" s="18"/>
      <c r="R1611" s="18"/>
      <c r="S1611" s="946"/>
      <c r="T1611" s="913"/>
      <c r="U1611" s="913"/>
      <c r="V1611" s="913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</row>
    <row r="1612" spans="1:116" ht="9.75" customHeight="1" outlineLevel="4" thickBot="1" x14ac:dyDescent="0.2">
      <c r="A1612" s="1003"/>
      <c r="B1612" s="1007"/>
      <c r="C1612" s="1011"/>
      <c r="D1612" s="980"/>
      <c r="E1612" s="962"/>
      <c r="F1612" s="1168"/>
      <c r="G1612" s="944"/>
      <c r="H1612" s="944"/>
      <c r="I1612" s="944"/>
      <c r="J1612" s="19" t="s">
        <v>385</v>
      </c>
      <c r="K1612" s="19">
        <f>SUM(K1608:K1611)</f>
        <v>0</v>
      </c>
      <c r="L1612" s="19">
        <f>SUM(L1608:L1611)</f>
        <v>0</v>
      </c>
      <c r="M1612" s="19">
        <f t="shared" ref="M1612:R1612" si="385">SUM(M1608:M1611)</f>
        <v>0</v>
      </c>
      <c r="N1612" s="19">
        <f t="shared" si="385"/>
        <v>0</v>
      </c>
      <c r="O1612" s="19">
        <f t="shared" si="385"/>
        <v>0</v>
      </c>
      <c r="P1612" s="19">
        <f t="shared" si="385"/>
        <v>0</v>
      </c>
      <c r="Q1612" s="19">
        <f t="shared" si="385"/>
        <v>0</v>
      </c>
      <c r="R1612" s="19">
        <f t="shared" si="385"/>
        <v>0</v>
      </c>
      <c r="S1612" s="947"/>
      <c r="T1612" s="914"/>
      <c r="U1612" s="914"/>
      <c r="V1612" s="914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</row>
    <row r="1613" spans="1:116" ht="9.75" customHeight="1" outlineLevel="4" x14ac:dyDescent="0.15">
      <c r="A1613" s="1000" t="s">
        <v>73</v>
      </c>
      <c r="B1613" s="1004" t="s">
        <v>11</v>
      </c>
      <c r="C1613" s="1008" t="s">
        <v>12</v>
      </c>
      <c r="D1613" s="978">
        <v>5</v>
      </c>
      <c r="E1613" s="1022" t="s">
        <v>49</v>
      </c>
      <c r="F1613" s="1135" t="s">
        <v>351</v>
      </c>
      <c r="G1613" s="942"/>
      <c r="H1613" s="942" t="s">
        <v>62</v>
      </c>
      <c r="I1613" s="942" t="s">
        <v>339</v>
      </c>
      <c r="J1613" s="16" t="s">
        <v>156</v>
      </c>
      <c r="K1613" s="20"/>
      <c r="L1613" s="14"/>
      <c r="M1613" s="15"/>
      <c r="N1613" s="15"/>
      <c r="O1613" s="15"/>
      <c r="P1613" s="15"/>
      <c r="Q1613" s="14"/>
      <c r="R1613" s="14"/>
      <c r="S1613" s="1012"/>
      <c r="T1613" s="912"/>
      <c r="U1613" s="912"/>
      <c r="V1613" s="912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</row>
    <row r="1614" spans="1:116" ht="9.75" customHeight="1" outlineLevel="4" x14ac:dyDescent="0.15">
      <c r="A1614" s="1001"/>
      <c r="B1614" s="1005"/>
      <c r="C1614" s="1009"/>
      <c r="D1614" s="979"/>
      <c r="E1614" s="1023"/>
      <c r="F1614" s="1136"/>
      <c r="G1614" s="943"/>
      <c r="H1614" s="943"/>
      <c r="I1614" s="943"/>
      <c r="J1614" s="16" t="s">
        <v>157</v>
      </c>
      <c r="K1614" s="20"/>
      <c r="L1614" s="16"/>
      <c r="M1614" s="17"/>
      <c r="N1614" s="17"/>
      <c r="O1614" s="17"/>
      <c r="P1614" s="17"/>
      <c r="Q1614" s="16"/>
      <c r="R1614" s="16"/>
      <c r="S1614" s="1013"/>
      <c r="T1614" s="913"/>
      <c r="U1614" s="913"/>
      <c r="V1614" s="913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</row>
    <row r="1615" spans="1:116" ht="9.75" customHeight="1" outlineLevel="4" x14ac:dyDescent="0.15">
      <c r="A1615" s="1001"/>
      <c r="B1615" s="1005"/>
      <c r="C1615" s="1009"/>
      <c r="D1615" s="979"/>
      <c r="E1615" s="1023"/>
      <c r="F1615" s="1136"/>
      <c r="G1615" s="943"/>
      <c r="H1615" s="943"/>
      <c r="I1615" s="943"/>
      <c r="J1615" s="16" t="s">
        <v>158</v>
      </c>
      <c r="K1615" s="20"/>
      <c r="L1615" s="16"/>
      <c r="M1615" s="17"/>
      <c r="N1615" s="17"/>
      <c r="O1615" s="17"/>
      <c r="P1615" s="17"/>
      <c r="Q1615" s="16"/>
      <c r="R1615" s="16"/>
      <c r="S1615" s="1013"/>
      <c r="T1615" s="913"/>
      <c r="U1615" s="913"/>
      <c r="V1615" s="913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</row>
    <row r="1616" spans="1:116" ht="9.75" customHeight="1" outlineLevel="4" x14ac:dyDescent="0.15">
      <c r="A1616" s="1002"/>
      <c r="B1616" s="1006"/>
      <c r="C1616" s="1010"/>
      <c r="D1616" s="979"/>
      <c r="E1616" s="1024"/>
      <c r="F1616" s="1136"/>
      <c r="G1616" s="943"/>
      <c r="H1616" s="943"/>
      <c r="I1616" s="943"/>
      <c r="J1616" s="18" t="s">
        <v>159</v>
      </c>
      <c r="K1616" s="21"/>
      <c r="L1616" s="18"/>
      <c r="M1616" s="18"/>
      <c r="N1616" s="18"/>
      <c r="O1616" s="18"/>
      <c r="P1616" s="18"/>
      <c r="Q1616" s="18"/>
      <c r="R1616" s="18"/>
      <c r="S1616" s="1014"/>
      <c r="T1616" s="913"/>
      <c r="U1616" s="913"/>
      <c r="V1616" s="913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</row>
    <row r="1617" spans="1:116" ht="9.75" customHeight="1" outlineLevel="4" thickBot="1" x14ac:dyDescent="0.2">
      <c r="A1617" s="1003"/>
      <c r="B1617" s="1007"/>
      <c r="C1617" s="1011"/>
      <c r="D1617" s="980"/>
      <c r="E1617" s="1025"/>
      <c r="F1617" s="1137"/>
      <c r="G1617" s="944"/>
      <c r="H1617" s="944"/>
      <c r="I1617" s="944"/>
      <c r="J1617" s="19" t="s">
        <v>385</v>
      </c>
      <c r="K1617" s="19">
        <f>SUM(K1613:K1616)</f>
        <v>0</v>
      </c>
      <c r="L1617" s="19">
        <f>SUM(L1613:L1616)</f>
        <v>0</v>
      </c>
      <c r="M1617" s="19">
        <f t="shared" ref="M1617:R1617" si="386">SUM(M1613:M1616)</f>
        <v>0</v>
      </c>
      <c r="N1617" s="19">
        <f t="shared" si="386"/>
        <v>0</v>
      </c>
      <c r="O1617" s="19">
        <f t="shared" si="386"/>
        <v>0</v>
      </c>
      <c r="P1617" s="19">
        <f t="shared" si="386"/>
        <v>0</v>
      </c>
      <c r="Q1617" s="19">
        <f t="shared" si="386"/>
        <v>0</v>
      </c>
      <c r="R1617" s="19">
        <f t="shared" si="386"/>
        <v>0</v>
      </c>
      <c r="S1617" s="1015"/>
      <c r="T1617" s="914"/>
      <c r="U1617" s="914"/>
      <c r="V1617" s="914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</row>
    <row r="1618" spans="1:116" ht="9.75" customHeight="1" outlineLevel="4" x14ac:dyDescent="0.15">
      <c r="A1618" s="1000" t="s">
        <v>73</v>
      </c>
      <c r="B1618" s="1004" t="s">
        <v>11</v>
      </c>
      <c r="C1618" s="1008" t="s">
        <v>12</v>
      </c>
      <c r="D1618" s="978">
        <v>5</v>
      </c>
      <c r="E1618" s="960" t="s">
        <v>58</v>
      </c>
      <c r="F1618" s="1166" t="s">
        <v>352</v>
      </c>
      <c r="G1618" s="942"/>
      <c r="H1618" s="942" t="s">
        <v>62</v>
      </c>
      <c r="I1618" s="942" t="s">
        <v>339</v>
      </c>
      <c r="J1618" s="14" t="s">
        <v>156</v>
      </c>
      <c r="K1618" s="20"/>
      <c r="L1618" s="20"/>
      <c r="M1618" s="17"/>
      <c r="N1618" s="17"/>
      <c r="O1618" s="17"/>
      <c r="P1618" s="17"/>
      <c r="Q1618" s="16"/>
      <c r="R1618" s="16"/>
      <c r="S1618" s="945"/>
      <c r="T1618" s="912"/>
      <c r="U1618" s="912"/>
      <c r="V1618" s="912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</row>
    <row r="1619" spans="1:116" ht="9.75" customHeight="1" outlineLevel="4" x14ac:dyDescent="0.15">
      <c r="A1619" s="1001"/>
      <c r="B1619" s="1005"/>
      <c r="C1619" s="1009"/>
      <c r="D1619" s="979"/>
      <c r="E1619" s="961"/>
      <c r="F1619" s="1167"/>
      <c r="G1619" s="943"/>
      <c r="H1619" s="943"/>
      <c r="I1619" s="943"/>
      <c r="J1619" s="16" t="s">
        <v>157</v>
      </c>
      <c r="K1619" s="20"/>
      <c r="L1619" s="20"/>
      <c r="M1619" s="17"/>
      <c r="N1619" s="17"/>
      <c r="O1619" s="17"/>
      <c r="P1619" s="17"/>
      <c r="Q1619" s="16"/>
      <c r="R1619" s="16"/>
      <c r="S1619" s="946"/>
      <c r="T1619" s="913"/>
      <c r="U1619" s="913"/>
      <c r="V1619" s="913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</row>
    <row r="1620" spans="1:116" ht="9.75" customHeight="1" outlineLevel="4" x14ac:dyDescent="0.15">
      <c r="A1620" s="1001"/>
      <c r="B1620" s="1005"/>
      <c r="C1620" s="1009"/>
      <c r="D1620" s="979"/>
      <c r="E1620" s="961"/>
      <c r="F1620" s="1167"/>
      <c r="G1620" s="943"/>
      <c r="H1620" s="943"/>
      <c r="I1620" s="943"/>
      <c r="J1620" s="16" t="s">
        <v>158</v>
      </c>
      <c r="K1620" s="20"/>
      <c r="L1620" s="20"/>
      <c r="M1620" s="17"/>
      <c r="N1620" s="17"/>
      <c r="O1620" s="17"/>
      <c r="P1620" s="17"/>
      <c r="Q1620" s="16"/>
      <c r="R1620" s="16"/>
      <c r="S1620" s="946"/>
      <c r="T1620" s="913"/>
      <c r="U1620" s="913"/>
      <c r="V1620" s="913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</row>
    <row r="1621" spans="1:116" ht="10.5" customHeight="1" outlineLevel="4" x14ac:dyDescent="0.15">
      <c r="A1621" s="1002"/>
      <c r="B1621" s="1006"/>
      <c r="C1621" s="1010"/>
      <c r="D1621" s="979"/>
      <c r="E1621" s="961"/>
      <c r="F1621" s="1167"/>
      <c r="G1621" s="943"/>
      <c r="H1621" s="943"/>
      <c r="I1621" s="943"/>
      <c r="J1621" s="18" t="s">
        <v>159</v>
      </c>
      <c r="K1621" s="21"/>
      <c r="L1621" s="21"/>
      <c r="M1621" s="22"/>
      <c r="N1621" s="22"/>
      <c r="O1621" s="22"/>
      <c r="P1621" s="22"/>
      <c r="Q1621" s="18"/>
      <c r="R1621" s="18"/>
      <c r="S1621" s="946"/>
      <c r="T1621" s="913"/>
      <c r="U1621" s="913"/>
      <c r="V1621" s="913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</row>
    <row r="1622" spans="1:116" ht="10.5" customHeight="1" outlineLevel="4" thickBot="1" x14ac:dyDescent="0.2">
      <c r="A1622" s="1003"/>
      <c r="B1622" s="1007"/>
      <c r="C1622" s="1011"/>
      <c r="D1622" s="980"/>
      <c r="E1622" s="962"/>
      <c r="F1622" s="1168"/>
      <c r="G1622" s="944"/>
      <c r="H1622" s="944"/>
      <c r="I1622" s="944"/>
      <c r="J1622" s="19" t="s">
        <v>385</v>
      </c>
      <c r="K1622" s="19">
        <f>SUM(K1618:K1621)</f>
        <v>0</v>
      </c>
      <c r="L1622" s="19">
        <f>SUM(L1618:L1621)</f>
        <v>0</v>
      </c>
      <c r="M1622" s="19">
        <f t="shared" ref="M1622:R1622" si="387">SUM(M1618:M1621)</f>
        <v>0</v>
      </c>
      <c r="N1622" s="19">
        <f t="shared" si="387"/>
        <v>0</v>
      </c>
      <c r="O1622" s="19">
        <f t="shared" si="387"/>
        <v>0</v>
      </c>
      <c r="P1622" s="19">
        <f t="shared" si="387"/>
        <v>0</v>
      </c>
      <c r="Q1622" s="19">
        <f t="shared" si="387"/>
        <v>0</v>
      </c>
      <c r="R1622" s="19">
        <f t="shared" si="387"/>
        <v>0</v>
      </c>
      <c r="S1622" s="947"/>
      <c r="T1622" s="914"/>
      <c r="U1622" s="914"/>
      <c r="V1622" s="914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</row>
    <row r="1623" spans="1:116" ht="9.75" customHeight="1" outlineLevel="4" x14ac:dyDescent="0.15">
      <c r="A1623" s="1000" t="s">
        <v>73</v>
      </c>
      <c r="B1623" s="1004" t="s">
        <v>11</v>
      </c>
      <c r="C1623" s="1008" t="s">
        <v>12</v>
      </c>
      <c r="D1623" s="978">
        <v>5</v>
      </c>
      <c r="E1623" s="960" t="s">
        <v>59</v>
      </c>
      <c r="F1623" s="1166" t="s">
        <v>353</v>
      </c>
      <c r="G1623" s="942"/>
      <c r="H1623" s="942" t="s">
        <v>62</v>
      </c>
      <c r="I1623" s="942" t="s">
        <v>339</v>
      </c>
      <c r="J1623" s="14" t="s">
        <v>156</v>
      </c>
      <c r="K1623" s="20"/>
      <c r="L1623" s="20"/>
      <c r="M1623" s="17"/>
      <c r="N1623" s="17"/>
      <c r="O1623" s="17"/>
      <c r="P1623" s="17"/>
      <c r="Q1623" s="16"/>
      <c r="R1623" s="16"/>
      <c r="S1623" s="945"/>
      <c r="T1623" s="912"/>
      <c r="U1623" s="912"/>
      <c r="V1623" s="912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</row>
    <row r="1624" spans="1:116" ht="9.75" customHeight="1" outlineLevel="4" x14ac:dyDescent="0.15">
      <c r="A1624" s="1001"/>
      <c r="B1624" s="1005"/>
      <c r="C1624" s="1009"/>
      <c r="D1624" s="979"/>
      <c r="E1624" s="961"/>
      <c r="F1624" s="1167"/>
      <c r="G1624" s="943"/>
      <c r="H1624" s="943"/>
      <c r="I1624" s="943"/>
      <c r="J1624" s="16" t="s">
        <v>157</v>
      </c>
      <c r="K1624" s="20"/>
      <c r="L1624" s="20"/>
      <c r="M1624" s="17"/>
      <c r="N1624" s="17"/>
      <c r="O1624" s="17"/>
      <c r="P1624" s="17"/>
      <c r="Q1624" s="16"/>
      <c r="R1624" s="16"/>
      <c r="S1624" s="946"/>
      <c r="T1624" s="913"/>
      <c r="U1624" s="913"/>
      <c r="V1624" s="913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</row>
    <row r="1625" spans="1:116" ht="9.75" customHeight="1" outlineLevel="4" x14ac:dyDescent="0.15">
      <c r="A1625" s="1001"/>
      <c r="B1625" s="1005"/>
      <c r="C1625" s="1009"/>
      <c r="D1625" s="979"/>
      <c r="E1625" s="961"/>
      <c r="F1625" s="1167"/>
      <c r="G1625" s="943"/>
      <c r="H1625" s="943"/>
      <c r="I1625" s="943"/>
      <c r="J1625" s="16" t="s">
        <v>158</v>
      </c>
      <c r="K1625" s="20"/>
      <c r="L1625" s="20"/>
      <c r="M1625" s="17"/>
      <c r="N1625" s="17"/>
      <c r="O1625" s="17"/>
      <c r="P1625" s="17"/>
      <c r="Q1625" s="16"/>
      <c r="R1625" s="16"/>
      <c r="S1625" s="946"/>
      <c r="T1625" s="913"/>
      <c r="U1625" s="913"/>
      <c r="V1625" s="913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</row>
    <row r="1626" spans="1:116" ht="9.75" customHeight="1" outlineLevel="4" x14ac:dyDescent="0.15">
      <c r="A1626" s="1002"/>
      <c r="B1626" s="1006"/>
      <c r="C1626" s="1010"/>
      <c r="D1626" s="979"/>
      <c r="E1626" s="961"/>
      <c r="F1626" s="1167"/>
      <c r="G1626" s="943"/>
      <c r="H1626" s="943"/>
      <c r="I1626" s="943"/>
      <c r="J1626" s="18" t="s">
        <v>159</v>
      </c>
      <c r="K1626" s="21"/>
      <c r="L1626" s="21"/>
      <c r="M1626" s="22"/>
      <c r="N1626" s="22"/>
      <c r="O1626" s="22"/>
      <c r="P1626" s="22"/>
      <c r="Q1626" s="18"/>
      <c r="R1626" s="18"/>
      <c r="S1626" s="946"/>
      <c r="T1626" s="913"/>
      <c r="U1626" s="913"/>
      <c r="V1626" s="913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</row>
    <row r="1627" spans="1:116" ht="9.75" customHeight="1" outlineLevel="4" thickBot="1" x14ac:dyDescent="0.2">
      <c r="A1627" s="1003"/>
      <c r="B1627" s="1007"/>
      <c r="C1627" s="1011"/>
      <c r="D1627" s="980"/>
      <c r="E1627" s="962"/>
      <c r="F1627" s="1168"/>
      <c r="G1627" s="944"/>
      <c r="H1627" s="944"/>
      <c r="I1627" s="944"/>
      <c r="J1627" s="19" t="s">
        <v>385</v>
      </c>
      <c r="K1627" s="19">
        <f>SUM(K1623:K1626)</f>
        <v>0</v>
      </c>
      <c r="L1627" s="19">
        <f>SUM(L1623:L1626)</f>
        <v>0</v>
      </c>
      <c r="M1627" s="19">
        <f t="shared" ref="M1627:R1627" si="388">SUM(M1623:M1626)</f>
        <v>0</v>
      </c>
      <c r="N1627" s="19">
        <f t="shared" si="388"/>
        <v>0</v>
      </c>
      <c r="O1627" s="19">
        <f t="shared" si="388"/>
        <v>0</v>
      </c>
      <c r="P1627" s="19">
        <f t="shared" si="388"/>
        <v>0</v>
      </c>
      <c r="Q1627" s="19">
        <f t="shared" si="388"/>
        <v>0</v>
      </c>
      <c r="R1627" s="19">
        <f t="shared" si="388"/>
        <v>0</v>
      </c>
      <c r="S1627" s="947"/>
      <c r="T1627" s="914"/>
      <c r="U1627" s="914"/>
      <c r="V1627" s="914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</row>
    <row r="1628" spans="1:116" ht="9.75" customHeight="1" outlineLevel="4" x14ac:dyDescent="0.15">
      <c r="A1628" s="1000" t="s">
        <v>73</v>
      </c>
      <c r="B1628" s="1004" t="s">
        <v>11</v>
      </c>
      <c r="C1628" s="1008" t="s">
        <v>12</v>
      </c>
      <c r="D1628" s="978">
        <v>5</v>
      </c>
      <c r="E1628" s="1022" t="s">
        <v>60</v>
      </c>
      <c r="F1628" s="1135" t="s">
        <v>371</v>
      </c>
      <c r="G1628" s="942"/>
      <c r="H1628" s="942" t="s">
        <v>62</v>
      </c>
      <c r="I1628" s="942" t="s">
        <v>339</v>
      </c>
      <c r="J1628" s="16" t="s">
        <v>156</v>
      </c>
      <c r="K1628" s="20"/>
      <c r="L1628" s="14"/>
      <c r="M1628" s="15"/>
      <c r="N1628" s="15"/>
      <c r="O1628" s="15"/>
      <c r="P1628" s="15"/>
      <c r="Q1628" s="14"/>
      <c r="R1628" s="14"/>
      <c r="S1628" s="1012"/>
      <c r="T1628" s="912"/>
      <c r="U1628" s="912"/>
      <c r="V1628" s="912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</row>
    <row r="1629" spans="1:116" ht="9.75" customHeight="1" outlineLevel="4" x14ac:dyDescent="0.15">
      <c r="A1629" s="1001"/>
      <c r="B1629" s="1005"/>
      <c r="C1629" s="1009"/>
      <c r="D1629" s="979"/>
      <c r="E1629" s="1023"/>
      <c r="F1629" s="1136"/>
      <c r="G1629" s="943"/>
      <c r="H1629" s="943"/>
      <c r="I1629" s="943"/>
      <c r="J1629" s="16" t="s">
        <v>157</v>
      </c>
      <c r="K1629" s="20"/>
      <c r="L1629" s="16"/>
      <c r="M1629" s="17"/>
      <c r="N1629" s="17"/>
      <c r="O1629" s="17"/>
      <c r="P1629" s="17"/>
      <c r="Q1629" s="16"/>
      <c r="R1629" s="16"/>
      <c r="S1629" s="1013"/>
      <c r="T1629" s="913"/>
      <c r="U1629" s="913"/>
      <c r="V1629" s="913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</row>
    <row r="1630" spans="1:116" ht="9.75" customHeight="1" outlineLevel="4" x14ac:dyDescent="0.15">
      <c r="A1630" s="1001"/>
      <c r="B1630" s="1005"/>
      <c r="C1630" s="1009"/>
      <c r="D1630" s="979"/>
      <c r="E1630" s="1023"/>
      <c r="F1630" s="1136"/>
      <c r="G1630" s="943"/>
      <c r="H1630" s="943"/>
      <c r="I1630" s="943"/>
      <c r="J1630" s="16" t="s">
        <v>158</v>
      </c>
      <c r="K1630" s="20"/>
      <c r="L1630" s="16"/>
      <c r="M1630" s="17"/>
      <c r="N1630" s="17"/>
      <c r="O1630" s="17"/>
      <c r="P1630" s="17"/>
      <c r="Q1630" s="16"/>
      <c r="R1630" s="16"/>
      <c r="S1630" s="1013"/>
      <c r="T1630" s="913"/>
      <c r="U1630" s="913"/>
      <c r="V1630" s="913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</row>
    <row r="1631" spans="1:116" ht="9.75" customHeight="1" outlineLevel="4" x14ac:dyDescent="0.15">
      <c r="A1631" s="1002"/>
      <c r="B1631" s="1006"/>
      <c r="C1631" s="1010"/>
      <c r="D1631" s="979"/>
      <c r="E1631" s="1024"/>
      <c r="F1631" s="1136"/>
      <c r="G1631" s="943"/>
      <c r="H1631" s="943"/>
      <c r="I1631" s="943"/>
      <c r="J1631" s="18" t="s">
        <v>159</v>
      </c>
      <c r="K1631" s="21"/>
      <c r="L1631" s="18"/>
      <c r="M1631" s="18"/>
      <c r="N1631" s="18"/>
      <c r="O1631" s="18"/>
      <c r="P1631" s="18"/>
      <c r="Q1631" s="18"/>
      <c r="R1631" s="18"/>
      <c r="S1631" s="1014"/>
      <c r="T1631" s="913"/>
      <c r="U1631" s="913"/>
      <c r="V1631" s="913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</row>
    <row r="1632" spans="1:116" ht="9.75" customHeight="1" outlineLevel="4" thickBot="1" x14ac:dyDescent="0.2">
      <c r="A1632" s="1003"/>
      <c r="B1632" s="1007"/>
      <c r="C1632" s="1011"/>
      <c r="D1632" s="980"/>
      <c r="E1632" s="1025"/>
      <c r="F1632" s="1137"/>
      <c r="G1632" s="944"/>
      <c r="H1632" s="944"/>
      <c r="I1632" s="944"/>
      <c r="J1632" s="19" t="s">
        <v>385</v>
      </c>
      <c r="K1632" s="19">
        <f>SUM(K1628:K1631)</f>
        <v>0</v>
      </c>
      <c r="L1632" s="19">
        <f>SUM(L1628:L1631)</f>
        <v>0</v>
      </c>
      <c r="M1632" s="19">
        <f t="shared" ref="M1632:R1632" si="389">SUM(M1628:M1631)</f>
        <v>0</v>
      </c>
      <c r="N1632" s="19">
        <f t="shared" si="389"/>
        <v>0</v>
      </c>
      <c r="O1632" s="19">
        <f t="shared" si="389"/>
        <v>0</v>
      </c>
      <c r="P1632" s="19">
        <f t="shared" si="389"/>
        <v>0</v>
      </c>
      <c r="Q1632" s="19">
        <f t="shared" si="389"/>
        <v>0</v>
      </c>
      <c r="R1632" s="19">
        <f t="shared" si="389"/>
        <v>0</v>
      </c>
      <c r="S1632" s="1015"/>
      <c r="T1632" s="914"/>
      <c r="U1632" s="914"/>
      <c r="V1632" s="914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</row>
    <row r="1633" spans="1:116" ht="9.75" customHeight="1" outlineLevel="4" x14ac:dyDescent="0.15">
      <c r="A1633" s="1000" t="s">
        <v>73</v>
      </c>
      <c r="B1633" s="1004" t="s">
        <v>11</v>
      </c>
      <c r="C1633" s="1008" t="s">
        <v>12</v>
      </c>
      <c r="D1633" s="978">
        <v>5</v>
      </c>
      <c r="E1633" s="960" t="s">
        <v>61</v>
      </c>
      <c r="F1633" s="963"/>
      <c r="G1633" s="942"/>
      <c r="H1633" s="942"/>
      <c r="I1633" s="942"/>
      <c r="J1633" s="14" t="s">
        <v>156</v>
      </c>
      <c r="K1633" s="20"/>
      <c r="L1633" s="20"/>
      <c r="M1633" s="17"/>
      <c r="N1633" s="17"/>
      <c r="O1633" s="17"/>
      <c r="P1633" s="17"/>
      <c r="Q1633" s="16"/>
      <c r="R1633" s="16"/>
      <c r="S1633" s="945"/>
      <c r="T1633" s="912"/>
      <c r="U1633" s="912"/>
      <c r="V1633" s="912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</row>
    <row r="1634" spans="1:116" ht="9.75" customHeight="1" outlineLevel="4" x14ac:dyDescent="0.15">
      <c r="A1634" s="1001"/>
      <c r="B1634" s="1005"/>
      <c r="C1634" s="1009"/>
      <c r="D1634" s="979"/>
      <c r="E1634" s="961"/>
      <c r="F1634" s="964"/>
      <c r="G1634" s="943"/>
      <c r="H1634" s="943"/>
      <c r="I1634" s="943"/>
      <c r="J1634" s="16" t="s">
        <v>157</v>
      </c>
      <c r="K1634" s="20"/>
      <c r="L1634" s="20"/>
      <c r="M1634" s="17"/>
      <c r="N1634" s="17"/>
      <c r="O1634" s="17"/>
      <c r="P1634" s="17"/>
      <c r="Q1634" s="16"/>
      <c r="R1634" s="16"/>
      <c r="S1634" s="946"/>
      <c r="T1634" s="913"/>
      <c r="U1634" s="913"/>
      <c r="V1634" s="913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</row>
    <row r="1635" spans="1:116" ht="9.75" customHeight="1" outlineLevel="4" x14ac:dyDescent="0.15">
      <c r="A1635" s="1001"/>
      <c r="B1635" s="1005"/>
      <c r="C1635" s="1009"/>
      <c r="D1635" s="979"/>
      <c r="E1635" s="961"/>
      <c r="F1635" s="964"/>
      <c r="G1635" s="943"/>
      <c r="H1635" s="943"/>
      <c r="I1635" s="943"/>
      <c r="J1635" s="16" t="s">
        <v>158</v>
      </c>
      <c r="K1635" s="20"/>
      <c r="L1635" s="20"/>
      <c r="M1635" s="17"/>
      <c r="N1635" s="17"/>
      <c r="O1635" s="17"/>
      <c r="P1635" s="17"/>
      <c r="Q1635" s="16"/>
      <c r="R1635" s="16"/>
      <c r="S1635" s="946"/>
      <c r="T1635" s="913"/>
      <c r="U1635" s="913"/>
      <c r="V1635" s="913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</row>
    <row r="1636" spans="1:116" ht="10.5" customHeight="1" outlineLevel="4" x14ac:dyDescent="0.15">
      <c r="A1636" s="1002"/>
      <c r="B1636" s="1006"/>
      <c r="C1636" s="1010"/>
      <c r="D1636" s="979"/>
      <c r="E1636" s="961"/>
      <c r="F1636" s="964"/>
      <c r="G1636" s="943"/>
      <c r="H1636" s="943"/>
      <c r="I1636" s="943"/>
      <c r="J1636" s="18" t="s">
        <v>159</v>
      </c>
      <c r="K1636" s="21"/>
      <c r="L1636" s="21"/>
      <c r="M1636" s="22"/>
      <c r="N1636" s="22"/>
      <c r="O1636" s="22"/>
      <c r="P1636" s="22"/>
      <c r="Q1636" s="18"/>
      <c r="R1636" s="18"/>
      <c r="S1636" s="946"/>
      <c r="T1636" s="913"/>
      <c r="U1636" s="913"/>
      <c r="V1636" s="913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</row>
    <row r="1637" spans="1:116" ht="10.5" customHeight="1" outlineLevel="4" thickBot="1" x14ac:dyDescent="0.2">
      <c r="A1637" s="1003"/>
      <c r="B1637" s="1007"/>
      <c r="C1637" s="1011"/>
      <c r="D1637" s="980"/>
      <c r="E1637" s="962"/>
      <c r="F1637" s="965"/>
      <c r="G1637" s="944"/>
      <c r="H1637" s="944"/>
      <c r="I1637" s="944"/>
      <c r="J1637" s="19" t="s">
        <v>385</v>
      </c>
      <c r="K1637" s="19">
        <f>SUM(K1633:K1636)</f>
        <v>0</v>
      </c>
      <c r="L1637" s="19">
        <f>SUM(L1633:L1636)</f>
        <v>0</v>
      </c>
      <c r="M1637" s="19">
        <f t="shared" ref="M1637:R1637" si="390">SUM(M1633:M1636)</f>
        <v>0</v>
      </c>
      <c r="N1637" s="19">
        <f t="shared" si="390"/>
        <v>0</v>
      </c>
      <c r="O1637" s="19">
        <f t="shared" si="390"/>
        <v>0</v>
      </c>
      <c r="P1637" s="19">
        <f t="shared" si="390"/>
        <v>0</v>
      </c>
      <c r="Q1637" s="19">
        <f t="shared" si="390"/>
        <v>0</v>
      </c>
      <c r="R1637" s="19">
        <f t="shared" si="390"/>
        <v>0</v>
      </c>
      <c r="S1637" s="947"/>
      <c r="T1637" s="914"/>
      <c r="U1637" s="914"/>
      <c r="V1637" s="914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</row>
    <row r="1638" spans="1:116" ht="9.75" customHeight="1" outlineLevel="4" x14ac:dyDescent="0.15">
      <c r="A1638" s="1000" t="s">
        <v>73</v>
      </c>
      <c r="B1638" s="1004" t="s">
        <v>11</v>
      </c>
      <c r="C1638" s="1008" t="s">
        <v>12</v>
      </c>
      <c r="D1638" s="978">
        <v>5</v>
      </c>
      <c r="E1638" s="960" t="s">
        <v>47</v>
      </c>
      <c r="F1638" s="963"/>
      <c r="G1638" s="942"/>
      <c r="H1638" s="942"/>
      <c r="I1638" s="942"/>
      <c r="J1638" s="14" t="s">
        <v>156</v>
      </c>
      <c r="K1638" s="20"/>
      <c r="L1638" s="20"/>
      <c r="M1638" s="17"/>
      <c r="N1638" s="17"/>
      <c r="O1638" s="17"/>
      <c r="P1638" s="17"/>
      <c r="Q1638" s="16"/>
      <c r="R1638" s="16"/>
      <c r="S1638" s="945"/>
      <c r="T1638" s="912"/>
      <c r="U1638" s="912"/>
      <c r="V1638" s="912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</row>
    <row r="1639" spans="1:116" ht="9.75" customHeight="1" outlineLevel="4" x14ac:dyDescent="0.15">
      <c r="A1639" s="1001"/>
      <c r="B1639" s="1005"/>
      <c r="C1639" s="1009"/>
      <c r="D1639" s="979"/>
      <c r="E1639" s="961"/>
      <c r="F1639" s="964"/>
      <c r="G1639" s="943"/>
      <c r="H1639" s="943"/>
      <c r="I1639" s="943"/>
      <c r="J1639" s="16" t="s">
        <v>157</v>
      </c>
      <c r="K1639" s="20"/>
      <c r="L1639" s="20"/>
      <c r="M1639" s="17"/>
      <c r="N1639" s="17"/>
      <c r="O1639" s="17"/>
      <c r="P1639" s="17"/>
      <c r="Q1639" s="16"/>
      <c r="R1639" s="16"/>
      <c r="S1639" s="946"/>
      <c r="T1639" s="913"/>
      <c r="U1639" s="913"/>
      <c r="V1639" s="913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</row>
    <row r="1640" spans="1:116" ht="9.75" customHeight="1" outlineLevel="4" x14ac:dyDescent="0.15">
      <c r="A1640" s="1001"/>
      <c r="B1640" s="1005"/>
      <c r="C1640" s="1009"/>
      <c r="D1640" s="979"/>
      <c r="E1640" s="961"/>
      <c r="F1640" s="964"/>
      <c r="G1640" s="943"/>
      <c r="H1640" s="943"/>
      <c r="I1640" s="943"/>
      <c r="J1640" s="16" t="s">
        <v>158</v>
      </c>
      <c r="K1640" s="20"/>
      <c r="L1640" s="20"/>
      <c r="M1640" s="17"/>
      <c r="N1640" s="17"/>
      <c r="O1640" s="17"/>
      <c r="P1640" s="17"/>
      <c r="Q1640" s="16"/>
      <c r="R1640" s="16"/>
      <c r="S1640" s="946"/>
      <c r="T1640" s="913"/>
      <c r="U1640" s="913"/>
      <c r="V1640" s="913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</row>
    <row r="1641" spans="1:116" ht="9.75" customHeight="1" outlineLevel="4" x14ac:dyDescent="0.15">
      <c r="A1641" s="1002"/>
      <c r="B1641" s="1006"/>
      <c r="C1641" s="1010"/>
      <c r="D1641" s="979"/>
      <c r="E1641" s="961"/>
      <c r="F1641" s="964"/>
      <c r="G1641" s="943"/>
      <c r="H1641" s="943"/>
      <c r="I1641" s="943"/>
      <c r="J1641" s="18" t="s">
        <v>159</v>
      </c>
      <c r="K1641" s="21"/>
      <c r="L1641" s="21"/>
      <c r="M1641" s="22"/>
      <c r="N1641" s="22"/>
      <c r="O1641" s="22"/>
      <c r="P1641" s="22"/>
      <c r="Q1641" s="18"/>
      <c r="R1641" s="18"/>
      <c r="S1641" s="946"/>
      <c r="T1641" s="913"/>
      <c r="U1641" s="913"/>
      <c r="V1641" s="913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</row>
    <row r="1642" spans="1:116" ht="9.75" customHeight="1" outlineLevel="4" thickBot="1" x14ac:dyDescent="0.2">
      <c r="A1642" s="1003"/>
      <c r="B1642" s="1007"/>
      <c r="C1642" s="1011"/>
      <c r="D1642" s="980"/>
      <c r="E1642" s="962"/>
      <c r="F1642" s="965"/>
      <c r="G1642" s="944"/>
      <c r="H1642" s="944"/>
      <c r="I1642" s="944"/>
      <c r="J1642" s="19" t="s">
        <v>385</v>
      </c>
      <c r="K1642" s="19">
        <f>SUM(K1638:K1641)</f>
        <v>0</v>
      </c>
      <c r="L1642" s="19">
        <f>SUM(L1638:L1641)</f>
        <v>0</v>
      </c>
      <c r="M1642" s="19">
        <f t="shared" ref="M1642:R1642" si="391">SUM(M1638:M1641)</f>
        <v>0</v>
      </c>
      <c r="N1642" s="19">
        <f t="shared" si="391"/>
        <v>0</v>
      </c>
      <c r="O1642" s="19">
        <f t="shared" si="391"/>
        <v>0</v>
      </c>
      <c r="P1642" s="19">
        <f t="shared" si="391"/>
        <v>0</v>
      </c>
      <c r="Q1642" s="19">
        <f t="shared" si="391"/>
        <v>0</v>
      </c>
      <c r="R1642" s="19">
        <f t="shared" si="391"/>
        <v>0</v>
      </c>
      <c r="S1642" s="947"/>
      <c r="T1642" s="914"/>
      <c r="U1642" s="914"/>
      <c r="V1642" s="914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</row>
    <row r="1643" spans="1:116" ht="9.75" customHeight="1" outlineLevel="3" thickBot="1" x14ac:dyDescent="0.2">
      <c r="A1643" s="30" t="s">
        <v>73</v>
      </c>
      <c r="B1643" s="31" t="s">
        <v>11</v>
      </c>
      <c r="C1643" s="10" t="s">
        <v>12</v>
      </c>
      <c r="D1643" s="25">
        <v>5</v>
      </c>
      <c r="E1643" s="915" t="s">
        <v>46</v>
      </c>
      <c r="F1643" s="916"/>
      <c r="G1643" s="916"/>
      <c r="H1643" s="916"/>
      <c r="I1643" s="916"/>
      <c r="J1643" s="917"/>
      <c r="K1643" s="26">
        <f>K1587+K1592+K1597+K1627+K1622+K1617+K1612+K1607+K1602+K1632+K1637+K1642</f>
        <v>0</v>
      </c>
      <c r="L1643" s="26">
        <f>L1587+L1592+L1597+L1627+L1622+L1617+L1612+L1607+L1602+L1632+L1637+L1642</f>
        <v>0</v>
      </c>
      <c r="M1643" s="26">
        <f t="shared" ref="M1643:R1643" si="392">M1587+M1592+M1597+M1627+M1622+M1617+M1612+M1607+M1602+M1632+M1637+M1642</f>
        <v>0</v>
      </c>
      <c r="N1643" s="26">
        <f t="shared" si="392"/>
        <v>0</v>
      </c>
      <c r="O1643" s="26">
        <f t="shared" si="392"/>
        <v>0</v>
      </c>
      <c r="P1643" s="26">
        <f t="shared" si="392"/>
        <v>0</v>
      </c>
      <c r="Q1643" s="26">
        <f t="shared" si="392"/>
        <v>0</v>
      </c>
      <c r="R1643" s="26">
        <f t="shared" si="392"/>
        <v>0</v>
      </c>
      <c r="S1643" s="42" t="s">
        <v>13</v>
      </c>
      <c r="T1643" s="43" t="s">
        <v>13</v>
      </c>
      <c r="U1643" s="44" t="s">
        <v>13</v>
      </c>
      <c r="V1643" s="45" t="s">
        <v>13</v>
      </c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</row>
    <row r="1644" spans="1:116" ht="9.75" customHeight="1" outlineLevel="4" thickBot="1" x14ac:dyDescent="0.2">
      <c r="A1644" s="11" t="s">
        <v>73</v>
      </c>
      <c r="B1644" s="12" t="s">
        <v>11</v>
      </c>
      <c r="C1644" s="86" t="s">
        <v>12</v>
      </c>
      <c r="D1644" s="13">
        <v>6</v>
      </c>
      <c r="E1644" s="1016" t="s">
        <v>246</v>
      </c>
      <c r="F1644" s="1017"/>
      <c r="G1644" s="1017"/>
      <c r="H1644" s="1017"/>
      <c r="I1644" s="1017"/>
      <c r="J1644" s="1017"/>
      <c r="K1644" s="1017"/>
      <c r="L1644" s="1017"/>
      <c r="M1644" s="1017"/>
      <c r="N1644" s="1017"/>
      <c r="O1644" s="1017"/>
      <c r="P1644" s="1017"/>
      <c r="Q1644" s="1017"/>
      <c r="R1644" s="1017"/>
      <c r="S1644" s="1017"/>
      <c r="T1644" s="1017"/>
      <c r="U1644" s="1017"/>
      <c r="V1644" s="1018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</row>
    <row r="1645" spans="1:116" ht="9.75" customHeight="1" outlineLevel="4" x14ac:dyDescent="0.15">
      <c r="A1645" s="1000" t="s">
        <v>73</v>
      </c>
      <c r="B1645" s="1004" t="s">
        <v>11</v>
      </c>
      <c r="C1645" s="1008" t="s">
        <v>12</v>
      </c>
      <c r="D1645" s="978">
        <v>6</v>
      </c>
      <c r="E1645" s="1022" t="s">
        <v>10</v>
      </c>
      <c r="F1645" s="1135" t="s">
        <v>350</v>
      </c>
      <c r="G1645" s="942"/>
      <c r="H1645" s="942" t="s">
        <v>62</v>
      </c>
      <c r="I1645" s="942" t="s">
        <v>339</v>
      </c>
      <c r="J1645" s="16" t="s">
        <v>156</v>
      </c>
      <c r="K1645" s="20"/>
      <c r="L1645" s="14"/>
      <c r="M1645" s="15"/>
      <c r="N1645" s="15"/>
      <c r="O1645" s="15"/>
      <c r="P1645" s="15"/>
      <c r="Q1645" s="14"/>
      <c r="R1645" s="14"/>
      <c r="S1645" s="1012"/>
      <c r="T1645" s="912"/>
      <c r="U1645" s="912"/>
      <c r="V1645" s="912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</row>
    <row r="1646" spans="1:116" ht="9.75" customHeight="1" outlineLevel="4" x14ac:dyDescent="0.15">
      <c r="A1646" s="1001"/>
      <c r="B1646" s="1005"/>
      <c r="C1646" s="1009"/>
      <c r="D1646" s="979"/>
      <c r="E1646" s="1023"/>
      <c r="F1646" s="1136"/>
      <c r="G1646" s="943"/>
      <c r="H1646" s="943"/>
      <c r="I1646" s="943"/>
      <c r="J1646" s="16" t="s">
        <v>157</v>
      </c>
      <c r="K1646" s="20"/>
      <c r="L1646" s="16"/>
      <c r="M1646" s="17"/>
      <c r="N1646" s="17"/>
      <c r="O1646" s="17"/>
      <c r="P1646" s="17"/>
      <c r="Q1646" s="16"/>
      <c r="R1646" s="16"/>
      <c r="S1646" s="1013"/>
      <c r="T1646" s="913"/>
      <c r="U1646" s="913"/>
      <c r="V1646" s="913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</row>
    <row r="1647" spans="1:116" ht="9.75" customHeight="1" outlineLevel="4" x14ac:dyDescent="0.15">
      <c r="A1647" s="1001"/>
      <c r="B1647" s="1005"/>
      <c r="C1647" s="1009"/>
      <c r="D1647" s="979"/>
      <c r="E1647" s="1023"/>
      <c r="F1647" s="1136"/>
      <c r="G1647" s="943"/>
      <c r="H1647" s="943"/>
      <c r="I1647" s="943"/>
      <c r="J1647" s="16" t="s">
        <v>158</v>
      </c>
      <c r="K1647" s="20"/>
      <c r="L1647" s="16"/>
      <c r="M1647" s="17"/>
      <c r="N1647" s="17"/>
      <c r="O1647" s="17"/>
      <c r="P1647" s="17"/>
      <c r="Q1647" s="16"/>
      <c r="R1647" s="16"/>
      <c r="S1647" s="1013"/>
      <c r="T1647" s="913"/>
      <c r="U1647" s="913"/>
      <c r="V1647" s="913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</row>
    <row r="1648" spans="1:116" ht="9.75" customHeight="1" outlineLevel="4" x14ac:dyDescent="0.15">
      <c r="A1648" s="1002"/>
      <c r="B1648" s="1006"/>
      <c r="C1648" s="1010"/>
      <c r="D1648" s="979"/>
      <c r="E1648" s="1024"/>
      <c r="F1648" s="1136"/>
      <c r="G1648" s="943"/>
      <c r="H1648" s="943"/>
      <c r="I1648" s="943"/>
      <c r="J1648" s="18" t="s">
        <v>159</v>
      </c>
      <c r="K1648" s="21"/>
      <c r="L1648" s="18"/>
      <c r="M1648" s="18"/>
      <c r="N1648" s="18"/>
      <c r="O1648" s="18"/>
      <c r="P1648" s="18"/>
      <c r="Q1648" s="18"/>
      <c r="R1648" s="18"/>
      <c r="S1648" s="1014"/>
      <c r="T1648" s="913"/>
      <c r="U1648" s="913"/>
      <c r="V1648" s="913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</row>
    <row r="1649" spans="1:116" ht="9.75" customHeight="1" outlineLevel="4" thickBot="1" x14ac:dyDescent="0.2">
      <c r="A1649" s="1003"/>
      <c r="B1649" s="1007"/>
      <c r="C1649" s="1011"/>
      <c r="D1649" s="980"/>
      <c r="E1649" s="1025"/>
      <c r="F1649" s="1137"/>
      <c r="G1649" s="944"/>
      <c r="H1649" s="944"/>
      <c r="I1649" s="944"/>
      <c r="J1649" s="19" t="s">
        <v>385</v>
      </c>
      <c r="K1649" s="19">
        <f>SUM(K1645:K1648)</f>
        <v>0</v>
      </c>
      <c r="L1649" s="19">
        <f>SUM(L1645:L1648)</f>
        <v>0</v>
      </c>
      <c r="M1649" s="19">
        <f t="shared" ref="M1649:R1649" si="393">SUM(M1645:M1648)</f>
        <v>0</v>
      </c>
      <c r="N1649" s="19">
        <f t="shared" si="393"/>
        <v>0</v>
      </c>
      <c r="O1649" s="19">
        <f t="shared" si="393"/>
        <v>0</v>
      </c>
      <c r="P1649" s="19">
        <f t="shared" si="393"/>
        <v>0</v>
      </c>
      <c r="Q1649" s="19">
        <f t="shared" si="393"/>
        <v>0</v>
      </c>
      <c r="R1649" s="19">
        <f t="shared" si="393"/>
        <v>0</v>
      </c>
      <c r="S1649" s="1015"/>
      <c r="T1649" s="914"/>
      <c r="U1649" s="914"/>
      <c r="V1649" s="914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</row>
    <row r="1650" spans="1:116" ht="9.75" customHeight="1" outlineLevel="4" x14ac:dyDescent="0.15">
      <c r="A1650" s="1000" t="s">
        <v>73</v>
      </c>
      <c r="B1650" s="1004" t="s">
        <v>11</v>
      </c>
      <c r="C1650" s="1008" t="s">
        <v>12</v>
      </c>
      <c r="D1650" s="978">
        <v>6</v>
      </c>
      <c r="E1650" s="960" t="s">
        <v>11</v>
      </c>
      <c r="F1650" s="963"/>
      <c r="G1650" s="942"/>
      <c r="H1650" s="942"/>
      <c r="I1650" s="942"/>
      <c r="J1650" s="14" t="s">
        <v>156</v>
      </c>
      <c r="K1650" s="20"/>
      <c r="L1650" s="20"/>
      <c r="M1650" s="17"/>
      <c r="N1650" s="17"/>
      <c r="O1650" s="17"/>
      <c r="P1650" s="17"/>
      <c r="Q1650" s="16"/>
      <c r="R1650" s="16"/>
      <c r="S1650" s="945"/>
      <c r="T1650" s="912"/>
      <c r="U1650" s="912"/>
      <c r="V1650" s="912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</row>
    <row r="1651" spans="1:116" ht="9.75" customHeight="1" outlineLevel="4" x14ac:dyDescent="0.15">
      <c r="A1651" s="1001"/>
      <c r="B1651" s="1005"/>
      <c r="C1651" s="1009"/>
      <c r="D1651" s="979"/>
      <c r="E1651" s="961"/>
      <c r="F1651" s="964"/>
      <c r="G1651" s="943"/>
      <c r="H1651" s="943"/>
      <c r="I1651" s="943"/>
      <c r="J1651" s="16" t="s">
        <v>157</v>
      </c>
      <c r="K1651" s="20"/>
      <c r="L1651" s="20"/>
      <c r="M1651" s="17"/>
      <c r="N1651" s="17"/>
      <c r="O1651" s="17"/>
      <c r="P1651" s="17"/>
      <c r="Q1651" s="16"/>
      <c r="R1651" s="16"/>
      <c r="S1651" s="946"/>
      <c r="T1651" s="913"/>
      <c r="U1651" s="913"/>
      <c r="V1651" s="913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</row>
    <row r="1652" spans="1:116" ht="9.75" customHeight="1" outlineLevel="4" x14ac:dyDescent="0.15">
      <c r="A1652" s="1001"/>
      <c r="B1652" s="1005"/>
      <c r="C1652" s="1009"/>
      <c r="D1652" s="979"/>
      <c r="E1652" s="961"/>
      <c r="F1652" s="964"/>
      <c r="G1652" s="943"/>
      <c r="H1652" s="943"/>
      <c r="I1652" s="943"/>
      <c r="J1652" s="16" t="s">
        <v>158</v>
      </c>
      <c r="K1652" s="20"/>
      <c r="L1652" s="20"/>
      <c r="M1652" s="17"/>
      <c r="N1652" s="17"/>
      <c r="O1652" s="17"/>
      <c r="P1652" s="17"/>
      <c r="Q1652" s="16"/>
      <c r="R1652" s="16"/>
      <c r="S1652" s="946"/>
      <c r="T1652" s="913"/>
      <c r="U1652" s="913"/>
      <c r="V1652" s="913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</row>
    <row r="1653" spans="1:116" ht="10.5" customHeight="1" outlineLevel="4" x14ac:dyDescent="0.15">
      <c r="A1653" s="1002"/>
      <c r="B1653" s="1006"/>
      <c r="C1653" s="1010"/>
      <c r="D1653" s="979"/>
      <c r="E1653" s="961"/>
      <c r="F1653" s="964"/>
      <c r="G1653" s="943"/>
      <c r="H1653" s="943"/>
      <c r="I1653" s="943"/>
      <c r="J1653" s="18" t="s">
        <v>159</v>
      </c>
      <c r="K1653" s="21"/>
      <c r="L1653" s="21"/>
      <c r="M1653" s="22"/>
      <c r="N1653" s="22"/>
      <c r="O1653" s="22"/>
      <c r="P1653" s="22"/>
      <c r="Q1653" s="18"/>
      <c r="R1653" s="18"/>
      <c r="S1653" s="946"/>
      <c r="T1653" s="913"/>
      <c r="U1653" s="913"/>
      <c r="V1653" s="913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</row>
    <row r="1654" spans="1:116" ht="10.5" customHeight="1" outlineLevel="4" thickBot="1" x14ac:dyDescent="0.2">
      <c r="A1654" s="1003"/>
      <c r="B1654" s="1007"/>
      <c r="C1654" s="1011"/>
      <c r="D1654" s="980"/>
      <c r="E1654" s="962"/>
      <c r="F1654" s="965"/>
      <c r="G1654" s="944"/>
      <c r="H1654" s="944"/>
      <c r="I1654" s="944"/>
      <c r="J1654" s="19" t="s">
        <v>385</v>
      </c>
      <c r="K1654" s="19">
        <f>SUM(K1650:K1653)</f>
        <v>0</v>
      </c>
      <c r="L1654" s="19">
        <f>SUM(L1650:L1653)</f>
        <v>0</v>
      </c>
      <c r="M1654" s="19">
        <f t="shared" ref="M1654:R1654" si="394">SUM(M1650:M1653)</f>
        <v>0</v>
      </c>
      <c r="N1654" s="19">
        <f t="shared" si="394"/>
        <v>0</v>
      </c>
      <c r="O1654" s="19">
        <f t="shared" si="394"/>
        <v>0</v>
      </c>
      <c r="P1654" s="19">
        <f t="shared" si="394"/>
        <v>0</v>
      </c>
      <c r="Q1654" s="19">
        <f t="shared" si="394"/>
        <v>0</v>
      </c>
      <c r="R1654" s="19">
        <f t="shared" si="394"/>
        <v>0</v>
      </c>
      <c r="S1654" s="947"/>
      <c r="T1654" s="914"/>
      <c r="U1654" s="914"/>
      <c r="V1654" s="914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</row>
    <row r="1655" spans="1:116" ht="9.75" customHeight="1" outlineLevel="4" x14ac:dyDescent="0.15">
      <c r="A1655" s="1000" t="s">
        <v>73</v>
      </c>
      <c r="B1655" s="1004" t="s">
        <v>11</v>
      </c>
      <c r="C1655" s="1008" t="s">
        <v>12</v>
      </c>
      <c r="D1655" s="978">
        <v>6</v>
      </c>
      <c r="E1655" s="960" t="s">
        <v>12</v>
      </c>
      <c r="F1655" s="963"/>
      <c r="G1655" s="942"/>
      <c r="H1655" s="942"/>
      <c r="I1655" s="942"/>
      <c r="J1655" s="14" t="s">
        <v>156</v>
      </c>
      <c r="K1655" s="20"/>
      <c r="L1655" s="20"/>
      <c r="M1655" s="17"/>
      <c r="N1655" s="17"/>
      <c r="O1655" s="17"/>
      <c r="P1655" s="17"/>
      <c r="Q1655" s="16"/>
      <c r="R1655" s="16"/>
      <c r="S1655" s="945"/>
      <c r="T1655" s="912"/>
      <c r="U1655" s="912"/>
      <c r="V1655" s="912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</row>
    <row r="1656" spans="1:116" ht="9.75" customHeight="1" outlineLevel="4" x14ac:dyDescent="0.15">
      <c r="A1656" s="1001"/>
      <c r="B1656" s="1005"/>
      <c r="C1656" s="1009"/>
      <c r="D1656" s="979"/>
      <c r="E1656" s="961"/>
      <c r="F1656" s="964"/>
      <c r="G1656" s="943"/>
      <c r="H1656" s="943"/>
      <c r="I1656" s="943"/>
      <c r="J1656" s="16" t="s">
        <v>157</v>
      </c>
      <c r="K1656" s="20"/>
      <c r="L1656" s="20"/>
      <c r="M1656" s="17"/>
      <c r="N1656" s="17"/>
      <c r="O1656" s="17"/>
      <c r="P1656" s="17"/>
      <c r="Q1656" s="16"/>
      <c r="R1656" s="16"/>
      <c r="S1656" s="946"/>
      <c r="T1656" s="913"/>
      <c r="U1656" s="913"/>
      <c r="V1656" s="913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</row>
    <row r="1657" spans="1:116" ht="9.75" customHeight="1" outlineLevel="4" x14ac:dyDescent="0.15">
      <c r="A1657" s="1001"/>
      <c r="B1657" s="1005"/>
      <c r="C1657" s="1009"/>
      <c r="D1657" s="979"/>
      <c r="E1657" s="961"/>
      <c r="F1657" s="964"/>
      <c r="G1657" s="943"/>
      <c r="H1657" s="943"/>
      <c r="I1657" s="943"/>
      <c r="J1657" s="16" t="s">
        <v>158</v>
      </c>
      <c r="K1657" s="20"/>
      <c r="L1657" s="20"/>
      <c r="M1657" s="17"/>
      <c r="N1657" s="17"/>
      <c r="O1657" s="17"/>
      <c r="P1657" s="17"/>
      <c r="Q1657" s="16"/>
      <c r="R1657" s="16"/>
      <c r="S1657" s="946"/>
      <c r="T1657" s="913"/>
      <c r="U1657" s="913"/>
      <c r="V1657" s="913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</row>
    <row r="1658" spans="1:116" ht="9.75" customHeight="1" outlineLevel="4" x14ac:dyDescent="0.15">
      <c r="A1658" s="1002"/>
      <c r="B1658" s="1006"/>
      <c r="C1658" s="1010"/>
      <c r="D1658" s="979"/>
      <c r="E1658" s="961"/>
      <c r="F1658" s="964"/>
      <c r="G1658" s="943"/>
      <c r="H1658" s="943"/>
      <c r="I1658" s="943"/>
      <c r="J1658" s="18" t="s">
        <v>159</v>
      </c>
      <c r="K1658" s="21"/>
      <c r="L1658" s="21"/>
      <c r="M1658" s="22"/>
      <c r="N1658" s="22"/>
      <c r="O1658" s="22"/>
      <c r="P1658" s="22"/>
      <c r="Q1658" s="18"/>
      <c r="R1658" s="18"/>
      <c r="S1658" s="946"/>
      <c r="T1658" s="913"/>
      <c r="U1658" s="913"/>
      <c r="V1658" s="913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</row>
    <row r="1659" spans="1:116" ht="9.75" customHeight="1" outlineLevel="4" thickBot="1" x14ac:dyDescent="0.2">
      <c r="A1659" s="1003"/>
      <c r="B1659" s="1007"/>
      <c r="C1659" s="1011"/>
      <c r="D1659" s="980"/>
      <c r="E1659" s="962"/>
      <c r="F1659" s="965"/>
      <c r="G1659" s="944"/>
      <c r="H1659" s="944"/>
      <c r="I1659" s="944"/>
      <c r="J1659" s="19" t="s">
        <v>385</v>
      </c>
      <c r="K1659" s="19">
        <f>SUM(K1655:K1658)</f>
        <v>0</v>
      </c>
      <c r="L1659" s="19">
        <f>SUM(L1655:L1658)</f>
        <v>0</v>
      </c>
      <c r="M1659" s="19">
        <f t="shared" ref="M1659:R1659" si="395">SUM(M1655:M1658)</f>
        <v>0</v>
      </c>
      <c r="N1659" s="19">
        <f t="shared" si="395"/>
        <v>0</v>
      </c>
      <c r="O1659" s="19">
        <f t="shared" si="395"/>
        <v>0</v>
      </c>
      <c r="P1659" s="19">
        <f t="shared" si="395"/>
        <v>0</v>
      </c>
      <c r="Q1659" s="19">
        <f t="shared" si="395"/>
        <v>0</v>
      </c>
      <c r="R1659" s="19">
        <f t="shared" si="395"/>
        <v>0</v>
      </c>
      <c r="S1659" s="947"/>
      <c r="T1659" s="914"/>
      <c r="U1659" s="914"/>
      <c r="V1659" s="914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</row>
    <row r="1660" spans="1:116" ht="9.75" customHeight="1" outlineLevel="3" thickBot="1" x14ac:dyDescent="0.2">
      <c r="A1660" s="30" t="s">
        <v>73</v>
      </c>
      <c r="B1660" s="31" t="s">
        <v>11</v>
      </c>
      <c r="C1660" s="10" t="s">
        <v>12</v>
      </c>
      <c r="D1660" s="25">
        <v>6</v>
      </c>
      <c r="E1660" s="1061" t="s">
        <v>46</v>
      </c>
      <c r="F1660" s="1062"/>
      <c r="G1660" s="1062"/>
      <c r="H1660" s="1062"/>
      <c r="I1660" s="1062"/>
      <c r="J1660" s="1063"/>
      <c r="K1660" s="26">
        <f>K1649+K1654+K1659</f>
        <v>0</v>
      </c>
      <c r="L1660" s="26">
        <f>L1649+L1654+L1659</f>
        <v>0</v>
      </c>
      <c r="M1660" s="26">
        <f t="shared" ref="M1660:R1660" si="396">M1649+M1654+M1659</f>
        <v>0</v>
      </c>
      <c r="N1660" s="26">
        <f t="shared" si="396"/>
        <v>0</v>
      </c>
      <c r="O1660" s="26">
        <f t="shared" si="396"/>
        <v>0</v>
      </c>
      <c r="P1660" s="26">
        <f t="shared" si="396"/>
        <v>0</v>
      </c>
      <c r="Q1660" s="26">
        <f t="shared" si="396"/>
        <v>0</v>
      </c>
      <c r="R1660" s="26">
        <f t="shared" si="396"/>
        <v>0</v>
      </c>
      <c r="S1660" s="42" t="s">
        <v>13</v>
      </c>
      <c r="T1660" s="43" t="s">
        <v>13</v>
      </c>
      <c r="U1660" s="44" t="s">
        <v>13</v>
      </c>
      <c r="V1660" s="45" t="s">
        <v>13</v>
      </c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</row>
    <row r="1661" spans="1:116" ht="9.75" customHeight="1" outlineLevel="4" thickBot="1" x14ac:dyDescent="0.2">
      <c r="A1661" s="11" t="s">
        <v>73</v>
      </c>
      <c r="B1661" s="12" t="s">
        <v>11</v>
      </c>
      <c r="C1661" s="86" t="s">
        <v>12</v>
      </c>
      <c r="D1661" s="13">
        <v>7</v>
      </c>
      <c r="E1661" s="1016" t="s">
        <v>113</v>
      </c>
      <c r="F1661" s="1017"/>
      <c r="G1661" s="1017"/>
      <c r="H1661" s="1017"/>
      <c r="I1661" s="1017"/>
      <c r="J1661" s="1017"/>
      <c r="K1661" s="1017"/>
      <c r="L1661" s="1017"/>
      <c r="M1661" s="1017"/>
      <c r="N1661" s="1017"/>
      <c r="O1661" s="1017"/>
      <c r="P1661" s="1017"/>
      <c r="Q1661" s="1017"/>
      <c r="R1661" s="1017"/>
      <c r="S1661" s="1017"/>
      <c r="T1661" s="1017"/>
      <c r="U1661" s="1017"/>
      <c r="V1661" s="1018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</row>
    <row r="1662" spans="1:116" ht="9.75" customHeight="1" outlineLevel="4" x14ac:dyDescent="0.15">
      <c r="A1662" s="1000" t="s">
        <v>73</v>
      </c>
      <c r="B1662" s="1004" t="s">
        <v>11</v>
      </c>
      <c r="C1662" s="1008" t="s">
        <v>12</v>
      </c>
      <c r="D1662" s="978">
        <v>7</v>
      </c>
      <c r="E1662" s="1022" t="s">
        <v>10</v>
      </c>
      <c r="F1662" s="1166" t="s">
        <v>372</v>
      </c>
      <c r="G1662" s="942"/>
      <c r="H1662" s="942" t="s">
        <v>62</v>
      </c>
      <c r="I1662" s="942" t="s">
        <v>339</v>
      </c>
      <c r="J1662" s="16" t="s">
        <v>156</v>
      </c>
      <c r="K1662" s="20"/>
      <c r="L1662" s="14"/>
      <c r="M1662" s="15"/>
      <c r="N1662" s="15"/>
      <c r="O1662" s="15"/>
      <c r="P1662" s="15"/>
      <c r="Q1662" s="14"/>
      <c r="R1662" s="14"/>
      <c r="S1662" s="1012"/>
      <c r="T1662" s="912"/>
      <c r="U1662" s="912"/>
      <c r="V1662" s="912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</row>
    <row r="1663" spans="1:116" ht="9.75" customHeight="1" outlineLevel="4" x14ac:dyDescent="0.15">
      <c r="A1663" s="1001"/>
      <c r="B1663" s="1005"/>
      <c r="C1663" s="1009"/>
      <c r="D1663" s="979"/>
      <c r="E1663" s="1023"/>
      <c r="F1663" s="1167"/>
      <c r="G1663" s="943"/>
      <c r="H1663" s="943"/>
      <c r="I1663" s="943"/>
      <c r="J1663" s="16" t="s">
        <v>157</v>
      </c>
      <c r="K1663" s="20"/>
      <c r="L1663" s="16"/>
      <c r="M1663" s="17"/>
      <c r="N1663" s="17"/>
      <c r="O1663" s="17"/>
      <c r="P1663" s="17"/>
      <c r="Q1663" s="16"/>
      <c r="R1663" s="16"/>
      <c r="S1663" s="1013"/>
      <c r="T1663" s="913"/>
      <c r="U1663" s="913"/>
      <c r="V1663" s="913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</row>
    <row r="1664" spans="1:116" ht="9.75" customHeight="1" outlineLevel="4" x14ac:dyDescent="0.15">
      <c r="A1664" s="1001"/>
      <c r="B1664" s="1005"/>
      <c r="C1664" s="1009"/>
      <c r="D1664" s="979"/>
      <c r="E1664" s="1023"/>
      <c r="F1664" s="1167"/>
      <c r="G1664" s="943"/>
      <c r="H1664" s="943"/>
      <c r="I1664" s="943"/>
      <c r="J1664" s="16" t="s">
        <v>158</v>
      </c>
      <c r="K1664" s="20"/>
      <c r="L1664" s="16"/>
      <c r="M1664" s="17"/>
      <c r="N1664" s="17"/>
      <c r="O1664" s="17"/>
      <c r="P1664" s="17"/>
      <c r="Q1664" s="16"/>
      <c r="R1664" s="16"/>
      <c r="S1664" s="1013"/>
      <c r="T1664" s="913"/>
      <c r="U1664" s="913"/>
      <c r="V1664" s="913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</row>
    <row r="1665" spans="1:116" ht="9.75" customHeight="1" outlineLevel="4" x14ac:dyDescent="0.15">
      <c r="A1665" s="1002"/>
      <c r="B1665" s="1006"/>
      <c r="C1665" s="1010"/>
      <c r="D1665" s="979"/>
      <c r="E1665" s="1024"/>
      <c r="F1665" s="1167"/>
      <c r="G1665" s="943"/>
      <c r="H1665" s="943"/>
      <c r="I1665" s="943"/>
      <c r="J1665" s="18" t="s">
        <v>159</v>
      </c>
      <c r="K1665" s="21"/>
      <c r="L1665" s="18"/>
      <c r="M1665" s="18"/>
      <c r="N1665" s="18"/>
      <c r="O1665" s="18"/>
      <c r="P1665" s="18"/>
      <c r="Q1665" s="18"/>
      <c r="R1665" s="18"/>
      <c r="S1665" s="1014"/>
      <c r="T1665" s="913"/>
      <c r="U1665" s="913"/>
      <c r="V1665" s="913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</row>
    <row r="1666" spans="1:116" ht="9.75" customHeight="1" outlineLevel="4" thickBot="1" x14ac:dyDescent="0.2">
      <c r="A1666" s="1003"/>
      <c r="B1666" s="1007"/>
      <c r="C1666" s="1011"/>
      <c r="D1666" s="980"/>
      <c r="E1666" s="1025"/>
      <c r="F1666" s="1168"/>
      <c r="G1666" s="944"/>
      <c r="H1666" s="944"/>
      <c r="I1666" s="944"/>
      <c r="J1666" s="19" t="s">
        <v>385</v>
      </c>
      <c r="K1666" s="19">
        <f>SUM(K1662:K1665)</f>
        <v>0</v>
      </c>
      <c r="L1666" s="19">
        <f>SUM(L1662:L1665)</f>
        <v>0</v>
      </c>
      <c r="M1666" s="19">
        <f t="shared" ref="M1666:R1666" si="397">SUM(M1662:M1665)</f>
        <v>0</v>
      </c>
      <c r="N1666" s="19">
        <f t="shared" si="397"/>
        <v>0</v>
      </c>
      <c r="O1666" s="19">
        <f t="shared" si="397"/>
        <v>0</v>
      </c>
      <c r="P1666" s="19">
        <f t="shared" si="397"/>
        <v>0</v>
      </c>
      <c r="Q1666" s="19">
        <f t="shared" si="397"/>
        <v>0</v>
      </c>
      <c r="R1666" s="19">
        <f t="shared" si="397"/>
        <v>0</v>
      </c>
      <c r="S1666" s="1015"/>
      <c r="T1666" s="914"/>
      <c r="U1666" s="914"/>
      <c r="V1666" s="914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</row>
    <row r="1667" spans="1:116" ht="9.75" customHeight="1" outlineLevel="4" x14ac:dyDescent="0.15">
      <c r="A1667" s="1000" t="s">
        <v>73</v>
      </c>
      <c r="B1667" s="1004" t="s">
        <v>11</v>
      </c>
      <c r="C1667" s="1008" t="s">
        <v>12</v>
      </c>
      <c r="D1667" s="978">
        <v>7</v>
      </c>
      <c r="E1667" s="960" t="s">
        <v>11</v>
      </c>
      <c r="F1667" s="963"/>
      <c r="G1667" s="942"/>
      <c r="H1667" s="942"/>
      <c r="I1667" s="942"/>
      <c r="J1667" s="14" t="s">
        <v>156</v>
      </c>
      <c r="K1667" s="20"/>
      <c r="L1667" s="20"/>
      <c r="M1667" s="17"/>
      <c r="N1667" s="17"/>
      <c r="O1667" s="17"/>
      <c r="P1667" s="17"/>
      <c r="Q1667" s="16"/>
      <c r="R1667" s="16"/>
      <c r="S1667" s="945"/>
      <c r="T1667" s="912"/>
      <c r="U1667" s="912"/>
      <c r="V1667" s="912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</row>
    <row r="1668" spans="1:116" ht="9.75" customHeight="1" outlineLevel="4" x14ac:dyDescent="0.15">
      <c r="A1668" s="1001"/>
      <c r="B1668" s="1005"/>
      <c r="C1668" s="1009"/>
      <c r="D1668" s="979"/>
      <c r="E1668" s="961"/>
      <c r="F1668" s="964"/>
      <c r="G1668" s="943"/>
      <c r="H1668" s="943"/>
      <c r="I1668" s="943"/>
      <c r="J1668" s="16" t="s">
        <v>157</v>
      </c>
      <c r="K1668" s="20"/>
      <c r="L1668" s="20"/>
      <c r="M1668" s="17"/>
      <c r="N1668" s="17"/>
      <c r="O1668" s="17"/>
      <c r="P1668" s="17"/>
      <c r="Q1668" s="16"/>
      <c r="R1668" s="16"/>
      <c r="S1668" s="946"/>
      <c r="T1668" s="913"/>
      <c r="U1668" s="913"/>
      <c r="V1668" s="913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</row>
    <row r="1669" spans="1:116" ht="9.75" customHeight="1" outlineLevel="4" x14ac:dyDescent="0.15">
      <c r="A1669" s="1001"/>
      <c r="B1669" s="1005"/>
      <c r="C1669" s="1009"/>
      <c r="D1669" s="979"/>
      <c r="E1669" s="961"/>
      <c r="F1669" s="964"/>
      <c r="G1669" s="943"/>
      <c r="H1669" s="943"/>
      <c r="I1669" s="943"/>
      <c r="J1669" s="16" t="s">
        <v>158</v>
      </c>
      <c r="K1669" s="20"/>
      <c r="L1669" s="20"/>
      <c r="M1669" s="17"/>
      <c r="N1669" s="17"/>
      <c r="O1669" s="17"/>
      <c r="P1669" s="17"/>
      <c r="Q1669" s="16"/>
      <c r="R1669" s="16"/>
      <c r="S1669" s="946"/>
      <c r="T1669" s="913"/>
      <c r="U1669" s="913"/>
      <c r="V1669" s="913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</row>
    <row r="1670" spans="1:116" ht="10.5" customHeight="1" outlineLevel="4" x14ac:dyDescent="0.15">
      <c r="A1670" s="1002"/>
      <c r="B1670" s="1006"/>
      <c r="C1670" s="1010"/>
      <c r="D1670" s="979"/>
      <c r="E1670" s="961"/>
      <c r="F1670" s="964"/>
      <c r="G1670" s="943"/>
      <c r="H1670" s="943"/>
      <c r="I1670" s="943"/>
      <c r="J1670" s="18" t="s">
        <v>159</v>
      </c>
      <c r="K1670" s="21"/>
      <c r="L1670" s="21"/>
      <c r="M1670" s="22"/>
      <c r="N1670" s="22"/>
      <c r="O1670" s="22"/>
      <c r="P1670" s="22"/>
      <c r="Q1670" s="18"/>
      <c r="R1670" s="18"/>
      <c r="S1670" s="946"/>
      <c r="T1670" s="913"/>
      <c r="U1670" s="913"/>
      <c r="V1670" s="913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</row>
    <row r="1671" spans="1:116" ht="10.5" customHeight="1" outlineLevel="4" thickBot="1" x14ac:dyDescent="0.2">
      <c r="A1671" s="1003"/>
      <c r="B1671" s="1007"/>
      <c r="C1671" s="1011"/>
      <c r="D1671" s="980"/>
      <c r="E1671" s="962"/>
      <c r="F1671" s="965"/>
      <c r="G1671" s="944"/>
      <c r="H1671" s="944"/>
      <c r="I1671" s="944"/>
      <c r="J1671" s="19" t="s">
        <v>385</v>
      </c>
      <c r="K1671" s="19">
        <f>SUM(K1667:K1670)</f>
        <v>0</v>
      </c>
      <c r="L1671" s="19">
        <f>SUM(L1667:L1670)</f>
        <v>0</v>
      </c>
      <c r="M1671" s="19">
        <f t="shared" ref="M1671:R1671" si="398">SUM(M1667:M1670)</f>
        <v>0</v>
      </c>
      <c r="N1671" s="19">
        <f t="shared" si="398"/>
        <v>0</v>
      </c>
      <c r="O1671" s="19">
        <f t="shared" si="398"/>
        <v>0</v>
      </c>
      <c r="P1671" s="19">
        <f t="shared" si="398"/>
        <v>0</v>
      </c>
      <c r="Q1671" s="19">
        <f t="shared" si="398"/>
        <v>0</v>
      </c>
      <c r="R1671" s="19">
        <f t="shared" si="398"/>
        <v>0</v>
      </c>
      <c r="S1671" s="947"/>
      <c r="T1671" s="914"/>
      <c r="U1671" s="914"/>
      <c r="V1671" s="914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</row>
    <row r="1672" spans="1:116" ht="9.75" customHeight="1" outlineLevel="4" x14ac:dyDescent="0.15">
      <c r="A1672" s="1000" t="s">
        <v>73</v>
      </c>
      <c r="B1672" s="1004" t="s">
        <v>11</v>
      </c>
      <c r="C1672" s="1008" t="s">
        <v>12</v>
      </c>
      <c r="D1672" s="978">
        <v>7</v>
      </c>
      <c r="E1672" s="960" t="s">
        <v>12</v>
      </c>
      <c r="F1672" s="963"/>
      <c r="G1672" s="942"/>
      <c r="H1672" s="942"/>
      <c r="I1672" s="942"/>
      <c r="J1672" s="14" t="s">
        <v>156</v>
      </c>
      <c r="K1672" s="20"/>
      <c r="L1672" s="20"/>
      <c r="M1672" s="17"/>
      <c r="N1672" s="17"/>
      <c r="O1672" s="17"/>
      <c r="P1672" s="17"/>
      <c r="Q1672" s="16"/>
      <c r="R1672" s="16"/>
      <c r="S1672" s="945"/>
      <c r="T1672" s="912"/>
      <c r="U1672" s="912"/>
      <c r="V1672" s="912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</row>
    <row r="1673" spans="1:116" ht="9.75" customHeight="1" outlineLevel="4" x14ac:dyDescent="0.15">
      <c r="A1673" s="1001"/>
      <c r="B1673" s="1005"/>
      <c r="C1673" s="1009"/>
      <c r="D1673" s="979"/>
      <c r="E1673" s="961"/>
      <c r="F1673" s="964"/>
      <c r="G1673" s="943"/>
      <c r="H1673" s="943"/>
      <c r="I1673" s="943"/>
      <c r="J1673" s="16" t="s">
        <v>157</v>
      </c>
      <c r="K1673" s="20"/>
      <c r="L1673" s="20"/>
      <c r="M1673" s="17"/>
      <c r="N1673" s="17"/>
      <c r="O1673" s="17"/>
      <c r="P1673" s="17"/>
      <c r="Q1673" s="16"/>
      <c r="R1673" s="16"/>
      <c r="S1673" s="946"/>
      <c r="T1673" s="913"/>
      <c r="U1673" s="913"/>
      <c r="V1673" s="913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</row>
    <row r="1674" spans="1:116" ht="9.75" customHeight="1" outlineLevel="4" x14ac:dyDescent="0.15">
      <c r="A1674" s="1001"/>
      <c r="B1674" s="1005"/>
      <c r="C1674" s="1009"/>
      <c r="D1674" s="979"/>
      <c r="E1674" s="961"/>
      <c r="F1674" s="964"/>
      <c r="G1674" s="943"/>
      <c r="H1674" s="943"/>
      <c r="I1674" s="943"/>
      <c r="J1674" s="16" t="s">
        <v>158</v>
      </c>
      <c r="K1674" s="20"/>
      <c r="L1674" s="20"/>
      <c r="M1674" s="17"/>
      <c r="N1674" s="17"/>
      <c r="O1674" s="17"/>
      <c r="P1674" s="17"/>
      <c r="Q1674" s="16"/>
      <c r="R1674" s="16"/>
      <c r="S1674" s="946"/>
      <c r="T1674" s="913"/>
      <c r="U1674" s="913"/>
      <c r="V1674" s="913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</row>
    <row r="1675" spans="1:116" ht="9.75" customHeight="1" outlineLevel="4" x14ac:dyDescent="0.15">
      <c r="A1675" s="1002"/>
      <c r="B1675" s="1006"/>
      <c r="C1675" s="1010"/>
      <c r="D1675" s="979"/>
      <c r="E1675" s="961"/>
      <c r="F1675" s="964"/>
      <c r="G1675" s="943"/>
      <c r="H1675" s="943"/>
      <c r="I1675" s="943"/>
      <c r="J1675" s="18" t="s">
        <v>159</v>
      </c>
      <c r="K1675" s="21"/>
      <c r="L1675" s="21"/>
      <c r="M1675" s="22"/>
      <c r="N1675" s="22"/>
      <c r="O1675" s="22"/>
      <c r="P1675" s="22"/>
      <c r="Q1675" s="18"/>
      <c r="R1675" s="18"/>
      <c r="S1675" s="946"/>
      <c r="T1675" s="913"/>
      <c r="U1675" s="913"/>
      <c r="V1675" s="913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</row>
    <row r="1676" spans="1:116" ht="9.75" customHeight="1" outlineLevel="4" thickBot="1" x14ac:dyDescent="0.2">
      <c r="A1676" s="1003"/>
      <c r="B1676" s="1007"/>
      <c r="C1676" s="1011"/>
      <c r="D1676" s="980"/>
      <c r="E1676" s="962"/>
      <c r="F1676" s="965"/>
      <c r="G1676" s="944"/>
      <c r="H1676" s="944"/>
      <c r="I1676" s="944"/>
      <c r="J1676" s="19" t="s">
        <v>385</v>
      </c>
      <c r="K1676" s="19">
        <f>SUM(K1672:K1675)</f>
        <v>0</v>
      </c>
      <c r="L1676" s="19">
        <f>SUM(L1672:L1675)</f>
        <v>0</v>
      </c>
      <c r="M1676" s="19">
        <f t="shared" ref="M1676:R1676" si="399">SUM(M1672:M1675)</f>
        <v>0</v>
      </c>
      <c r="N1676" s="19">
        <f t="shared" si="399"/>
        <v>0</v>
      </c>
      <c r="O1676" s="19">
        <f t="shared" si="399"/>
        <v>0</v>
      </c>
      <c r="P1676" s="19">
        <f t="shared" si="399"/>
        <v>0</v>
      </c>
      <c r="Q1676" s="19">
        <f t="shared" si="399"/>
        <v>0</v>
      </c>
      <c r="R1676" s="19">
        <f t="shared" si="399"/>
        <v>0</v>
      </c>
      <c r="S1676" s="947"/>
      <c r="T1676" s="914"/>
      <c r="U1676" s="914"/>
      <c r="V1676" s="914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</row>
    <row r="1677" spans="1:116" ht="9.75" customHeight="1" outlineLevel="3" thickBot="1" x14ac:dyDescent="0.2">
      <c r="A1677" s="30" t="s">
        <v>73</v>
      </c>
      <c r="B1677" s="31" t="s">
        <v>11</v>
      </c>
      <c r="C1677" s="10" t="s">
        <v>12</v>
      </c>
      <c r="D1677" s="25">
        <v>7</v>
      </c>
      <c r="E1677" s="1061" t="s">
        <v>46</v>
      </c>
      <c r="F1677" s="1062"/>
      <c r="G1677" s="1062"/>
      <c r="H1677" s="1062"/>
      <c r="I1677" s="1062"/>
      <c r="J1677" s="1063"/>
      <c r="K1677" s="26">
        <f>K1666+K1671+K1676</f>
        <v>0</v>
      </c>
      <c r="L1677" s="26">
        <f>L1666+L1671+L1676</f>
        <v>0</v>
      </c>
      <c r="M1677" s="26">
        <f t="shared" ref="M1677:R1677" si="400">M1666+M1671+M1676</f>
        <v>0</v>
      </c>
      <c r="N1677" s="26">
        <f t="shared" si="400"/>
        <v>0</v>
      </c>
      <c r="O1677" s="26">
        <f t="shared" si="400"/>
        <v>0</v>
      </c>
      <c r="P1677" s="26">
        <f t="shared" si="400"/>
        <v>0</v>
      </c>
      <c r="Q1677" s="26">
        <f t="shared" si="400"/>
        <v>0</v>
      </c>
      <c r="R1677" s="26">
        <f t="shared" si="400"/>
        <v>0</v>
      </c>
      <c r="S1677" s="42" t="s">
        <v>13</v>
      </c>
      <c r="T1677" s="43" t="s">
        <v>13</v>
      </c>
      <c r="U1677" s="44" t="s">
        <v>13</v>
      </c>
      <c r="V1677" s="45" t="s">
        <v>13</v>
      </c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</row>
    <row r="1678" spans="1:116" ht="9.75" customHeight="1" outlineLevel="4" thickBot="1" x14ac:dyDescent="0.2">
      <c r="A1678" s="11" t="s">
        <v>73</v>
      </c>
      <c r="B1678" s="12" t="s">
        <v>11</v>
      </c>
      <c r="C1678" s="86" t="s">
        <v>12</v>
      </c>
      <c r="D1678" s="13">
        <v>8</v>
      </c>
      <c r="E1678" s="1016" t="s">
        <v>114</v>
      </c>
      <c r="F1678" s="1017"/>
      <c r="G1678" s="1017"/>
      <c r="H1678" s="1017"/>
      <c r="I1678" s="1017"/>
      <c r="J1678" s="1017"/>
      <c r="K1678" s="1017"/>
      <c r="L1678" s="1017"/>
      <c r="M1678" s="1017"/>
      <c r="N1678" s="1017"/>
      <c r="O1678" s="1017"/>
      <c r="P1678" s="1017"/>
      <c r="Q1678" s="1017"/>
      <c r="R1678" s="1017"/>
      <c r="S1678" s="1017"/>
      <c r="T1678" s="1017"/>
      <c r="U1678" s="1017"/>
      <c r="V1678" s="1018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</row>
    <row r="1679" spans="1:116" ht="9.75" customHeight="1" outlineLevel="4" x14ac:dyDescent="0.15">
      <c r="A1679" s="1000" t="s">
        <v>73</v>
      </c>
      <c r="B1679" s="1004" t="s">
        <v>11</v>
      </c>
      <c r="C1679" s="1008" t="s">
        <v>12</v>
      </c>
      <c r="D1679" s="978">
        <v>8</v>
      </c>
      <c r="E1679" s="1022" t="s">
        <v>10</v>
      </c>
      <c r="F1679" s="966"/>
      <c r="G1679" s="942"/>
      <c r="H1679" s="942"/>
      <c r="I1679" s="942"/>
      <c r="J1679" s="16" t="s">
        <v>156</v>
      </c>
      <c r="K1679" s="20"/>
      <c r="L1679" s="14"/>
      <c r="M1679" s="15"/>
      <c r="N1679" s="15"/>
      <c r="O1679" s="15"/>
      <c r="P1679" s="15"/>
      <c r="Q1679" s="14"/>
      <c r="R1679" s="14"/>
      <c r="S1679" s="1012"/>
      <c r="T1679" s="912"/>
      <c r="U1679" s="912"/>
      <c r="V1679" s="912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</row>
    <row r="1680" spans="1:116" ht="9.75" customHeight="1" outlineLevel="4" x14ac:dyDescent="0.15">
      <c r="A1680" s="1001"/>
      <c r="B1680" s="1005"/>
      <c r="C1680" s="1009"/>
      <c r="D1680" s="979"/>
      <c r="E1680" s="1023"/>
      <c r="F1680" s="967"/>
      <c r="G1680" s="943"/>
      <c r="H1680" s="943"/>
      <c r="I1680" s="943"/>
      <c r="J1680" s="16" t="s">
        <v>157</v>
      </c>
      <c r="K1680" s="20"/>
      <c r="L1680" s="16"/>
      <c r="M1680" s="17"/>
      <c r="N1680" s="17"/>
      <c r="O1680" s="17"/>
      <c r="P1680" s="17"/>
      <c r="Q1680" s="16"/>
      <c r="R1680" s="16"/>
      <c r="S1680" s="1013"/>
      <c r="T1680" s="913"/>
      <c r="U1680" s="913"/>
      <c r="V1680" s="913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</row>
    <row r="1681" spans="1:116" ht="9.75" customHeight="1" outlineLevel="4" x14ac:dyDescent="0.15">
      <c r="A1681" s="1001"/>
      <c r="B1681" s="1005"/>
      <c r="C1681" s="1009"/>
      <c r="D1681" s="979"/>
      <c r="E1681" s="1023"/>
      <c r="F1681" s="967"/>
      <c r="G1681" s="943"/>
      <c r="H1681" s="943"/>
      <c r="I1681" s="943"/>
      <c r="J1681" s="16" t="s">
        <v>158</v>
      </c>
      <c r="K1681" s="20"/>
      <c r="L1681" s="16"/>
      <c r="M1681" s="17"/>
      <c r="N1681" s="17"/>
      <c r="O1681" s="17"/>
      <c r="P1681" s="17"/>
      <c r="Q1681" s="16"/>
      <c r="R1681" s="16"/>
      <c r="S1681" s="1013"/>
      <c r="T1681" s="913"/>
      <c r="U1681" s="913"/>
      <c r="V1681" s="913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</row>
    <row r="1682" spans="1:116" ht="9.75" customHeight="1" outlineLevel="4" x14ac:dyDescent="0.15">
      <c r="A1682" s="1002"/>
      <c r="B1682" s="1006"/>
      <c r="C1682" s="1010"/>
      <c r="D1682" s="979"/>
      <c r="E1682" s="1024"/>
      <c r="F1682" s="967"/>
      <c r="G1682" s="943"/>
      <c r="H1682" s="943"/>
      <c r="I1682" s="943"/>
      <c r="J1682" s="18" t="s">
        <v>159</v>
      </c>
      <c r="K1682" s="21"/>
      <c r="L1682" s="18"/>
      <c r="M1682" s="18"/>
      <c r="N1682" s="18"/>
      <c r="O1682" s="18"/>
      <c r="P1682" s="18"/>
      <c r="Q1682" s="18"/>
      <c r="R1682" s="18"/>
      <c r="S1682" s="1014"/>
      <c r="T1682" s="913"/>
      <c r="U1682" s="913"/>
      <c r="V1682" s="913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</row>
    <row r="1683" spans="1:116" ht="9.75" customHeight="1" outlineLevel="4" thickBot="1" x14ac:dyDescent="0.2">
      <c r="A1683" s="1003"/>
      <c r="B1683" s="1007"/>
      <c r="C1683" s="1011"/>
      <c r="D1683" s="980"/>
      <c r="E1683" s="1025"/>
      <c r="F1683" s="968"/>
      <c r="G1683" s="944"/>
      <c r="H1683" s="944"/>
      <c r="I1683" s="944"/>
      <c r="J1683" s="19" t="s">
        <v>385</v>
      </c>
      <c r="K1683" s="19">
        <f>SUM(K1679:K1682)</f>
        <v>0</v>
      </c>
      <c r="L1683" s="19">
        <f>SUM(L1679:L1682)</f>
        <v>0</v>
      </c>
      <c r="M1683" s="19">
        <f t="shared" ref="M1683:R1683" si="401">SUM(M1679:M1682)</f>
        <v>0</v>
      </c>
      <c r="N1683" s="19">
        <f t="shared" si="401"/>
        <v>0</v>
      </c>
      <c r="O1683" s="19">
        <f t="shared" si="401"/>
        <v>0</v>
      </c>
      <c r="P1683" s="19">
        <f t="shared" si="401"/>
        <v>0</v>
      </c>
      <c r="Q1683" s="19">
        <f t="shared" si="401"/>
        <v>0</v>
      </c>
      <c r="R1683" s="19">
        <f t="shared" si="401"/>
        <v>0</v>
      </c>
      <c r="S1683" s="1015"/>
      <c r="T1683" s="914"/>
      <c r="U1683" s="914"/>
      <c r="V1683" s="914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</row>
    <row r="1684" spans="1:116" ht="9.75" customHeight="1" outlineLevel="4" x14ac:dyDescent="0.15">
      <c r="A1684" s="1000" t="s">
        <v>73</v>
      </c>
      <c r="B1684" s="1004" t="s">
        <v>11</v>
      </c>
      <c r="C1684" s="1008" t="s">
        <v>12</v>
      </c>
      <c r="D1684" s="978">
        <v>8</v>
      </c>
      <c r="E1684" s="960" t="s">
        <v>11</v>
      </c>
      <c r="F1684" s="963"/>
      <c r="G1684" s="942"/>
      <c r="H1684" s="942"/>
      <c r="I1684" s="942"/>
      <c r="J1684" s="14" t="s">
        <v>156</v>
      </c>
      <c r="K1684" s="20"/>
      <c r="L1684" s="20"/>
      <c r="M1684" s="17"/>
      <c r="N1684" s="17"/>
      <c r="O1684" s="17"/>
      <c r="P1684" s="17"/>
      <c r="Q1684" s="16"/>
      <c r="R1684" s="16"/>
      <c r="S1684" s="945"/>
      <c r="T1684" s="912"/>
      <c r="U1684" s="912"/>
      <c r="V1684" s="912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</row>
    <row r="1685" spans="1:116" ht="9.75" customHeight="1" outlineLevel="4" x14ac:dyDescent="0.15">
      <c r="A1685" s="1001"/>
      <c r="B1685" s="1005"/>
      <c r="C1685" s="1009"/>
      <c r="D1685" s="979"/>
      <c r="E1685" s="961"/>
      <c r="F1685" s="964"/>
      <c r="G1685" s="943"/>
      <c r="H1685" s="943"/>
      <c r="I1685" s="943"/>
      <c r="J1685" s="16" t="s">
        <v>157</v>
      </c>
      <c r="K1685" s="20"/>
      <c r="L1685" s="20"/>
      <c r="M1685" s="17"/>
      <c r="N1685" s="17"/>
      <c r="O1685" s="17"/>
      <c r="P1685" s="17"/>
      <c r="Q1685" s="16"/>
      <c r="R1685" s="16"/>
      <c r="S1685" s="946"/>
      <c r="T1685" s="913"/>
      <c r="U1685" s="913"/>
      <c r="V1685" s="913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</row>
    <row r="1686" spans="1:116" ht="9.75" customHeight="1" outlineLevel="4" x14ac:dyDescent="0.15">
      <c r="A1686" s="1001"/>
      <c r="B1686" s="1005"/>
      <c r="C1686" s="1009"/>
      <c r="D1686" s="979"/>
      <c r="E1686" s="961"/>
      <c r="F1686" s="964"/>
      <c r="G1686" s="943"/>
      <c r="H1686" s="943"/>
      <c r="I1686" s="943"/>
      <c r="J1686" s="16" t="s">
        <v>158</v>
      </c>
      <c r="K1686" s="20"/>
      <c r="L1686" s="20"/>
      <c r="M1686" s="17"/>
      <c r="N1686" s="17"/>
      <c r="O1686" s="17"/>
      <c r="P1686" s="17"/>
      <c r="Q1686" s="16"/>
      <c r="R1686" s="16"/>
      <c r="S1686" s="946"/>
      <c r="T1686" s="913"/>
      <c r="U1686" s="913"/>
      <c r="V1686" s="913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</row>
    <row r="1687" spans="1:116" ht="10.5" customHeight="1" outlineLevel="4" x14ac:dyDescent="0.15">
      <c r="A1687" s="1002"/>
      <c r="B1687" s="1006"/>
      <c r="C1687" s="1010"/>
      <c r="D1687" s="979"/>
      <c r="E1687" s="961"/>
      <c r="F1687" s="964"/>
      <c r="G1687" s="943"/>
      <c r="H1687" s="943"/>
      <c r="I1687" s="943"/>
      <c r="J1687" s="18" t="s">
        <v>159</v>
      </c>
      <c r="K1687" s="21"/>
      <c r="L1687" s="21"/>
      <c r="M1687" s="22"/>
      <c r="N1687" s="22"/>
      <c r="O1687" s="22"/>
      <c r="P1687" s="22"/>
      <c r="Q1687" s="18"/>
      <c r="R1687" s="18"/>
      <c r="S1687" s="946"/>
      <c r="T1687" s="913"/>
      <c r="U1687" s="913"/>
      <c r="V1687" s="913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</row>
    <row r="1688" spans="1:116" ht="10.5" customHeight="1" outlineLevel="4" thickBot="1" x14ac:dyDescent="0.2">
      <c r="A1688" s="1003"/>
      <c r="B1688" s="1007"/>
      <c r="C1688" s="1011"/>
      <c r="D1688" s="980"/>
      <c r="E1688" s="962"/>
      <c r="F1688" s="965"/>
      <c r="G1688" s="944"/>
      <c r="H1688" s="944"/>
      <c r="I1688" s="944"/>
      <c r="J1688" s="19" t="s">
        <v>385</v>
      </c>
      <c r="K1688" s="19">
        <f>SUM(K1684:K1687)</f>
        <v>0</v>
      </c>
      <c r="L1688" s="19">
        <f>SUM(L1684:L1687)</f>
        <v>0</v>
      </c>
      <c r="M1688" s="19">
        <f t="shared" ref="M1688:R1688" si="402">SUM(M1684:M1687)</f>
        <v>0</v>
      </c>
      <c r="N1688" s="19">
        <f t="shared" si="402"/>
        <v>0</v>
      </c>
      <c r="O1688" s="19">
        <f t="shared" si="402"/>
        <v>0</v>
      </c>
      <c r="P1688" s="19">
        <f t="shared" si="402"/>
        <v>0</v>
      </c>
      <c r="Q1688" s="19">
        <f t="shared" si="402"/>
        <v>0</v>
      </c>
      <c r="R1688" s="19">
        <f t="shared" si="402"/>
        <v>0</v>
      </c>
      <c r="S1688" s="947"/>
      <c r="T1688" s="914"/>
      <c r="U1688" s="914"/>
      <c r="V1688" s="914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</row>
    <row r="1689" spans="1:116" ht="9.75" customHeight="1" outlineLevel="4" x14ac:dyDescent="0.15">
      <c r="A1689" s="1000" t="s">
        <v>73</v>
      </c>
      <c r="B1689" s="1004" t="s">
        <v>11</v>
      </c>
      <c r="C1689" s="1008" t="s">
        <v>12</v>
      </c>
      <c r="D1689" s="978">
        <v>8</v>
      </c>
      <c r="E1689" s="960" t="s">
        <v>12</v>
      </c>
      <c r="F1689" s="963"/>
      <c r="G1689" s="942"/>
      <c r="H1689" s="942"/>
      <c r="I1689" s="942"/>
      <c r="J1689" s="14" t="s">
        <v>156</v>
      </c>
      <c r="K1689" s="20"/>
      <c r="L1689" s="20"/>
      <c r="M1689" s="17"/>
      <c r="N1689" s="17"/>
      <c r="O1689" s="17"/>
      <c r="P1689" s="17"/>
      <c r="Q1689" s="16"/>
      <c r="R1689" s="16"/>
      <c r="S1689" s="945"/>
      <c r="T1689" s="912"/>
      <c r="U1689" s="912"/>
      <c r="V1689" s="912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</row>
    <row r="1690" spans="1:116" ht="9.75" customHeight="1" outlineLevel="4" x14ac:dyDescent="0.15">
      <c r="A1690" s="1001"/>
      <c r="B1690" s="1005"/>
      <c r="C1690" s="1009"/>
      <c r="D1690" s="979"/>
      <c r="E1690" s="961"/>
      <c r="F1690" s="964"/>
      <c r="G1690" s="943"/>
      <c r="H1690" s="943"/>
      <c r="I1690" s="943"/>
      <c r="J1690" s="16" t="s">
        <v>157</v>
      </c>
      <c r="K1690" s="20"/>
      <c r="L1690" s="20"/>
      <c r="M1690" s="17"/>
      <c r="N1690" s="17"/>
      <c r="O1690" s="17"/>
      <c r="P1690" s="17"/>
      <c r="Q1690" s="16"/>
      <c r="R1690" s="16"/>
      <c r="S1690" s="946"/>
      <c r="T1690" s="913"/>
      <c r="U1690" s="913"/>
      <c r="V1690" s="913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</row>
    <row r="1691" spans="1:116" ht="9.75" customHeight="1" outlineLevel="4" x14ac:dyDescent="0.15">
      <c r="A1691" s="1001"/>
      <c r="B1691" s="1005"/>
      <c r="C1691" s="1009"/>
      <c r="D1691" s="979"/>
      <c r="E1691" s="961"/>
      <c r="F1691" s="964"/>
      <c r="G1691" s="943"/>
      <c r="H1691" s="943"/>
      <c r="I1691" s="943"/>
      <c r="J1691" s="16" t="s">
        <v>158</v>
      </c>
      <c r="K1691" s="20"/>
      <c r="L1691" s="20"/>
      <c r="M1691" s="17"/>
      <c r="N1691" s="17"/>
      <c r="O1691" s="17"/>
      <c r="P1691" s="17"/>
      <c r="Q1691" s="16"/>
      <c r="R1691" s="16"/>
      <c r="S1691" s="946"/>
      <c r="T1691" s="913"/>
      <c r="U1691" s="913"/>
      <c r="V1691" s="913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</row>
    <row r="1692" spans="1:116" ht="9.75" customHeight="1" outlineLevel="4" x14ac:dyDescent="0.15">
      <c r="A1692" s="1002"/>
      <c r="B1692" s="1006"/>
      <c r="C1692" s="1010"/>
      <c r="D1692" s="979"/>
      <c r="E1692" s="961"/>
      <c r="F1692" s="964"/>
      <c r="G1692" s="943"/>
      <c r="H1692" s="943"/>
      <c r="I1692" s="943"/>
      <c r="J1692" s="18" t="s">
        <v>159</v>
      </c>
      <c r="K1692" s="21"/>
      <c r="L1692" s="21"/>
      <c r="M1692" s="22"/>
      <c r="N1692" s="22"/>
      <c r="O1692" s="22"/>
      <c r="P1692" s="22"/>
      <c r="Q1692" s="18"/>
      <c r="R1692" s="18"/>
      <c r="S1692" s="946"/>
      <c r="T1692" s="913"/>
      <c r="U1692" s="913"/>
      <c r="V1692" s="913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</row>
    <row r="1693" spans="1:116" ht="9.75" customHeight="1" outlineLevel="4" thickBot="1" x14ac:dyDescent="0.2">
      <c r="A1693" s="1003"/>
      <c r="B1693" s="1007"/>
      <c r="C1693" s="1011"/>
      <c r="D1693" s="980"/>
      <c r="E1693" s="962"/>
      <c r="F1693" s="965"/>
      <c r="G1693" s="944"/>
      <c r="H1693" s="944"/>
      <c r="I1693" s="944"/>
      <c r="J1693" s="19" t="s">
        <v>385</v>
      </c>
      <c r="K1693" s="19">
        <f>SUM(K1689:K1692)</f>
        <v>0</v>
      </c>
      <c r="L1693" s="19">
        <f>SUM(L1689:L1692)</f>
        <v>0</v>
      </c>
      <c r="M1693" s="19">
        <f t="shared" ref="M1693:R1693" si="403">SUM(M1689:M1692)</f>
        <v>0</v>
      </c>
      <c r="N1693" s="19">
        <f t="shared" si="403"/>
        <v>0</v>
      </c>
      <c r="O1693" s="19">
        <f t="shared" si="403"/>
        <v>0</v>
      </c>
      <c r="P1693" s="19">
        <f t="shared" si="403"/>
        <v>0</v>
      </c>
      <c r="Q1693" s="19">
        <f t="shared" si="403"/>
        <v>0</v>
      </c>
      <c r="R1693" s="19">
        <f t="shared" si="403"/>
        <v>0</v>
      </c>
      <c r="S1693" s="947"/>
      <c r="T1693" s="914"/>
      <c r="U1693" s="914"/>
      <c r="V1693" s="914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</row>
    <row r="1694" spans="1:116" ht="9.75" customHeight="1" outlineLevel="3" thickBot="1" x14ac:dyDescent="0.2">
      <c r="A1694" s="30" t="s">
        <v>73</v>
      </c>
      <c r="B1694" s="31" t="s">
        <v>11</v>
      </c>
      <c r="C1694" s="10" t="s">
        <v>12</v>
      </c>
      <c r="D1694" s="25">
        <v>8</v>
      </c>
      <c r="E1694" s="915" t="s">
        <v>46</v>
      </c>
      <c r="F1694" s="916"/>
      <c r="G1694" s="916"/>
      <c r="H1694" s="916"/>
      <c r="I1694" s="916"/>
      <c r="J1694" s="917"/>
      <c r="K1694" s="26">
        <f>K1683+K1688+K1693</f>
        <v>0</v>
      </c>
      <c r="L1694" s="26">
        <f>L1683+L1688+L1693</f>
        <v>0</v>
      </c>
      <c r="M1694" s="26">
        <f t="shared" ref="M1694:R1694" si="404">M1683+M1688+M1693</f>
        <v>0</v>
      </c>
      <c r="N1694" s="26">
        <f t="shared" si="404"/>
        <v>0</v>
      </c>
      <c r="O1694" s="26">
        <f t="shared" si="404"/>
        <v>0</v>
      </c>
      <c r="P1694" s="26">
        <f t="shared" si="404"/>
        <v>0</v>
      </c>
      <c r="Q1694" s="26">
        <f t="shared" si="404"/>
        <v>0</v>
      </c>
      <c r="R1694" s="26">
        <f t="shared" si="404"/>
        <v>0</v>
      </c>
      <c r="S1694" s="42" t="s">
        <v>13</v>
      </c>
      <c r="T1694" s="43" t="s">
        <v>13</v>
      </c>
      <c r="U1694" s="44" t="s">
        <v>13</v>
      </c>
      <c r="V1694" s="45" t="s">
        <v>13</v>
      </c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</row>
    <row r="1695" spans="1:116" ht="9.75" customHeight="1" outlineLevel="4" thickBot="1" x14ac:dyDescent="0.2">
      <c r="A1695" s="11" t="s">
        <v>73</v>
      </c>
      <c r="B1695" s="12" t="s">
        <v>11</v>
      </c>
      <c r="C1695" s="86" t="s">
        <v>12</v>
      </c>
      <c r="D1695" s="13">
        <v>9</v>
      </c>
      <c r="E1695" s="1016" t="s">
        <v>247</v>
      </c>
      <c r="F1695" s="1017"/>
      <c r="G1695" s="1017"/>
      <c r="H1695" s="1017"/>
      <c r="I1695" s="1017"/>
      <c r="J1695" s="1017"/>
      <c r="K1695" s="1017"/>
      <c r="L1695" s="1017"/>
      <c r="M1695" s="1017"/>
      <c r="N1695" s="1017"/>
      <c r="O1695" s="1017"/>
      <c r="P1695" s="1017"/>
      <c r="Q1695" s="1017"/>
      <c r="R1695" s="1017"/>
      <c r="S1695" s="1017"/>
      <c r="T1695" s="1017"/>
      <c r="U1695" s="1017"/>
      <c r="V1695" s="1018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</row>
    <row r="1696" spans="1:116" ht="9.75" customHeight="1" outlineLevel="4" x14ac:dyDescent="0.15">
      <c r="A1696" s="1000" t="s">
        <v>73</v>
      </c>
      <c r="B1696" s="1004" t="s">
        <v>11</v>
      </c>
      <c r="C1696" s="1008" t="s">
        <v>12</v>
      </c>
      <c r="D1696" s="978">
        <v>9</v>
      </c>
      <c r="E1696" s="1022" t="s">
        <v>10</v>
      </c>
      <c r="F1696" s="966"/>
      <c r="G1696" s="942"/>
      <c r="H1696" s="942"/>
      <c r="I1696" s="942"/>
      <c r="J1696" s="16" t="s">
        <v>156</v>
      </c>
      <c r="K1696" s="20"/>
      <c r="L1696" s="14"/>
      <c r="M1696" s="15"/>
      <c r="N1696" s="15"/>
      <c r="O1696" s="15"/>
      <c r="P1696" s="15"/>
      <c r="Q1696" s="14"/>
      <c r="R1696" s="14"/>
      <c r="S1696" s="1012"/>
      <c r="T1696" s="912"/>
      <c r="U1696" s="912"/>
      <c r="V1696" s="912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</row>
    <row r="1697" spans="1:116" ht="9.75" customHeight="1" outlineLevel="4" x14ac:dyDescent="0.15">
      <c r="A1697" s="1001"/>
      <c r="B1697" s="1005"/>
      <c r="C1697" s="1009"/>
      <c r="D1697" s="979"/>
      <c r="E1697" s="1023"/>
      <c r="F1697" s="967"/>
      <c r="G1697" s="943"/>
      <c r="H1697" s="943"/>
      <c r="I1697" s="943"/>
      <c r="J1697" s="16" t="s">
        <v>157</v>
      </c>
      <c r="K1697" s="20"/>
      <c r="L1697" s="16"/>
      <c r="M1697" s="17"/>
      <c r="N1697" s="17"/>
      <c r="O1697" s="17"/>
      <c r="P1697" s="17"/>
      <c r="Q1697" s="16"/>
      <c r="R1697" s="16"/>
      <c r="S1697" s="1013"/>
      <c r="T1697" s="913"/>
      <c r="U1697" s="913"/>
      <c r="V1697" s="913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</row>
    <row r="1698" spans="1:116" ht="9.75" customHeight="1" outlineLevel="4" x14ac:dyDescent="0.15">
      <c r="A1698" s="1001"/>
      <c r="B1698" s="1005"/>
      <c r="C1698" s="1009"/>
      <c r="D1698" s="979"/>
      <c r="E1698" s="1023"/>
      <c r="F1698" s="967"/>
      <c r="G1698" s="943"/>
      <c r="H1698" s="943"/>
      <c r="I1698" s="943"/>
      <c r="J1698" s="16" t="s">
        <v>158</v>
      </c>
      <c r="K1698" s="20"/>
      <c r="L1698" s="16"/>
      <c r="M1698" s="17"/>
      <c r="N1698" s="17"/>
      <c r="O1698" s="17"/>
      <c r="P1698" s="17"/>
      <c r="Q1698" s="16"/>
      <c r="R1698" s="16"/>
      <c r="S1698" s="1013"/>
      <c r="T1698" s="913"/>
      <c r="U1698" s="913"/>
      <c r="V1698" s="913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</row>
    <row r="1699" spans="1:116" ht="9.75" customHeight="1" outlineLevel="4" x14ac:dyDescent="0.15">
      <c r="A1699" s="1002"/>
      <c r="B1699" s="1006"/>
      <c r="C1699" s="1010"/>
      <c r="D1699" s="979"/>
      <c r="E1699" s="1024"/>
      <c r="F1699" s="967"/>
      <c r="G1699" s="943"/>
      <c r="H1699" s="943"/>
      <c r="I1699" s="943"/>
      <c r="J1699" s="18" t="s">
        <v>159</v>
      </c>
      <c r="K1699" s="21"/>
      <c r="L1699" s="18"/>
      <c r="M1699" s="18"/>
      <c r="N1699" s="18"/>
      <c r="O1699" s="18"/>
      <c r="P1699" s="18"/>
      <c r="Q1699" s="18"/>
      <c r="R1699" s="18"/>
      <c r="S1699" s="1014"/>
      <c r="T1699" s="913"/>
      <c r="U1699" s="913"/>
      <c r="V1699" s="913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</row>
    <row r="1700" spans="1:116" ht="9.75" customHeight="1" outlineLevel="4" thickBot="1" x14ac:dyDescent="0.2">
      <c r="A1700" s="1003"/>
      <c r="B1700" s="1007"/>
      <c r="C1700" s="1011"/>
      <c r="D1700" s="980"/>
      <c r="E1700" s="1025"/>
      <c r="F1700" s="968"/>
      <c r="G1700" s="944"/>
      <c r="H1700" s="944"/>
      <c r="I1700" s="944"/>
      <c r="J1700" s="19" t="s">
        <v>385</v>
      </c>
      <c r="K1700" s="19">
        <f>SUM(K1696:K1699)</f>
        <v>0</v>
      </c>
      <c r="L1700" s="19">
        <f>SUM(L1696:L1699)</f>
        <v>0</v>
      </c>
      <c r="M1700" s="19">
        <f t="shared" ref="M1700:R1700" si="405">SUM(M1696:M1699)</f>
        <v>0</v>
      </c>
      <c r="N1700" s="19">
        <f t="shared" si="405"/>
        <v>0</v>
      </c>
      <c r="O1700" s="19">
        <f t="shared" si="405"/>
        <v>0</v>
      </c>
      <c r="P1700" s="19">
        <f t="shared" si="405"/>
        <v>0</v>
      </c>
      <c r="Q1700" s="19">
        <f t="shared" si="405"/>
        <v>0</v>
      </c>
      <c r="R1700" s="19">
        <f t="shared" si="405"/>
        <v>0</v>
      </c>
      <c r="S1700" s="1015"/>
      <c r="T1700" s="914"/>
      <c r="U1700" s="914"/>
      <c r="V1700" s="914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</row>
    <row r="1701" spans="1:116" ht="9.75" customHeight="1" outlineLevel="4" x14ac:dyDescent="0.15">
      <c r="A1701" s="1000" t="s">
        <v>73</v>
      </c>
      <c r="B1701" s="1004" t="s">
        <v>11</v>
      </c>
      <c r="C1701" s="1008" t="s">
        <v>12</v>
      </c>
      <c r="D1701" s="978">
        <v>9</v>
      </c>
      <c r="E1701" s="960" t="s">
        <v>11</v>
      </c>
      <c r="F1701" s="963"/>
      <c r="G1701" s="942"/>
      <c r="H1701" s="942"/>
      <c r="I1701" s="942"/>
      <c r="J1701" s="14" t="s">
        <v>156</v>
      </c>
      <c r="K1701" s="20"/>
      <c r="L1701" s="20"/>
      <c r="M1701" s="17"/>
      <c r="N1701" s="17"/>
      <c r="O1701" s="17"/>
      <c r="P1701" s="17"/>
      <c r="Q1701" s="16"/>
      <c r="R1701" s="16"/>
      <c r="S1701" s="945"/>
      <c r="T1701" s="912"/>
      <c r="U1701" s="912"/>
      <c r="V1701" s="912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</row>
    <row r="1702" spans="1:116" ht="9.75" customHeight="1" outlineLevel="4" x14ac:dyDescent="0.15">
      <c r="A1702" s="1001"/>
      <c r="B1702" s="1005"/>
      <c r="C1702" s="1009"/>
      <c r="D1702" s="979"/>
      <c r="E1702" s="961"/>
      <c r="F1702" s="964"/>
      <c r="G1702" s="943"/>
      <c r="H1702" s="943"/>
      <c r="I1702" s="943"/>
      <c r="J1702" s="16" t="s">
        <v>157</v>
      </c>
      <c r="K1702" s="20"/>
      <c r="L1702" s="20"/>
      <c r="M1702" s="17"/>
      <c r="N1702" s="17"/>
      <c r="O1702" s="17"/>
      <c r="P1702" s="17"/>
      <c r="Q1702" s="16"/>
      <c r="R1702" s="16"/>
      <c r="S1702" s="946"/>
      <c r="T1702" s="913"/>
      <c r="U1702" s="913"/>
      <c r="V1702" s="913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</row>
    <row r="1703" spans="1:116" ht="9.75" customHeight="1" outlineLevel="4" x14ac:dyDescent="0.15">
      <c r="A1703" s="1001"/>
      <c r="B1703" s="1005"/>
      <c r="C1703" s="1009"/>
      <c r="D1703" s="979"/>
      <c r="E1703" s="961"/>
      <c r="F1703" s="964"/>
      <c r="G1703" s="943"/>
      <c r="H1703" s="943"/>
      <c r="I1703" s="943"/>
      <c r="J1703" s="16" t="s">
        <v>158</v>
      </c>
      <c r="K1703" s="20"/>
      <c r="L1703" s="20"/>
      <c r="M1703" s="17"/>
      <c r="N1703" s="17"/>
      <c r="O1703" s="17"/>
      <c r="P1703" s="17"/>
      <c r="Q1703" s="16"/>
      <c r="R1703" s="16"/>
      <c r="S1703" s="946"/>
      <c r="T1703" s="913"/>
      <c r="U1703" s="913"/>
      <c r="V1703" s="913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</row>
    <row r="1704" spans="1:116" ht="10.5" customHeight="1" outlineLevel="4" x14ac:dyDescent="0.15">
      <c r="A1704" s="1002"/>
      <c r="B1704" s="1006"/>
      <c r="C1704" s="1010"/>
      <c r="D1704" s="979"/>
      <c r="E1704" s="961"/>
      <c r="F1704" s="964"/>
      <c r="G1704" s="943"/>
      <c r="H1704" s="943"/>
      <c r="I1704" s="943"/>
      <c r="J1704" s="18" t="s">
        <v>159</v>
      </c>
      <c r="K1704" s="21"/>
      <c r="L1704" s="21"/>
      <c r="M1704" s="22"/>
      <c r="N1704" s="22"/>
      <c r="O1704" s="22"/>
      <c r="P1704" s="22"/>
      <c r="Q1704" s="18"/>
      <c r="R1704" s="18"/>
      <c r="S1704" s="946"/>
      <c r="T1704" s="913"/>
      <c r="U1704" s="913"/>
      <c r="V1704" s="913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</row>
    <row r="1705" spans="1:116" ht="9.75" customHeight="1" outlineLevel="4" thickBot="1" x14ac:dyDescent="0.25">
      <c r="A1705" s="1003"/>
      <c r="B1705" s="1007"/>
      <c r="C1705" s="1011"/>
      <c r="D1705" s="980"/>
      <c r="E1705" s="962"/>
      <c r="F1705" s="965"/>
      <c r="G1705" s="944"/>
      <c r="H1705" s="944"/>
      <c r="I1705" s="944"/>
      <c r="J1705" s="19" t="s">
        <v>385</v>
      </c>
      <c r="K1705" s="19">
        <f>SUM(K1701:K1704)</f>
        <v>0</v>
      </c>
      <c r="L1705" s="19">
        <f>SUM(L1701:L1704)</f>
        <v>0</v>
      </c>
      <c r="M1705" s="19">
        <f t="shared" ref="M1705:R1705" si="406">SUM(M1701:M1704)</f>
        <v>0</v>
      </c>
      <c r="N1705" s="19">
        <f t="shared" si="406"/>
        <v>0</v>
      </c>
      <c r="O1705" s="19">
        <f t="shared" si="406"/>
        <v>0</v>
      </c>
      <c r="P1705" s="19">
        <f t="shared" si="406"/>
        <v>0</v>
      </c>
      <c r="Q1705" s="19">
        <f t="shared" si="406"/>
        <v>0</v>
      </c>
      <c r="R1705" s="19">
        <f t="shared" si="406"/>
        <v>0</v>
      </c>
      <c r="S1705" s="947"/>
      <c r="T1705" s="914"/>
      <c r="U1705" s="914"/>
      <c r="V1705" s="914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</row>
    <row r="1706" spans="1:116" ht="9.75" customHeight="1" outlineLevel="4" x14ac:dyDescent="0.2">
      <c r="A1706" s="1000" t="s">
        <v>73</v>
      </c>
      <c r="B1706" s="1004" t="s">
        <v>11</v>
      </c>
      <c r="C1706" s="1008" t="s">
        <v>12</v>
      </c>
      <c r="D1706" s="978">
        <v>9</v>
      </c>
      <c r="E1706" s="960" t="s">
        <v>12</v>
      </c>
      <c r="F1706" s="963"/>
      <c r="G1706" s="942"/>
      <c r="H1706" s="942"/>
      <c r="I1706" s="942"/>
      <c r="J1706" s="14" t="s">
        <v>156</v>
      </c>
      <c r="K1706" s="20"/>
      <c r="L1706" s="20"/>
      <c r="M1706" s="17"/>
      <c r="N1706" s="17"/>
      <c r="O1706" s="17"/>
      <c r="P1706" s="17"/>
      <c r="Q1706" s="16"/>
      <c r="R1706" s="16"/>
      <c r="S1706" s="945"/>
      <c r="T1706" s="912"/>
      <c r="U1706" s="912"/>
      <c r="V1706" s="912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</row>
    <row r="1707" spans="1:116" ht="9.75" customHeight="1" outlineLevel="4" x14ac:dyDescent="0.15">
      <c r="A1707" s="1001"/>
      <c r="B1707" s="1005"/>
      <c r="C1707" s="1009"/>
      <c r="D1707" s="979"/>
      <c r="E1707" s="961"/>
      <c r="F1707" s="964"/>
      <c r="G1707" s="943"/>
      <c r="H1707" s="943"/>
      <c r="I1707" s="943"/>
      <c r="J1707" s="16" t="s">
        <v>157</v>
      </c>
      <c r="K1707" s="20"/>
      <c r="L1707" s="20"/>
      <c r="M1707" s="17"/>
      <c r="N1707" s="17"/>
      <c r="O1707" s="17"/>
      <c r="P1707" s="17"/>
      <c r="Q1707" s="16"/>
      <c r="R1707" s="16"/>
      <c r="S1707" s="946"/>
      <c r="T1707" s="913"/>
      <c r="U1707" s="913"/>
      <c r="V1707" s="913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</row>
    <row r="1708" spans="1:116" ht="9.75" customHeight="1" outlineLevel="4" x14ac:dyDescent="0.15">
      <c r="A1708" s="1001"/>
      <c r="B1708" s="1005"/>
      <c r="C1708" s="1009"/>
      <c r="D1708" s="979"/>
      <c r="E1708" s="961"/>
      <c r="F1708" s="964"/>
      <c r="G1708" s="943"/>
      <c r="H1708" s="943"/>
      <c r="I1708" s="943"/>
      <c r="J1708" s="16" t="s">
        <v>158</v>
      </c>
      <c r="K1708" s="20"/>
      <c r="L1708" s="20"/>
      <c r="M1708" s="17"/>
      <c r="N1708" s="17"/>
      <c r="O1708" s="17"/>
      <c r="P1708" s="17"/>
      <c r="Q1708" s="16"/>
      <c r="R1708" s="16"/>
      <c r="S1708" s="946"/>
      <c r="T1708" s="913"/>
      <c r="U1708" s="913"/>
      <c r="V1708" s="913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</row>
    <row r="1709" spans="1:116" ht="11.25" customHeight="1" outlineLevel="4" x14ac:dyDescent="0.15">
      <c r="A1709" s="1002"/>
      <c r="B1709" s="1006"/>
      <c r="C1709" s="1010"/>
      <c r="D1709" s="979"/>
      <c r="E1709" s="961"/>
      <c r="F1709" s="964"/>
      <c r="G1709" s="943"/>
      <c r="H1709" s="943"/>
      <c r="I1709" s="943"/>
      <c r="J1709" s="18" t="s">
        <v>159</v>
      </c>
      <c r="K1709" s="21"/>
      <c r="L1709" s="21"/>
      <c r="M1709" s="22"/>
      <c r="N1709" s="22"/>
      <c r="O1709" s="22"/>
      <c r="P1709" s="22"/>
      <c r="Q1709" s="18"/>
      <c r="R1709" s="18"/>
      <c r="S1709" s="946"/>
      <c r="T1709" s="913"/>
      <c r="U1709" s="913"/>
      <c r="V1709" s="913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</row>
    <row r="1710" spans="1:116" ht="9.75" customHeight="1" outlineLevel="4" thickBot="1" x14ac:dyDescent="0.2">
      <c r="A1710" s="1003"/>
      <c r="B1710" s="1007"/>
      <c r="C1710" s="1011"/>
      <c r="D1710" s="980"/>
      <c r="E1710" s="962"/>
      <c r="F1710" s="965"/>
      <c r="G1710" s="944"/>
      <c r="H1710" s="944"/>
      <c r="I1710" s="944"/>
      <c r="J1710" s="19" t="s">
        <v>385</v>
      </c>
      <c r="K1710" s="19">
        <f>SUM(K1706:K1709)</f>
        <v>0</v>
      </c>
      <c r="L1710" s="19">
        <f>SUM(L1706:L1709)</f>
        <v>0</v>
      </c>
      <c r="M1710" s="19">
        <f t="shared" ref="M1710:R1710" si="407">SUM(M1706:M1709)</f>
        <v>0</v>
      </c>
      <c r="N1710" s="19">
        <f t="shared" si="407"/>
        <v>0</v>
      </c>
      <c r="O1710" s="19">
        <f t="shared" si="407"/>
        <v>0</v>
      </c>
      <c r="P1710" s="19">
        <f t="shared" si="407"/>
        <v>0</v>
      </c>
      <c r="Q1710" s="19">
        <f t="shared" si="407"/>
        <v>0</v>
      </c>
      <c r="R1710" s="19">
        <f t="shared" si="407"/>
        <v>0</v>
      </c>
      <c r="S1710" s="947"/>
      <c r="T1710" s="914"/>
      <c r="U1710" s="914"/>
      <c r="V1710" s="914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</row>
    <row r="1711" spans="1:116" ht="9.75" customHeight="1" outlineLevel="3" thickBot="1" x14ac:dyDescent="0.2">
      <c r="A1711" s="30" t="s">
        <v>73</v>
      </c>
      <c r="B1711" s="31" t="s">
        <v>11</v>
      </c>
      <c r="C1711" s="10" t="s">
        <v>12</v>
      </c>
      <c r="D1711" s="25">
        <v>9</v>
      </c>
      <c r="E1711" s="915" t="s">
        <v>46</v>
      </c>
      <c r="F1711" s="916"/>
      <c r="G1711" s="916"/>
      <c r="H1711" s="916"/>
      <c r="I1711" s="916"/>
      <c r="J1711" s="917"/>
      <c r="K1711" s="26">
        <f>K1700+K1705+K1710</f>
        <v>0</v>
      </c>
      <c r="L1711" s="26">
        <f>L1700+L1705+L1710</f>
        <v>0</v>
      </c>
      <c r="M1711" s="26">
        <f t="shared" ref="M1711:R1711" si="408">M1700+M1705+M1710</f>
        <v>0</v>
      </c>
      <c r="N1711" s="26">
        <f t="shared" si="408"/>
        <v>0</v>
      </c>
      <c r="O1711" s="26">
        <f t="shared" si="408"/>
        <v>0</v>
      </c>
      <c r="P1711" s="26">
        <f t="shared" si="408"/>
        <v>0</v>
      </c>
      <c r="Q1711" s="26">
        <f t="shared" si="408"/>
        <v>0</v>
      </c>
      <c r="R1711" s="26">
        <f t="shared" si="408"/>
        <v>0</v>
      </c>
      <c r="S1711" s="42" t="s">
        <v>13</v>
      </c>
      <c r="T1711" s="43" t="s">
        <v>13</v>
      </c>
      <c r="U1711" s="44" t="s">
        <v>13</v>
      </c>
      <c r="V1711" s="45" t="s">
        <v>13</v>
      </c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</row>
    <row r="1712" spans="1:116" ht="9.75" customHeight="1" outlineLevel="4" thickBot="1" x14ac:dyDescent="0.2">
      <c r="A1712" s="11" t="s">
        <v>73</v>
      </c>
      <c r="B1712" s="12" t="s">
        <v>11</v>
      </c>
      <c r="C1712" s="86" t="s">
        <v>12</v>
      </c>
      <c r="D1712" s="13">
        <v>10</v>
      </c>
      <c r="E1712" s="1016" t="s">
        <v>115</v>
      </c>
      <c r="F1712" s="1017"/>
      <c r="G1712" s="1017"/>
      <c r="H1712" s="1017"/>
      <c r="I1712" s="1017"/>
      <c r="J1712" s="1017"/>
      <c r="K1712" s="1017"/>
      <c r="L1712" s="1017"/>
      <c r="M1712" s="1017"/>
      <c r="N1712" s="1017"/>
      <c r="O1712" s="1017"/>
      <c r="P1712" s="1017"/>
      <c r="Q1712" s="1017"/>
      <c r="R1712" s="1017"/>
      <c r="S1712" s="1017"/>
      <c r="T1712" s="1017"/>
      <c r="U1712" s="1017"/>
      <c r="V1712" s="1018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</row>
    <row r="1713" spans="1:116" ht="9.75" customHeight="1" outlineLevel="4" x14ac:dyDescent="0.15">
      <c r="A1713" s="1000" t="s">
        <v>73</v>
      </c>
      <c r="B1713" s="1004" t="s">
        <v>11</v>
      </c>
      <c r="C1713" s="1008" t="s">
        <v>12</v>
      </c>
      <c r="D1713" s="978">
        <v>10</v>
      </c>
      <c r="E1713" s="1022" t="s">
        <v>10</v>
      </c>
      <c r="F1713" s="966"/>
      <c r="G1713" s="942"/>
      <c r="H1713" s="942"/>
      <c r="I1713" s="942"/>
      <c r="J1713" s="16" t="s">
        <v>156</v>
      </c>
      <c r="K1713" s="20"/>
      <c r="L1713" s="14"/>
      <c r="M1713" s="15"/>
      <c r="N1713" s="15"/>
      <c r="O1713" s="15"/>
      <c r="P1713" s="15"/>
      <c r="Q1713" s="14"/>
      <c r="R1713" s="14"/>
      <c r="S1713" s="1012"/>
      <c r="T1713" s="912"/>
      <c r="U1713" s="912"/>
      <c r="V1713" s="912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</row>
    <row r="1714" spans="1:116" ht="9.75" customHeight="1" outlineLevel="4" x14ac:dyDescent="0.15">
      <c r="A1714" s="1001"/>
      <c r="B1714" s="1005"/>
      <c r="C1714" s="1009"/>
      <c r="D1714" s="979"/>
      <c r="E1714" s="1023"/>
      <c r="F1714" s="967"/>
      <c r="G1714" s="943"/>
      <c r="H1714" s="943"/>
      <c r="I1714" s="943"/>
      <c r="J1714" s="16" t="s">
        <v>157</v>
      </c>
      <c r="K1714" s="20"/>
      <c r="L1714" s="16"/>
      <c r="M1714" s="17"/>
      <c r="N1714" s="17"/>
      <c r="O1714" s="17"/>
      <c r="P1714" s="17"/>
      <c r="Q1714" s="16"/>
      <c r="R1714" s="16"/>
      <c r="S1714" s="1013"/>
      <c r="T1714" s="913"/>
      <c r="U1714" s="913"/>
      <c r="V1714" s="913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</row>
    <row r="1715" spans="1:116" ht="9.75" customHeight="1" outlineLevel="4" x14ac:dyDescent="0.15">
      <c r="A1715" s="1001"/>
      <c r="B1715" s="1005"/>
      <c r="C1715" s="1009"/>
      <c r="D1715" s="979"/>
      <c r="E1715" s="1023"/>
      <c r="F1715" s="967"/>
      <c r="G1715" s="943"/>
      <c r="H1715" s="943"/>
      <c r="I1715" s="943"/>
      <c r="J1715" s="16" t="s">
        <v>158</v>
      </c>
      <c r="K1715" s="20"/>
      <c r="L1715" s="16"/>
      <c r="M1715" s="17"/>
      <c r="N1715" s="17"/>
      <c r="O1715" s="17"/>
      <c r="P1715" s="17"/>
      <c r="Q1715" s="16"/>
      <c r="R1715" s="16"/>
      <c r="S1715" s="1013"/>
      <c r="T1715" s="913"/>
      <c r="U1715" s="913"/>
      <c r="V1715" s="913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</row>
    <row r="1716" spans="1:116" ht="9.75" customHeight="1" outlineLevel="4" x14ac:dyDescent="0.15">
      <c r="A1716" s="1002"/>
      <c r="B1716" s="1006"/>
      <c r="C1716" s="1010"/>
      <c r="D1716" s="979"/>
      <c r="E1716" s="1024"/>
      <c r="F1716" s="967"/>
      <c r="G1716" s="943"/>
      <c r="H1716" s="943"/>
      <c r="I1716" s="943"/>
      <c r="J1716" s="18" t="s">
        <v>159</v>
      </c>
      <c r="K1716" s="21"/>
      <c r="L1716" s="18"/>
      <c r="M1716" s="18"/>
      <c r="N1716" s="18"/>
      <c r="O1716" s="18"/>
      <c r="P1716" s="18"/>
      <c r="Q1716" s="18"/>
      <c r="R1716" s="18"/>
      <c r="S1716" s="1014"/>
      <c r="T1716" s="913"/>
      <c r="U1716" s="913"/>
      <c r="V1716" s="913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</row>
    <row r="1717" spans="1:116" ht="9.75" customHeight="1" outlineLevel="4" thickBot="1" x14ac:dyDescent="0.2">
      <c r="A1717" s="1003"/>
      <c r="B1717" s="1007"/>
      <c r="C1717" s="1011"/>
      <c r="D1717" s="980"/>
      <c r="E1717" s="1025"/>
      <c r="F1717" s="968"/>
      <c r="G1717" s="944"/>
      <c r="H1717" s="944"/>
      <c r="I1717" s="944"/>
      <c r="J1717" s="19" t="s">
        <v>385</v>
      </c>
      <c r="K1717" s="19">
        <f>SUM(K1713:K1716)</f>
        <v>0</v>
      </c>
      <c r="L1717" s="19">
        <f>SUM(L1713:L1716)</f>
        <v>0</v>
      </c>
      <c r="M1717" s="19">
        <f t="shared" ref="M1717:R1717" si="409">SUM(M1713:M1716)</f>
        <v>0</v>
      </c>
      <c r="N1717" s="19">
        <f t="shared" si="409"/>
        <v>0</v>
      </c>
      <c r="O1717" s="19">
        <f t="shared" si="409"/>
        <v>0</v>
      </c>
      <c r="P1717" s="19">
        <f t="shared" si="409"/>
        <v>0</v>
      </c>
      <c r="Q1717" s="19">
        <f t="shared" si="409"/>
        <v>0</v>
      </c>
      <c r="R1717" s="19">
        <f t="shared" si="409"/>
        <v>0</v>
      </c>
      <c r="S1717" s="1015"/>
      <c r="T1717" s="914"/>
      <c r="U1717" s="914"/>
      <c r="V1717" s="914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</row>
    <row r="1718" spans="1:116" ht="9.75" customHeight="1" outlineLevel="4" x14ac:dyDescent="0.15">
      <c r="A1718" s="1000" t="s">
        <v>73</v>
      </c>
      <c r="B1718" s="1004" t="s">
        <v>11</v>
      </c>
      <c r="C1718" s="1008" t="s">
        <v>12</v>
      </c>
      <c r="D1718" s="978">
        <v>10</v>
      </c>
      <c r="E1718" s="960" t="s">
        <v>11</v>
      </c>
      <c r="F1718" s="963"/>
      <c r="G1718" s="942"/>
      <c r="H1718" s="942"/>
      <c r="I1718" s="942"/>
      <c r="J1718" s="14" t="s">
        <v>156</v>
      </c>
      <c r="K1718" s="20"/>
      <c r="L1718" s="20"/>
      <c r="M1718" s="17"/>
      <c r="N1718" s="17"/>
      <c r="O1718" s="17"/>
      <c r="P1718" s="17"/>
      <c r="Q1718" s="16"/>
      <c r="R1718" s="16"/>
      <c r="S1718" s="945"/>
      <c r="T1718" s="912"/>
      <c r="U1718" s="912"/>
      <c r="V1718" s="912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</row>
    <row r="1719" spans="1:116" ht="9.75" customHeight="1" outlineLevel="4" x14ac:dyDescent="0.15">
      <c r="A1719" s="1001"/>
      <c r="B1719" s="1005"/>
      <c r="C1719" s="1009"/>
      <c r="D1719" s="979"/>
      <c r="E1719" s="961"/>
      <c r="F1719" s="964"/>
      <c r="G1719" s="943"/>
      <c r="H1719" s="943"/>
      <c r="I1719" s="943"/>
      <c r="J1719" s="16" t="s">
        <v>157</v>
      </c>
      <c r="K1719" s="20"/>
      <c r="L1719" s="20"/>
      <c r="M1719" s="17"/>
      <c r="N1719" s="17"/>
      <c r="O1719" s="17"/>
      <c r="P1719" s="17"/>
      <c r="Q1719" s="16"/>
      <c r="R1719" s="16"/>
      <c r="S1719" s="946"/>
      <c r="T1719" s="913"/>
      <c r="U1719" s="913"/>
      <c r="V1719" s="913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</row>
    <row r="1720" spans="1:116" ht="9.75" customHeight="1" outlineLevel="4" x14ac:dyDescent="0.15">
      <c r="A1720" s="1001"/>
      <c r="B1720" s="1005"/>
      <c r="C1720" s="1009"/>
      <c r="D1720" s="979"/>
      <c r="E1720" s="961"/>
      <c r="F1720" s="964"/>
      <c r="G1720" s="943"/>
      <c r="H1720" s="943"/>
      <c r="I1720" s="943"/>
      <c r="J1720" s="16" t="s">
        <v>158</v>
      </c>
      <c r="K1720" s="20"/>
      <c r="L1720" s="20"/>
      <c r="M1720" s="17"/>
      <c r="N1720" s="17"/>
      <c r="O1720" s="17"/>
      <c r="P1720" s="17"/>
      <c r="Q1720" s="16"/>
      <c r="R1720" s="16"/>
      <c r="S1720" s="946"/>
      <c r="T1720" s="913"/>
      <c r="U1720" s="913"/>
      <c r="V1720" s="913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</row>
    <row r="1721" spans="1:116" ht="9.75" customHeight="1" outlineLevel="4" x14ac:dyDescent="0.15">
      <c r="A1721" s="1002"/>
      <c r="B1721" s="1006"/>
      <c r="C1721" s="1010"/>
      <c r="D1721" s="979"/>
      <c r="E1721" s="961"/>
      <c r="F1721" s="964"/>
      <c r="G1721" s="943"/>
      <c r="H1721" s="943"/>
      <c r="I1721" s="943"/>
      <c r="J1721" s="18" t="s">
        <v>159</v>
      </c>
      <c r="K1721" s="21"/>
      <c r="L1721" s="21"/>
      <c r="M1721" s="22"/>
      <c r="N1721" s="22"/>
      <c r="O1721" s="22"/>
      <c r="P1721" s="22"/>
      <c r="Q1721" s="18"/>
      <c r="R1721" s="18"/>
      <c r="S1721" s="946"/>
      <c r="T1721" s="913"/>
      <c r="U1721" s="913"/>
      <c r="V1721" s="913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</row>
    <row r="1722" spans="1:116" ht="9.75" customHeight="1" outlineLevel="4" thickBot="1" x14ac:dyDescent="0.2">
      <c r="A1722" s="1003"/>
      <c r="B1722" s="1007"/>
      <c r="C1722" s="1011"/>
      <c r="D1722" s="980"/>
      <c r="E1722" s="962"/>
      <c r="F1722" s="965"/>
      <c r="G1722" s="944"/>
      <c r="H1722" s="944"/>
      <c r="I1722" s="944"/>
      <c r="J1722" s="19" t="s">
        <v>385</v>
      </c>
      <c r="K1722" s="19">
        <f>SUM(K1718:K1721)</f>
        <v>0</v>
      </c>
      <c r="L1722" s="19">
        <f>SUM(L1718:L1721)</f>
        <v>0</v>
      </c>
      <c r="M1722" s="19">
        <f t="shared" ref="M1722:R1722" si="410">SUM(M1718:M1721)</f>
        <v>0</v>
      </c>
      <c r="N1722" s="19">
        <f t="shared" si="410"/>
        <v>0</v>
      </c>
      <c r="O1722" s="19">
        <f t="shared" si="410"/>
        <v>0</v>
      </c>
      <c r="P1722" s="19">
        <f t="shared" si="410"/>
        <v>0</v>
      </c>
      <c r="Q1722" s="19">
        <f t="shared" si="410"/>
        <v>0</v>
      </c>
      <c r="R1722" s="19">
        <f t="shared" si="410"/>
        <v>0</v>
      </c>
      <c r="S1722" s="947"/>
      <c r="T1722" s="914"/>
      <c r="U1722" s="914"/>
      <c r="V1722" s="914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</row>
    <row r="1723" spans="1:116" ht="9.75" customHeight="1" outlineLevel="4" x14ac:dyDescent="0.15">
      <c r="A1723" s="1000" t="s">
        <v>73</v>
      </c>
      <c r="B1723" s="1004" t="s">
        <v>11</v>
      </c>
      <c r="C1723" s="1008" t="s">
        <v>12</v>
      </c>
      <c r="D1723" s="978">
        <v>10</v>
      </c>
      <c r="E1723" s="960" t="s">
        <v>12</v>
      </c>
      <c r="F1723" s="963"/>
      <c r="G1723" s="942"/>
      <c r="H1723" s="942"/>
      <c r="I1723" s="942"/>
      <c r="J1723" s="14" t="s">
        <v>156</v>
      </c>
      <c r="K1723" s="20"/>
      <c r="L1723" s="20"/>
      <c r="M1723" s="17"/>
      <c r="N1723" s="17"/>
      <c r="O1723" s="17"/>
      <c r="P1723" s="17"/>
      <c r="Q1723" s="16"/>
      <c r="R1723" s="16"/>
      <c r="S1723" s="945"/>
      <c r="T1723" s="912"/>
      <c r="U1723" s="912"/>
      <c r="V1723" s="912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</row>
    <row r="1724" spans="1:116" ht="9.75" customHeight="1" outlineLevel="4" x14ac:dyDescent="0.15">
      <c r="A1724" s="1001"/>
      <c r="B1724" s="1005"/>
      <c r="C1724" s="1009"/>
      <c r="D1724" s="979"/>
      <c r="E1724" s="961"/>
      <c r="F1724" s="964"/>
      <c r="G1724" s="943"/>
      <c r="H1724" s="943"/>
      <c r="I1724" s="943"/>
      <c r="J1724" s="16" t="s">
        <v>157</v>
      </c>
      <c r="K1724" s="20"/>
      <c r="L1724" s="20"/>
      <c r="M1724" s="17"/>
      <c r="N1724" s="17"/>
      <c r="O1724" s="17"/>
      <c r="P1724" s="17"/>
      <c r="Q1724" s="16"/>
      <c r="R1724" s="16"/>
      <c r="S1724" s="946"/>
      <c r="T1724" s="913"/>
      <c r="U1724" s="913"/>
      <c r="V1724" s="913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</row>
    <row r="1725" spans="1:116" ht="10.5" customHeight="1" outlineLevel="4" x14ac:dyDescent="0.15">
      <c r="A1725" s="1001"/>
      <c r="B1725" s="1005"/>
      <c r="C1725" s="1009"/>
      <c r="D1725" s="979"/>
      <c r="E1725" s="961"/>
      <c r="F1725" s="964"/>
      <c r="G1725" s="943"/>
      <c r="H1725" s="943"/>
      <c r="I1725" s="943"/>
      <c r="J1725" s="16" t="s">
        <v>158</v>
      </c>
      <c r="K1725" s="20"/>
      <c r="L1725" s="20"/>
      <c r="M1725" s="17"/>
      <c r="N1725" s="17"/>
      <c r="O1725" s="17"/>
      <c r="P1725" s="17"/>
      <c r="Q1725" s="16"/>
      <c r="R1725" s="16"/>
      <c r="S1725" s="946"/>
      <c r="T1725" s="913"/>
      <c r="U1725" s="913"/>
      <c r="V1725" s="913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</row>
    <row r="1726" spans="1:116" ht="10.5" customHeight="1" outlineLevel="4" x14ac:dyDescent="0.15">
      <c r="A1726" s="1002"/>
      <c r="B1726" s="1006"/>
      <c r="C1726" s="1010"/>
      <c r="D1726" s="979"/>
      <c r="E1726" s="961"/>
      <c r="F1726" s="964"/>
      <c r="G1726" s="943"/>
      <c r="H1726" s="943"/>
      <c r="I1726" s="943"/>
      <c r="J1726" s="18" t="s">
        <v>159</v>
      </c>
      <c r="K1726" s="21"/>
      <c r="L1726" s="21"/>
      <c r="M1726" s="22"/>
      <c r="N1726" s="22"/>
      <c r="O1726" s="22"/>
      <c r="P1726" s="22"/>
      <c r="Q1726" s="18"/>
      <c r="R1726" s="18"/>
      <c r="S1726" s="946"/>
      <c r="T1726" s="913"/>
      <c r="U1726" s="913"/>
      <c r="V1726" s="913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</row>
    <row r="1727" spans="1:116" ht="9.75" customHeight="1" outlineLevel="4" thickBot="1" x14ac:dyDescent="0.2">
      <c r="A1727" s="1003"/>
      <c r="B1727" s="1007"/>
      <c r="C1727" s="1011"/>
      <c r="D1727" s="980"/>
      <c r="E1727" s="962"/>
      <c r="F1727" s="965"/>
      <c r="G1727" s="944"/>
      <c r="H1727" s="944"/>
      <c r="I1727" s="944"/>
      <c r="J1727" s="19" t="s">
        <v>385</v>
      </c>
      <c r="K1727" s="19">
        <f>SUM(K1723:K1726)</f>
        <v>0</v>
      </c>
      <c r="L1727" s="19">
        <f>SUM(L1723:L1726)</f>
        <v>0</v>
      </c>
      <c r="M1727" s="19">
        <f t="shared" ref="M1727:R1727" si="411">SUM(M1723:M1726)</f>
        <v>0</v>
      </c>
      <c r="N1727" s="19">
        <f t="shared" si="411"/>
        <v>0</v>
      </c>
      <c r="O1727" s="19">
        <f t="shared" si="411"/>
        <v>0</v>
      </c>
      <c r="P1727" s="19">
        <f t="shared" si="411"/>
        <v>0</v>
      </c>
      <c r="Q1727" s="19">
        <f t="shared" si="411"/>
        <v>0</v>
      </c>
      <c r="R1727" s="19">
        <f t="shared" si="411"/>
        <v>0</v>
      </c>
      <c r="S1727" s="947"/>
      <c r="T1727" s="914"/>
      <c r="U1727" s="914"/>
      <c r="V1727" s="914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</row>
    <row r="1728" spans="1:116" ht="9.75" customHeight="1" outlineLevel="3" thickBot="1" x14ac:dyDescent="0.2">
      <c r="A1728" s="30" t="s">
        <v>73</v>
      </c>
      <c r="B1728" s="31" t="s">
        <v>11</v>
      </c>
      <c r="C1728" s="10" t="s">
        <v>12</v>
      </c>
      <c r="D1728" s="25">
        <v>10</v>
      </c>
      <c r="E1728" s="915" t="s">
        <v>46</v>
      </c>
      <c r="F1728" s="916"/>
      <c r="G1728" s="916"/>
      <c r="H1728" s="916"/>
      <c r="I1728" s="916"/>
      <c r="J1728" s="917"/>
      <c r="K1728" s="26">
        <f>K1717+K1722+K1727</f>
        <v>0</v>
      </c>
      <c r="L1728" s="26">
        <f>L1717+L1722+L1727</f>
        <v>0</v>
      </c>
      <c r="M1728" s="26">
        <f t="shared" ref="M1728:R1728" si="412">M1717+M1722+M1727</f>
        <v>0</v>
      </c>
      <c r="N1728" s="26">
        <f t="shared" si="412"/>
        <v>0</v>
      </c>
      <c r="O1728" s="26">
        <f t="shared" si="412"/>
        <v>0</v>
      </c>
      <c r="P1728" s="26">
        <f t="shared" si="412"/>
        <v>0</v>
      </c>
      <c r="Q1728" s="26">
        <f t="shared" si="412"/>
        <v>0</v>
      </c>
      <c r="R1728" s="26">
        <f t="shared" si="412"/>
        <v>0</v>
      </c>
      <c r="S1728" s="42" t="s">
        <v>13</v>
      </c>
      <c r="T1728" s="43" t="s">
        <v>13</v>
      </c>
      <c r="U1728" s="44" t="s">
        <v>13</v>
      </c>
      <c r="V1728" s="45" t="s">
        <v>13</v>
      </c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</row>
    <row r="1729" spans="1:116" ht="9.75" customHeight="1" outlineLevel="4" thickBot="1" x14ac:dyDescent="0.2">
      <c r="A1729" s="11" t="s">
        <v>73</v>
      </c>
      <c r="B1729" s="12" t="s">
        <v>11</v>
      </c>
      <c r="C1729" s="86" t="s">
        <v>12</v>
      </c>
      <c r="D1729" s="13">
        <v>11</v>
      </c>
      <c r="E1729" s="1016" t="s">
        <v>248</v>
      </c>
      <c r="F1729" s="1017"/>
      <c r="G1729" s="1017"/>
      <c r="H1729" s="1017"/>
      <c r="I1729" s="1017"/>
      <c r="J1729" s="1017"/>
      <c r="K1729" s="1017"/>
      <c r="L1729" s="1017"/>
      <c r="M1729" s="1017"/>
      <c r="N1729" s="1017"/>
      <c r="O1729" s="1017"/>
      <c r="P1729" s="1017"/>
      <c r="Q1729" s="1017"/>
      <c r="R1729" s="1017"/>
      <c r="S1729" s="1017"/>
      <c r="T1729" s="1017"/>
      <c r="U1729" s="1017"/>
      <c r="V1729" s="1018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</row>
    <row r="1730" spans="1:116" ht="9.75" customHeight="1" outlineLevel="4" x14ac:dyDescent="0.15">
      <c r="A1730" s="1000" t="s">
        <v>73</v>
      </c>
      <c r="B1730" s="1004" t="s">
        <v>11</v>
      </c>
      <c r="C1730" s="1008" t="s">
        <v>12</v>
      </c>
      <c r="D1730" s="978">
        <v>11</v>
      </c>
      <c r="E1730" s="1022" t="s">
        <v>10</v>
      </c>
      <c r="F1730" s="966"/>
      <c r="G1730" s="942"/>
      <c r="H1730" s="942"/>
      <c r="I1730" s="942"/>
      <c r="J1730" s="16" t="s">
        <v>156</v>
      </c>
      <c r="K1730" s="20"/>
      <c r="L1730" s="14"/>
      <c r="M1730" s="15"/>
      <c r="N1730" s="15"/>
      <c r="O1730" s="15"/>
      <c r="P1730" s="15"/>
      <c r="Q1730" s="14"/>
      <c r="R1730" s="14"/>
      <c r="S1730" s="1012"/>
      <c r="T1730" s="912"/>
      <c r="U1730" s="912"/>
      <c r="V1730" s="912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</row>
    <row r="1731" spans="1:116" ht="9.75" customHeight="1" outlineLevel="4" x14ac:dyDescent="0.15">
      <c r="A1731" s="1001"/>
      <c r="B1731" s="1005"/>
      <c r="C1731" s="1009"/>
      <c r="D1731" s="979"/>
      <c r="E1731" s="1023"/>
      <c r="F1731" s="967"/>
      <c r="G1731" s="943"/>
      <c r="H1731" s="943"/>
      <c r="I1731" s="943"/>
      <c r="J1731" s="16" t="s">
        <v>157</v>
      </c>
      <c r="K1731" s="20"/>
      <c r="L1731" s="16"/>
      <c r="M1731" s="17"/>
      <c r="N1731" s="17"/>
      <c r="O1731" s="17"/>
      <c r="P1731" s="17"/>
      <c r="Q1731" s="16"/>
      <c r="R1731" s="16"/>
      <c r="S1731" s="1013"/>
      <c r="T1731" s="913"/>
      <c r="U1731" s="913"/>
      <c r="V1731" s="913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</row>
    <row r="1732" spans="1:116" ht="9.75" customHeight="1" outlineLevel="4" x14ac:dyDescent="0.15">
      <c r="A1732" s="1001"/>
      <c r="B1732" s="1005"/>
      <c r="C1732" s="1009"/>
      <c r="D1732" s="979"/>
      <c r="E1732" s="1023"/>
      <c r="F1732" s="967"/>
      <c r="G1732" s="943"/>
      <c r="H1732" s="943"/>
      <c r="I1732" s="943"/>
      <c r="J1732" s="16" t="s">
        <v>158</v>
      </c>
      <c r="K1732" s="20"/>
      <c r="L1732" s="16"/>
      <c r="M1732" s="17"/>
      <c r="N1732" s="17"/>
      <c r="O1732" s="17"/>
      <c r="P1732" s="17"/>
      <c r="Q1732" s="16"/>
      <c r="R1732" s="16"/>
      <c r="S1732" s="1013"/>
      <c r="T1732" s="913"/>
      <c r="U1732" s="913"/>
      <c r="V1732" s="913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</row>
    <row r="1733" spans="1:116" ht="9.75" customHeight="1" outlineLevel="4" x14ac:dyDescent="0.15">
      <c r="A1733" s="1002"/>
      <c r="B1733" s="1006"/>
      <c r="C1733" s="1010"/>
      <c r="D1733" s="979"/>
      <c r="E1733" s="1024"/>
      <c r="F1733" s="967"/>
      <c r="G1733" s="943"/>
      <c r="H1733" s="943"/>
      <c r="I1733" s="943"/>
      <c r="J1733" s="18" t="s">
        <v>159</v>
      </c>
      <c r="K1733" s="21"/>
      <c r="L1733" s="18"/>
      <c r="M1733" s="18"/>
      <c r="N1733" s="18"/>
      <c r="O1733" s="18"/>
      <c r="P1733" s="18"/>
      <c r="Q1733" s="18"/>
      <c r="R1733" s="18"/>
      <c r="S1733" s="1014"/>
      <c r="T1733" s="913"/>
      <c r="U1733" s="913"/>
      <c r="V1733" s="913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</row>
    <row r="1734" spans="1:116" ht="9.75" customHeight="1" outlineLevel="4" thickBot="1" x14ac:dyDescent="0.2">
      <c r="A1734" s="1003"/>
      <c r="B1734" s="1007"/>
      <c r="C1734" s="1011"/>
      <c r="D1734" s="980"/>
      <c r="E1734" s="1025"/>
      <c r="F1734" s="968"/>
      <c r="G1734" s="944"/>
      <c r="H1734" s="944"/>
      <c r="I1734" s="944"/>
      <c r="J1734" s="19" t="s">
        <v>385</v>
      </c>
      <c r="K1734" s="19">
        <f>SUM(K1730:K1733)</f>
        <v>0</v>
      </c>
      <c r="L1734" s="19">
        <f>SUM(L1730:L1733)</f>
        <v>0</v>
      </c>
      <c r="M1734" s="19">
        <f t="shared" ref="M1734:R1734" si="413">SUM(M1730:M1733)</f>
        <v>0</v>
      </c>
      <c r="N1734" s="19">
        <f t="shared" si="413"/>
        <v>0</v>
      </c>
      <c r="O1734" s="19">
        <f t="shared" si="413"/>
        <v>0</v>
      </c>
      <c r="P1734" s="19">
        <f t="shared" si="413"/>
        <v>0</v>
      </c>
      <c r="Q1734" s="19">
        <f t="shared" si="413"/>
        <v>0</v>
      </c>
      <c r="R1734" s="19">
        <f t="shared" si="413"/>
        <v>0</v>
      </c>
      <c r="S1734" s="1015"/>
      <c r="T1734" s="914"/>
      <c r="U1734" s="914"/>
      <c r="V1734" s="914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</row>
    <row r="1735" spans="1:116" ht="9.75" customHeight="1" outlineLevel="4" x14ac:dyDescent="0.15">
      <c r="A1735" s="1000" t="s">
        <v>73</v>
      </c>
      <c r="B1735" s="1004" t="s">
        <v>11</v>
      </c>
      <c r="C1735" s="1008" t="s">
        <v>12</v>
      </c>
      <c r="D1735" s="978">
        <v>11</v>
      </c>
      <c r="E1735" s="960" t="s">
        <v>11</v>
      </c>
      <c r="F1735" s="963"/>
      <c r="G1735" s="942"/>
      <c r="H1735" s="942"/>
      <c r="I1735" s="942"/>
      <c r="J1735" s="14" t="s">
        <v>156</v>
      </c>
      <c r="K1735" s="20"/>
      <c r="L1735" s="20"/>
      <c r="M1735" s="17"/>
      <c r="N1735" s="17"/>
      <c r="O1735" s="17"/>
      <c r="P1735" s="17"/>
      <c r="Q1735" s="16"/>
      <c r="R1735" s="16"/>
      <c r="S1735" s="945"/>
      <c r="T1735" s="912"/>
      <c r="U1735" s="912"/>
      <c r="V1735" s="912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</row>
    <row r="1736" spans="1:116" ht="9.75" customHeight="1" outlineLevel="4" x14ac:dyDescent="0.15">
      <c r="A1736" s="1001"/>
      <c r="B1736" s="1005"/>
      <c r="C1736" s="1009"/>
      <c r="D1736" s="979"/>
      <c r="E1736" s="961"/>
      <c r="F1736" s="964"/>
      <c r="G1736" s="943"/>
      <c r="H1736" s="943"/>
      <c r="I1736" s="943"/>
      <c r="J1736" s="16" t="s">
        <v>157</v>
      </c>
      <c r="K1736" s="20"/>
      <c r="L1736" s="20"/>
      <c r="M1736" s="17"/>
      <c r="N1736" s="17"/>
      <c r="O1736" s="17"/>
      <c r="P1736" s="17"/>
      <c r="Q1736" s="16"/>
      <c r="R1736" s="16"/>
      <c r="S1736" s="946"/>
      <c r="T1736" s="913"/>
      <c r="U1736" s="913"/>
      <c r="V1736" s="913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</row>
    <row r="1737" spans="1:116" ht="9.75" customHeight="1" outlineLevel="4" x14ac:dyDescent="0.15">
      <c r="A1737" s="1001"/>
      <c r="B1737" s="1005"/>
      <c r="C1737" s="1009"/>
      <c r="D1737" s="979"/>
      <c r="E1737" s="961"/>
      <c r="F1737" s="964"/>
      <c r="G1737" s="943"/>
      <c r="H1737" s="943"/>
      <c r="I1737" s="943"/>
      <c r="J1737" s="16" t="s">
        <v>158</v>
      </c>
      <c r="K1737" s="20"/>
      <c r="L1737" s="20"/>
      <c r="M1737" s="17"/>
      <c r="N1737" s="17"/>
      <c r="O1737" s="17"/>
      <c r="P1737" s="17"/>
      <c r="Q1737" s="16"/>
      <c r="R1737" s="16"/>
      <c r="S1737" s="946"/>
      <c r="T1737" s="913"/>
      <c r="U1737" s="913"/>
      <c r="V1737" s="913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</row>
    <row r="1738" spans="1:116" ht="9.75" customHeight="1" outlineLevel="4" x14ac:dyDescent="0.15">
      <c r="A1738" s="1002"/>
      <c r="B1738" s="1006"/>
      <c r="C1738" s="1010"/>
      <c r="D1738" s="979"/>
      <c r="E1738" s="961"/>
      <c r="F1738" s="964"/>
      <c r="G1738" s="943"/>
      <c r="H1738" s="943"/>
      <c r="I1738" s="943"/>
      <c r="J1738" s="18" t="s">
        <v>159</v>
      </c>
      <c r="K1738" s="21"/>
      <c r="L1738" s="21"/>
      <c r="M1738" s="22"/>
      <c r="N1738" s="22"/>
      <c r="O1738" s="22"/>
      <c r="P1738" s="22"/>
      <c r="Q1738" s="18"/>
      <c r="R1738" s="18"/>
      <c r="S1738" s="946"/>
      <c r="T1738" s="913"/>
      <c r="U1738" s="913"/>
      <c r="V1738" s="913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</row>
    <row r="1739" spans="1:116" ht="9.75" customHeight="1" outlineLevel="4" thickBot="1" x14ac:dyDescent="0.2">
      <c r="A1739" s="1003"/>
      <c r="B1739" s="1007"/>
      <c r="C1739" s="1011"/>
      <c r="D1739" s="980"/>
      <c r="E1739" s="962"/>
      <c r="F1739" s="965"/>
      <c r="G1739" s="944"/>
      <c r="H1739" s="944"/>
      <c r="I1739" s="944"/>
      <c r="J1739" s="19" t="s">
        <v>385</v>
      </c>
      <c r="K1739" s="19">
        <f>SUM(K1735:K1738)</f>
        <v>0</v>
      </c>
      <c r="L1739" s="19">
        <f>SUM(L1735:L1738)</f>
        <v>0</v>
      </c>
      <c r="M1739" s="19">
        <f t="shared" ref="M1739:R1739" si="414">SUM(M1735:M1738)</f>
        <v>0</v>
      </c>
      <c r="N1739" s="19">
        <f t="shared" si="414"/>
        <v>0</v>
      </c>
      <c r="O1739" s="19">
        <f t="shared" si="414"/>
        <v>0</v>
      </c>
      <c r="P1739" s="19">
        <f t="shared" si="414"/>
        <v>0</v>
      </c>
      <c r="Q1739" s="19">
        <f t="shared" si="414"/>
        <v>0</v>
      </c>
      <c r="R1739" s="19">
        <f t="shared" si="414"/>
        <v>0</v>
      </c>
      <c r="S1739" s="947"/>
      <c r="T1739" s="914"/>
      <c r="U1739" s="914"/>
      <c r="V1739" s="914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</row>
    <row r="1740" spans="1:116" ht="9.75" customHeight="1" outlineLevel="4" x14ac:dyDescent="0.15">
      <c r="A1740" s="1000" t="s">
        <v>73</v>
      </c>
      <c r="B1740" s="1004" t="s">
        <v>11</v>
      </c>
      <c r="C1740" s="1008" t="s">
        <v>12</v>
      </c>
      <c r="D1740" s="978">
        <v>11</v>
      </c>
      <c r="E1740" s="960" t="s">
        <v>12</v>
      </c>
      <c r="F1740" s="963"/>
      <c r="G1740" s="942"/>
      <c r="H1740" s="942"/>
      <c r="I1740" s="942"/>
      <c r="J1740" s="14" t="s">
        <v>156</v>
      </c>
      <c r="K1740" s="20"/>
      <c r="L1740" s="20"/>
      <c r="M1740" s="17"/>
      <c r="N1740" s="17"/>
      <c r="O1740" s="17"/>
      <c r="P1740" s="17"/>
      <c r="Q1740" s="16"/>
      <c r="R1740" s="16"/>
      <c r="S1740" s="945"/>
      <c r="T1740" s="912"/>
      <c r="U1740" s="912"/>
      <c r="V1740" s="912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</row>
    <row r="1741" spans="1:116" ht="9.75" customHeight="1" outlineLevel="4" x14ac:dyDescent="0.15">
      <c r="A1741" s="1001"/>
      <c r="B1741" s="1005"/>
      <c r="C1741" s="1009"/>
      <c r="D1741" s="979"/>
      <c r="E1741" s="961"/>
      <c r="F1741" s="964"/>
      <c r="G1741" s="943"/>
      <c r="H1741" s="943"/>
      <c r="I1741" s="943"/>
      <c r="J1741" s="16" t="s">
        <v>157</v>
      </c>
      <c r="K1741" s="20"/>
      <c r="L1741" s="20"/>
      <c r="M1741" s="17"/>
      <c r="N1741" s="17"/>
      <c r="O1741" s="17"/>
      <c r="P1741" s="17"/>
      <c r="Q1741" s="16"/>
      <c r="R1741" s="16"/>
      <c r="S1741" s="946"/>
      <c r="T1741" s="913"/>
      <c r="U1741" s="913"/>
      <c r="V1741" s="913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</row>
    <row r="1742" spans="1:116" ht="10.5" customHeight="1" outlineLevel="4" x14ac:dyDescent="0.15">
      <c r="A1742" s="1001"/>
      <c r="B1742" s="1005"/>
      <c r="C1742" s="1009"/>
      <c r="D1742" s="979"/>
      <c r="E1742" s="961"/>
      <c r="F1742" s="964"/>
      <c r="G1742" s="943"/>
      <c r="H1742" s="943"/>
      <c r="I1742" s="943"/>
      <c r="J1742" s="16" t="s">
        <v>158</v>
      </c>
      <c r="K1742" s="20"/>
      <c r="L1742" s="20"/>
      <c r="M1742" s="17"/>
      <c r="N1742" s="17"/>
      <c r="O1742" s="17"/>
      <c r="P1742" s="17"/>
      <c r="Q1742" s="16"/>
      <c r="R1742" s="16"/>
      <c r="S1742" s="946"/>
      <c r="T1742" s="913"/>
      <c r="U1742" s="913"/>
      <c r="V1742" s="913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</row>
    <row r="1743" spans="1:116" ht="10.5" customHeight="1" outlineLevel="4" x14ac:dyDescent="0.15">
      <c r="A1743" s="1002"/>
      <c r="B1743" s="1006"/>
      <c r="C1743" s="1010"/>
      <c r="D1743" s="979"/>
      <c r="E1743" s="961"/>
      <c r="F1743" s="964"/>
      <c r="G1743" s="943"/>
      <c r="H1743" s="943"/>
      <c r="I1743" s="943"/>
      <c r="J1743" s="18" t="s">
        <v>159</v>
      </c>
      <c r="K1743" s="21"/>
      <c r="L1743" s="21"/>
      <c r="M1743" s="22"/>
      <c r="N1743" s="22"/>
      <c r="O1743" s="22"/>
      <c r="P1743" s="22"/>
      <c r="Q1743" s="18"/>
      <c r="R1743" s="18"/>
      <c r="S1743" s="946"/>
      <c r="T1743" s="913"/>
      <c r="U1743" s="913"/>
      <c r="V1743" s="913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</row>
    <row r="1744" spans="1:116" ht="9.75" customHeight="1" outlineLevel="4" thickBot="1" x14ac:dyDescent="0.2">
      <c r="A1744" s="1003"/>
      <c r="B1744" s="1007"/>
      <c r="C1744" s="1011"/>
      <c r="D1744" s="980"/>
      <c r="E1744" s="962"/>
      <c r="F1744" s="965"/>
      <c r="G1744" s="944"/>
      <c r="H1744" s="944"/>
      <c r="I1744" s="944"/>
      <c r="J1744" s="19" t="s">
        <v>385</v>
      </c>
      <c r="K1744" s="19">
        <f>SUM(K1740:K1743)</f>
        <v>0</v>
      </c>
      <c r="L1744" s="19">
        <f>SUM(L1740:L1743)</f>
        <v>0</v>
      </c>
      <c r="M1744" s="19">
        <f t="shared" ref="M1744:R1744" si="415">SUM(M1740:M1743)</f>
        <v>0</v>
      </c>
      <c r="N1744" s="19">
        <f t="shared" si="415"/>
        <v>0</v>
      </c>
      <c r="O1744" s="19">
        <f t="shared" si="415"/>
        <v>0</v>
      </c>
      <c r="P1744" s="19">
        <f t="shared" si="415"/>
        <v>0</v>
      </c>
      <c r="Q1744" s="19">
        <f t="shared" si="415"/>
        <v>0</v>
      </c>
      <c r="R1744" s="19">
        <f t="shared" si="415"/>
        <v>0</v>
      </c>
      <c r="S1744" s="947"/>
      <c r="T1744" s="914"/>
      <c r="U1744" s="914"/>
      <c r="V1744" s="914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</row>
    <row r="1745" spans="1:116" ht="9.75" customHeight="1" outlineLevel="3" thickBot="1" x14ac:dyDescent="0.2">
      <c r="A1745" s="30" t="s">
        <v>73</v>
      </c>
      <c r="B1745" s="31" t="s">
        <v>11</v>
      </c>
      <c r="C1745" s="10" t="s">
        <v>12</v>
      </c>
      <c r="D1745" s="25">
        <v>11</v>
      </c>
      <c r="E1745" s="915" t="s">
        <v>46</v>
      </c>
      <c r="F1745" s="916"/>
      <c r="G1745" s="916"/>
      <c r="H1745" s="916"/>
      <c r="I1745" s="916"/>
      <c r="J1745" s="917"/>
      <c r="K1745" s="26">
        <f>K1734+K1739+K1744</f>
        <v>0</v>
      </c>
      <c r="L1745" s="26">
        <f>L1734+L1739+L1744</f>
        <v>0</v>
      </c>
      <c r="M1745" s="26">
        <f t="shared" ref="M1745:R1745" si="416">M1734+M1739+M1744</f>
        <v>0</v>
      </c>
      <c r="N1745" s="26">
        <f t="shared" si="416"/>
        <v>0</v>
      </c>
      <c r="O1745" s="26">
        <f t="shared" si="416"/>
        <v>0</v>
      </c>
      <c r="P1745" s="26">
        <f t="shared" si="416"/>
        <v>0</v>
      </c>
      <c r="Q1745" s="26">
        <f t="shared" si="416"/>
        <v>0</v>
      </c>
      <c r="R1745" s="26">
        <f t="shared" si="416"/>
        <v>0</v>
      </c>
      <c r="S1745" s="42" t="s">
        <v>13</v>
      </c>
      <c r="T1745" s="43" t="s">
        <v>13</v>
      </c>
      <c r="U1745" s="44" t="s">
        <v>13</v>
      </c>
      <c r="V1745" s="45" t="s">
        <v>13</v>
      </c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</row>
    <row r="1746" spans="1:116" ht="9.75" customHeight="1" outlineLevel="4" thickBot="1" x14ac:dyDescent="0.2">
      <c r="A1746" s="11" t="s">
        <v>73</v>
      </c>
      <c r="B1746" s="12" t="s">
        <v>11</v>
      </c>
      <c r="C1746" s="86" t="s">
        <v>12</v>
      </c>
      <c r="D1746" s="13">
        <v>12</v>
      </c>
      <c r="E1746" s="1016" t="s">
        <v>249</v>
      </c>
      <c r="F1746" s="1017"/>
      <c r="G1746" s="1017"/>
      <c r="H1746" s="1017"/>
      <c r="I1746" s="1017"/>
      <c r="J1746" s="1017"/>
      <c r="K1746" s="1017"/>
      <c r="L1746" s="1017"/>
      <c r="M1746" s="1017"/>
      <c r="N1746" s="1017"/>
      <c r="O1746" s="1017"/>
      <c r="P1746" s="1017"/>
      <c r="Q1746" s="1017"/>
      <c r="R1746" s="1017"/>
      <c r="S1746" s="1017"/>
      <c r="T1746" s="1017"/>
      <c r="U1746" s="1017"/>
      <c r="V1746" s="1018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</row>
    <row r="1747" spans="1:116" ht="9.75" customHeight="1" outlineLevel="4" x14ac:dyDescent="0.15">
      <c r="A1747" s="1000" t="s">
        <v>73</v>
      </c>
      <c r="B1747" s="1004" t="s">
        <v>11</v>
      </c>
      <c r="C1747" s="1008" t="s">
        <v>12</v>
      </c>
      <c r="D1747" s="978">
        <v>12</v>
      </c>
      <c r="E1747" s="1022" t="s">
        <v>10</v>
      </c>
      <c r="F1747" s="966"/>
      <c r="G1747" s="942"/>
      <c r="H1747" s="942"/>
      <c r="I1747" s="942"/>
      <c r="J1747" s="16" t="s">
        <v>156</v>
      </c>
      <c r="K1747" s="20"/>
      <c r="L1747" s="14"/>
      <c r="M1747" s="15"/>
      <c r="N1747" s="15"/>
      <c r="O1747" s="15"/>
      <c r="P1747" s="15"/>
      <c r="Q1747" s="14"/>
      <c r="R1747" s="14"/>
      <c r="S1747" s="1012"/>
      <c r="T1747" s="912"/>
      <c r="U1747" s="912"/>
      <c r="V1747" s="912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</row>
    <row r="1748" spans="1:116" ht="9.75" customHeight="1" outlineLevel="4" x14ac:dyDescent="0.15">
      <c r="A1748" s="1001"/>
      <c r="B1748" s="1005"/>
      <c r="C1748" s="1009"/>
      <c r="D1748" s="979"/>
      <c r="E1748" s="1023"/>
      <c r="F1748" s="967"/>
      <c r="G1748" s="943"/>
      <c r="H1748" s="943"/>
      <c r="I1748" s="943"/>
      <c r="J1748" s="16" t="s">
        <v>157</v>
      </c>
      <c r="K1748" s="20"/>
      <c r="L1748" s="16"/>
      <c r="M1748" s="17"/>
      <c r="N1748" s="17"/>
      <c r="O1748" s="17"/>
      <c r="P1748" s="17"/>
      <c r="Q1748" s="16"/>
      <c r="R1748" s="16"/>
      <c r="S1748" s="1013"/>
      <c r="T1748" s="913"/>
      <c r="U1748" s="913"/>
      <c r="V1748" s="913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</row>
    <row r="1749" spans="1:116" ht="9.75" customHeight="1" outlineLevel="4" x14ac:dyDescent="0.15">
      <c r="A1749" s="1001"/>
      <c r="B1749" s="1005"/>
      <c r="C1749" s="1009"/>
      <c r="D1749" s="979"/>
      <c r="E1749" s="1023"/>
      <c r="F1749" s="967"/>
      <c r="G1749" s="943"/>
      <c r="H1749" s="943"/>
      <c r="I1749" s="943"/>
      <c r="J1749" s="16" t="s">
        <v>158</v>
      </c>
      <c r="K1749" s="20"/>
      <c r="L1749" s="16"/>
      <c r="M1749" s="17"/>
      <c r="N1749" s="17"/>
      <c r="O1749" s="17"/>
      <c r="P1749" s="17"/>
      <c r="Q1749" s="16"/>
      <c r="R1749" s="16"/>
      <c r="S1749" s="1013"/>
      <c r="T1749" s="913"/>
      <c r="U1749" s="913"/>
      <c r="V1749" s="913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</row>
    <row r="1750" spans="1:116" ht="9.75" customHeight="1" outlineLevel="4" x14ac:dyDescent="0.15">
      <c r="A1750" s="1002"/>
      <c r="B1750" s="1006"/>
      <c r="C1750" s="1010"/>
      <c r="D1750" s="979"/>
      <c r="E1750" s="1024"/>
      <c r="F1750" s="967"/>
      <c r="G1750" s="943"/>
      <c r="H1750" s="943"/>
      <c r="I1750" s="943"/>
      <c r="J1750" s="18" t="s">
        <v>159</v>
      </c>
      <c r="K1750" s="21"/>
      <c r="L1750" s="18"/>
      <c r="M1750" s="18"/>
      <c r="N1750" s="18"/>
      <c r="O1750" s="18"/>
      <c r="P1750" s="18"/>
      <c r="Q1750" s="18"/>
      <c r="R1750" s="18"/>
      <c r="S1750" s="1014"/>
      <c r="T1750" s="913"/>
      <c r="U1750" s="913"/>
      <c r="V1750" s="913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</row>
    <row r="1751" spans="1:116" ht="9.75" customHeight="1" outlineLevel="4" thickBot="1" x14ac:dyDescent="0.2">
      <c r="A1751" s="1003"/>
      <c r="B1751" s="1007"/>
      <c r="C1751" s="1011"/>
      <c r="D1751" s="980"/>
      <c r="E1751" s="1025"/>
      <c r="F1751" s="968"/>
      <c r="G1751" s="944"/>
      <c r="H1751" s="944"/>
      <c r="I1751" s="944"/>
      <c r="J1751" s="19" t="s">
        <v>385</v>
      </c>
      <c r="K1751" s="19">
        <f>SUM(K1747:K1750)</f>
        <v>0</v>
      </c>
      <c r="L1751" s="19">
        <f>SUM(L1747:L1750)</f>
        <v>0</v>
      </c>
      <c r="M1751" s="19">
        <f t="shared" ref="M1751:R1751" si="417">SUM(M1747:M1750)</f>
        <v>0</v>
      </c>
      <c r="N1751" s="19">
        <f t="shared" si="417"/>
        <v>0</v>
      </c>
      <c r="O1751" s="19">
        <f t="shared" si="417"/>
        <v>0</v>
      </c>
      <c r="P1751" s="19">
        <f t="shared" si="417"/>
        <v>0</v>
      </c>
      <c r="Q1751" s="19">
        <f t="shared" si="417"/>
        <v>0</v>
      </c>
      <c r="R1751" s="19">
        <f t="shared" si="417"/>
        <v>0</v>
      </c>
      <c r="S1751" s="1015"/>
      <c r="T1751" s="914"/>
      <c r="U1751" s="914"/>
      <c r="V1751" s="914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</row>
    <row r="1752" spans="1:116" ht="9.75" customHeight="1" outlineLevel="4" x14ac:dyDescent="0.15">
      <c r="A1752" s="1000" t="s">
        <v>73</v>
      </c>
      <c r="B1752" s="1004" t="s">
        <v>11</v>
      </c>
      <c r="C1752" s="1008" t="s">
        <v>12</v>
      </c>
      <c r="D1752" s="978">
        <v>12</v>
      </c>
      <c r="E1752" s="960" t="s">
        <v>11</v>
      </c>
      <c r="F1752" s="963"/>
      <c r="G1752" s="942"/>
      <c r="H1752" s="942"/>
      <c r="I1752" s="942"/>
      <c r="J1752" s="14" t="s">
        <v>156</v>
      </c>
      <c r="K1752" s="20"/>
      <c r="L1752" s="20"/>
      <c r="M1752" s="17"/>
      <c r="N1752" s="17"/>
      <c r="O1752" s="17"/>
      <c r="P1752" s="17"/>
      <c r="Q1752" s="16"/>
      <c r="R1752" s="16"/>
      <c r="S1752" s="945"/>
      <c r="T1752" s="912"/>
      <c r="U1752" s="912"/>
      <c r="V1752" s="912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</row>
    <row r="1753" spans="1:116" ht="9.75" customHeight="1" outlineLevel="4" x14ac:dyDescent="0.15">
      <c r="A1753" s="1001"/>
      <c r="B1753" s="1005"/>
      <c r="C1753" s="1009"/>
      <c r="D1753" s="979"/>
      <c r="E1753" s="961"/>
      <c r="F1753" s="964"/>
      <c r="G1753" s="943"/>
      <c r="H1753" s="943"/>
      <c r="I1753" s="943"/>
      <c r="J1753" s="16" t="s">
        <v>157</v>
      </c>
      <c r="K1753" s="20"/>
      <c r="L1753" s="20"/>
      <c r="M1753" s="17"/>
      <c r="N1753" s="17"/>
      <c r="O1753" s="17"/>
      <c r="P1753" s="17"/>
      <c r="Q1753" s="16"/>
      <c r="R1753" s="16"/>
      <c r="S1753" s="946"/>
      <c r="T1753" s="913"/>
      <c r="U1753" s="913"/>
      <c r="V1753" s="913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</row>
    <row r="1754" spans="1:116" ht="9.75" customHeight="1" outlineLevel="4" x14ac:dyDescent="0.15">
      <c r="A1754" s="1001"/>
      <c r="B1754" s="1005"/>
      <c r="C1754" s="1009"/>
      <c r="D1754" s="979"/>
      <c r="E1754" s="961"/>
      <c r="F1754" s="964"/>
      <c r="G1754" s="943"/>
      <c r="H1754" s="943"/>
      <c r="I1754" s="943"/>
      <c r="J1754" s="16" t="s">
        <v>158</v>
      </c>
      <c r="K1754" s="20"/>
      <c r="L1754" s="20"/>
      <c r="M1754" s="17"/>
      <c r="N1754" s="17"/>
      <c r="O1754" s="17"/>
      <c r="P1754" s="17"/>
      <c r="Q1754" s="16"/>
      <c r="R1754" s="16"/>
      <c r="S1754" s="946"/>
      <c r="T1754" s="913"/>
      <c r="U1754" s="913"/>
      <c r="V1754" s="913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</row>
    <row r="1755" spans="1:116" ht="9.75" customHeight="1" outlineLevel="4" x14ac:dyDescent="0.15">
      <c r="A1755" s="1002"/>
      <c r="B1755" s="1006"/>
      <c r="C1755" s="1010"/>
      <c r="D1755" s="979"/>
      <c r="E1755" s="961"/>
      <c r="F1755" s="964"/>
      <c r="G1755" s="943"/>
      <c r="H1755" s="943"/>
      <c r="I1755" s="943"/>
      <c r="J1755" s="18" t="s">
        <v>159</v>
      </c>
      <c r="K1755" s="21"/>
      <c r="L1755" s="21"/>
      <c r="M1755" s="22"/>
      <c r="N1755" s="22"/>
      <c r="O1755" s="22"/>
      <c r="P1755" s="22"/>
      <c r="Q1755" s="18"/>
      <c r="R1755" s="18"/>
      <c r="S1755" s="946"/>
      <c r="T1755" s="913"/>
      <c r="U1755" s="913"/>
      <c r="V1755" s="913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</row>
    <row r="1756" spans="1:116" ht="9.75" customHeight="1" outlineLevel="4" thickBot="1" x14ac:dyDescent="0.2">
      <c r="A1756" s="1003"/>
      <c r="B1756" s="1007"/>
      <c r="C1756" s="1011"/>
      <c r="D1756" s="980"/>
      <c r="E1756" s="962"/>
      <c r="F1756" s="965"/>
      <c r="G1756" s="944"/>
      <c r="H1756" s="944"/>
      <c r="I1756" s="944"/>
      <c r="J1756" s="19" t="s">
        <v>385</v>
      </c>
      <c r="K1756" s="19">
        <f>SUM(K1752:K1755)</f>
        <v>0</v>
      </c>
      <c r="L1756" s="19">
        <f>SUM(L1752:L1755)</f>
        <v>0</v>
      </c>
      <c r="M1756" s="19">
        <f t="shared" ref="M1756:R1756" si="418">SUM(M1752:M1755)</f>
        <v>0</v>
      </c>
      <c r="N1756" s="19">
        <f t="shared" si="418"/>
        <v>0</v>
      </c>
      <c r="O1756" s="19">
        <f t="shared" si="418"/>
        <v>0</v>
      </c>
      <c r="P1756" s="19">
        <f t="shared" si="418"/>
        <v>0</v>
      </c>
      <c r="Q1756" s="19">
        <f t="shared" si="418"/>
        <v>0</v>
      </c>
      <c r="R1756" s="19">
        <f t="shared" si="418"/>
        <v>0</v>
      </c>
      <c r="S1756" s="947"/>
      <c r="T1756" s="914"/>
      <c r="U1756" s="914"/>
      <c r="V1756" s="914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</row>
    <row r="1757" spans="1:116" ht="9.75" customHeight="1" outlineLevel="4" x14ac:dyDescent="0.15">
      <c r="A1757" s="1000" t="s">
        <v>73</v>
      </c>
      <c r="B1757" s="1004" t="s">
        <v>11</v>
      </c>
      <c r="C1757" s="1008" t="s">
        <v>12</v>
      </c>
      <c r="D1757" s="978">
        <v>12</v>
      </c>
      <c r="E1757" s="960" t="s">
        <v>12</v>
      </c>
      <c r="F1757" s="963"/>
      <c r="G1757" s="942"/>
      <c r="H1757" s="942"/>
      <c r="I1757" s="942"/>
      <c r="J1757" s="14" t="s">
        <v>156</v>
      </c>
      <c r="K1757" s="20"/>
      <c r="L1757" s="20"/>
      <c r="M1757" s="17"/>
      <c r="N1757" s="17"/>
      <c r="O1757" s="17"/>
      <c r="P1757" s="17"/>
      <c r="Q1757" s="16"/>
      <c r="R1757" s="16"/>
      <c r="S1757" s="945"/>
      <c r="T1757" s="912"/>
      <c r="U1757" s="912"/>
      <c r="V1757" s="912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</row>
    <row r="1758" spans="1:116" ht="9.75" customHeight="1" outlineLevel="4" x14ac:dyDescent="0.15">
      <c r="A1758" s="1001"/>
      <c r="B1758" s="1005"/>
      <c r="C1758" s="1009"/>
      <c r="D1758" s="979"/>
      <c r="E1758" s="961"/>
      <c r="F1758" s="964"/>
      <c r="G1758" s="943"/>
      <c r="H1758" s="943"/>
      <c r="I1758" s="943"/>
      <c r="J1758" s="16" t="s">
        <v>157</v>
      </c>
      <c r="K1758" s="20"/>
      <c r="L1758" s="20"/>
      <c r="M1758" s="17"/>
      <c r="N1758" s="17"/>
      <c r="O1758" s="17"/>
      <c r="P1758" s="17"/>
      <c r="Q1758" s="16"/>
      <c r="R1758" s="16"/>
      <c r="S1758" s="946"/>
      <c r="T1758" s="913"/>
      <c r="U1758" s="913"/>
      <c r="V1758" s="913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</row>
    <row r="1759" spans="1:116" ht="10.5" customHeight="1" outlineLevel="4" x14ac:dyDescent="0.15">
      <c r="A1759" s="1001"/>
      <c r="B1759" s="1005"/>
      <c r="C1759" s="1009"/>
      <c r="D1759" s="979"/>
      <c r="E1759" s="961"/>
      <c r="F1759" s="964"/>
      <c r="G1759" s="943"/>
      <c r="H1759" s="943"/>
      <c r="I1759" s="943"/>
      <c r="J1759" s="16" t="s">
        <v>158</v>
      </c>
      <c r="K1759" s="20"/>
      <c r="L1759" s="20"/>
      <c r="M1759" s="17"/>
      <c r="N1759" s="17"/>
      <c r="O1759" s="17"/>
      <c r="P1759" s="17"/>
      <c r="Q1759" s="16"/>
      <c r="R1759" s="16"/>
      <c r="S1759" s="946"/>
      <c r="T1759" s="913"/>
      <c r="U1759" s="913"/>
      <c r="V1759" s="913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</row>
    <row r="1760" spans="1:116" ht="10.5" customHeight="1" outlineLevel="4" x14ac:dyDescent="0.15">
      <c r="A1760" s="1002"/>
      <c r="B1760" s="1006"/>
      <c r="C1760" s="1010"/>
      <c r="D1760" s="979"/>
      <c r="E1760" s="961"/>
      <c r="F1760" s="964"/>
      <c r="G1760" s="943"/>
      <c r="H1760" s="943"/>
      <c r="I1760" s="943"/>
      <c r="J1760" s="18" t="s">
        <v>159</v>
      </c>
      <c r="K1760" s="21"/>
      <c r="L1760" s="21"/>
      <c r="M1760" s="22"/>
      <c r="N1760" s="22"/>
      <c r="O1760" s="22"/>
      <c r="P1760" s="22"/>
      <c r="Q1760" s="18"/>
      <c r="R1760" s="18"/>
      <c r="S1760" s="946"/>
      <c r="T1760" s="913"/>
      <c r="U1760" s="913"/>
      <c r="V1760" s="913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</row>
    <row r="1761" spans="1:116" ht="9.75" customHeight="1" outlineLevel="4" thickBot="1" x14ac:dyDescent="0.2">
      <c r="A1761" s="1003"/>
      <c r="B1761" s="1007"/>
      <c r="C1761" s="1011"/>
      <c r="D1761" s="980"/>
      <c r="E1761" s="962"/>
      <c r="F1761" s="965"/>
      <c r="G1761" s="944"/>
      <c r="H1761" s="944"/>
      <c r="I1761" s="944"/>
      <c r="J1761" s="19" t="s">
        <v>385</v>
      </c>
      <c r="K1761" s="19">
        <f>SUM(K1757:K1760)</f>
        <v>0</v>
      </c>
      <c r="L1761" s="19">
        <f>SUM(L1757:L1760)</f>
        <v>0</v>
      </c>
      <c r="M1761" s="19">
        <f t="shared" ref="M1761:R1761" si="419">SUM(M1757:M1760)</f>
        <v>0</v>
      </c>
      <c r="N1761" s="19">
        <f t="shared" si="419"/>
        <v>0</v>
      </c>
      <c r="O1761" s="19">
        <f t="shared" si="419"/>
        <v>0</v>
      </c>
      <c r="P1761" s="19">
        <f t="shared" si="419"/>
        <v>0</v>
      </c>
      <c r="Q1761" s="19">
        <f t="shared" si="419"/>
        <v>0</v>
      </c>
      <c r="R1761" s="19">
        <f t="shared" si="419"/>
        <v>0</v>
      </c>
      <c r="S1761" s="947"/>
      <c r="T1761" s="914"/>
      <c r="U1761" s="914"/>
      <c r="V1761" s="914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</row>
    <row r="1762" spans="1:116" ht="9.75" customHeight="1" outlineLevel="3" thickBot="1" x14ac:dyDescent="0.2">
      <c r="A1762" s="30" t="s">
        <v>73</v>
      </c>
      <c r="B1762" s="31" t="s">
        <v>11</v>
      </c>
      <c r="C1762" s="10" t="s">
        <v>12</v>
      </c>
      <c r="D1762" s="25">
        <v>12</v>
      </c>
      <c r="E1762" s="915" t="s">
        <v>46</v>
      </c>
      <c r="F1762" s="916"/>
      <c r="G1762" s="916"/>
      <c r="H1762" s="916"/>
      <c r="I1762" s="916"/>
      <c r="J1762" s="917"/>
      <c r="K1762" s="26">
        <f>K1751+K1756+K1761</f>
        <v>0</v>
      </c>
      <c r="L1762" s="26">
        <f>L1751+L1756+L1761</f>
        <v>0</v>
      </c>
      <c r="M1762" s="26">
        <f t="shared" ref="M1762:R1762" si="420">M1751+M1756+M1761</f>
        <v>0</v>
      </c>
      <c r="N1762" s="26">
        <f t="shared" si="420"/>
        <v>0</v>
      </c>
      <c r="O1762" s="26">
        <f t="shared" si="420"/>
        <v>0</v>
      </c>
      <c r="P1762" s="26">
        <f t="shared" si="420"/>
        <v>0</v>
      </c>
      <c r="Q1762" s="26">
        <f t="shared" si="420"/>
        <v>0</v>
      </c>
      <c r="R1762" s="26">
        <f t="shared" si="420"/>
        <v>0</v>
      </c>
      <c r="S1762" s="42" t="s">
        <v>13</v>
      </c>
      <c r="T1762" s="43" t="s">
        <v>13</v>
      </c>
      <c r="U1762" s="44" t="s">
        <v>13</v>
      </c>
      <c r="V1762" s="45" t="s">
        <v>13</v>
      </c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</row>
    <row r="1763" spans="1:116" ht="9.75" customHeight="1" outlineLevel="4" thickBot="1" x14ac:dyDescent="0.2">
      <c r="A1763" s="11" t="s">
        <v>73</v>
      </c>
      <c r="B1763" s="12" t="s">
        <v>11</v>
      </c>
      <c r="C1763" s="86" t="s">
        <v>12</v>
      </c>
      <c r="D1763" s="13">
        <v>13</v>
      </c>
      <c r="E1763" s="1016" t="s">
        <v>250</v>
      </c>
      <c r="F1763" s="1017"/>
      <c r="G1763" s="1017"/>
      <c r="H1763" s="1017"/>
      <c r="I1763" s="1017"/>
      <c r="J1763" s="1017"/>
      <c r="K1763" s="1017"/>
      <c r="L1763" s="1017"/>
      <c r="M1763" s="1017"/>
      <c r="N1763" s="1017"/>
      <c r="O1763" s="1017"/>
      <c r="P1763" s="1017"/>
      <c r="Q1763" s="1017"/>
      <c r="R1763" s="1017"/>
      <c r="S1763" s="1017"/>
      <c r="T1763" s="1017"/>
      <c r="U1763" s="1017"/>
      <c r="V1763" s="1018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</row>
    <row r="1764" spans="1:116" ht="9.75" customHeight="1" outlineLevel="4" x14ac:dyDescent="0.15">
      <c r="A1764" s="1000" t="s">
        <v>73</v>
      </c>
      <c r="B1764" s="1004" t="s">
        <v>11</v>
      </c>
      <c r="C1764" s="1008" t="s">
        <v>12</v>
      </c>
      <c r="D1764" s="978">
        <v>13</v>
      </c>
      <c r="E1764" s="1022" t="s">
        <v>10</v>
      </c>
      <c r="F1764" s="966"/>
      <c r="G1764" s="942"/>
      <c r="H1764" s="942"/>
      <c r="I1764" s="942"/>
      <c r="J1764" s="16" t="s">
        <v>156</v>
      </c>
      <c r="K1764" s="20"/>
      <c r="L1764" s="14"/>
      <c r="M1764" s="15"/>
      <c r="N1764" s="15"/>
      <c r="O1764" s="15"/>
      <c r="P1764" s="15"/>
      <c r="Q1764" s="14"/>
      <c r="R1764" s="14"/>
      <c r="S1764" s="1012"/>
      <c r="T1764" s="912"/>
      <c r="U1764" s="912"/>
      <c r="V1764" s="912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</row>
    <row r="1765" spans="1:116" ht="9.75" customHeight="1" outlineLevel="4" x14ac:dyDescent="0.15">
      <c r="A1765" s="1001"/>
      <c r="B1765" s="1005"/>
      <c r="C1765" s="1009"/>
      <c r="D1765" s="979"/>
      <c r="E1765" s="1023"/>
      <c r="F1765" s="967"/>
      <c r="G1765" s="943"/>
      <c r="H1765" s="943"/>
      <c r="I1765" s="943"/>
      <c r="J1765" s="16" t="s">
        <v>157</v>
      </c>
      <c r="K1765" s="20"/>
      <c r="L1765" s="16"/>
      <c r="M1765" s="17"/>
      <c r="N1765" s="17"/>
      <c r="O1765" s="17"/>
      <c r="P1765" s="17"/>
      <c r="Q1765" s="16"/>
      <c r="R1765" s="16"/>
      <c r="S1765" s="1013"/>
      <c r="T1765" s="913"/>
      <c r="U1765" s="913"/>
      <c r="V1765" s="913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</row>
    <row r="1766" spans="1:116" ht="9.75" customHeight="1" outlineLevel="4" x14ac:dyDescent="0.15">
      <c r="A1766" s="1001"/>
      <c r="B1766" s="1005"/>
      <c r="C1766" s="1009"/>
      <c r="D1766" s="979"/>
      <c r="E1766" s="1023"/>
      <c r="F1766" s="967"/>
      <c r="G1766" s="943"/>
      <c r="H1766" s="943"/>
      <c r="I1766" s="943"/>
      <c r="J1766" s="16" t="s">
        <v>158</v>
      </c>
      <c r="K1766" s="20"/>
      <c r="L1766" s="16"/>
      <c r="M1766" s="17"/>
      <c r="N1766" s="17"/>
      <c r="O1766" s="17"/>
      <c r="P1766" s="17"/>
      <c r="Q1766" s="16"/>
      <c r="R1766" s="16"/>
      <c r="S1766" s="1013"/>
      <c r="T1766" s="913"/>
      <c r="U1766" s="913"/>
      <c r="V1766" s="913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</row>
    <row r="1767" spans="1:116" ht="9.75" customHeight="1" outlineLevel="4" x14ac:dyDescent="0.15">
      <c r="A1767" s="1002"/>
      <c r="B1767" s="1006"/>
      <c r="C1767" s="1010"/>
      <c r="D1767" s="979"/>
      <c r="E1767" s="1024"/>
      <c r="F1767" s="967"/>
      <c r="G1767" s="943"/>
      <c r="H1767" s="943"/>
      <c r="I1767" s="943"/>
      <c r="J1767" s="18" t="s">
        <v>159</v>
      </c>
      <c r="K1767" s="21"/>
      <c r="L1767" s="18"/>
      <c r="M1767" s="18"/>
      <c r="N1767" s="18"/>
      <c r="O1767" s="18"/>
      <c r="P1767" s="18"/>
      <c r="Q1767" s="18"/>
      <c r="R1767" s="18"/>
      <c r="S1767" s="1014"/>
      <c r="T1767" s="913"/>
      <c r="U1767" s="913"/>
      <c r="V1767" s="913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</row>
    <row r="1768" spans="1:116" ht="9.75" customHeight="1" outlineLevel="4" thickBot="1" x14ac:dyDescent="0.2">
      <c r="A1768" s="1003"/>
      <c r="B1768" s="1007"/>
      <c r="C1768" s="1011"/>
      <c r="D1768" s="980"/>
      <c r="E1768" s="1025"/>
      <c r="F1768" s="968"/>
      <c r="G1768" s="944"/>
      <c r="H1768" s="944"/>
      <c r="I1768" s="944"/>
      <c r="J1768" s="19" t="s">
        <v>385</v>
      </c>
      <c r="K1768" s="19">
        <f>SUM(K1764:K1767)</f>
        <v>0</v>
      </c>
      <c r="L1768" s="19">
        <f>SUM(L1764:L1767)</f>
        <v>0</v>
      </c>
      <c r="M1768" s="19">
        <f t="shared" ref="M1768:R1768" si="421">SUM(M1764:M1767)</f>
        <v>0</v>
      </c>
      <c r="N1768" s="19">
        <f t="shared" si="421"/>
        <v>0</v>
      </c>
      <c r="O1768" s="19">
        <f t="shared" si="421"/>
        <v>0</v>
      </c>
      <c r="P1768" s="19">
        <f t="shared" si="421"/>
        <v>0</v>
      </c>
      <c r="Q1768" s="19">
        <f t="shared" si="421"/>
        <v>0</v>
      </c>
      <c r="R1768" s="19">
        <f t="shared" si="421"/>
        <v>0</v>
      </c>
      <c r="S1768" s="1015"/>
      <c r="T1768" s="914"/>
      <c r="U1768" s="914"/>
      <c r="V1768" s="914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</row>
    <row r="1769" spans="1:116" ht="9.75" customHeight="1" outlineLevel="4" x14ac:dyDescent="0.15">
      <c r="A1769" s="1000" t="s">
        <v>73</v>
      </c>
      <c r="B1769" s="1004" t="s">
        <v>11</v>
      </c>
      <c r="C1769" s="1008" t="s">
        <v>12</v>
      </c>
      <c r="D1769" s="978">
        <v>13</v>
      </c>
      <c r="E1769" s="960" t="s">
        <v>11</v>
      </c>
      <c r="F1769" s="963"/>
      <c r="G1769" s="942"/>
      <c r="H1769" s="942"/>
      <c r="I1769" s="942"/>
      <c r="J1769" s="14" t="s">
        <v>156</v>
      </c>
      <c r="K1769" s="20"/>
      <c r="L1769" s="20"/>
      <c r="M1769" s="17"/>
      <c r="N1769" s="17"/>
      <c r="O1769" s="17"/>
      <c r="P1769" s="17"/>
      <c r="Q1769" s="16"/>
      <c r="R1769" s="16"/>
      <c r="S1769" s="945"/>
      <c r="T1769" s="912"/>
      <c r="U1769" s="912"/>
      <c r="V1769" s="912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</row>
    <row r="1770" spans="1:116" ht="9.75" customHeight="1" outlineLevel="4" x14ac:dyDescent="0.15">
      <c r="A1770" s="1001"/>
      <c r="B1770" s="1005"/>
      <c r="C1770" s="1009"/>
      <c r="D1770" s="979"/>
      <c r="E1770" s="961"/>
      <c r="F1770" s="964"/>
      <c r="G1770" s="943"/>
      <c r="H1770" s="943"/>
      <c r="I1770" s="943"/>
      <c r="J1770" s="16" t="s">
        <v>157</v>
      </c>
      <c r="K1770" s="20"/>
      <c r="L1770" s="20"/>
      <c r="M1770" s="17"/>
      <c r="N1770" s="17"/>
      <c r="O1770" s="17"/>
      <c r="P1770" s="17"/>
      <c r="Q1770" s="16"/>
      <c r="R1770" s="16"/>
      <c r="S1770" s="946"/>
      <c r="T1770" s="913"/>
      <c r="U1770" s="913"/>
      <c r="V1770" s="913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</row>
    <row r="1771" spans="1:116" ht="9.75" customHeight="1" outlineLevel="4" x14ac:dyDescent="0.15">
      <c r="A1771" s="1001"/>
      <c r="B1771" s="1005"/>
      <c r="C1771" s="1009"/>
      <c r="D1771" s="979"/>
      <c r="E1771" s="961"/>
      <c r="F1771" s="964"/>
      <c r="G1771" s="943"/>
      <c r="H1771" s="943"/>
      <c r="I1771" s="943"/>
      <c r="J1771" s="16" t="s">
        <v>158</v>
      </c>
      <c r="K1771" s="20"/>
      <c r="L1771" s="20"/>
      <c r="M1771" s="17"/>
      <c r="N1771" s="17"/>
      <c r="O1771" s="17"/>
      <c r="P1771" s="17"/>
      <c r="Q1771" s="16"/>
      <c r="R1771" s="16"/>
      <c r="S1771" s="946"/>
      <c r="T1771" s="913"/>
      <c r="U1771" s="913"/>
      <c r="V1771" s="913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</row>
    <row r="1772" spans="1:116" ht="9.75" customHeight="1" outlineLevel="4" x14ac:dyDescent="0.15">
      <c r="A1772" s="1002"/>
      <c r="B1772" s="1006"/>
      <c r="C1772" s="1010"/>
      <c r="D1772" s="979"/>
      <c r="E1772" s="961"/>
      <c r="F1772" s="964"/>
      <c r="G1772" s="943"/>
      <c r="H1772" s="943"/>
      <c r="I1772" s="943"/>
      <c r="J1772" s="18" t="s">
        <v>159</v>
      </c>
      <c r="K1772" s="21"/>
      <c r="L1772" s="21"/>
      <c r="M1772" s="22"/>
      <c r="N1772" s="22"/>
      <c r="O1772" s="22"/>
      <c r="P1772" s="22"/>
      <c r="Q1772" s="18"/>
      <c r="R1772" s="18"/>
      <c r="S1772" s="946"/>
      <c r="T1772" s="913"/>
      <c r="U1772" s="913"/>
      <c r="V1772" s="913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</row>
    <row r="1773" spans="1:116" ht="9.75" customHeight="1" outlineLevel="4" thickBot="1" x14ac:dyDescent="0.2">
      <c r="A1773" s="1003"/>
      <c r="B1773" s="1007"/>
      <c r="C1773" s="1011"/>
      <c r="D1773" s="980"/>
      <c r="E1773" s="962"/>
      <c r="F1773" s="965"/>
      <c r="G1773" s="944"/>
      <c r="H1773" s="944"/>
      <c r="I1773" s="944"/>
      <c r="J1773" s="19" t="s">
        <v>385</v>
      </c>
      <c r="K1773" s="19">
        <f>SUM(K1769:K1772)</f>
        <v>0</v>
      </c>
      <c r="L1773" s="19">
        <f>SUM(L1769:L1772)</f>
        <v>0</v>
      </c>
      <c r="M1773" s="19">
        <f t="shared" ref="M1773:R1773" si="422">SUM(M1769:M1772)</f>
        <v>0</v>
      </c>
      <c r="N1773" s="19">
        <f t="shared" si="422"/>
        <v>0</v>
      </c>
      <c r="O1773" s="19">
        <f t="shared" si="422"/>
        <v>0</v>
      </c>
      <c r="P1773" s="19">
        <f t="shared" si="422"/>
        <v>0</v>
      </c>
      <c r="Q1773" s="19">
        <f t="shared" si="422"/>
        <v>0</v>
      </c>
      <c r="R1773" s="19">
        <f t="shared" si="422"/>
        <v>0</v>
      </c>
      <c r="S1773" s="947"/>
      <c r="T1773" s="914"/>
      <c r="U1773" s="914"/>
      <c r="V1773" s="914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</row>
    <row r="1774" spans="1:116" ht="9.75" customHeight="1" outlineLevel="4" x14ac:dyDescent="0.15">
      <c r="A1774" s="1000" t="s">
        <v>73</v>
      </c>
      <c r="B1774" s="1004" t="s">
        <v>11</v>
      </c>
      <c r="C1774" s="1008" t="s">
        <v>12</v>
      </c>
      <c r="D1774" s="978">
        <v>13</v>
      </c>
      <c r="E1774" s="960" t="s">
        <v>12</v>
      </c>
      <c r="F1774" s="963"/>
      <c r="G1774" s="942"/>
      <c r="H1774" s="942"/>
      <c r="I1774" s="942"/>
      <c r="J1774" s="14" t="s">
        <v>156</v>
      </c>
      <c r="K1774" s="20"/>
      <c r="L1774" s="20"/>
      <c r="M1774" s="17"/>
      <c r="N1774" s="17"/>
      <c r="O1774" s="17"/>
      <c r="P1774" s="17"/>
      <c r="Q1774" s="16"/>
      <c r="R1774" s="16"/>
      <c r="S1774" s="945"/>
      <c r="T1774" s="912"/>
      <c r="U1774" s="912"/>
      <c r="V1774" s="912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</row>
    <row r="1775" spans="1:116" ht="9.75" customHeight="1" outlineLevel="4" x14ac:dyDescent="0.15">
      <c r="A1775" s="1001"/>
      <c r="B1775" s="1005"/>
      <c r="C1775" s="1009"/>
      <c r="D1775" s="979"/>
      <c r="E1775" s="961"/>
      <c r="F1775" s="964"/>
      <c r="G1775" s="943"/>
      <c r="H1775" s="943"/>
      <c r="I1775" s="943"/>
      <c r="J1775" s="16" t="s">
        <v>157</v>
      </c>
      <c r="K1775" s="20"/>
      <c r="L1775" s="20"/>
      <c r="M1775" s="17"/>
      <c r="N1775" s="17"/>
      <c r="O1775" s="17"/>
      <c r="P1775" s="17"/>
      <c r="Q1775" s="16"/>
      <c r="R1775" s="16"/>
      <c r="S1775" s="946"/>
      <c r="T1775" s="913"/>
      <c r="U1775" s="913"/>
      <c r="V1775" s="913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</row>
    <row r="1776" spans="1:116" ht="10.5" customHeight="1" outlineLevel="4" x14ac:dyDescent="0.15">
      <c r="A1776" s="1001"/>
      <c r="B1776" s="1005"/>
      <c r="C1776" s="1009"/>
      <c r="D1776" s="979"/>
      <c r="E1776" s="961"/>
      <c r="F1776" s="964"/>
      <c r="G1776" s="943"/>
      <c r="H1776" s="943"/>
      <c r="I1776" s="943"/>
      <c r="J1776" s="16" t="s">
        <v>158</v>
      </c>
      <c r="K1776" s="20"/>
      <c r="L1776" s="20"/>
      <c r="M1776" s="17"/>
      <c r="N1776" s="17"/>
      <c r="O1776" s="17"/>
      <c r="P1776" s="17"/>
      <c r="Q1776" s="16"/>
      <c r="R1776" s="16"/>
      <c r="S1776" s="946"/>
      <c r="T1776" s="913"/>
      <c r="U1776" s="913"/>
      <c r="V1776" s="913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</row>
    <row r="1777" spans="1:44" ht="11.25" customHeight="1" outlineLevel="4" x14ac:dyDescent="0.15">
      <c r="A1777" s="1002"/>
      <c r="B1777" s="1006"/>
      <c r="C1777" s="1010"/>
      <c r="D1777" s="979"/>
      <c r="E1777" s="961"/>
      <c r="F1777" s="964"/>
      <c r="G1777" s="943"/>
      <c r="H1777" s="943"/>
      <c r="I1777" s="943"/>
      <c r="J1777" s="18" t="s">
        <v>159</v>
      </c>
      <c r="K1777" s="21"/>
      <c r="L1777" s="21"/>
      <c r="M1777" s="22"/>
      <c r="N1777" s="22"/>
      <c r="O1777" s="22"/>
      <c r="P1777" s="22"/>
      <c r="Q1777" s="18"/>
      <c r="R1777" s="18"/>
      <c r="S1777" s="946"/>
      <c r="T1777" s="913"/>
      <c r="U1777" s="913"/>
      <c r="V1777" s="913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</row>
    <row r="1778" spans="1:44" ht="11.25" outlineLevel="4" thickBot="1" x14ac:dyDescent="0.2">
      <c r="A1778" s="1003"/>
      <c r="B1778" s="1007"/>
      <c r="C1778" s="1011"/>
      <c r="D1778" s="980"/>
      <c r="E1778" s="962"/>
      <c r="F1778" s="965"/>
      <c r="G1778" s="944"/>
      <c r="H1778" s="944"/>
      <c r="I1778" s="944"/>
      <c r="J1778" s="19" t="s">
        <v>385</v>
      </c>
      <c r="K1778" s="19">
        <f>SUM(K1774:K1777)</f>
        <v>0</v>
      </c>
      <c r="L1778" s="19">
        <f>SUM(L1774:L1777)</f>
        <v>0</v>
      </c>
      <c r="M1778" s="19">
        <f t="shared" ref="M1778:R1778" si="423">SUM(M1774:M1777)</f>
        <v>0</v>
      </c>
      <c r="N1778" s="19">
        <f t="shared" si="423"/>
        <v>0</v>
      </c>
      <c r="O1778" s="19">
        <f t="shared" si="423"/>
        <v>0</v>
      </c>
      <c r="P1778" s="19">
        <f t="shared" si="423"/>
        <v>0</v>
      </c>
      <c r="Q1778" s="19">
        <f t="shared" si="423"/>
        <v>0</v>
      </c>
      <c r="R1778" s="19">
        <f t="shared" si="423"/>
        <v>0</v>
      </c>
      <c r="S1778" s="947"/>
      <c r="T1778" s="914"/>
      <c r="U1778" s="914"/>
      <c r="V1778" s="914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</row>
    <row r="1779" spans="1:44" ht="11.25" outlineLevel="3" thickBot="1" x14ac:dyDescent="0.2">
      <c r="A1779" s="30" t="s">
        <v>73</v>
      </c>
      <c r="B1779" s="31" t="s">
        <v>11</v>
      </c>
      <c r="C1779" s="10" t="s">
        <v>12</v>
      </c>
      <c r="D1779" s="25">
        <v>13</v>
      </c>
      <c r="E1779" s="915" t="s">
        <v>46</v>
      </c>
      <c r="F1779" s="916"/>
      <c r="G1779" s="916"/>
      <c r="H1779" s="916"/>
      <c r="I1779" s="916"/>
      <c r="J1779" s="917"/>
      <c r="K1779" s="26">
        <f>K1768+K1773+K1778</f>
        <v>0</v>
      </c>
      <c r="L1779" s="26">
        <f>L1768+L1773+L1778</f>
        <v>0</v>
      </c>
      <c r="M1779" s="26">
        <f t="shared" ref="M1779:R1779" si="424">M1768+M1773+M1778</f>
        <v>0</v>
      </c>
      <c r="N1779" s="26">
        <f t="shared" si="424"/>
        <v>0</v>
      </c>
      <c r="O1779" s="26">
        <f t="shared" si="424"/>
        <v>0</v>
      </c>
      <c r="P1779" s="26">
        <f t="shared" si="424"/>
        <v>0</v>
      </c>
      <c r="Q1779" s="26">
        <f t="shared" si="424"/>
        <v>0</v>
      </c>
      <c r="R1779" s="26">
        <f t="shared" si="424"/>
        <v>0</v>
      </c>
      <c r="S1779" s="42" t="s">
        <v>13</v>
      </c>
      <c r="T1779" s="43" t="s">
        <v>13</v>
      </c>
      <c r="U1779" s="44" t="s">
        <v>13</v>
      </c>
      <c r="V1779" s="45" t="s">
        <v>13</v>
      </c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</row>
    <row r="1780" spans="1:44" ht="15.75" customHeight="1" outlineLevel="2" thickBot="1" x14ac:dyDescent="0.2">
      <c r="A1780" s="30" t="s">
        <v>73</v>
      </c>
      <c r="B1780" s="31" t="s">
        <v>11</v>
      </c>
      <c r="C1780" s="10" t="s">
        <v>12</v>
      </c>
      <c r="D1780" s="918" t="s">
        <v>21</v>
      </c>
      <c r="E1780" s="919"/>
      <c r="F1780" s="919"/>
      <c r="G1780" s="919"/>
      <c r="H1780" s="919"/>
      <c r="I1780" s="919"/>
      <c r="J1780" s="919"/>
      <c r="K1780" s="32">
        <f>K1728+K1694+K1677</f>
        <v>0</v>
      </c>
      <c r="L1780" s="32">
        <f>L1728+L1694+L1677</f>
        <v>0</v>
      </c>
      <c r="M1780" s="32">
        <f t="shared" ref="M1780:R1780" si="425">M1728+M1694+M1677</f>
        <v>0</v>
      </c>
      <c r="N1780" s="32">
        <f t="shared" si="425"/>
        <v>0</v>
      </c>
      <c r="O1780" s="32">
        <f t="shared" si="425"/>
        <v>0</v>
      </c>
      <c r="P1780" s="32">
        <f t="shared" si="425"/>
        <v>0</v>
      </c>
      <c r="Q1780" s="32">
        <f t="shared" si="425"/>
        <v>0</v>
      </c>
      <c r="R1780" s="32">
        <f t="shared" si="425"/>
        <v>0</v>
      </c>
      <c r="S1780" s="33" t="s">
        <v>13</v>
      </c>
      <c r="T1780" s="34" t="s">
        <v>13</v>
      </c>
      <c r="U1780" s="35" t="s">
        <v>13</v>
      </c>
      <c r="V1780" s="36" t="s">
        <v>13</v>
      </c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</row>
    <row r="1781" spans="1:44" ht="15.75" customHeight="1" outlineLevel="1" thickBot="1" x14ac:dyDescent="0.2">
      <c r="A1781" s="30" t="s">
        <v>73</v>
      </c>
      <c r="B1781" s="31" t="s">
        <v>11</v>
      </c>
      <c r="C1781" s="920" t="s">
        <v>15</v>
      </c>
      <c r="D1781" s="921"/>
      <c r="E1781" s="921"/>
      <c r="F1781" s="921"/>
      <c r="G1781" s="921"/>
      <c r="H1781" s="921"/>
      <c r="I1781" s="921"/>
      <c r="J1781" s="921"/>
      <c r="K1781" s="37">
        <f>K1780+K1512+K1442</f>
        <v>0</v>
      </c>
      <c r="L1781" s="37">
        <f>L1780+L1512+L1442</f>
        <v>0</v>
      </c>
      <c r="M1781" s="37">
        <f t="shared" ref="M1781:R1781" si="426">M1780+M1512+M1442</f>
        <v>0</v>
      </c>
      <c r="N1781" s="37">
        <f t="shared" si="426"/>
        <v>0</v>
      </c>
      <c r="O1781" s="37">
        <f t="shared" si="426"/>
        <v>0</v>
      </c>
      <c r="P1781" s="37">
        <f t="shared" si="426"/>
        <v>0</v>
      </c>
      <c r="Q1781" s="37">
        <f t="shared" si="426"/>
        <v>0</v>
      </c>
      <c r="R1781" s="37">
        <f t="shared" si="426"/>
        <v>0</v>
      </c>
      <c r="S1781" s="38" t="s">
        <v>14</v>
      </c>
      <c r="T1781" s="39" t="s">
        <v>14</v>
      </c>
      <c r="U1781" s="40" t="s">
        <v>14</v>
      </c>
      <c r="V1781" s="41" t="s">
        <v>14</v>
      </c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</row>
    <row r="1782" spans="1:44" ht="11.25" outlineLevel="2" thickBot="1" x14ac:dyDescent="0.2">
      <c r="A1782" s="7" t="s">
        <v>73</v>
      </c>
      <c r="B1782" s="8">
        <v>3</v>
      </c>
      <c r="C1782" s="975" t="s">
        <v>116</v>
      </c>
      <c r="D1782" s="976"/>
      <c r="E1782" s="976"/>
      <c r="F1782" s="976"/>
      <c r="G1782" s="976"/>
      <c r="H1782" s="976"/>
      <c r="I1782" s="976"/>
      <c r="J1782" s="976"/>
      <c r="K1782" s="976"/>
      <c r="L1782" s="976"/>
      <c r="M1782" s="976"/>
      <c r="N1782" s="976"/>
      <c r="O1782" s="976"/>
      <c r="P1782" s="976"/>
      <c r="Q1782" s="976"/>
      <c r="R1782" s="976"/>
      <c r="S1782" s="976"/>
      <c r="T1782" s="976"/>
      <c r="U1782" s="976"/>
      <c r="V1782" s="977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</row>
    <row r="1783" spans="1:44" ht="11.25" outlineLevel="3" thickBot="1" x14ac:dyDescent="0.2">
      <c r="A1783" s="7" t="s">
        <v>73</v>
      </c>
      <c r="B1783" s="9" t="s">
        <v>12</v>
      </c>
      <c r="C1783" s="10" t="s">
        <v>10</v>
      </c>
      <c r="D1783" s="972" t="s">
        <v>117</v>
      </c>
      <c r="E1783" s="973"/>
      <c r="F1783" s="973"/>
      <c r="G1783" s="973"/>
      <c r="H1783" s="973"/>
      <c r="I1783" s="973"/>
      <c r="J1783" s="973"/>
      <c r="K1783" s="973"/>
      <c r="L1783" s="973"/>
      <c r="M1783" s="973"/>
      <c r="N1783" s="973"/>
      <c r="O1783" s="973"/>
      <c r="P1783" s="973"/>
      <c r="Q1783" s="973"/>
      <c r="R1783" s="973"/>
      <c r="S1783" s="973"/>
      <c r="T1783" s="973"/>
      <c r="U1783" s="973"/>
      <c r="V1783" s="974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</row>
    <row r="1784" spans="1:44" ht="11.25" outlineLevel="4" thickBot="1" x14ac:dyDescent="0.2">
      <c r="A1784" s="11" t="s">
        <v>73</v>
      </c>
      <c r="B1784" s="12" t="s">
        <v>12</v>
      </c>
      <c r="C1784" s="86" t="s">
        <v>10</v>
      </c>
      <c r="D1784" s="13">
        <v>1</v>
      </c>
      <c r="E1784" s="1049" t="s">
        <v>251</v>
      </c>
      <c r="F1784" s="970"/>
      <c r="G1784" s="970"/>
      <c r="H1784" s="970"/>
      <c r="I1784" s="970"/>
      <c r="J1784" s="970"/>
      <c r="K1784" s="970"/>
      <c r="L1784" s="970"/>
      <c r="M1784" s="970"/>
      <c r="N1784" s="970"/>
      <c r="O1784" s="970"/>
      <c r="P1784" s="970"/>
      <c r="Q1784" s="970"/>
      <c r="R1784" s="970"/>
      <c r="S1784" s="970"/>
      <c r="T1784" s="970"/>
      <c r="U1784" s="970"/>
      <c r="V1784" s="971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</row>
    <row r="1785" spans="1:44" ht="30" customHeight="1" outlineLevel="4" x14ac:dyDescent="0.15">
      <c r="A1785" s="1000" t="s">
        <v>73</v>
      </c>
      <c r="B1785" s="1004" t="s">
        <v>12</v>
      </c>
      <c r="C1785" s="1008" t="s">
        <v>10</v>
      </c>
      <c r="D1785" s="978">
        <v>1</v>
      </c>
      <c r="E1785" s="1023" t="s">
        <v>10</v>
      </c>
      <c r="F1785" s="1142" t="s">
        <v>318</v>
      </c>
      <c r="G1785" s="985" t="s">
        <v>444</v>
      </c>
      <c r="H1785" s="943" t="s">
        <v>414</v>
      </c>
      <c r="I1785" s="943" t="s">
        <v>464</v>
      </c>
      <c r="J1785" s="16" t="s">
        <v>156</v>
      </c>
      <c r="K1785" s="20">
        <v>104899.73</v>
      </c>
      <c r="L1785" s="16">
        <v>183125.24</v>
      </c>
      <c r="M1785" s="17">
        <f>N1785+P1785</f>
        <v>183125.24000000002</v>
      </c>
      <c r="N1785" s="17">
        <v>387.2</v>
      </c>
      <c r="O1785" s="17"/>
      <c r="P1785" s="17">
        <v>182738.04</v>
      </c>
      <c r="Q1785" s="16">
        <v>182083.49</v>
      </c>
      <c r="R1785" s="16">
        <v>0</v>
      </c>
      <c r="S1785" s="103" t="s">
        <v>415</v>
      </c>
      <c r="T1785" s="92">
        <v>0</v>
      </c>
      <c r="U1785" s="92">
        <v>0</v>
      </c>
      <c r="V1785" s="92">
        <v>1</v>
      </c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</row>
    <row r="1786" spans="1:44" ht="18" customHeight="1" outlineLevel="4" x14ac:dyDescent="0.15">
      <c r="A1786" s="1001"/>
      <c r="B1786" s="1005"/>
      <c r="C1786" s="1009"/>
      <c r="D1786" s="979"/>
      <c r="E1786" s="1023"/>
      <c r="F1786" s="1142"/>
      <c r="G1786" s="985"/>
      <c r="H1786" s="985"/>
      <c r="I1786" s="943"/>
      <c r="J1786" s="16" t="s">
        <v>157</v>
      </c>
      <c r="K1786" s="20"/>
      <c r="L1786" s="16"/>
      <c r="M1786" s="17"/>
      <c r="N1786" s="17"/>
      <c r="O1786" s="17"/>
      <c r="P1786" s="17"/>
      <c r="Q1786" s="16"/>
      <c r="R1786" s="16"/>
      <c r="S1786" s="1053" t="s">
        <v>416</v>
      </c>
      <c r="T1786" s="913">
        <v>0</v>
      </c>
      <c r="U1786" s="913">
        <v>0</v>
      </c>
      <c r="V1786" s="913">
        <v>20</v>
      </c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</row>
    <row r="1787" spans="1:44" ht="18" customHeight="1" outlineLevel="4" x14ac:dyDescent="0.15">
      <c r="A1787" s="1001"/>
      <c r="B1787" s="1005"/>
      <c r="C1787" s="1009"/>
      <c r="D1787" s="979"/>
      <c r="E1787" s="1023"/>
      <c r="F1787" s="1142"/>
      <c r="G1787" s="985"/>
      <c r="H1787" s="97" t="s">
        <v>62</v>
      </c>
      <c r="I1787" s="943"/>
      <c r="J1787" s="16" t="s">
        <v>158</v>
      </c>
      <c r="K1787" s="20">
        <v>260309</v>
      </c>
      <c r="L1787" s="16"/>
      <c r="M1787" s="17"/>
      <c r="N1787" s="17"/>
      <c r="O1787" s="17"/>
      <c r="P1787" s="17"/>
      <c r="Q1787" s="16"/>
      <c r="R1787" s="16"/>
      <c r="S1787" s="1021"/>
      <c r="T1787" s="913"/>
      <c r="U1787" s="913"/>
      <c r="V1787" s="913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</row>
    <row r="1788" spans="1:44" ht="15.75" customHeight="1" outlineLevel="4" x14ac:dyDescent="0.15">
      <c r="A1788" s="1002"/>
      <c r="B1788" s="1006"/>
      <c r="C1788" s="1010"/>
      <c r="D1788" s="979"/>
      <c r="E1788" s="1024"/>
      <c r="F1788" s="1143"/>
      <c r="G1788" s="987"/>
      <c r="H1788" s="989" t="s">
        <v>388</v>
      </c>
      <c r="I1788" s="943"/>
      <c r="J1788" s="18" t="s">
        <v>159</v>
      </c>
      <c r="K1788" s="21"/>
      <c r="L1788" s="18"/>
      <c r="M1788" s="18"/>
      <c r="N1788" s="18"/>
      <c r="O1788" s="18"/>
      <c r="P1788" s="18"/>
      <c r="Q1788" s="18"/>
      <c r="R1788" s="18"/>
      <c r="S1788" s="1053" t="s">
        <v>417</v>
      </c>
      <c r="T1788" s="913">
        <v>0</v>
      </c>
      <c r="U1788" s="913">
        <v>0</v>
      </c>
      <c r="V1788" s="913">
        <v>10</v>
      </c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</row>
    <row r="1789" spans="1:44" ht="15.75" customHeight="1" outlineLevel="4" thickBot="1" x14ac:dyDescent="0.2">
      <c r="A1789" s="1003"/>
      <c r="B1789" s="1007"/>
      <c r="C1789" s="1011"/>
      <c r="D1789" s="980"/>
      <c r="E1789" s="1025"/>
      <c r="F1789" s="1144"/>
      <c r="G1789" s="988"/>
      <c r="H1789" s="944"/>
      <c r="I1789" s="944"/>
      <c r="J1789" s="19" t="s">
        <v>385</v>
      </c>
      <c r="K1789" s="19">
        <f>SUM(K1785:K1788)</f>
        <v>365208.73</v>
      </c>
      <c r="L1789" s="19">
        <f>SUM(L1785:L1788)</f>
        <v>183125.24</v>
      </c>
      <c r="M1789" s="19">
        <f t="shared" ref="M1789:R1789" si="427">SUM(M1785:M1788)</f>
        <v>183125.24000000002</v>
      </c>
      <c r="N1789" s="19">
        <f t="shared" si="427"/>
        <v>387.2</v>
      </c>
      <c r="O1789" s="19">
        <f t="shared" si="427"/>
        <v>0</v>
      </c>
      <c r="P1789" s="19">
        <f t="shared" si="427"/>
        <v>182738.04</v>
      </c>
      <c r="Q1789" s="19">
        <f t="shared" si="427"/>
        <v>182083.49</v>
      </c>
      <c r="R1789" s="19">
        <f t="shared" si="427"/>
        <v>0</v>
      </c>
      <c r="S1789" s="1026"/>
      <c r="T1789" s="914"/>
      <c r="U1789" s="914"/>
      <c r="V1789" s="914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</row>
    <row r="1790" spans="1:44" ht="10.5" outlineLevel="4" x14ac:dyDescent="0.15">
      <c r="A1790" s="1000" t="s">
        <v>73</v>
      </c>
      <c r="B1790" s="1004" t="s">
        <v>12</v>
      </c>
      <c r="C1790" s="1008" t="s">
        <v>10</v>
      </c>
      <c r="D1790" s="978">
        <v>1</v>
      </c>
      <c r="E1790" s="960" t="s">
        <v>11</v>
      </c>
      <c r="F1790" s="963"/>
      <c r="G1790" s="942"/>
      <c r="H1790" s="942"/>
      <c r="I1790" s="942"/>
      <c r="J1790" s="14" t="s">
        <v>156</v>
      </c>
      <c r="K1790" s="20"/>
      <c r="L1790" s="20"/>
      <c r="M1790" s="17"/>
      <c r="N1790" s="17"/>
      <c r="O1790" s="17"/>
      <c r="P1790" s="17"/>
      <c r="Q1790" s="16"/>
      <c r="R1790" s="16"/>
      <c r="S1790" s="945"/>
      <c r="T1790" s="912"/>
      <c r="U1790" s="912"/>
      <c r="V1790" s="912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</row>
    <row r="1791" spans="1:44" ht="10.5" outlineLevel="4" x14ac:dyDescent="0.15">
      <c r="A1791" s="1001"/>
      <c r="B1791" s="1005"/>
      <c r="C1791" s="1009"/>
      <c r="D1791" s="979"/>
      <c r="E1791" s="961"/>
      <c r="F1791" s="964"/>
      <c r="G1791" s="943"/>
      <c r="H1791" s="943"/>
      <c r="I1791" s="943"/>
      <c r="J1791" s="16" t="s">
        <v>157</v>
      </c>
      <c r="K1791" s="20"/>
      <c r="L1791" s="20"/>
      <c r="M1791" s="17"/>
      <c r="N1791" s="17"/>
      <c r="O1791" s="17"/>
      <c r="P1791" s="17"/>
      <c r="Q1791" s="16"/>
      <c r="R1791" s="16"/>
      <c r="S1791" s="946"/>
      <c r="T1791" s="913"/>
      <c r="U1791" s="913"/>
      <c r="V1791" s="913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</row>
    <row r="1792" spans="1:44" ht="10.5" outlineLevel="4" x14ac:dyDescent="0.15">
      <c r="A1792" s="1001"/>
      <c r="B1792" s="1005"/>
      <c r="C1792" s="1009"/>
      <c r="D1792" s="979"/>
      <c r="E1792" s="961"/>
      <c r="F1792" s="964"/>
      <c r="G1792" s="943"/>
      <c r="H1792" s="943"/>
      <c r="I1792" s="943"/>
      <c r="J1792" s="16" t="s">
        <v>158</v>
      </c>
      <c r="K1792" s="20"/>
      <c r="L1792" s="20"/>
      <c r="M1792" s="17"/>
      <c r="N1792" s="17"/>
      <c r="O1792" s="17"/>
      <c r="P1792" s="17"/>
      <c r="Q1792" s="16"/>
      <c r="R1792" s="16"/>
      <c r="S1792" s="946"/>
      <c r="T1792" s="913"/>
      <c r="U1792" s="913"/>
      <c r="V1792" s="913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</row>
    <row r="1793" spans="1:116" ht="10.5" customHeight="1" outlineLevel="4" x14ac:dyDescent="0.15">
      <c r="A1793" s="1002"/>
      <c r="B1793" s="1006"/>
      <c r="C1793" s="1010"/>
      <c r="D1793" s="979"/>
      <c r="E1793" s="961"/>
      <c r="F1793" s="964"/>
      <c r="G1793" s="943"/>
      <c r="H1793" s="943"/>
      <c r="I1793" s="943"/>
      <c r="J1793" s="18" t="s">
        <v>159</v>
      </c>
      <c r="K1793" s="21"/>
      <c r="L1793" s="21"/>
      <c r="M1793" s="22"/>
      <c r="N1793" s="22"/>
      <c r="O1793" s="22"/>
      <c r="P1793" s="22"/>
      <c r="Q1793" s="18"/>
      <c r="R1793" s="18"/>
      <c r="S1793" s="946"/>
      <c r="T1793" s="913"/>
      <c r="U1793" s="913"/>
      <c r="V1793" s="913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</row>
    <row r="1794" spans="1:116" ht="11.25" customHeight="1" outlineLevel="4" thickBot="1" x14ac:dyDescent="0.2">
      <c r="A1794" s="1003"/>
      <c r="B1794" s="1007"/>
      <c r="C1794" s="1011"/>
      <c r="D1794" s="980"/>
      <c r="E1794" s="962"/>
      <c r="F1794" s="965"/>
      <c r="G1794" s="944"/>
      <c r="H1794" s="944"/>
      <c r="I1794" s="944"/>
      <c r="J1794" s="19" t="s">
        <v>385</v>
      </c>
      <c r="K1794" s="19">
        <f>SUM(K1790:K1793)</f>
        <v>0</v>
      </c>
      <c r="L1794" s="19">
        <f>SUM(L1790:L1793)</f>
        <v>0</v>
      </c>
      <c r="M1794" s="19">
        <f t="shared" ref="M1794:R1794" si="428">SUM(M1790:M1793)</f>
        <v>0</v>
      </c>
      <c r="N1794" s="19">
        <f t="shared" si="428"/>
        <v>0</v>
      </c>
      <c r="O1794" s="19">
        <f t="shared" si="428"/>
        <v>0</v>
      </c>
      <c r="P1794" s="19">
        <f t="shared" si="428"/>
        <v>0</v>
      </c>
      <c r="Q1794" s="19">
        <f t="shared" si="428"/>
        <v>0</v>
      </c>
      <c r="R1794" s="19">
        <f t="shared" si="428"/>
        <v>0</v>
      </c>
      <c r="S1794" s="947"/>
      <c r="T1794" s="914"/>
      <c r="U1794" s="914"/>
      <c r="V1794" s="914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</row>
    <row r="1795" spans="1:116" ht="9.75" customHeight="1" outlineLevel="4" x14ac:dyDescent="0.15">
      <c r="A1795" s="1000" t="s">
        <v>73</v>
      </c>
      <c r="B1795" s="1004" t="s">
        <v>12</v>
      </c>
      <c r="C1795" s="1008" t="s">
        <v>10</v>
      </c>
      <c r="D1795" s="978">
        <v>1</v>
      </c>
      <c r="E1795" s="960" t="s">
        <v>12</v>
      </c>
      <c r="F1795" s="963"/>
      <c r="G1795" s="942"/>
      <c r="H1795" s="942"/>
      <c r="I1795" s="942"/>
      <c r="J1795" s="14" t="s">
        <v>156</v>
      </c>
      <c r="K1795" s="20"/>
      <c r="L1795" s="20"/>
      <c r="M1795" s="17"/>
      <c r="N1795" s="17"/>
      <c r="O1795" s="17"/>
      <c r="P1795" s="17"/>
      <c r="Q1795" s="16"/>
      <c r="R1795" s="16"/>
      <c r="S1795" s="945"/>
      <c r="T1795" s="912"/>
      <c r="U1795" s="912"/>
      <c r="V1795" s="912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</row>
    <row r="1796" spans="1:116" ht="9.75" customHeight="1" outlineLevel="4" x14ac:dyDescent="0.15">
      <c r="A1796" s="1001"/>
      <c r="B1796" s="1005"/>
      <c r="C1796" s="1009"/>
      <c r="D1796" s="979"/>
      <c r="E1796" s="961"/>
      <c r="F1796" s="964"/>
      <c r="G1796" s="943"/>
      <c r="H1796" s="943"/>
      <c r="I1796" s="943"/>
      <c r="J1796" s="16" t="s">
        <v>157</v>
      </c>
      <c r="K1796" s="20"/>
      <c r="L1796" s="20"/>
      <c r="M1796" s="17"/>
      <c r="N1796" s="17"/>
      <c r="O1796" s="17"/>
      <c r="P1796" s="17"/>
      <c r="Q1796" s="16"/>
      <c r="R1796" s="16"/>
      <c r="S1796" s="946"/>
      <c r="T1796" s="913"/>
      <c r="U1796" s="913"/>
      <c r="V1796" s="913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</row>
    <row r="1797" spans="1:116" ht="9.75" customHeight="1" outlineLevel="4" x14ac:dyDescent="0.15">
      <c r="A1797" s="1001"/>
      <c r="B1797" s="1005"/>
      <c r="C1797" s="1009"/>
      <c r="D1797" s="979"/>
      <c r="E1797" s="961"/>
      <c r="F1797" s="964"/>
      <c r="G1797" s="943"/>
      <c r="H1797" s="943"/>
      <c r="I1797" s="943"/>
      <c r="J1797" s="16" t="s">
        <v>158</v>
      </c>
      <c r="K1797" s="20"/>
      <c r="L1797" s="20"/>
      <c r="M1797" s="17"/>
      <c r="N1797" s="17"/>
      <c r="O1797" s="17"/>
      <c r="P1797" s="17"/>
      <c r="Q1797" s="16"/>
      <c r="R1797" s="16"/>
      <c r="S1797" s="946"/>
      <c r="T1797" s="913"/>
      <c r="U1797" s="913"/>
      <c r="V1797" s="913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</row>
    <row r="1798" spans="1:116" ht="9.75" customHeight="1" outlineLevel="4" x14ac:dyDescent="0.15">
      <c r="A1798" s="1002"/>
      <c r="B1798" s="1006"/>
      <c r="C1798" s="1010"/>
      <c r="D1798" s="979"/>
      <c r="E1798" s="961"/>
      <c r="F1798" s="964"/>
      <c r="G1798" s="943"/>
      <c r="H1798" s="943"/>
      <c r="I1798" s="943"/>
      <c r="J1798" s="18" t="s">
        <v>159</v>
      </c>
      <c r="K1798" s="21"/>
      <c r="L1798" s="21"/>
      <c r="M1798" s="22"/>
      <c r="N1798" s="22"/>
      <c r="O1798" s="22"/>
      <c r="P1798" s="22"/>
      <c r="Q1798" s="18"/>
      <c r="R1798" s="18"/>
      <c r="S1798" s="946"/>
      <c r="T1798" s="913"/>
      <c r="U1798" s="913"/>
      <c r="V1798" s="913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</row>
    <row r="1799" spans="1:116" ht="9.75" customHeight="1" outlineLevel="4" thickBot="1" x14ac:dyDescent="0.2">
      <c r="A1799" s="1003"/>
      <c r="B1799" s="1007"/>
      <c r="C1799" s="1011"/>
      <c r="D1799" s="980"/>
      <c r="E1799" s="962"/>
      <c r="F1799" s="965"/>
      <c r="G1799" s="944"/>
      <c r="H1799" s="944"/>
      <c r="I1799" s="944"/>
      <c r="J1799" s="19" t="s">
        <v>385</v>
      </c>
      <c r="K1799" s="19">
        <f>SUM(K1795:K1798)</f>
        <v>0</v>
      </c>
      <c r="L1799" s="19">
        <f>SUM(L1795:L1798)</f>
        <v>0</v>
      </c>
      <c r="M1799" s="19">
        <f t="shared" ref="M1799:R1799" si="429">SUM(M1795:M1798)</f>
        <v>0</v>
      </c>
      <c r="N1799" s="19">
        <f t="shared" si="429"/>
        <v>0</v>
      </c>
      <c r="O1799" s="19">
        <f t="shared" si="429"/>
        <v>0</v>
      </c>
      <c r="P1799" s="19">
        <f t="shared" si="429"/>
        <v>0</v>
      </c>
      <c r="Q1799" s="19">
        <f t="shared" si="429"/>
        <v>0</v>
      </c>
      <c r="R1799" s="19">
        <f t="shared" si="429"/>
        <v>0</v>
      </c>
      <c r="S1799" s="947"/>
      <c r="T1799" s="914"/>
      <c r="U1799" s="914"/>
      <c r="V1799" s="914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</row>
    <row r="1800" spans="1:116" ht="9.75" customHeight="1" outlineLevel="3" thickBot="1" x14ac:dyDescent="0.2">
      <c r="A1800" s="30" t="s">
        <v>73</v>
      </c>
      <c r="B1800" s="31" t="s">
        <v>12</v>
      </c>
      <c r="C1800" s="10" t="s">
        <v>10</v>
      </c>
      <c r="D1800" s="25">
        <v>1</v>
      </c>
      <c r="E1800" s="915" t="s">
        <v>46</v>
      </c>
      <c r="F1800" s="916"/>
      <c r="G1800" s="916"/>
      <c r="H1800" s="916"/>
      <c r="I1800" s="916"/>
      <c r="J1800" s="917"/>
      <c r="K1800" s="26">
        <f>K1789+K1794+K1799</f>
        <v>365208.73</v>
      </c>
      <c r="L1800" s="26">
        <f>L1789+L1794+L1799</f>
        <v>183125.24</v>
      </c>
      <c r="M1800" s="26">
        <f t="shared" ref="M1800:R1800" si="430">M1789+M1794+M1799</f>
        <v>183125.24000000002</v>
      </c>
      <c r="N1800" s="26">
        <f t="shared" si="430"/>
        <v>387.2</v>
      </c>
      <c r="O1800" s="26">
        <f t="shared" si="430"/>
        <v>0</v>
      </c>
      <c r="P1800" s="26">
        <f t="shared" si="430"/>
        <v>182738.04</v>
      </c>
      <c r="Q1800" s="26">
        <f t="shared" si="430"/>
        <v>182083.49</v>
      </c>
      <c r="R1800" s="26">
        <f t="shared" si="430"/>
        <v>0</v>
      </c>
      <c r="S1800" s="42" t="s">
        <v>13</v>
      </c>
      <c r="T1800" s="43" t="s">
        <v>13</v>
      </c>
      <c r="U1800" s="44" t="s">
        <v>13</v>
      </c>
      <c r="V1800" s="45" t="s">
        <v>13</v>
      </c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</row>
    <row r="1801" spans="1:116" ht="9.75" customHeight="1" outlineLevel="4" thickBot="1" x14ac:dyDescent="0.2">
      <c r="A1801" s="11" t="s">
        <v>73</v>
      </c>
      <c r="B1801" s="12" t="s">
        <v>12</v>
      </c>
      <c r="C1801" s="86" t="s">
        <v>10</v>
      </c>
      <c r="D1801" s="13">
        <v>2</v>
      </c>
      <c r="E1801" s="1049" t="s">
        <v>252</v>
      </c>
      <c r="F1801" s="970"/>
      <c r="G1801" s="970"/>
      <c r="H1801" s="970"/>
      <c r="I1801" s="970"/>
      <c r="J1801" s="970"/>
      <c r="K1801" s="970"/>
      <c r="L1801" s="970"/>
      <c r="M1801" s="970"/>
      <c r="N1801" s="970"/>
      <c r="O1801" s="970"/>
      <c r="P1801" s="970"/>
      <c r="Q1801" s="970"/>
      <c r="R1801" s="970"/>
      <c r="S1801" s="970"/>
      <c r="T1801" s="970"/>
      <c r="U1801" s="970"/>
      <c r="V1801" s="971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</row>
    <row r="1802" spans="1:116" ht="9.75" customHeight="1" outlineLevel="4" x14ac:dyDescent="0.15">
      <c r="A1802" s="1000" t="s">
        <v>73</v>
      </c>
      <c r="B1802" s="1004" t="s">
        <v>12</v>
      </c>
      <c r="C1802" s="1008" t="s">
        <v>10</v>
      </c>
      <c r="D1802" s="978">
        <v>2</v>
      </c>
      <c r="E1802" s="1023" t="s">
        <v>10</v>
      </c>
      <c r="F1802" s="982"/>
      <c r="G1802" s="985"/>
      <c r="H1802" s="985"/>
      <c r="I1802" s="943"/>
      <c r="J1802" s="16" t="s">
        <v>156</v>
      </c>
      <c r="K1802" s="20"/>
      <c r="L1802" s="16"/>
      <c r="M1802" s="17"/>
      <c r="N1802" s="17"/>
      <c r="O1802" s="17"/>
      <c r="P1802" s="17"/>
      <c r="Q1802" s="16"/>
      <c r="R1802" s="16"/>
      <c r="S1802" s="1013"/>
      <c r="T1802" s="913"/>
      <c r="U1802" s="913"/>
      <c r="V1802" s="913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</row>
    <row r="1803" spans="1:116" ht="9.75" customHeight="1" outlineLevel="4" x14ac:dyDescent="0.15">
      <c r="A1803" s="1001"/>
      <c r="B1803" s="1005"/>
      <c r="C1803" s="1009"/>
      <c r="D1803" s="979"/>
      <c r="E1803" s="1023"/>
      <c r="F1803" s="982"/>
      <c r="G1803" s="985"/>
      <c r="H1803" s="985"/>
      <c r="I1803" s="943"/>
      <c r="J1803" s="16" t="s">
        <v>157</v>
      </c>
      <c r="K1803" s="20"/>
      <c r="L1803" s="16"/>
      <c r="M1803" s="17"/>
      <c r="N1803" s="17"/>
      <c r="O1803" s="17"/>
      <c r="P1803" s="17"/>
      <c r="Q1803" s="16"/>
      <c r="R1803" s="16"/>
      <c r="S1803" s="1013"/>
      <c r="T1803" s="913"/>
      <c r="U1803" s="913"/>
      <c r="V1803" s="913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</row>
    <row r="1804" spans="1:116" ht="9.75" customHeight="1" outlineLevel="4" x14ac:dyDescent="0.15">
      <c r="A1804" s="1001"/>
      <c r="B1804" s="1005"/>
      <c r="C1804" s="1009"/>
      <c r="D1804" s="979"/>
      <c r="E1804" s="1023"/>
      <c r="F1804" s="982"/>
      <c r="G1804" s="985"/>
      <c r="H1804" s="985"/>
      <c r="I1804" s="943"/>
      <c r="J1804" s="16" t="s">
        <v>158</v>
      </c>
      <c r="K1804" s="20"/>
      <c r="L1804" s="16"/>
      <c r="M1804" s="17"/>
      <c r="N1804" s="17"/>
      <c r="O1804" s="17"/>
      <c r="P1804" s="17"/>
      <c r="Q1804" s="16"/>
      <c r="R1804" s="16"/>
      <c r="S1804" s="1013"/>
      <c r="T1804" s="913"/>
      <c r="U1804" s="913"/>
      <c r="V1804" s="913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</row>
    <row r="1805" spans="1:116" ht="9.75" customHeight="1" outlineLevel="4" x14ac:dyDescent="0.15">
      <c r="A1805" s="1002"/>
      <c r="B1805" s="1006"/>
      <c r="C1805" s="1010"/>
      <c r="D1805" s="979"/>
      <c r="E1805" s="1024"/>
      <c r="F1805" s="983"/>
      <c r="G1805" s="987"/>
      <c r="H1805" s="987"/>
      <c r="I1805" s="943"/>
      <c r="J1805" s="18" t="s">
        <v>159</v>
      </c>
      <c r="K1805" s="21"/>
      <c r="L1805" s="18"/>
      <c r="M1805" s="18"/>
      <c r="N1805" s="18"/>
      <c r="O1805" s="18"/>
      <c r="P1805" s="18"/>
      <c r="Q1805" s="18"/>
      <c r="R1805" s="18"/>
      <c r="S1805" s="1014"/>
      <c r="T1805" s="913"/>
      <c r="U1805" s="913"/>
      <c r="V1805" s="913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</row>
    <row r="1806" spans="1:116" ht="9.75" customHeight="1" outlineLevel="4" thickBot="1" x14ac:dyDescent="0.2">
      <c r="A1806" s="1003"/>
      <c r="B1806" s="1007"/>
      <c r="C1806" s="1011"/>
      <c r="D1806" s="980"/>
      <c r="E1806" s="1025"/>
      <c r="F1806" s="984"/>
      <c r="G1806" s="988"/>
      <c r="H1806" s="988"/>
      <c r="I1806" s="944"/>
      <c r="J1806" s="19" t="s">
        <v>385</v>
      </c>
      <c r="K1806" s="19">
        <f>SUM(K1802:K1805)</f>
        <v>0</v>
      </c>
      <c r="L1806" s="19">
        <f>SUM(L1802:L1805)</f>
        <v>0</v>
      </c>
      <c r="M1806" s="19">
        <f t="shared" ref="M1806:R1806" si="431">SUM(M1802:M1805)</f>
        <v>0</v>
      </c>
      <c r="N1806" s="19">
        <f t="shared" si="431"/>
        <v>0</v>
      </c>
      <c r="O1806" s="19">
        <f t="shared" si="431"/>
        <v>0</v>
      </c>
      <c r="P1806" s="19">
        <f t="shared" si="431"/>
        <v>0</v>
      </c>
      <c r="Q1806" s="19">
        <f t="shared" si="431"/>
        <v>0</v>
      </c>
      <c r="R1806" s="19">
        <f t="shared" si="431"/>
        <v>0</v>
      </c>
      <c r="S1806" s="1015"/>
      <c r="T1806" s="914"/>
      <c r="U1806" s="914"/>
      <c r="V1806" s="914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</row>
    <row r="1807" spans="1:116" ht="9.75" customHeight="1" outlineLevel="4" x14ac:dyDescent="0.15">
      <c r="A1807" s="1000" t="s">
        <v>73</v>
      </c>
      <c r="B1807" s="1004" t="s">
        <v>12</v>
      </c>
      <c r="C1807" s="1008" t="s">
        <v>10</v>
      </c>
      <c r="D1807" s="978">
        <v>2</v>
      </c>
      <c r="E1807" s="960" t="s">
        <v>11</v>
      </c>
      <c r="F1807" s="963"/>
      <c r="G1807" s="942"/>
      <c r="H1807" s="942"/>
      <c r="I1807" s="942"/>
      <c r="J1807" s="14" t="s">
        <v>156</v>
      </c>
      <c r="K1807" s="20"/>
      <c r="L1807" s="20"/>
      <c r="M1807" s="17"/>
      <c r="N1807" s="17"/>
      <c r="O1807" s="17"/>
      <c r="P1807" s="17"/>
      <c r="Q1807" s="16"/>
      <c r="R1807" s="16"/>
      <c r="S1807" s="945"/>
      <c r="T1807" s="912"/>
      <c r="U1807" s="912"/>
      <c r="V1807" s="912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</row>
    <row r="1808" spans="1:116" ht="9.75" customHeight="1" outlineLevel="4" x14ac:dyDescent="0.15">
      <c r="A1808" s="1001"/>
      <c r="B1808" s="1005"/>
      <c r="C1808" s="1009"/>
      <c r="D1808" s="979"/>
      <c r="E1808" s="961"/>
      <c r="F1808" s="964"/>
      <c r="G1808" s="943"/>
      <c r="H1808" s="943"/>
      <c r="I1808" s="943"/>
      <c r="J1808" s="16" t="s">
        <v>157</v>
      </c>
      <c r="K1808" s="20"/>
      <c r="L1808" s="20"/>
      <c r="M1808" s="17"/>
      <c r="N1808" s="17"/>
      <c r="O1808" s="17"/>
      <c r="P1808" s="17"/>
      <c r="Q1808" s="16"/>
      <c r="R1808" s="16"/>
      <c r="S1808" s="946"/>
      <c r="T1808" s="913"/>
      <c r="U1808" s="913"/>
      <c r="V1808" s="913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</row>
    <row r="1809" spans="1:116" ht="9.75" customHeight="1" outlineLevel="4" x14ac:dyDescent="0.15">
      <c r="A1809" s="1001"/>
      <c r="B1809" s="1005"/>
      <c r="C1809" s="1009"/>
      <c r="D1809" s="979"/>
      <c r="E1809" s="961"/>
      <c r="F1809" s="964"/>
      <c r="G1809" s="943"/>
      <c r="H1809" s="943"/>
      <c r="I1809" s="943"/>
      <c r="J1809" s="16" t="s">
        <v>158</v>
      </c>
      <c r="K1809" s="20"/>
      <c r="L1809" s="20"/>
      <c r="M1809" s="17"/>
      <c r="N1809" s="17"/>
      <c r="O1809" s="17"/>
      <c r="P1809" s="17"/>
      <c r="Q1809" s="16"/>
      <c r="R1809" s="16"/>
      <c r="S1809" s="946"/>
      <c r="T1809" s="913"/>
      <c r="U1809" s="913"/>
      <c r="V1809" s="913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</row>
    <row r="1810" spans="1:116" ht="10.5" customHeight="1" outlineLevel="4" x14ac:dyDescent="0.15">
      <c r="A1810" s="1002"/>
      <c r="B1810" s="1006"/>
      <c r="C1810" s="1010"/>
      <c r="D1810" s="979"/>
      <c r="E1810" s="961"/>
      <c r="F1810" s="964"/>
      <c r="G1810" s="943"/>
      <c r="H1810" s="943"/>
      <c r="I1810" s="943"/>
      <c r="J1810" s="18" t="s">
        <v>159</v>
      </c>
      <c r="K1810" s="21"/>
      <c r="L1810" s="21"/>
      <c r="M1810" s="22"/>
      <c r="N1810" s="22"/>
      <c r="O1810" s="22"/>
      <c r="P1810" s="22"/>
      <c r="Q1810" s="18"/>
      <c r="R1810" s="18"/>
      <c r="S1810" s="946"/>
      <c r="T1810" s="913"/>
      <c r="U1810" s="913"/>
      <c r="V1810" s="913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</row>
    <row r="1811" spans="1:116" ht="10.5" customHeight="1" outlineLevel="4" thickBot="1" x14ac:dyDescent="0.2">
      <c r="A1811" s="1003"/>
      <c r="B1811" s="1007"/>
      <c r="C1811" s="1011"/>
      <c r="D1811" s="980"/>
      <c r="E1811" s="962"/>
      <c r="F1811" s="965"/>
      <c r="G1811" s="944"/>
      <c r="H1811" s="944"/>
      <c r="I1811" s="944"/>
      <c r="J1811" s="19" t="s">
        <v>385</v>
      </c>
      <c r="K1811" s="19">
        <f>SUM(K1807:K1810)</f>
        <v>0</v>
      </c>
      <c r="L1811" s="19">
        <f>SUM(L1807:L1810)</f>
        <v>0</v>
      </c>
      <c r="M1811" s="19">
        <f t="shared" ref="M1811:R1811" si="432">SUM(M1807:M1810)</f>
        <v>0</v>
      </c>
      <c r="N1811" s="19">
        <f t="shared" si="432"/>
        <v>0</v>
      </c>
      <c r="O1811" s="19">
        <f t="shared" si="432"/>
        <v>0</v>
      </c>
      <c r="P1811" s="19">
        <f t="shared" si="432"/>
        <v>0</v>
      </c>
      <c r="Q1811" s="19">
        <f t="shared" si="432"/>
        <v>0</v>
      </c>
      <c r="R1811" s="19">
        <f t="shared" si="432"/>
        <v>0</v>
      </c>
      <c r="S1811" s="947"/>
      <c r="T1811" s="914"/>
      <c r="U1811" s="914"/>
      <c r="V1811" s="914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</row>
    <row r="1812" spans="1:116" ht="9.75" customHeight="1" outlineLevel="4" x14ac:dyDescent="0.15">
      <c r="A1812" s="1000" t="s">
        <v>73</v>
      </c>
      <c r="B1812" s="1004" t="s">
        <v>12</v>
      </c>
      <c r="C1812" s="1008" t="s">
        <v>10</v>
      </c>
      <c r="D1812" s="978">
        <v>2</v>
      </c>
      <c r="E1812" s="960" t="s">
        <v>12</v>
      </c>
      <c r="F1812" s="963"/>
      <c r="G1812" s="942"/>
      <c r="H1812" s="942"/>
      <c r="I1812" s="942"/>
      <c r="J1812" s="14" t="s">
        <v>156</v>
      </c>
      <c r="K1812" s="20"/>
      <c r="L1812" s="20"/>
      <c r="M1812" s="17"/>
      <c r="N1812" s="17"/>
      <c r="O1812" s="17"/>
      <c r="P1812" s="17"/>
      <c r="Q1812" s="16"/>
      <c r="R1812" s="16"/>
      <c r="S1812" s="945"/>
      <c r="T1812" s="912"/>
      <c r="U1812" s="912"/>
      <c r="V1812" s="912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</row>
    <row r="1813" spans="1:116" ht="9.75" customHeight="1" outlineLevel="4" x14ac:dyDescent="0.15">
      <c r="A1813" s="1001"/>
      <c r="B1813" s="1005"/>
      <c r="C1813" s="1009"/>
      <c r="D1813" s="979"/>
      <c r="E1813" s="961"/>
      <c r="F1813" s="964"/>
      <c r="G1813" s="943"/>
      <c r="H1813" s="943"/>
      <c r="I1813" s="943"/>
      <c r="J1813" s="16" t="s">
        <v>157</v>
      </c>
      <c r="K1813" s="20"/>
      <c r="L1813" s="20"/>
      <c r="M1813" s="17"/>
      <c r="N1813" s="17"/>
      <c r="O1813" s="17"/>
      <c r="P1813" s="17"/>
      <c r="Q1813" s="16"/>
      <c r="R1813" s="16"/>
      <c r="S1813" s="946"/>
      <c r="T1813" s="913"/>
      <c r="U1813" s="913"/>
      <c r="V1813" s="913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</row>
    <row r="1814" spans="1:116" ht="9.75" customHeight="1" outlineLevel="4" x14ac:dyDescent="0.15">
      <c r="A1814" s="1001"/>
      <c r="B1814" s="1005"/>
      <c r="C1814" s="1009"/>
      <c r="D1814" s="979"/>
      <c r="E1814" s="961"/>
      <c r="F1814" s="964"/>
      <c r="G1814" s="943"/>
      <c r="H1814" s="943"/>
      <c r="I1814" s="943"/>
      <c r="J1814" s="16" t="s">
        <v>158</v>
      </c>
      <c r="K1814" s="20"/>
      <c r="L1814" s="20"/>
      <c r="M1814" s="17"/>
      <c r="N1814" s="17"/>
      <c r="O1814" s="17"/>
      <c r="P1814" s="17"/>
      <c r="Q1814" s="16"/>
      <c r="R1814" s="16"/>
      <c r="S1814" s="946"/>
      <c r="T1814" s="913"/>
      <c r="U1814" s="913"/>
      <c r="V1814" s="913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</row>
    <row r="1815" spans="1:116" ht="9.75" customHeight="1" outlineLevel="4" x14ac:dyDescent="0.15">
      <c r="A1815" s="1002"/>
      <c r="B1815" s="1006"/>
      <c r="C1815" s="1010"/>
      <c r="D1815" s="979"/>
      <c r="E1815" s="961"/>
      <c r="F1815" s="964"/>
      <c r="G1815" s="943"/>
      <c r="H1815" s="943"/>
      <c r="I1815" s="943"/>
      <c r="J1815" s="18" t="s">
        <v>159</v>
      </c>
      <c r="K1815" s="21"/>
      <c r="L1815" s="21"/>
      <c r="M1815" s="22"/>
      <c r="N1815" s="22"/>
      <c r="O1815" s="22"/>
      <c r="P1815" s="22"/>
      <c r="Q1815" s="18"/>
      <c r="R1815" s="18"/>
      <c r="S1815" s="946"/>
      <c r="T1815" s="913"/>
      <c r="U1815" s="913"/>
      <c r="V1815" s="913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</row>
    <row r="1816" spans="1:116" ht="9.75" customHeight="1" outlineLevel="4" thickBot="1" x14ac:dyDescent="0.2">
      <c r="A1816" s="1003"/>
      <c r="B1816" s="1007"/>
      <c r="C1816" s="1011"/>
      <c r="D1816" s="980"/>
      <c r="E1816" s="962"/>
      <c r="F1816" s="965"/>
      <c r="G1816" s="944"/>
      <c r="H1816" s="944"/>
      <c r="I1816" s="944"/>
      <c r="J1816" s="19" t="s">
        <v>385</v>
      </c>
      <c r="K1816" s="19">
        <f>SUM(K1812:K1815)</f>
        <v>0</v>
      </c>
      <c r="L1816" s="19">
        <f>SUM(L1812:L1815)</f>
        <v>0</v>
      </c>
      <c r="M1816" s="19">
        <f t="shared" ref="M1816:R1816" si="433">SUM(M1812:M1815)</f>
        <v>0</v>
      </c>
      <c r="N1816" s="19">
        <f t="shared" si="433"/>
        <v>0</v>
      </c>
      <c r="O1816" s="19">
        <f t="shared" si="433"/>
        <v>0</v>
      </c>
      <c r="P1816" s="19">
        <f t="shared" si="433"/>
        <v>0</v>
      </c>
      <c r="Q1816" s="19">
        <f t="shared" si="433"/>
        <v>0</v>
      </c>
      <c r="R1816" s="19">
        <f t="shared" si="433"/>
        <v>0</v>
      </c>
      <c r="S1816" s="947"/>
      <c r="T1816" s="914"/>
      <c r="U1816" s="914"/>
      <c r="V1816" s="914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</row>
    <row r="1817" spans="1:116" ht="9.75" customHeight="1" outlineLevel="3" thickBot="1" x14ac:dyDescent="0.2">
      <c r="A1817" s="30" t="s">
        <v>73</v>
      </c>
      <c r="B1817" s="31" t="s">
        <v>12</v>
      </c>
      <c r="C1817" s="10" t="s">
        <v>10</v>
      </c>
      <c r="D1817" s="25">
        <v>2</v>
      </c>
      <c r="E1817" s="915" t="s">
        <v>46</v>
      </c>
      <c r="F1817" s="916"/>
      <c r="G1817" s="916"/>
      <c r="H1817" s="916"/>
      <c r="I1817" s="916"/>
      <c r="J1817" s="917"/>
      <c r="K1817" s="26">
        <f>K1806+K1811+K1816</f>
        <v>0</v>
      </c>
      <c r="L1817" s="26">
        <f>L1806+L1811+L1816</f>
        <v>0</v>
      </c>
      <c r="M1817" s="26">
        <f t="shared" ref="M1817:R1817" si="434">M1806+M1811+M1816</f>
        <v>0</v>
      </c>
      <c r="N1817" s="26">
        <f t="shared" si="434"/>
        <v>0</v>
      </c>
      <c r="O1817" s="26">
        <f t="shared" si="434"/>
        <v>0</v>
      </c>
      <c r="P1817" s="26">
        <f t="shared" si="434"/>
        <v>0</v>
      </c>
      <c r="Q1817" s="26">
        <f t="shared" si="434"/>
        <v>0</v>
      </c>
      <c r="R1817" s="26">
        <f t="shared" si="434"/>
        <v>0</v>
      </c>
      <c r="S1817" s="42" t="s">
        <v>13</v>
      </c>
      <c r="T1817" s="43" t="s">
        <v>13</v>
      </c>
      <c r="U1817" s="44" t="s">
        <v>13</v>
      </c>
      <c r="V1817" s="45" t="s">
        <v>13</v>
      </c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</row>
    <row r="1818" spans="1:116" ht="9.75" customHeight="1" outlineLevel="4" thickBot="1" x14ac:dyDescent="0.2">
      <c r="A1818" s="11" t="s">
        <v>73</v>
      </c>
      <c r="B1818" s="12" t="s">
        <v>12</v>
      </c>
      <c r="C1818" s="86" t="s">
        <v>10</v>
      </c>
      <c r="D1818" s="13">
        <v>3</v>
      </c>
      <c r="E1818" s="1016" t="s">
        <v>253</v>
      </c>
      <c r="F1818" s="1017"/>
      <c r="G1818" s="1017"/>
      <c r="H1818" s="1017"/>
      <c r="I1818" s="1017"/>
      <c r="J1818" s="1017"/>
      <c r="K1818" s="1017"/>
      <c r="L1818" s="1017"/>
      <c r="M1818" s="1017"/>
      <c r="N1818" s="1017"/>
      <c r="O1818" s="1017"/>
      <c r="P1818" s="1017"/>
      <c r="Q1818" s="1017"/>
      <c r="R1818" s="1017"/>
      <c r="S1818" s="1017"/>
      <c r="T1818" s="1017"/>
      <c r="U1818" s="1017"/>
      <c r="V1818" s="1018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</row>
    <row r="1819" spans="1:116" ht="9.75" customHeight="1" outlineLevel="4" x14ac:dyDescent="0.15">
      <c r="A1819" s="1000" t="s">
        <v>73</v>
      </c>
      <c r="B1819" s="1004" t="s">
        <v>12</v>
      </c>
      <c r="C1819" s="1008" t="s">
        <v>10</v>
      </c>
      <c r="D1819" s="978">
        <v>3</v>
      </c>
      <c r="E1819" s="1022" t="s">
        <v>10</v>
      </c>
      <c r="F1819" s="981"/>
      <c r="G1819" s="986"/>
      <c r="H1819" s="986"/>
      <c r="I1819" s="942"/>
      <c r="J1819" s="16" t="s">
        <v>156</v>
      </c>
      <c r="K1819" s="20"/>
      <c r="L1819" s="14"/>
      <c r="M1819" s="15"/>
      <c r="N1819" s="15"/>
      <c r="O1819" s="15"/>
      <c r="P1819" s="15"/>
      <c r="Q1819" s="14"/>
      <c r="R1819" s="14"/>
      <c r="S1819" s="1012"/>
      <c r="T1819" s="912"/>
      <c r="U1819" s="912"/>
      <c r="V1819" s="912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</row>
    <row r="1820" spans="1:116" ht="9.75" customHeight="1" outlineLevel="4" x14ac:dyDescent="0.15">
      <c r="A1820" s="1001"/>
      <c r="B1820" s="1005"/>
      <c r="C1820" s="1009"/>
      <c r="D1820" s="979"/>
      <c r="E1820" s="1023"/>
      <c r="F1820" s="982"/>
      <c r="G1820" s="985"/>
      <c r="H1820" s="985"/>
      <c r="I1820" s="943"/>
      <c r="J1820" s="16" t="s">
        <v>157</v>
      </c>
      <c r="K1820" s="20"/>
      <c r="L1820" s="16"/>
      <c r="M1820" s="17"/>
      <c r="N1820" s="17"/>
      <c r="O1820" s="17"/>
      <c r="P1820" s="17"/>
      <c r="Q1820" s="16"/>
      <c r="R1820" s="16"/>
      <c r="S1820" s="1013"/>
      <c r="T1820" s="913"/>
      <c r="U1820" s="913"/>
      <c r="V1820" s="913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</row>
    <row r="1821" spans="1:116" ht="9.75" customHeight="1" outlineLevel="4" x14ac:dyDescent="0.15">
      <c r="A1821" s="1001"/>
      <c r="B1821" s="1005"/>
      <c r="C1821" s="1009"/>
      <c r="D1821" s="979"/>
      <c r="E1821" s="1023"/>
      <c r="F1821" s="982"/>
      <c r="G1821" s="985"/>
      <c r="H1821" s="985"/>
      <c r="I1821" s="943"/>
      <c r="J1821" s="16" t="s">
        <v>158</v>
      </c>
      <c r="K1821" s="20"/>
      <c r="L1821" s="16"/>
      <c r="M1821" s="17"/>
      <c r="N1821" s="17"/>
      <c r="O1821" s="17"/>
      <c r="P1821" s="17"/>
      <c r="Q1821" s="16"/>
      <c r="R1821" s="16"/>
      <c r="S1821" s="1013"/>
      <c r="T1821" s="913"/>
      <c r="U1821" s="913"/>
      <c r="V1821" s="913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</row>
    <row r="1822" spans="1:116" ht="9.75" customHeight="1" outlineLevel="4" x14ac:dyDescent="0.15">
      <c r="A1822" s="1002"/>
      <c r="B1822" s="1006"/>
      <c r="C1822" s="1010"/>
      <c r="D1822" s="979"/>
      <c r="E1822" s="1024"/>
      <c r="F1822" s="983"/>
      <c r="G1822" s="987"/>
      <c r="H1822" s="987"/>
      <c r="I1822" s="943"/>
      <c r="J1822" s="18" t="s">
        <v>159</v>
      </c>
      <c r="K1822" s="21"/>
      <c r="L1822" s="18"/>
      <c r="M1822" s="18"/>
      <c r="N1822" s="18"/>
      <c r="O1822" s="18"/>
      <c r="P1822" s="18"/>
      <c r="Q1822" s="18"/>
      <c r="R1822" s="18"/>
      <c r="S1822" s="1014"/>
      <c r="T1822" s="913"/>
      <c r="U1822" s="913"/>
      <c r="V1822" s="913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</row>
    <row r="1823" spans="1:116" ht="9.75" customHeight="1" outlineLevel="4" thickBot="1" x14ac:dyDescent="0.2">
      <c r="A1823" s="1003"/>
      <c r="B1823" s="1007"/>
      <c r="C1823" s="1011"/>
      <c r="D1823" s="980"/>
      <c r="E1823" s="1025"/>
      <c r="F1823" s="984"/>
      <c r="G1823" s="988"/>
      <c r="H1823" s="988"/>
      <c r="I1823" s="944"/>
      <c r="J1823" s="19" t="s">
        <v>385</v>
      </c>
      <c r="K1823" s="19">
        <f>SUM(K1819:K1822)</f>
        <v>0</v>
      </c>
      <c r="L1823" s="19">
        <f>SUM(L1819:L1822)</f>
        <v>0</v>
      </c>
      <c r="M1823" s="19">
        <f t="shared" ref="M1823:R1823" si="435">SUM(M1819:M1822)</f>
        <v>0</v>
      </c>
      <c r="N1823" s="19">
        <f t="shared" si="435"/>
        <v>0</v>
      </c>
      <c r="O1823" s="19">
        <f t="shared" si="435"/>
        <v>0</v>
      </c>
      <c r="P1823" s="19">
        <f t="shared" si="435"/>
        <v>0</v>
      </c>
      <c r="Q1823" s="19">
        <f t="shared" si="435"/>
        <v>0</v>
      </c>
      <c r="R1823" s="19">
        <f t="shared" si="435"/>
        <v>0</v>
      </c>
      <c r="S1823" s="1015"/>
      <c r="T1823" s="914"/>
      <c r="U1823" s="914"/>
      <c r="V1823" s="914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</row>
    <row r="1824" spans="1:116" ht="9.75" customHeight="1" outlineLevel="4" x14ac:dyDescent="0.15">
      <c r="A1824" s="1000" t="s">
        <v>73</v>
      </c>
      <c r="B1824" s="1004" t="s">
        <v>12</v>
      </c>
      <c r="C1824" s="1008" t="s">
        <v>10</v>
      </c>
      <c r="D1824" s="978">
        <v>3</v>
      </c>
      <c r="E1824" s="960" t="s">
        <v>11</v>
      </c>
      <c r="F1824" s="963"/>
      <c r="G1824" s="942"/>
      <c r="H1824" s="942"/>
      <c r="I1824" s="942"/>
      <c r="J1824" s="14" t="s">
        <v>156</v>
      </c>
      <c r="K1824" s="20"/>
      <c r="L1824" s="20"/>
      <c r="M1824" s="17"/>
      <c r="N1824" s="17"/>
      <c r="O1824" s="17"/>
      <c r="P1824" s="17"/>
      <c r="Q1824" s="16"/>
      <c r="R1824" s="16"/>
      <c r="S1824" s="945"/>
      <c r="T1824" s="912"/>
      <c r="U1824" s="912"/>
      <c r="V1824" s="912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</row>
    <row r="1825" spans="1:116" ht="9.75" customHeight="1" outlineLevel="4" x14ac:dyDescent="0.15">
      <c r="A1825" s="1001"/>
      <c r="B1825" s="1005"/>
      <c r="C1825" s="1009"/>
      <c r="D1825" s="979"/>
      <c r="E1825" s="961"/>
      <c r="F1825" s="964"/>
      <c r="G1825" s="943"/>
      <c r="H1825" s="943"/>
      <c r="I1825" s="943"/>
      <c r="J1825" s="16" t="s">
        <v>157</v>
      </c>
      <c r="K1825" s="20"/>
      <c r="L1825" s="20"/>
      <c r="M1825" s="17"/>
      <c r="N1825" s="17"/>
      <c r="O1825" s="17"/>
      <c r="P1825" s="17"/>
      <c r="Q1825" s="16"/>
      <c r="R1825" s="16"/>
      <c r="S1825" s="946"/>
      <c r="T1825" s="913"/>
      <c r="U1825" s="913"/>
      <c r="V1825" s="913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</row>
    <row r="1826" spans="1:116" ht="9.75" customHeight="1" outlineLevel="4" x14ac:dyDescent="0.15">
      <c r="A1826" s="1001"/>
      <c r="B1826" s="1005"/>
      <c r="C1826" s="1009"/>
      <c r="D1826" s="979"/>
      <c r="E1826" s="961"/>
      <c r="F1826" s="964"/>
      <c r="G1826" s="943"/>
      <c r="H1826" s="943"/>
      <c r="I1826" s="943"/>
      <c r="J1826" s="16" t="s">
        <v>158</v>
      </c>
      <c r="K1826" s="20"/>
      <c r="L1826" s="20"/>
      <c r="M1826" s="17"/>
      <c r="N1826" s="17"/>
      <c r="O1826" s="17"/>
      <c r="P1826" s="17"/>
      <c r="Q1826" s="16"/>
      <c r="R1826" s="16"/>
      <c r="S1826" s="946"/>
      <c r="T1826" s="913"/>
      <c r="U1826" s="913"/>
      <c r="V1826" s="913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</row>
    <row r="1827" spans="1:116" ht="10.5" customHeight="1" outlineLevel="4" x14ac:dyDescent="0.15">
      <c r="A1827" s="1002"/>
      <c r="B1827" s="1006"/>
      <c r="C1827" s="1010"/>
      <c r="D1827" s="979"/>
      <c r="E1827" s="961"/>
      <c r="F1827" s="964"/>
      <c r="G1827" s="943"/>
      <c r="H1827" s="943"/>
      <c r="I1827" s="943"/>
      <c r="J1827" s="18" t="s">
        <v>159</v>
      </c>
      <c r="K1827" s="21"/>
      <c r="L1827" s="21"/>
      <c r="M1827" s="22"/>
      <c r="N1827" s="22"/>
      <c r="O1827" s="22"/>
      <c r="P1827" s="22"/>
      <c r="Q1827" s="18"/>
      <c r="R1827" s="18"/>
      <c r="S1827" s="946"/>
      <c r="T1827" s="913"/>
      <c r="U1827" s="913"/>
      <c r="V1827" s="913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</row>
    <row r="1828" spans="1:116" ht="10.5" customHeight="1" outlineLevel="4" thickBot="1" x14ac:dyDescent="0.2">
      <c r="A1828" s="1003"/>
      <c r="B1828" s="1007"/>
      <c r="C1828" s="1011"/>
      <c r="D1828" s="980"/>
      <c r="E1828" s="962"/>
      <c r="F1828" s="965"/>
      <c r="G1828" s="944"/>
      <c r="H1828" s="944"/>
      <c r="I1828" s="944"/>
      <c r="J1828" s="19" t="s">
        <v>385</v>
      </c>
      <c r="K1828" s="19">
        <f>SUM(K1824:K1827)</f>
        <v>0</v>
      </c>
      <c r="L1828" s="19">
        <f>SUM(L1824:L1827)</f>
        <v>0</v>
      </c>
      <c r="M1828" s="19">
        <f t="shared" ref="M1828:R1828" si="436">SUM(M1824:M1827)</f>
        <v>0</v>
      </c>
      <c r="N1828" s="19">
        <f t="shared" si="436"/>
        <v>0</v>
      </c>
      <c r="O1828" s="19">
        <f t="shared" si="436"/>
        <v>0</v>
      </c>
      <c r="P1828" s="19">
        <f t="shared" si="436"/>
        <v>0</v>
      </c>
      <c r="Q1828" s="19">
        <f t="shared" si="436"/>
        <v>0</v>
      </c>
      <c r="R1828" s="19">
        <f t="shared" si="436"/>
        <v>0</v>
      </c>
      <c r="S1828" s="947"/>
      <c r="T1828" s="914"/>
      <c r="U1828" s="914"/>
      <c r="V1828" s="914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</row>
    <row r="1829" spans="1:116" ht="9.75" customHeight="1" outlineLevel="4" x14ac:dyDescent="0.15">
      <c r="A1829" s="1000" t="s">
        <v>73</v>
      </c>
      <c r="B1829" s="1004" t="s">
        <v>12</v>
      </c>
      <c r="C1829" s="1008" t="s">
        <v>10</v>
      </c>
      <c r="D1829" s="978">
        <v>3</v>
      </c>
      <c r="E1829" s="960" t="s">
        <v>12</v>
      </c>
      <c r="F1829" s="963"/>
      <c r="G1829" s="942"/>
      <c r="H1829" s="942"/>
      <c r="I1829" s="942"/>
      <c r="J1829" s="14" t="s">
        <v>156</v>
      </c>
      <c r="K1829" s="20"/>
      <c r="L1829" s="20"/>
      <c r="M1829" s="17"/>
      <c r="N1829" s="17"/>
      <c r="O1829" s="17"/>
      <c r="P1829" s="17"/>
      <c r="Q1829" s="16"/>
      <c r="R1829" s="16"/>
      <c r="S1829" s="945"/>
      <c r="T1829" s="912"/>
      <c r="U1829" s="912"/>
      <c r="V1829" s="912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</row>
    <row r="1830" spans="1:116" ht="9.75" customHeight="1" outlineLevel="4" x14ac:dyDescent="0.15">
      <c r="A1830" s="1001"/>
      <c r="B1830" s="1005"/>
      <c r="C1830" s="1009"/>
      <c r="D1830" s="979"/>
      <c r="E1830" s="961"/>
      <c r="F1830" s="964"/>
      <c r="G1830" s="943"/>
      <c r="H1830" s="943"/>
      <c r="I1830" s="943"/>
      <c r="J1830" s="16" t="s">
        <v>157</v>
      </c>
      <c r="K1830" s="20"/>
      <c r="L1830" s="20"/>
      <c r="M1830" s="17"/>
      <c r="N1830" s="17"/>
      <c r="O1830" s="17"/>
      <c r="P1830" s="17"/>
      <c r="Q1830" s="16"/>
      <c r="R1830" s="16"/>
      <c r="S1830" s="946"/>
      <c r="T1830" s="913"/>
      <c r="U1830" s="913"/>
      <c r="V1830" s="913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</row>
    <row r="1831" spans="1:116" ht="9.75" customHeight="1" outlineLevel="4" x14ac:dyDescent="0.15">
      <c r="A1831" s="1001"/>
      <c r="B1831" s="1005"/>
      <c r="C1831" s="1009"/>
      <c r="D1831" s="979"/>
      <c r="E1831" s="961"/>
      <c r="F1831" s="964"/>
      <c r="G1831" s="943"/>
      <c r="H1831" s="943"/>
      <c r="I1831" s="943"/>
      <c r="J1831" s="16" t="s">
        <v>158</v>
      </c>
      <c r="K1831" s="20"/>
      <c r="L1831" s="20"/>
      <c r="M1831" s="17"/>
      <c r="N1831" s="17"/>
      <c r="O1831" s="17"/>
      <c r="P1831" s="17"/>
      <c r="Q1831" s="16"/>
      <c r="R1831" s="16"/>
      <c r="S1831" s="946"/>
      <c r="T1831" s="913"/>
      <c r="U1831" s="913"/>
      <c r="V1831" s="913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</row>
    <row r="1832" spans="1:116" ht="9.75" customHeight="1" outlineLevel="4" x14ac:dyDescent="0.15">
      <c r="A1832" s="1002"/>
      <c r="B1832" s="1006"/>
      <c r="C1832" s="1010"/>
      <c r="D1832" s="979"/>
      <c r="E1832" s="961"/>
      <c r="F1832" s="964"/>
      <c r="G1832" s="943"/>
      <c r="H1832" s="943"/>
      <c r="I1832" s="943"/>
      <c r="J1832" s="18" t="s">
        <v>159</v>
      </c>
      <c r="K1832" s="21"/>
      <c r="L1832" s="21"/>
      <c r="M1832" s="22"/>
      <c r="N1832" s="22"/>
      <c r="O1832" s="22"/>
      <c r="P1832" s="22"/>
      <c r="Q1832" s="18"/>
      <c r="R1832" s="18"/>
      <c r="S1832" s="946"/>
      <c r="T1832" s="913"/>
      <c r="U1832" s="913"/>
      <c r="V1832" s="913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</row>
    <row r="1833" spans="1:116" ht="9.75" customHeight="1" outlineLevel="4" thickBot="1" x14ac:dyDescent="0.2">
      <c r="A1833" s="1003"/>
      <c r="B1833" s="1007"/>
      <c r="C1833" s="1011"/>
      <c r="D1833" s="980"/>
      <c r="E1833" s="962"/>
      <c r="F1833" s="965"/>
      <c r="G1833" s="944"/>
      <c r="H1833" s="944"/>
      <c r="I1833" s="944"/>
      <c r="J1833" s="19" t="s">
        <v>385</v>
      </c>
      <c r="K1833" s="19">
        <f>SUM(K1829:K1832)</f>
        <v>0</v>
      </c>
      <c r="L1833" s="19">
        <f>SUM(L1829:L1832)</f>
        <v>0</v>
      </c>
      <c r="M1833" s="19">
        <f t="shared" ref="M1833:R1833" si="437">SUM(M1829:M1832)</f>
        <v>0</v>
      </c>
      <c r="N1833" s="19">
        <f t="shared" si="437"/>
        <v>0</v>
      </c>
      <c r="O1833" s="19">
        <f t="shared" si="437"/>
        <v>0</v>
      </c>
      <c r="P1833" s="19">
        <f t="shared" si="437"/>
        <v>0</v>
      </c>
      <c r="Q1833" s="19">
        <f t="shared" si="437"/>
        <v>0</v>
      </c>
      <c r="R1833" s="19">
        <f t="shared" si="437"/>
        <v>0</v>
      </c>
      <c r="S1833" s="947"/>
      <c r="T1833" s="914"/>
      <c r="U1833" s="914"/>
      <c r="V1833" s="914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</row>
    <row r="1834" spans="1:116" ht="9.75" customHeight="1" outlineLevel="3" thickBot="1" x14ac:dyDescent="0.2">
      <c r="A1834" s="30" t="s">
        <v>73</v>
      </c>
      <c r="B1834" s="31" t="s">
        <v>12</v>
      </c>
      <c r="C1834" s="10" t="s">
        <v>10</v>
      </c>
      <c r="D1834" s="25">
        <v>3</v>
      </c>
      <c r="E1834" s="915" t="s">
        <v>46</v>
      </c>
      <c r="F1834" s="916"/>
      <c r="G1834" s="916"/>
      <c r="H1834" s="916"/>
      <c r="I1834" s="916"/>
      <c r="J1834" s="917"/>
      <c r="K1834" s="26">
        <f>K1823+K1828+K1833</f>
        <v>0</v>
      </c>
      <c r="L1834" s="26">
        <f>L1823+L1828+L1833</f>
        <v>0</v>
      </c>
      <c r="M1834" s="26">
        <f t="shared" ref="M1834:R1834" si="438">M1823+M1828+M1833</f>
        <v>0</v>
      </c>
      <c r="N1834" s="26">
        <f t="shared" si="438"/>
        <v>0</v>
      </c>
      <c r="O1834" s="26">
        <f t="shared" si="438"/>
        <v>0</v>
      </c>
      <c r="P1834" s="26">
        <f t="shared" si="438"/>
        <v>0</v>
      </c>
      <c r="Q1834" s="26">
        <f t="shared" si="438"/>
        <v>0</v>
      </c>
      <c r="R1834" s="26">
        <f t="shared" si="438"/>
        <v>0</v>
      </c>
      <c r="S1834" s="42" t="s">
        <v>13</v>
      </c>
      <c r="T1834" s="43" t="s">
        <v>13</v>
      </c>
      <c r="U1834" s="44" t="s">
        <v>13</v>
      </c>
      <c r="V1834" s="45" t="s">
        <v>13</v>
      </c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</row>
    <row r="1835" spans="1:116" ht="9.75" customHeight="1" outlineLevel="4" thickBot="1" x14ac:dyDescent="0.2">
      <c r="A1835" s="11" t="s">
        <v>73</v>
      </c>
      <c r="B1835" s="12" t="s">
        <v>12</v>
      </c>
      <c r="C1835" s="86" t="s">
        <v>10</v>
      </c>
      <c r="D1835" s="13">
        <v>4</v>
      </c>
      <c r="E1835" s="1016" t="s">
        <v>254</v>
      </c>
      <c r="F1835" s="1017"/>
      <c r="G1835" s="1017"/>
      <c r="H1835" s="1017"/>
      <c r="I1835" s="1017"/>
      <c r="J1835" s="1017"/>
      <c r="K1835" s="1017"/>
      <c r="L1835" s="1017"/>
      <c r="M1835" s="1017"/>
      <c r="N1835" s="1017"/>
      <c r="O1835" s="1017"/>
      <c r="P1835" s="1017"/>
      <c r="Q1835" s="1017"/>
      <c r="R1835" s="1017"/>
      <c r="S1835" s="1017"/>
      <c r="T1835" s="1017"/>
      <c r="U1835" s="1017"/>
      <c r="V1835" s="1018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</row>
    <row r="1836" spans="1:116" ht="9.75" customHeight="1" outlineLevel="4" x14ac:dyDescent="0.15">
      <c r="A1836" s="1000" t="s">
        <v>73</v>
      </c>
      <c r="B1836" s="1004" t="s">
        <v>12</v>
      </c>
      <c r="C1836" s="1008" t="s">
        <v>10</v>
      </c>
      <c r="D1836" s="978">
        <v>4</v>
      </c>
      <c r="E1836" s="1022" t="s">
        <v>10</v>
      </c>
      <c r="F1836" s="981"/>
      <c r="G1836" s="986"/>
      <c r="H1836" s="986"/>
      <c r="I1836" s="942"/>
      <c r="J1836" s="16" t="s">
        <v>156</v>
      </c>
      <c r="K1836" s="20"/>
      <c r="L1836" s="14"/>
      <c r="M1836" s="15"/>
      <c r="N1836" s="15"/>
      <c r="O1836" s="15"/>
      <c r="P1836" s="15"/>
      <c r="Q1836" s="14"/>
      <c r="R1836" s="14"/>
      <c r="S1836" s="1012"/>
      <c r="T1836" s="912"/>
      <c r="U1836" s="912"/>
      <c r="V1836" s="912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</row>
    <row r="1837" spans="1:116" ht="9.75" customHeight="1" outlineLevel="4" x14ac:dyDescent="0.15">
      <c r="A1837" s="1001"/>
      <c r="B1837" s="1005"/>
      <c r="C1837" s="1009"/>
      <c r="D1837" s="979"/>
      <c r="E1837" s="1023"/>
      <c r="F1837" s="982"/>
      <c r="G1837" s="985"/>
      <c r="H1837" s="985"/>
      <c r="I1837" s="943"/>
      <c r="J1837" s="16" t="s">
        <v>157</v>
      </c>
      <c r="K1837" s="20"/>
      <c r="L1837" s="16"/>
      <c r="M1837" s="17"/>
      <c r="N1837" s="17"/>
      <c r="O1837" s="17"/>
      <c r="P1837" s="17"/>
      <c r="Q1837" s="16"/>
      <c r="R1837" s="16"/>
      <c r="S1837" s="1013"/>
      <c r="T1837" s="913"/>
      <c r="U1837" s="913"/>
      <c r="V1837" s="913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</row>
    <row r="1838" spans="1:116" ht="9.75" customHeight="1" outlineLevel="4" x14ac:dyDescent="0.15">
      <c r="A1838" s="1001"/>
      <c r="B1838" s="1005"/>
      <c r="C1838" s="1009"/>
      <c r="D1838" s="979"/>
      <c r="E1838" s="1023"/>
      <c r="F1838" s="982"/>
      <c r="G1838" s="985"/>
      <c r="H1838" s="985"/>
      <c r="I1838" s="943"/>
      <c r="J1838" s="16" t="s">
        <v>158</v>
      </c>
      <c r="K1838" s="20"/>
      <c r="L1838" s="16"/>
      <c r="M1838" s="17"/>
      <c r="N1838" s="17"/>
      <c r="O1838" s="17"/>
      <c r="P1838" s="17"/>
      <c r="Q1838" s="16"/>
      <c r="R1838" s="16"/>
      <c r="S1838" s="1013"/>
      <c r="T1838" s="913"/>
      <c r="U1838" s="913"/>
      <c r="V1838" s="913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</row>
    <row r="1839" spans="1:116" ht="9.75" customHeight="1" outlineLevel="4" x14ac:dyDescent="0.15">
      <c r="A1839" s="1002"/>
      <c r="B1839" s="1006"/>
      <c r="C1839" s="1010"/>
      <c r="D1839" s="979"/>
      <c r="E1839" s="1024"/>
      <c r="F1839" s="983"/>
      <c r="G1839" s="987"/>
      <c r="H1839" s="987"/>
      <c r="I1839" s="943"/>
      <c r="J1839" s="18" t="s">
        <v>159</v>
      </c>
      <c r="K1839" s="21"/>
      <c r="L1839" s="18"/>
      <c r="M1839" s="18"/>
      <c r="N1839" s="18"/>
      <c r="O1839" s="18"/>
      <c r="P1839" s="18"/>
      <c r="Q1839" s="18"/>
      <c r="R1839" s="18"/>
      <c r="S1839" s="1014"/>
      <c r="T1839" s="913"/>
      <c r="U1839" s="913"/>
      <c r="V1839" s="913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</row>
    <row r="1840" spans="1:116" ht="9.75" customHeight="1" outlineLevel="4" thickBot="1" x14ac:dyDescent="0.2">
      <c r="A1840" s="1003"/>
      <c r="B1840" s="1007"/>
      <c r="C1840" s="1011"/>
      <c r="D1840" s="980"/>
      <c r="E1840" s="1025"/>
      <c r="F1840" s="984"/>
      <c r="G1840" s="988"/>
      <c r="H1840" s="988"/>
      <c r="I1840" s="944"/>
      <c r="J1840" s="19" t="s">
        <v>385</v>
      </c>
      <c r="K1840" s="19">
        <f>SUM(K1836:K1839)</f>
        <v>0</v>
      </c>
      <c r="L1840" s="19">
        <f>SUM(L1836:L1839)</f>
        <v>0</v>
      </c>
      <c r="M1840" s="19">
        <f t="shared" ref="M1840:R1840" si="439">SUM(M1836:M1839)</f>
        <v>0</v>
      </c>
      <c r="N1840" s="19">
        <f t="shared" si="439"/>
        <v>0</v>
      </c>
      <c r="O1840" s="19">
        <f t="shared" si="439"/>
        <v>0</v>
      </c>
      <c r="P1840" s="19">
        <f t="shared" si="439"/>
        <v>0</v>
      </c>
      <c r="Q1840" s="19">
        <f t="shared" si="439"/>
        <v>0</v>
      </c>
      <c r="R1840" s="19">
        <f t="shared" si="439"/>
        <v>0</v>
      </c>
      <c r="S1840" s="1015"/>
      <c r="T1840" s="914"/>
      <c r="U1840" s="914"/>
      <c r="V1840" s="914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</row>
    <row r="1841" spans="1:116" ht="9.75" customHeight="1" outlineLevel="4" x14ac:dyDescent="0.15">
      <c r="A1841" s="1000" t="s">
        <v>73</v>
      </c>
      <c r="B1841" s="1004" t="s">
        <v>12</v>
      </c>
      <c r="C1841" s="1008" t="s">
        <v>10</v>
      </c>
      <c r="D1841" s="978">
        <v>4</v>
      </c>
      <c r="E1841" s="960" t="s">
        <v>11</v>
      </c>
      <c r="F1841" s="963"/>
      <c r="G1841" s="942"/>
      <c r="H1841" s="942"/>
      <c r="I1841" s="942"/>
      <c r="J1841" s="14" t="s">
        <v>156</v>
      </c>
      <c r="K1841" s="20"/>
      <c r="L1841" s="20"/>
      <c r="M1841" s="17"/>
      <c r="N1841" s="17"/>
      <c r="O1841" s="17"/>
      <c r="P1841" s="17"/>
      <c r="Q1841" s="16"/>
      <c r="R1841" s="16"/>
      <c r="S1841" s="945"/>
      <c r="T1841" s="912"/>
      <c r="U1841" s="912"/>
      <c r="V1841" s="912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</row>
    <row r="1842" spans="1:116" ht="9.75" customHeight="1" outlineLevel="4" x14ac:dyDescent="0.15">
      <c r="A1842" s="1001"/>
      <c r="B1842" s="1005"/>
      <c r="C1842" s="1009"/>
      <c r="D1842" s="979"/>
      <c r="E1842" s="961"/>
      <c r="F1842" s="964"/>
      <c r="G1842" s="943"/>
      <c r="H1842" s="943"/>
      <c r="I1842" s="943"/>
      <c r="J1842" s="16" t="s">
        <v>157</v>
      </c>
      <c r="K1842" s="20"/>
      <c r="L1842" s="20"/>
      <c r="M1842" s="17"/>
      <c r="N1842" s="17"/>
      <c r="O1842" s="17"/>
      <c r="P1842" s="17"/>
      <c r="Q1842" s="16"/>
      <c r="R1842" s="16"/>
      <c r="S1842" s="946"/>
      <c r="T1842" s="913"/>
      <c r="U1842" s="913"/>
      <c r="V1842" s="913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</row>
    <row r="1843" spans="1:116" ht="9.75" customHeight="1" outlineLevel="4" x14ac:dyDescent="0.15">
      <c r="A1843" s="1001"/>
      <c r="B1843" s="1005"/>
      <c r="C1843" s="1009"/>
      <c r="D1843" s="979"/>
      <c r="E1843" s="961"/>
      <c r="F1843" s="964"/>
      <c r="G1843" s="943"/>
      <c r="H1843" s="943"/>
      <c r="I1843" s="943"/>
      <c r="J1843" s="16" t="s">
        <v>158</v>
      </c>
      <c r="K1843" s="20"/>
      <c r="L1843" s="20"/>
      <c r="M1843" s="17"/>
      <c r="N1843" s="17"/>
      <c r="O1843" s="17"/>
      <c r="P1843" s="17"/>
      <c r="Q1843" s="16"/>
      <c r="R1843" s="16"/>
      <c r="S1843" s="946"/>
      <c r="T1843" s="913"/>
      <c r="U1843" s="913"/>
      <c r="V1843" s="913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</row>
    <row r="1844" spans="1:116" ht="10.5" customHeight="1" outlineLevel="4" x14ac:dyDescent="0.15">
      <c r="A1844" s="1002"/>
      <c r="B1844" s="1006"/>
      <c r="C1844" s="1010"/>
      <c r="D1844" s="979"/>
      <c r="E1844" s="961"/>
      <c r="F1844" s="964"/>
      <c r="G1844" s="943"/>
      <c r="H1844" s="943"/>
      <c r="I1844" s="943"/>
      <c r="J1844" s="18" t="s">
        <v>159</v>
      </c>
      <c r="K1844" s="21"/>
      <c r="L1844" s="21"/>
      <c r="M1844" s="22"/>
      <c r="N1844" s="22"/>
      <c r="O1844" s="22"/>
      <c r="P1844" s="22"/>
      <c r="Q1844" s="18"/>
      <c r="R1844" s="18"/>
      <c r="S1844" s="946"/>
      <c r="T1844" s="913"/>
      <c r="U1844" s="913"/>
      <c r="V1844" s="913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</row>
    <row r="1845" spans="1:116" ht="10.5" customHeight="1" outlineLevel="4" thickBot="1" x14ac:dyDescent="0.2">
      <c r="A1845" s="1003"/>
      <c r="B1845" s="1007"/>
      <c r="C1845" s="1011"/>
      <c r="D1845" s="980"/>
      <c r="E1845" s="962"/>
      <c r="F1845" s="965"/>
      <c r="G1845" s="944"/>
      <c r="H1845" s="944"/>
      <c r="I1845" s="944"/>
      <c r="J1845" s="19" t="s">
        <v>385</v>
      </c>
      <c r="K1845" s="19">
        <f>SUM(K1841:K1844)</f>
        <v>0</v>
      </c>
      <c r="L1845" s="19">
        <f>SUM(L1841:L1844)</f>
        <v>0</v>
      </c>
      <c r="M1845" s="19">
        <f t="shared" ref="M1845:R1845" si="440">SUM(M1841:M1844)</f>
        <v>0</v>
      </c>
      <c r="N1845" s="19">
        <f t="shared" si="440"/>
        <v>0</v>
      </c>
      <c r="O1845" s="19">
        <f t="shared" si="440"/>
        <v>0</v>
      </c>
      <c r="P1845" s="19">
        <f t="shared" si="440"/>
        <v>0</v>
      </c>
      <c r="Q1845" s="19">
        <f t="shared" si="440"/>
        <v>0</v>
      </c>
      <c r="R1845" s="19">
        <f t="shared" si="440"/>
        <v>0</v>
      </c>
      <c r="S1845" s="947"/>
      <c r="T1845" s="914"/>
      <c r="U1845" s="914"/>
      <c r="V1845" s="914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</row>
    <row r="1846" spans="1:116" ht="9.75" customHeight="1" outlineLevel="4" x14ac:dyDescent="0.15">
      <c r="A1846" s="1000" t="s">
        <v>73</v>
      </c>
      <c r="B1846" s="1004" t="s">
        <v>12</v>
      </c>
      <c r="C1846" s="1008" t="s">
        <v>10</v>
      </c>
      <c r="D1846" s="978">
        <v>4</v>
      </c>
      <c r="E1846" s="960" t="s">
        <v>12</v>
      </c>
      <c r="F1846" s="963"/>
      <c r="G1846" s="942"/>
      <c r="H1846" s="942"/>
      <c r="I1846" s="942"/>
      <c r="J1846" s="14" t="s">
        <v>156</v>
      </c>
      <c r="K1846" s="20"/>
      <c r="L1846" s="20"/>
      <c r="M1846" s="17"/>
      <c r="N1846" s="17"/>
      <c r="O1846" s="17"/>
      <c r="P1846" s="17"/>
      <c r="Q1846" s="16"/>
      <c r="R1846" s="16"/>
      <c r="S1846" s="945"/>
      <c r="T1846" s="912"/>
      <c r="U1846" s="912"/>
      <c r="V1846" s="912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</row>
    <row r="1847" spans="1:116" ht="9.75" customHeight="1" outlineLevel="4" x14ac:dyDescent="0.15">
      <c r="A1847" s="1001"/>
      <c r="B1847" s="1005"/>
      <c r="C1847" s="1009"/>
      <c r="D1847" s="979"/>
      <c r="E1847" s="961"/>
      <c r="F1847" s="964"/>
      <c r="G1847" s="943"/>
      <c r="H1847" s="943"/>
      <c r="I1847" s="943"/>
      <c r="J1847" s="16" t="s">
        <v>157</v>
      </c>
      <c r="K1847" s="20"/>
      <c r="L1847" s="20"/>
      <c r="M1847" s="17"/>
      <c r="N1847" s="17"/>
      <c r="O1847" s="17"/>
      <c r="P1847" s="17"/>
      <c r="Q1847" s="16"/>
      <c r="R1847" s="16"/>
      <c r="S1847" s="946"/>
      <c r="T1847" s="913"/>
      <c r="U1847" s="913"/>
      <c r="V1847" s="913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</row>
    <row r="1848" spans="1:116" ht="9.75" customHeight="1" outlineLevel="4" x14ac:dyDescent="0.15">
      <c r="A1848" s="1001"/>
      <c r="B1848" s="1005"/>
      <c r="C1848" s="1009"/>
      <c r="D1848" s="979"/>
      <c r="E1848" s="961"/>
      <c r="F1848" s="964"/>
      <c r="G1848" s="943"/>
      <c r="H1848" s="943"/>
      <c r="I1848" s="943"/>
      <c r="J1848" s="16" t="s">
        <v>158</v>
      </c>
      <c r="K1848" s="20"/>
      <c r="L1848" s="20"/>
      <c r="M1848" s="17"/>
      <c r="N1848" s="17"/>
      <c r="O1848" s="17"/>
      <c r="P1848" s="17"/>
      <c r="Q1848" s="16"/>
      <c r="R1848" s="16"/>
      <c r="S1848" s="946"/>
      <c r="T1848" s="913"/>
      <c r="U1848" s="913"/>
      <c r="V1848" s="913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</row>
    <row r="1849" spans="1:116" ht="9.75" customHeight="1" outlineLevel="4" x14ac:dyDescent="0.15">
      <c r="A1849" s="1002"/>
      <c r="B1849" s="1006"/>
      <c r="C1849" s="1010"/>
      <c r="D1849" s="979"/>
      <c r="E1849" s="961"/>
      <c r="F1849" s="964"/>
      <c r="G1849" s="943"/>
      <c r="H1849" s="943"/>
      <c r="I1849" s="943"/>
      <c r="J1849" s="18" t="s">
        <v>159</v>
      </c>
      <c r="K1849" s="21"/>
      <c r="L1849" s="21"/>
      <c r="M1849" s="22"/>
      <c r="N1849" s="22"/>
      <c r="O1849" s="22"/>
      <c r="P1849" s="22"/>
      <c r="Q1849" s="18"/>
      <c r="R1849" s="18"/>
      <c r="S1849" s="946"/>
      <c r="T1849" s="913"/>
      <c r="U1849" s="913"/>
      <c r="V1849" s="913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</row>
    <row r="1850" spans="1:116" ht="9.75" customHeight="1" outlineLevel="4" thickBot="1" x14ac:dyDescent="0.2">
      <c r="A1850" s="1003"/>
      <c r="B1850" s="1007"/>
      <c r="C1850" s="1011"/>
      <c r="D1850" s="980"/>
      <c r="E1850" s="962"/>
      <c r="F1850" s="965"/>
      <c r="G1850" s="944"/>
      <c r="H1850" s="944"/>
      <c r="I1850" s="944"/>
      <c r="J1850" s="19" t="s">
        <v>385</v>
      </c>
      <c r="K1850" s="19">
        <f>SUM(K1846:K1849)</f>
        <v>0</v>
      </c>
      <c r="L1850" s="19">
        <f>SUM(L1846:L1849)</f>
        <v>0</v>
      </c>
      <c r="M1850" s="19">
        <f t="shared" ref="M1850:R1850" si="441">SUM(M1846:M1849)</f>
        <v>0</v>
      </c>
      <c r="N1850" s="19">
        <f t="shared" si="441"/>
        <v>0</v>
      </c>
      <c r="O1850" s="19">
        <f t="shared" si="441"/>
        <v>0</v>
      </c>
      <c r="P1850" s="19">
        <f t="shared" si="441"/>
        <v>0</v>
      </c>
      <c r="Q1850" s="19">
        <f t="shared" si="441"/>
        <v>0</v>
      </c>
      <c r="R1850" s="19">
        <f t="shared" si="441"/>
        <v>0</v>
      </c>
      <c r="S1850" s="947"/>
      <c r="T1850" s="914"/>
      <c r="U1850" s="914"/>
      <c r="V1850" s="914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</row>
    <row r="1851" spans="1:116" ht="9.75" customHeight="1" outlineLevel="3" thickBot="1" x14ac:dyDescent="0.2">
      <c r="A1851" s="30" t="s">
        <v>73</v>
      </c>
      <c r="B1851" s="31" t="s">
        <v>12</v>
      </c>
      <c r="C1851" s="10" t="s">
        <v>10</v>
      </c>
      <c r="D1851" s="25">
        <v>4</v>
      </c>
      <c r="E1851" s="915" t="s">
        <v>46</v>
      </c>
      <c r="F1851" s="916"/>
      <c r="G1851" s="916"/>
      <c r="H1851" s="916"/>
      <c r="I1851" s="916"/>
      <c r="J1851" s="917"/>
      <c r="K1851" s="26">
        <f>K1840+K1845+K1850</f>
        <v>0</v>
      </c>
      <c r="L1851" s="26">
        <f>L1840+L1845+L1850</f>
        <v>0</v>
      </c>
      <c r="M1851" s="26">
        <f t="shared" ref="M1851:R1851" si="442">M1840+M1845+M1850</f>
        <v>0</v>
      </c>
      <c r="N1851" s="26">
        <f t="shared" si="442"/>
        <v>0</v>
      </c>
      <c r="O1851" s="26">
        <f t="shared" si="442"/>
        <v>0</v>
      </c>
      <c r="P1851" s="26">
        <f t="shared" si="442"/>
        <v>0</v>
      </c>
      <c r="Q1851" s="26">
        <f t="shared" si="442"/>
        <v>0</v>
      </c>
      <c r="R1851" s="26">
        <f t="shared" si="442"/>
        <v>0</v>
      </c>
      <c r="S1851" s="42" t="s">
        <v>13</v>
      </c>
      <c r="T1851" s="43" t="s">
        <v>13</v>
      </c>
      <c r="U1851" s="44" t="s">
        <v>13</v>
      </c>
      <c r="V1851" s="45" t="s">
        <v>13</v>
      </c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</row>
    <row r="1852" spans="1:116" ht="9.75" customHeight="1" outlineLevel="4" thickBot="1" x14ac:dyDescent="0.2">
      <c r="A1852" s="11" t="s">
        <v>73</v>
      </c>
      <c r="B1852" s="12" t="s">
        <v>12</v>
      </c>
      <c r="C1852" s="86" t="s">
        <v>10</v>
      </c>
      <c r="D1852" s="13">
        <v>5</v>
      </c>
      <c r="E1852" s="1016" t="s">
        <v>118</v>
      </c>
      <c r="F1852" s="1017"/>
      <c r="G1852" s="1017"/>
      <c r="H1852" s="1017"/>
      <c r="I1852" s="1017"/>
      <c r="J1852" s="1017"/>
      <c r="K1852" s="1017"/>
      <c r="L1852" s="1017"/>
      <c r="M1852" s="1017"/>
      <c r="N1852" s="1017"/>
      <c r="O1852" s="1017"/>
      <c r="P1852" s="1017"/>
      <c r="Q1852" s="1017"/>
      <c r="R1852" s="1017"/>
      <c r="S1852" s="1017"/>
      <c r="T1852" s="1017"/>
      <c r="U1852" s="1017"/>
      <c r="V1852" s="1018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</row>
    <row r="1853" spans="1:116" ht="9.75" customHeight="1" outlineLevel="4" x14ac:dyDescent="0.15">
      <c r="A1853" s="1000" t="s">
        <v>73</v>
      </c>
      <c r="B1853" s="1004" t="s">
        <v>12</v>
      </c>
      <c r="C1853" s="1008" t="s">
        <v>10</v>
      </c>
      <c r="D1853" s="978">
        <v>5</v>
      </c>
      <c r="E1853" s="1022" t="s">
        <v>10</v>
      </c>
      <c r="F1853" s="1138" t="s">
        <v>319</v>
      </c>
      <c r="G1853" s="986" t="s">
        <v>444</v>
      </c>
      <c r="H1853" s="942" t="s">
        <v>414</v>
      </c>
      <c r="I1853" s="942" t="s">
        <v>465</v>
      </c>
      <c r="J1853" s="16" t="s">
        <v>156</v>
      </c>
      <c r="K1853" s="20"/>
      <c r="L1853" s="14"/>
      <c r="M1853" s="15"/>
      <c r="N1853" s="15"/>
      <c r="O1853" s="15"/>
      <c r="P1853" s="15"/>
      <c r="Q1853" s="14"/>
      <c r="R1853" s="14"/>
      <c r="S1853" s="1012" t="s">
        <v>419</v>
      </c>
      <c r="T1853" s="912">
        <v>0</v>
      </c>
      <c r="U1853" s="912">
        <v>0</v>
      </c>
      <c r="V1853" s="912">
        <v>223</v>
      </c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</row>
    <row r="1854" spans="1:116" ht="9.75" customHeight="1" outlineLevel="4" x14ac:dyDescent="0.15">
      <c r="A1854" s="1001"/>
      <c r="B1854" s="1005"/>
      <c r="C1854" s="1009"/>
      <c r="D1854" s="979"/>
      <c r="E1854" s="1023"/>
      <c r="F1854" s="1139"/>
      <c r="G1854" s="985"/>
      <c r="H1854" s="985"/>
      <c r="I1854" s="943"/>
      <c r="J1854" s="16" t="s">
        <v>157</v>
      </c>
      <c r="K1854" s="20"/>
      <c r="L1854" s="16"/>
      <c r="M1854" s="17"/>
      <c r="N1854" s="17"/>
      <c r="O1854" s="17"/>
      <c r="P1854" s="17"/>
      <c r="Q1854" s="16"/>
      <c r="R1854" s="16"/>
      <c r="S1854" s="1013"/>
      <c r="T1854" s="913"/>
      <c r="U1854" s="913"/>
      <c r="V1854" s="913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</row>
    <row r="1855" spans="1:116" ht="9.75" customHeight="1" outlineLevel="4" x14ac:dyDescent="0.15">
      <c r="A1855" s="1001"/>
      <c r="B1855" s="1005"/>
      <c r="C1855" s="1009"/>
      <c r="D1855" s="979"/>
      <c r="E1855" s="1023"/>
      <c r="F1855" s="1139"/>
      <c r="G1855" s="985"/>
      <c r="H1855" s="989" t="s">
        <v>62</v>
      </c>
      <c r="I1855" s="943"/>
      <c r="J1855" s="16" t="s">
        <v>158</v>
      </c>
      <c r="K1855" s="20">
        <v>313934</v>
      </c>
      <c r="L1855" s="16"/>
      <c r="M1855" s="17"/>
      <c r="N1855" s="17"/>
      <c r="O1855" s="17"/>
      <c r="P1855" s="17"/>
      <c r="Q1855" s="16"/>
      <c r="R1855" s="16"/>
      <c r="S1855" s="1013"/>
      <c r="T1855" s="913"/>
      <c r="U1855" s="913"/>
      <c r="V1855" s="913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</row>
    <row r="1856" spans="1:116" ht="9.75" customHeight="1" outlineLevel="4" x14ac:dyDescent="0.15">
      <c r="A1856" s="1002"/>
      <c r="B1856" s="1006"/>
      <c r="C1856" s="1010"/>
      <c r="D1856" s="979"/>
      <c r="E1856" s="1024"/>
      <c r="F1856" s="1140"/>
      <c r="G1856" s="987"/>
      <c r="H1856" s="985"/>
      <c r="I1856" s="943"/>
      <c r="J1856" s="18" t="s">
        <v>159</v>
      </c>
      <c r="K1856" s="21"/>
      <c r="L1856" s="18"/>
      <c r="M1856" s="18"/>
      <c r="N1856" s="18"/>
      <c r="O1856" s="18"/>
      <c r="P1856" s="18"/>
      <c r="Q1856" s="18"/>
      <c r="R1856" s="18"/>
      <c r="S1856" s="1014"/>
      <c r="T1856" s="913"/>
      <c r="U1856" s="913"/>
      <c r="V1856" s="913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</row>
    <row r="1857" spans="1:116" ht="9.75" customHeight="1" outlineLevel="4" thickBot="1" x14ac:dyDescent="0.2">
      <c r="A1857" s="1003"/>
      <c r="B1857" s="1007"/>
      <c r="C1857" s="1011"/>
      <c r="D1857" s="980"/>
      <c r="E1857" s="1025"/>
      <c r="F1857" s="1141"/>
      <c r="G1857" s="988"/>
      <c r="H1857" s="100"/>
      <c r="I1857" s="944"/>
      <c r="J1857" s="19" t="s">
        <v>385</v>
      </c>
      <c r="K1857" s="19">
        <f>SUM(K1853:K1856)</f>
        <v>313934</v>
      </c>
      <c r="L1857" s="19">
        <f>SUM(L1853:L1856)</f>
        <v>0</v>
      </c>
      <c r="M1857" s="19">
        <f t="shared" ref="M1857:R1857" si="443">SUM(M1853:M1856)</f>
        <v>0</v>
      </c>
      <c r="N1857" s="19">
        <f t="shared" si="443"/>
        <v>0</v>
      </c>
      <c r="O1857" s="19">
        <f t="shared" si="443"/>
        <v>0</v>
      </c>
      <c r="P1857" s="19">
        <f t="shared" si="443"/>
        <v>0</v>
      </c>
      <c r="Q1857" s="19">
        <f t="shared" si="443"/>
        <v>0</v>
      </c>
      <c r="R1857" s="19">
        <f t="shared" si="443"/>
        <v>0</v>
      </c>
      <c r="S1857" s="1015"/>
      <c r="T1857" s="914"/>
      <c r="U1857" s="914"/>
      <c r="V1857" s="914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</row>
    <row r="1858" spans="1:116" ht="9.75" customHeight="1" outlineLevel="4" x14ac:dyDescent="0.15">
      <c r="A1858" s="1000" t="s">
        <v>73</v>
      </c>
      <c r="B1858" s="1004" t="s">
        <v>12</v>
      </c>
      <c r="C1858" s="1008" t="s">
        <v>10</v>
      </c>
      <c r="D1858" s="978">
        <v>5</v>
      </c>
      <c r="E1858" s="960" t="s">
        <v>11</v>
      </c>
      <c r="F1858" s="1189" t="s">
        <v>320</v>
      </c>
      <c r="G1858" s="942"/>
      <c r="H1858" s="942" t="s">
        <v>414</v>
      </c>
      <c r="I1858" s="942" t="s">
        <v>101</v>
      </c>
      <c r="J1858" s="14" t="s">
        <v>156</v>
      </c>
      <c r="K1858" s="20"/>
      <c r="L1858" s="20"/>
      <c r="M1858" s="17"/>
      <c r="N1858" s="17"/>
      <c r="O1858" s="17"/>
      <c r="P1858" s="17"/>
      <c r="Q1858" s="16"/>
      <c r="R1858" s="16"/>
      <c r="S1858" s="945" t="s">
        <v>419</v>
      </c>
      <c r="T1858" s="912">
        <v>0</v>
      </c>
      <c r="U1858" s="912">
        <v>0</v>
      </c>
      <c r="V1858" s="912">
        <v>20</v>
      </c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</row>
    <row r="1859" spans="1:116" ht="9.75" customHeight="1" outlineLevel="4" x14ac:dyDescent="0.15">
      <c r="A1859" s="1001"/>
      <c r="B1859" s="1005"/>
      <c r="C1859" s="1009"/>
      <c r="D1859" s="979"/>
      <c r="E1859" s="961"/>
      <c r="F1859" s="1190"/>
      <c r="G1859" s="943"/>
      <c r="H1859" s="985"/>
      <c r="I1859" s="943"/>
      <c r="J1859" s="16" t="s">
        <v>157</v>
      </c>
      <c r="K1859" s="20"/>
      <c r="L1859" s="20"/>
      <c r="M1859" s="17"/>
      <c r="N1859" s="17"/>
      <c r="O1859" s="17"/>
      <c r="P1859" s="17"/>
      <c r="Q1859" s="16"/>
      <c r="R1859" s="16"/>
      <c r="S1859" s="946"/>
      <c r="T1859" s="913"/>
      <c r="U1859" s="913"/>
      <c r="V1859" s="913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</row>
    <row r="1860" spans="1:116" ht="9.75" customHeight="1" outlineLevel="4" x14ac:dyDescent="0.15">
      <c r="A1860" s="1001"/>
      <c r="B1860" s="1005"/>
      <c r="C1860" s="1009"/>
      <c r="D1860" s="979"/>
      <c r="E1860" s="961"/>
      <c r="F1860" s="1190"/>
      <c r="G1860" s="943"/>
      <c r="H1860" s="989" t="s">
        <v>62</v>
      </c>
      <c r="I1860" s="943"/>
      <c r="J1860" s="16" t="s">
        <v>158</v>
      </c>
      <c r="K1860" s="20"/>
      <c r="L1860" s="20"/>
      <c r="M1860" s="17"/>
      <c r="N1860" s="17"/>
      <c r="O1860" s="17"/>
      <c r="P1860" s="17"/>
      <c r="Q1860" s="16"/>
      <c r="R1860" s="16"/>
      <c r="S1860" s="946"/>
      <c r="T1860" s="913"/>
      <c r="U1860" s="913"/>
      <c r="V1860" s="913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</row>
    <row r="1861" spans="1:116" ht="10.5" customHeight="1" outlineLevel="4" x14ac:dyDescent="0.15">
      <c r="A1861" s="1002"/>
      <c r="B1861" s="1006"/>
      <c r="C1861" s="1010"/>
      <c r="D1861" s="979"/>
      <c r="E1861" s="961"/>
      <c r="F1861" s="1190"/>
      <c r="G1861" s="943"/>
      <c r="H1861" s="985"/>
      <c r="I1861" s="943"/>
      <c r="J1861" s="18" t="s">
        <v>159</v>
      </c>
      <c r="K1861" s="21"/>
      <c r="L1861" s="21"/>
      <c r="M1861" s="22"/>
      <c r="N1861" s="22"/>
      <c r="O1861" s="22"/>
      <c r="P1861" s="22"/>
      <c r="Q1861" s="18"/>
      <c r="R1861" s="18"/>
      <c r="S1861" s="946"/>
      <c r="T1861" s="913"/>
      <c r="U1861" s="913"/>
      <c r="V1861" s="913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</row>
    <row r="1862" spans="1:116" ht="10.5" customHeight="1" outlineLevel="4" thickBot="1" x14ac:dyDescent="0.2">
      <c r="A1862" s="1003"/>
      <c r="B1862" s="1007"/>
      <c r="C1862" s="1011"/>
      <c r="D1862" s="980"/>
      <c r="E1862" s="962"/>
      <c r="F1862" s="1191"/>
      <c r="G1862" s="944"/>
      <c r="H1862" s="95" t="s">
        <v>418</v>
      </c>
      <c r="I1862" s="944"/>
      <c r="J1862" s="19" t="s">
        <v>385</v>
      </c>
      <c r="K1862" s="19">
        <f>SUM(K1858:K1861)</f>
        <v>0</v>
      </c>
      <c r="L1862" s="19">
        <f>SUM(L1858:L1861)</f>
        <v>0</v>
      </c>
      <c r="M1862" s="19">
        <f t="shared" ref="M1862:R1862" si="444">SUM(M1858:M1861)</f>
        <v>0</v>
      </c>
      <c r="N1862" s="19">
        <f t="shared" si="444"/>
        <v>0</v>
      </c>
      <c r="O1862" s="19">
        <f t="shared" si="444"/>
        <v>0</v>
      </c>
      <c r="P1862" s="19">
        <f t="shared" si="444"/>
        <v>0</v>
      </c>
      <c r="Q1862" s="19">
        <f t="shared" si="444"/>
        <v>0</v>
      </c>
      <c r="R1862" s="19">
        <f t="shared" si="444"/>
        <v>0</v>
      </c>
      <c r="S1862" s="947"/>
      <c r="T1862" s="914"/>
      <c r="U1862" s="914"/>
      <c r="V1862" s="914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</row>
    <row r="1863" spans="1:116" ht="9.75" customHeight="1" outlineLevel="4" x14ac:dyDescent="0.15">
      <c r="A1863" s="1000" t="s">
        <v>73</v>
      </c>
      <c r="B1863" s="1004" t="s">
        <v>12</v>
      </c>
      <c r="C1863" s="1008" t="s">
        <v>10</v>
      </c>
      <c r="D1863" s="978">
        <v>5</v>
      </c>
      <c r="E1863" s="960" t="s">
        <v>12</v>
      </c>
      <c r="F1863" s="963"/>
      <c r="G1863" s="942"/>
      <c r="H1863" s="942"/>
      <c r="I1863" s="942"/>
      <c r="J1863" s="14" t="s">
        <v>156</v>
      </c>
      <c r="K1863" s="20"/>
      <c r="L1863" s="20"/>
      <c r="M1863" s="17"/>
      <c r="N1863" s="17"/>
      <c r="O1863" s="17"/>
      <c r="P1863" s="17"/>
      <c r="Q1863" s="16"/>
      <c r="R1863" s="16"/>
      <c r="S1863" s="945"/>
      <c r="T1863" s="912"/>
      <c r="U1863" s="912"/>
      <c r="V1863" s="912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</row>
    <row r="1864" spans="1:116" ht="9.75" customHeight="1" outlineLevel="4" x14ac:dyDescent="0.15">
      <c r="A1864" s="1001"/>
      <c r="B1864" s="1005"/>
      <c r="C1864" s="1009"/>
      <c r="D1864" s="979"/>
      <c r="E1864" s="961"/>
      <c r="F1864" s="964"/>
      <c r="G1864" s="943"/>
      <c r="H1864" s="943"/>
      <c r="I1864" s="943"/>
      <c r="J1864" s="16" t="s">
        <v>157</v>
      </c>
      <c r="K1864" s="20"/>
      <c r="L1864" s="20"/>
      <c r="M1864" s="17"/>
      <c r="N1864" s="17"/>
      <c r="O1864" s="17"/>
      <c r="P1864" s="17"/>
      <c r="Q1864" s="16"/>
      <c r="R1864" s="16"/>
      <c r="S1864" s="946"/>
      <c r="T1864" s="913"/>
      <c r="U1864" s="913"/>
      <c r="V1864" s="913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</row>
    <row r="1865" spans="1:116" ht="9.75" customHeight="1" outlineLevel="4" x14ac:dyDescent="0.15">
      <c r="A1865" s="1001"/>
      <c r="B1865" s="1005"/>
      <c r="C1865" s="1009"/>
      <c r="D1865" s="979"/>
      <c r="E1865" s="961"/>
      <c r="F1865" s="964"/>
      <c r="G1865" s="943"/>
      <c r="H1865" s="943"/>
      <c r="I1865" s="943"/>
      <c r="J1865" s="16" t="s">
        <v>158</v>
      </c>
      <c r="K1865" s="20"/>
      <c r="L1865" s="20"/>
      <c r="M1865" s="17"/>
      <c r="N1865" s="17"/>
      <c r="O1865" s="17"/>
      <c r="P1865" s="17"/>
      <c r="Q1865" s="16"/>
      <c r="R1865" s="16"/>
      <c r="S1865" s="946"/>
      <c r="T1865" s="913"/>
      <c r="U1865" s="913"/>
      <c r="V1865" s="913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</row>
    <row r="1866" spans="1:116" ht="9.75" customHeight="1" outlineLevel="4" x14ac:dyDescent="0.15">
      <c r="A1866" s="1002"/>
      <c r="B1866" s="1006"/>
      <c r="C1866" s="1010"/>
      <c r="D1866" s="979"/>
      <c r="E1866" s="961"/>
      <c r="F1866" s="964"/>
      <c r="G1866" s="943"/>
      <c r="H1866" s="943"/>
      <c r="I1866" s="943"/>
      <c r="J1866" s="18" t="s">
        <v>159</v>
      </c>
      <c r="K1866" s="21"/>
      <c r="L1866" s="21"/>
      <c r="M1866" s="22"/>
      <c r="N1866" s="22"/>
      <c r="O1866" s="22"/>
      <c r="P1866" s="22"/>
      <c r="Q1866" s="18"/>
      <c r="R1866" s="18"/>
      <c r="S1866" s="946"/>
      <c r="T1866" s="913"/>
      <c r="U1866" s="913"/>
      <c r="V1866" s="913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</row>
    <row r="1867" spans="1:116" ht="9.75" customHeight="1" outlineLevel="4" thickBot="1" x14ac:dyDescent="0.2">
      <c r="A1867" s="1003"/>
      <c r="B1867" s="1007"/>
      <c r="C1867" s="1011"/>
      <c r="D1867" s="980"/>
      <c r="E1867" s="962"/>
      <c r="F1867" s="965"/>
      <c r="G1867" s="944"/>
      <c r="H1867" s="944"/>
      <c r="I1867" s="944"/>
      <c r="J1867" s="19" t="s">
        <v>385</v>
      </c>
      <c r="K1867" s="19">
        <f>SUM(K1863:K1866)</f>
        <v>0</v>
      </c>
      <c r="L1867" s="19">
        <f>SUM(L1863:L1866)</f>
        <v>0</v>
      </c>
      <c r="M1867" s="19">
        <f t="shared" ref="M1867:R1867" si="445">SUM(M1863:M1866)</f>
        <v>0</v>
      </c>
      <c r="N1867" s="19">
        <f t="shared" si="445"/>
        <v>0</v>
      </c>
      <c r="O1867" s="19">
        <f t="shared" si="445"/>
        <v>0</v>
      </c>
      <c r="P1867" s="19">
        <f t="shared" si="445"/>
        <v>0</v>
      </c>
      <c r="Q1867" s="19">
        <f t="shared" si="445"/>
        <v>0</v>
      </c>
      <c r="R1867" s="19">
        <f t="shared" si="445"/>
        <v>0</v>
      </c>
      <c r="S1867" s="947"/>
      <c r="T1867" s="914"/>
      <c r="U1867" s="914"/>
      <c r="V1867" s="914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</row>
    <row r="1868" spans="1:116" ht="9.75" customHeight="1" outlineLevel="3" thickBot="1" x14ac:dyDescent="0.2">
      <c r="A1868" s="30" t="s">
        <v>73</v>
      </c>
      <c r="B1868" s="31" t="s">
        <v>12</v>
      </c>
      <c r="C1868" s="10" t="s">
        <v>10</v>
      </c>
      <c r="D1868" s="25">
        <v>5</v>
      </c>
      <c r="E1868" s="1061" t="s">
        <v>46</v>
      </c>
      <c r="F1868" s="1062"/>
      <c r="G1868" s="1062"/>
      <c r="H1868" s="1062"/>
      <c r="I1868" s="1062"/>
      <c r="J1868" s="1063"/>
      <c r="K1868" s="26">
        <f>K1857+K1862+K1867</f>
        <v>313934</v>
      </c>
      <c r="L1868" s="26">
        <f>L1857+L1862+L1867</f>
        <v>0</v>
      </c>
      <c r="M1868" s="26">
        <f t="shared" ref="M1868:R1868" si="446">M1857+M1862+M1867</f>
        <v>0</v>
      </c>
      <c r="N1868" s="26">
        <f t="shared" si="446"/>
        <v>0</v>
      </c>
      <c r="O1868" s="26">
        <f t="shared" si="446"/>
        <v>0</v>
      </c>
      <c r="P1868" s="26">
        <f t="shared" si="446"/>
        <v>0</v>
      </c>
      <c r="Q1868" s="26">
        <f t="shared" si="446"/>
        <v>0</v>
      </c>
      <c r="R1868" s="26">
        <f t="shared" si="446"/>
        <v>0</v>
      </c>
      <c r="S1868" s="42" t="s">
        <v>13</v>
      </c>
      <c r="T1868" s="43" t="s">
        <v>13</v>
      </c>
      <c r="U1868" s="44" t="s">
        <v>13</v>
      </c>
      <c r="V1868" s="45" t="s">
        <v>13</v>
      </c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</row>
    <row r="1869" spans="1:116" ht="9.75" customHeight="1" outlineLevel="4" thickBot="1" x14ac:dyDescent="0.2">
      <c r="A1869" s="11" t="s">
        <v>73</v>
      </c>
      <c r="B1869" s="12" t="s">
        <v>12</v>
      </c>
      <c r="C1869" s="86" t="s">
        <v>10</v>
      </c>
      <c r="D1869" s="13">
        <v>6</v>
      </c>
      <c r="E1869" s="1016" t="s">
        <v>118</v>
      </c>
      <c r="F1869" s="1017"/>
      <c r="G1869" s="1017"/>
      <c r="H1869" s="1017"/>
      <c r="I1869" s="1017"/>
      <c r="J1869" s="1017"/>
      <c r="K1869" s="1017"/>
      <c r="L1869" s="1017"/>
      <c r="M1869" s="1017"/>
      <c r="N1869" s="1017"/>
      <c r="O1869" s="1017"/>
      <c r="P1869" s="1017"/>
      <c r="Q1869" s="1017"/>
      <c r="R1869" s="1017"/>
      <c r="S1869" s="1017"/>
      <c r="T1869" s="1017"/>
      <c r="U1869" s="1017"/>
      <c r="V1869" s="1018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</row>
    <row r="1870" spans="1:116" ht="9.75" customHeight="1" outlineLevel="4" x14ac:dyDescent="0.15">
      <c r="A1870" s="1000" t="s">
        <v>73</v>
      </c>
      <c r="B1870" s="1004" t="s">
        <v>12</v>
      </c>
      <c r="C1870" s="1008" t="s">
        <v>10</v>
      </c>
      <c r="D1870" s="978">
        <v>6</v>
      </c>
      <c r="E1870" s="1022" t="s">
        <v>10</v>
      </c>
      <c r="F1870" s="981"/>
      <c r="G1870" s="986"/>
      <c r="H1870" s="986"/>
      <c r="I1870" s="942"/>
      <c r="J1870" s="16" t="s">
        <v>156</v>
      </c>
      <c r="K1870" s="20"/>
      <c r="L1870" s="14"/>
      <c r="M1870" s="15"/>
      <c r="N1870" s="15"/>
      <c r="O1870" s="15"/>
      <c r="P1870" s="15"/>
      <c r="Q1870" s="14"/>
      <c r="R1870" s="14"/>
      <c r="S1870" s="1012"/>
      <c r="T1870" s="912"/>
      <c r="U1870" s="912"/>
      <c r="V1870" s="912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</row>
    <row r="1871" spans="1:116" ht="9.75" customHeight="1" outlineLevel="4" x14ac:dyDescent="0.15">
      <c r="A1871" s="1001"/>
      <c r="B1871" s="1005"/>
      <c r="C1871" s="1009"/>
      <c r="D1871" s="979"/>
      <c r="E1871" s="1023"/>
      <c r="F1871" s="982"/>
      <c r="G1871" s="985"/>
      <c r="H1871" s="985"/>
      <c r="I1871" s="943"/>
      <c r="J1871" s="16" t="s">
        <v>157</v>
      </c>
      <c r="K1871" s="20"/>
      <c r="L1871" s="16"/>
      <c r="M1871" s="17"/>
      <c r="N1871" s="17"/>
      <c r="O1871" s="17"/>
      <c r="P1871" s="17"/>
      <c r="Q1871" s="16"/>
      <c r="R1871" s="16"/>
      <c r="S1871" s="1013"/>
      <c r="T1871" s="913"/>
      <c r="U1871" s="913"/>
      <c r="V1871" s="913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</row>
    <row r="1872" spans="1:116" ht="9.75" customHeight="1" outlineLevel="4" x14ac:dyDescent="0.15">
      <c r="A1872" s="1001"/>
      <c r="B1872" s="1005"/>
      <c r="C1872" s="1009"/>
      <c r="D1872" s="979"/>
      <c r="E1872" s="1023"/>
      <c r="F1872" s="982"/>
      <c r="G1872" s="985"/>
      <c r="H1872" s="985"/>
      <c r="I1872" s="943"/>
      <c r="J1872" s="16" t="s">
        <v>158</v>
      </c>
      <c r="K1872" s="20"/>
      <c r="L1872" s="16"/>
      <c r="M1872" s="17"/>
      <c r="N1872" s="17"/>
      <c r="O1872" s="17"/>
      <c r="P1872" s="17"/>
      <c r="Q1872" s="16"/>
      <c r="R1872" s="16"/>
      <c r="S1872" s="1013"/>
      <c r="T1872" s="913"/>
      <c r="U1872" s="913"/>
      <c r="V1872" s="913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</row>
    <row r="1873" spans="1:116" ht="9.75" customHeight="1" outlineLevel="4" x14ac:dyDescent="0.15">
      <c r="A1873" s="1002"/>
      <c r="B1873" s="1006"/>
      <c r="C1873" s="1010"/>
      <c r="D1873" s="979"/>
      <c r="E1873" s="1024"/>
      <c r="F1873" s="983"/>
      <c r="G1873" s="987"/>
      <c r="H1873" s="987"/>
      <c r="I1873" s="943"/>
      <c r="J1873" s="18" t="s">
        <v>159</v>
      </c>
      <c r="K1873" s="21"/>
      <c r="L1873" s="18"/>
      <c r="M1873" s="18"/>
      <c r="N1873" s="18"/>
      <c r="O1873" s="18"/>
      <c r="P1873" s="18"/>
      <c r="Q1873" s="18"/>
      <c r="R1873" s="18"/>
      <c r="S1873" s="1014"/>
      <c r="T1873" s="913"/>
      <c r="U1873" s="913"/>
      <c r="V1873" s="913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</row>
    <row r="1874" spans="1:116" ht="9.75" customHeight="1" outlineLevel="4" thickBot="1" x14ac:dyDescent="0.2">
      <c r="A1874" s="1003"/>
      <c r="B1874" s="1007"/>
      <c r="C1874" s="1011"/>
      <c r="D1874" s="980"/>
      <c r="E1874" s="1025"/>
      <c r="F1874" s="984"/>
      <c r="G1874" s="988"/>
      <c r="H1874" s="988"/>
      <c r="I1874" s="944"/>
      <c r="J1874" s="19" t="s">
        <v>385</v>
      </c>
      <c r="K1874" s="19">
        <f>SUM(K1870:K1873)</f>
        <v>0</v>
      </c>
      <c r="L1874" s="19">
        <f>SUM(L1870:L1873)</f>
        <v>0</v>
      </c>
      <c r="M1874" s="19">
        <f t="shared" ref="M1874:R1874" si="447">SUM(M1870:M1873)</f>
        <v>0</v>
      </c>
      <c r="N1874" s="19">
        <f t="shared" si="447"/>
        <v>0</v>
      </c>
      <c r="O1874" s="19">
        <f t="shared" si="447"/>
        <v>0</v>
      </c>
      <c r="P1874" s="19">
        <f t="shared" si="447"/>
        <v>0</v>
      </c>
      <c r="Q1874" s="19">
        <f t="shared" si="447"/>
        <v>0</v>
      </c>
      <c r="R1874" s="19">
        <f t="shared" si="447"/>
        <v>0</v>
      </c>
      <c r="S1874" s="1015"/>
      <c r="T1874" s="914"/>
      <c r="U1874" s="914"/>
      <c r="V1874" s="914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</row>
    <row r="1875" spans="1:116" ht="9.75" customHeight="1" outlineLevel="4" x14ac:dyDescent="0.15">
      <c r="A1875" s="1000" t="s">
        <v>73</v>
      </c>
      <c r="B1875" s="1004" t="s">
        <v>12</v>
      </c>
      <c r="C1875" s="1008" t="s">
        <v>10</v>
      </c>
      <c r="D1875" s="978">
        <v>6</v>
      </c>
      <c r="E1875" s="960" t="s">
        <v>11</v>
      </c>
      <c r="F1875" s="963"/>
      <c r="G1875" s="942"/>
      <c r="H1875" s="942"/>
      <c r="I1875" s="942"/>
      <c r="J1875" s="14" t="s">
        <v>156</v>
      </c>
      <c r="K1875" s="20"/>
      <c r="L1875" s="20"/>
      <c r="M1875" s="17"/>
      <c r="N1875" s="17"/>
      <c r="O1875" s="17"/>
      <c r="P1875" s="17"/>
      <c r="Q1875" s="16"/>
      <c r="R1875" s="16"/>
      <c r="S1875" s="945"/>
      <c r="T1875" s="912"/>
      <c r="U1875" s="912"/>
      <c r="V1875" s="912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</row>
    <row r="1876" spans="1:116" ht="9.75" customHeight="1" outlineLevel="4" x14ac:dyDescent="0.15">
      <c r="A1876" s="1001"/>
      <c r="B1876" s="1005"/>
      <c r="C1876" s="1009"/>
      <c r="D1876" s="979"/>
      <c r="E1876" s="961"/>
      <c r="F1876" s="964"/>
      <c r="G1876" s="943"/>
      <c r="H1876" s="943"/>
      <c r="I1876" s="943"/>
      <c r="J1876" s="16" t="s">
        <v>157</v>
      </c>
      <c r="K1876" s="20"/>
      <c r="L1876" s="20"/>
      <c r="M1876" s="17"/>
      <c r="N1876" s="17"/>
      <c r="O1876" s="17"/>
      <c r="P1876" s="17"/>
      <c r="Q1876" s="16"/>
      <c r="R1876" s="16"/>
      <c r="S1876" s="946"/>
      <c r="T1876" s="913"/>
      <c r="U1876" s="913"/>
      <c r="V1876" s="913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</row>
    <row r="1877" spans="1:116" ht="9.75" customHeight="1" outlineLevel="4" x14ac:dyDescent="0.15">
      <c r="A1877" s="1001"/>
      <c r="B1877" s="1005"/>
      <c r="C1877" s="1009"/>
      <c r="D1877" s="979"/>
      <c r="E1877" s="961"/>
      <c r="F1877" s="964"/>
      <c r="G1877" s="943"/>
      <c r="H1877" s="943"/>
      <c r="I1877" s="943"/>
      <c r="J1877" s="16" t="s">
        <v>158</v>
      </c>
      <c r="K1877" s="20"/>
      <c r="L1877" s="20"/>
      <c r="M1877" s="17"/>
      <c r="N1877" s="17"/>
      <c r="O1877" s="17"/>
      <c r="P1877" s="17"/>
      <c r="Q1877" s="16"/>
      <c r="R1877" s="16"/>
      <c r="S1877" s="946"/>
      <c r="T1877" s="913"/>
      <c r="U1877" s="913"/>
      <c r="V1877" s="913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</row>
    <row r="1878" spans="1:116" ht="10.5" customHeight="1" outlineLevel="4" x14ac:dyDescent="0.15">
      <c r="A1878" s="1002"/>
      <c r="B1878" s="1006"/>
      <c r="C1878" s="1010"/>
      <c r="D1878" s="979"/>
      <c r="E1878" s="961"/>
      <c r="F1878" s="964"/>
      <c r="G1878" s="943"/>
      <c r="H1878" s="943"/>
      <c r="I1878" s="943"/>
      <c r="J1878" s="18" t="s">
        <v>159</v>
      </c>
      <c r="K1878" s="21"/>
      <c r="L1878" s="21"/>
      <c r="M1878" s="22"/>
      <c r="N1878" s="22"/>
      <c r="O1878" s="22"/>
      <c r="P1878" s="22"/>
      <c r="Q1878" s="18"/>
      <c r="R1878" s="18"/>
      <c r="S1878" s="946"/>
      <c r="T1878" s="913"/>
      <c r="U1878" s="913"/>
      <c r="V1878" s="913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</row>
    <row r="1879" spans="1:116" ht="10.5" customHeight="1" outlineLevel="4" thickBot="1" x14ac:dyDescent="0.2">
      <c r="A1879" s="1003"/>
      <c r="B1879" s="1007"/>
      <c r="C1879" s="1011"/>
      <c r="D1879" s="980"/>
      <c r="E1879" s="962"/>
      <c r="F1879" s="965"/>
      <c r="G1879" s="944"/>
      <c r="H1879" s="944"/>
      <c r="I1879" s="944"/>
      <c r="J1879" s="19" t="s">
        <v>385</v>
      </c>
      <c r="K1879" s="19">
        <f>SUM(K1875:K1878)</f>
        <v>0</v>
      </c>
      <c r="L1879" s="19">
        <f>SUM(L1875:L1878)</f>
        <v>0</v>
      </c>
      <c r="M1879" s="19">
        <f t="shared" ref="M1879:R1879" si="448">SUM(M1875:M1878)</f>
        <v>0</v>
      </c>
      <c r="N1879" s="19">
        <f t="shared" si="448"/>
        <v>0</v>
      </c>
      <c r="O1879" s="19">
        <f t="shared" si="448"/>
        <v>0</v>
      </c>
      <c r="P1879" s="19">
        <f t="shared" si="448"/>
        <v>0</v>
      </c>
      <c r="Q1879" s="19">
        <f t="shared" si="448"/>
        <v>0</v>
      </c>
      <c r="R1879" s="19">
        <f t="shared" si="448"/>
        <v>0</v>
      </c>
      <c r="S1879" s="947"/>
      <c r="T1879" s="914"/>
      <c r="U1879" s="914"/>
      <c r="V1879" s="914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</row>
    <row r="1880" spans="1:116" ht="9.75" customHeight="1" outlineLevel="4" x14ac:dyDescent="0.15">
      <c r="A1880" s="1000" t="s">
        <v>73</v>
      </c>
      <c r="B1880" s="1004" t="s">
        <v>12</v>
      </c>
      <c r="C1880" s="1008" t="s">
        <v>10</v>
      </c>
      <c r="D1880" s="978">
        <v>6</v>
      </c>
      <c r="E1880" s="960" t="s">
        <v>12</v>
      </c>
      <c r="F1880" s="963"/>
      <c r="G1880" s="942"/>
      <c r="H1880" s="942"/>
      <c r="I1880" s="942"/>
      <c r="J1880" s="14" t="s">
        <v>156</v>
      </c>
      <c r="K1880" s="20"/>
      <c r="L1880" s="20"/>
      <c r="M1880" s="17"/>
      <c r="N1880" s="17"/>
      <c r="O1880" s="17"/>
      <c r="P1880" s="17"/>
      <c r="Q1880" s="16"/>
      <c r="R1880" s="16"/>
      <c r="S1880" s="945"/>
      <c r="T1880" s="912"/>
      <c r="U1880" s="912"/>
      <c r="V1880" s="912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</row>
    <row r="1881" spans="1:116" ht="9.75" customHeight="1" outlineLevel="4" x14ac:dyDescent="0.15">
      <c r="A1881" s="1001"/>
      <c r="B1881" s="1005"/>
      <c r="C1881" s="1009"/>
      <c r="D1881" s="979"/>
      <c r="E1881" s="961"/>
      <c r="F1881" s="964"/>
      <c r="G1881" s="943"/>
      <c r="H1881" s="943"/>
      <c r="I1881" s="943"/>
      <c r="J1881" s="16" t="s">
        <v>157</v>
      </c>
      <c r="K1881" s="20"/>
      <c r="L1881" s="20"/>
      <c r="M1881" s="17"/>
      <c r="N1881" s="17"/>
      <c r="O1881" s="17"/>
      <c r="P1881" s="17"/>
      <c r="Q1881" s="16"/>
      <c r="R1881" s="16"/>
      <c r="S1881" s="946"/>
      <c r="T1881" s="913"/>
      <c r="U1881" s="913"/>
      <c r="V1881" s="913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</row>
    <row r="1882" spans="1:116" ht="9.75" customHeight="1" outlineLevel="4" x14ac:dyDescent="0.15">
      <c r="A1882" s="1001"/>
      <c r="B1882" s="1005"/>
      <c r="C1882" s="1009"/>
      <c r="D1882" s="979"/>
      <c r="E1882" s="961"/>
      <c r="F1882" s="964"/>
      <c r="G1882" s="943"/>
      <c r="H1882" s="943"/>
      <c r="I1882" s="943"/>
      <c r="J1882" s="16" t="s">
        <v>158</v>
      </c>
      <c r="K1882" s="20"/>
      <c r="L1882" s="20"/>
      <c r="M1882" s="17"/>
      <c r="N1882" s="17"/>
      <c r="O1882" s="17"/>
      <c r="P1882" s="17"/>
      <c r="Q1882" s="16"/>
      <c r="R1882" s="16"/>
      <c r="S1882" s="946"/>
      <c r="T1882" s="913"/>
      <c r="U1882" s="913"/>
      <c r="V1882" s="913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</row>
    <row r="1883" spans="1:116" ht="9.75" customHeight="1" outlineLevel="4" x14ac:dyDescent="0.15">
      <c r="A1883" s="1002"/>
      <c r="B1883" s="1006"/>
      <c r="C1883" s="1010"/>
      <c r="D1883" s="979"/>
      <c r="E1883" s="961"/>
      <c r="F1883" s="964"/>
      <c r="G1883" s="943"/>
      <c r="H1883" s="943"/>
      <c r="I1883" s="943"/>
      <c r="J1883" s="18" t="s">
        <v>159</v>
      </c>
      <c r="K1883" s="21"/>
      <c r="L1883" s="21"/>
      <c r="M1883" s="22"/>
      <c r="N1883" s="22"/>
      <c r="O1883" s="22"/>
      <c r="P1883" s="22"/>
      <c r="Q1883" s="18"/>
      <c r="R1883" s="18"/>
      <c r="S1883" s="946"/>
      <c r="T1883" s="913"/>
      <c r="U1883" s="913"/>
      <c r="V1883" s="913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</row>
    <row r="1884" spans="1:116" ht="9.75" customHeight="1" outlineLevel="4" thickBot="1" x14ac:dyDescent="0.2">
      <c r="A1884" s="1003"/>
      <c r="B1884" s="1007"/>
      <c r="C1884" s="1011"/>
      <c r="D1884" s="980"/>
      <c r="E1884" s="962"/>
      <c r="F1884" s="965"/>
      <c r="G1884" s="944"/>
      <c r="H1884" s="944"/>
      <c r="I1884" s="944"/>
      <c r="J1884" s="19" t="s">
        <v>385</v>
      </c>
      <c r="K1884" s="19">
        <f>SUM(K1880:K1883)</f>
        <v>0</v>
      </c>
      <c r="L1884" s="19">
        <f>SUM(L1880:L1883)</f>
        <v>0</v>
      </c>
      <c r="M1884" s="19">
        <f t="shared" ref="M1884:R1884" si="449">SUM(M1880:M1883)</f>
        <v>0</v>
      </c>
      <c r="N1884" s="19">
        <f t="shared" si="449"/>
        <v>0</v>
      </c>
      <c r="O1884" s="19">
        <f t="shared" si="449"/>
        <v>0</v>
      </c>
      <c r="P1884" s="19">
        <f t="shared" si="449"/>
        <v>0</v>
      </c>
      <c r="Q1884" s="19">
        <f t="shared" si="449"/>
        <v>0</v>
      </c>
      <c r="R1884" s="19">
        <f t="shared" si="449"/>
        <v>0</v>
      </c>
      <c r="S1884" s="947"/>
      <c r="T1884" s="914"/>
      <c r="U1884" s="914"/>
      <c r="V1884" s="914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</row>
    <row r="1885" spans="1:116" ht="9.75" customHeight="1" outlineLevel="3" thickBot="1" x14ac:dyDescent="0.2">
      <c r="A1885" s="30" t="s">
        <v>73</v>
      </c>
      <c r="B1885" s="31" t="s">
        <v>12</v>
      </c>
      <c r="C1885" s="10" t="s">
        <v>10</v>
      </c>
      <c r="D1885" s="25">
        <v>6</v>
      </c>
      <c r="E1885" s="915" t="s">
        <v>46</v>
      </c>
      <c r="F1885" s="916"/>
      <c r="G1885" s="916"/>
      <c r="H1885" s="916"/>
      <c r="I1885" s="916"/>
      <c r="J1885" s="917"/>
      <c r="K1885" s="26">
        <f>K1874+K1879+K1884</f>
        <v>0</v>
      </c>
      <c r="L1885" s="26">
        <f>L1874+L1879+L1884</f>
        <v>0</v>
      </c>
      <c r="M1885" s="26">
        <f t="shared" ref="M1885:R1885" si="450">M1874+M1879+M1884</f>
        <v>0</v>
      </c>
      <c r="N1885" s="26">
        <f t="shared" si="450"/>
        <v>0</v>
      </c>
      <c r="O1885" s="26">
        <f t="shared" si="450"/>
        <v>0</v>
      </c>
      <c r="P1885" s="26">
        <f t="shared" si="450"/>
        <v>0</v>
      </c>
      <c r="Q1885" s="26">
        <f t="shared" si="450"/>
        <v>0</v>
      </c>
      <c r="R1885" s="26">
        <f t="shared" si="450"/>
        <v>0</v>
      </c>
      <c r="S1885" s="42" t="s">
        <v>13</v>
      </c>
      <c r="T1885" s="43" t="s">
        <v>13</v>
      </c>
      <c r="U1885" s="44" t="s">
        <v>13</v>
      </c>
      <c r="V1885" s="45" t="s">
        <v>13</v>
      </c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</row>
    <row r="1886" spans="1:116" ht="9.75" customHeight="1" outlineLevel="4" thickBot="1" x14ac:dyDescent="0.2">
      <c r="A1886" s="11" t="s">
        <v>73</v>
      </c>
      <c r="B1886" s="12" t="s">
        <v>12</v>
      </c>
      <c r="C1886" s="86" t="s">
        <v>10</v>
      </c>
      <c r="D1886" s="13">
        <v>7</v>
      </c>
      <c r="E1886" s="1016" t="s">
        <v>255</v>
      </c>
      <c r="F1886" s="1017"/>
      <c r="G1886" s="1017"/>
      <c r="H1886" s="1017"/>
      <c r="I1886" s="1017"/>
      <c r="J1886" s="1017"/>
      <c r="K1886" s="1017"/>
      <c r="L1886" s="1017"/>
      <c r="M1886" s="1017"/>
      <c r="N1886" s="1017"/>
      <c r="O1886" s="1017"/>
      <c r="P1886" s="1017"/>
      <c r="Q1886" s="1017"/>
      <c r="R1886" s="1017"/>
      <c r="S1886" s="1017"/>
      <c r="T1886" s="1017"/>
      <c r="U1886" s="1017"/>
      <c r="V1886" s="1018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</row>
    <row r="1887" spans="1:116" ht="9.75" customHeight="1" outlineLevel="4" x14ac:dyDescent="0.15">
      <c r="A1887" s="1000" t="s">
        <v>73</v>
      </c>
      <c r="B1887" s="1004" t="s">
        <v>12</v>
      </c>
      <c r="C1887" s="1008" t="s">
        <v>10</v>
      </c>
      <c r="D1887" s="978">
        <v>7</v>
      </c>
      <c r="E1887" s="1022" t="s">
        <v>10</v>
      </c>
      <c r="F1887" s="1165" t="s">
        <v>321</v>
      </c>
      <c r="G1887" s="986" t="s">
        <v>444</v>
      </c>
      <c r="H1887" s="942" t="s">
        <v>388</v>
      </c>
      <c r="I1887" s="942" t="s">
        <v>466</v>
      </c>
      <c r="J1887" s="16" t="s">
        <v>156</v>
      </c>
      <c r="K1887" s="124">
        <v>66339</v>
      </c>
      <c r="L1887" s="139">
        <v>132600.98000000001</v>
      </c>
      <c r="M1887" s="140">
        <f>N1887+P1887</f>
        <v>132600.98000000001</v>
      </c>
      <c r="N1887" s="140"/>
      <c r="O1887" s="140"/>
      <c r="P1887" s="140">
        <v>132600.98000000001</v>
      </c>
      <c r="Q1887" s="139">
        <v>0</v>
      </c>
      <c r="R1887" s="139">
        <v>0</v>
      </c>
      <c r="S1887" s="1012" t="s">
        <v>420</v>
      </c>
      <c r="T1887" s="912">
        <v>0</v>
      </c>
      <c r="U1887" s="912">
        <v>0</v>
      </c>
      <c r="V1887" s="912">
        <v>28</v>
      </c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</row>
    <row r="1888" spans="1:116" ht="9.75" customHeight="1" outlineLevel="4" x14ac:dyDescent="0.15">
      <c r="A1888" s="1001"/>
      <c r="B1888" s="1005"/>
      <c r="C1888" s="1009"/>
      <c r="D1888" s="979"/>
      <c r="E1888" s="1023"/>
      <c r="F1888" s="1142"/>
      <c r="G1888" s="985"/>
      <c r="H1888" s="943"/>
      <c r="I1888" s="943"/>
      <c r="J1888" s="16" t="s">
        <v>157</v>
      </c>
      <c r="K1888" s="124"/>
      <c r="L1888" s="125"/>
      <c r="M1888" s="126"/>
      <c r="N1888" s="126"/>
      <c r="O1888" s="126"/>
      <c r="P1888" s="126"/>
      <c r="Q1888" s="125"/>
      <c r="R1888" s="125"/>
      <c r="S1888" s="1013"/>
      <c r="T1888" s="913"/>
      <c r="U1888" s="913"/>
      <c r="V1888" s="913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</row>
    <row r="1889" spans="1:116" ht="9.75" customHeight="1" outlineLevel="4" x14ac:dyDescent="0.15">
      <c r="A1889" s="1001"/>
      <c r="B1889" s="1005"/>
      <c r="C1889" s="1009"/>
      <c r="D1889" s="979"/>
      <c r="E1889" s="1023"/>
      <c r="F1889" s="1142"/>
      <c r="G1889" s="985"/>
      <c r="H1889" s="985"/>
      <c r="I1889" s="943"/>
      <c r="J1889" s="16" t="s">
        <v>158</v>
      </c>
      <c r="K1889" s="124">
        <v>375920.99</v>
      </c>
      <c r="L1889" s="125"/>
      <c r="M1889" s="126"/>
      <c r="N1889" s="126"/>
      <c r="O1889" s="126"/>
      <c r="P1889" s="126"/>
      <c r="Q1889" s="125"/>
      <c r="R1889" s="125"/>
      <c r="S1889" s="1013"/>
      <c r="T1889" s="913"/>
      <c r="U1889" s="913"/>
      <c r="V1889" s="913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</row>
    <row r="1890" spans="1:116" ht="9.75" customHeight="1" outlineLevel="4" x14ac:dyDescent="0.15">
      <c r="A1890" s="1002"/>
      <c r="B1890" s="1006"/>
      <c r="C1890" s="1010"/>
      <c r="D1890" s="979"/>
      <c r="E1890" s="1024"/>
      <c r="F1890" s="1143"/>
      <c r="G1890" s="987"/>
      <c r="H1890" s="989" t="s">
        <v>62</v>
      </c>
      <c r="I1890" s="943"/>
      <c r="J1890" s="18" t="s">
        <v>159</v>
      </c>
      <c r="K1890" s="127"/>
      <c r="L1890" s="128"/>
      <c r="M1890" s="128"/>
      <c r="N1890" s="128"/>
      <c r="O1890" s="128"/>
      <c r="P1890" s="128"/>
      <c r="Q1890" s="128"/>
      <c r="R1890" s="128"/>
      <c r="S1890" s="1014"/>
      <c r="T1890" s="913"/>
      <c r="U1890" s="913"/>
      <c r="V1890" s="913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</row>
    <row r="1891" spans="1:116" ht="9.75" customHeight="1" outlineLevel="4" thickBot="1" x14ac:dyDescent="0.2">
      <c r="A1891" s="1003"/>
      <c r="B1891" s="1007"/>
      <c r="C1891" s="1011"/>
      <c r="D1891" s="980"/>
      <c r="E1891" s="1025"/>
      <c r="F1891" s="1144"/>
      <c r="G1891" s="988"/>
      <c r="H1891" s="944"/>
      <c r="I1891" s="944"/>
      <c r="J1891" s="19" t="s">
        <v>385</v>
      </c>
      <c r="K1891" s="129">
        <f>SUM(K1887:K1890)</f>
        <v>442259.99</v>
      </c>
      <c r="L1891" s="129">
        <f>SUM(L1887:L1890)</f>
        <v>132600.98000000001</v>
      </c>
      <c r="M1891" s="129">
        <f t="shared" ref="M1891:R1891" si="451">SUM(M1887:M1890)</f>
        <v>132600.98000000001</v>
      </c>
      <c r="N1891" s="129">
        <f t="shared" si="451"/>
        <v>0</v>
      </c>
      <c r="O1891" s="129">
        <f t="shared" si="451"/>
        <v>0</v>
      </c>
      <c r="P1891" s="129">
        <f t="shared" si="451"/>
        <v>132600.98000000001</v>
      </c>
      <c r="Q1891" s="129">
        <f t="shared" si="451"/>
        <v>0</v>
      </c>
      <c r="R1891" s="129">
        <f t="shared" si="451"/>
        <v>0</v>
      </c>
      <c r="S1891" s="1015"/>
      <c r="T1891" s="914"/>
      <c r="U1891" s="914"/>
      <c r="V1891" s="914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</row>
    <row r="1892" spans="1:116" ht="9.75" customHeight="1" outlineLevel="4" x14ac:dyDescent="0.15">
      <c r="A1892" s="1000" t="s">
        <v>73</v>
      </c>
      <c r="B1892" s="1004" t="s">
        <v>12</v>
      </c>
      <c r="C1892" s="1008" t="s">
        <v>10</v>
      </c>
      <c r="D1892" s="978">
        <v>7</v>
      </c>
      <c r="E1892" s="960" t="s">
        <v>11</v>
      </c>
      <c r="F1892" s="963"/>
      <c r="G1892" s="942"/>
      <c r="H1892" s="942"/>
      <c r="I1892" s="942"/>
      <c r="J1892" s="14" t="s">
        <v>156</v>
      </c>
      <c r="K1892" s="20"/>
      <c r="L1892" s="20"/>
      <c r="M1892" s="17"/>
      <c r="N1892" s="17"/>
      <c r="O1892" s="17"/>
      <c r="P1892" s="17"/>
      <c r="Q1892" s="16"/>
      <c r="R1892" s="16"/>
      <c r="S1892" s="945"/>
      <c r="T1892" s="912"/>
      <c r="U1892" s="912"/>
      <c r="V1892" s="912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</row>
    <row r="1893" spans="1:116" ht="9.75" customHeight="1" outlineLevel="4" x14ac:dyDescent="0.15">
      <c r="A1893" s="1001"/>
      <c r="B1893" s="1005"/>
      <c r="C1893" s="1009"/>
      <c r="D1893" s="979"/>
      <c r="E1893" s="961"/>
      <c r="F1893" s="964"/>
      <c r="G1893" s="943"/>
      <c r="H1893" s="943"/>
      <c r="I1893" s="943"/>
      <c r="J1893" s="16" t="s">
        <v>157</v>
      </c>
      <c r="K1893" s="20"/>
      <c r="L1893" s="20"/>
      <c r="M1893" s="17"/>
      <c r="N1893" s="17"/>
      <c r="O1893" s="17"/>
      <c r="P1893" s="17"/>
      <c r="Q1893" s="16"/>
      <c r="R1893" s="16"/>
      <c r="S1893" s="946"/>
      <c r="T1893" s="913"/>
      <c r="U1893" s="913"/>
      <c r="V1893" s="913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</row>
    <row r="1894" spans="1:116" ht="9.75" customHeight="1" outlineLevel="4" x14ac:dyDescent="0.15">
      <c r="A1894" s="1001"/>
      <c r="B1894" s="1005"/>
      <c r="C1894" s="1009"/>
      <c r="D1894" s="979"/>
      <c r="E1894" s="961"/>
      <c r="F1894" s="964"/>
      <c r="G1894" s="943"/>
      <c r="H1894" s="943"/>
      <c r="I1894" s="943"/>
      <c r="J1894" s="16" t="s">
        <v>158</v>
      </c>
      <c r="K1894" s="20"/>
      <c r="L1894" s="20"/>
      <c r="M1894" s="17"/>
      <c r="N1894" s="17"/>
      <c r="O1894" s="17"/>
      <c r="P1894" s="17"/>
      <c r="Q1894" s="16"/>
      <c r="R1894" s="16"/>
      <c r="S1894" s="946"/>
      <c r="T1894" s="913"/>
      <c r="U1894" s="913"/>
      <c r="V1894" s="913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</row>
    <row r="1895" spans="1:116" ht="10.5" customHeight="1" outlineLevel="4" x14ac:dyDescent="0.15">
      <c r="A1895" s="1002"/>
      <c r="B1895" s="1006"/>
      <c r="C1895" s="1010"/>
      <c r="D1895" s="979"/>
      <c r="E1895" s="961"/>
      <c r="F1895" s="964"/>
      <c r="G1895" s="943"/>
      <c r="H1895" s="943"/>
      <c r="I1895" s="943"/>
      <c r="J1895" s="18" t="s">
        <v>159</v>
      </c>
      <c r="K1895" s="21"/>
      <c r="L1895" s="21"/>
      <c r="M1895" s="22"/>
      <c r="N1895" s="22"/>
      <c r="O1895" s="22"/>
      <c r="P1895" s="22"/>
      <c r="Q1895" s="18"/>
      <c r="R1895" s="18"/>
      <c r="S1895" s="946"/>
      <c r="T1895" s="913"/>
      <c r="U1895" s="913"/>
      <c r="V1895" s="913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</row>
    <row r="1896" spans="1:116" ht="10.5" customHeight="1" outlineLevel="4" thickBot="1" x14ac:dyDescent="0.2">
      <c r="A1896" s="1003"/>
      <c r="B1896" s="1007"/>
      <c r="C1896" s="1011"/>
      <c r="D1896" s="980"/>
      <c r="E1896" s="962"/>
      <c r="F1896" s="965"/>
      <c r="G1896" s="944"/>
      <c r="H1896" s="944"/>
      <c r="I1896" s="944"/>
      <c r="J1896" s="19" t="s">
        <v>385</v>
      </c>
      <c r="K1896" s="19">
        <f>SUM(K1892:K1895)</f>
        <v>0</v>
      </c>
      <c r="L1896" s="19">
        <f>SUM(L1892:L1895)</f>
        <v>0</v>
      </c>
      <c r="M1896" s="19">
        <f t="shared" ref="M1896:R1896" si="452">SUM(M1892:M1895)</f>
        <v>0</v>
      </c>
      <c r="N1896" s="19">
        <f t="shared" si="452"/>
        <v>0</v>
      </c>
      <c r="O1896" s="19">
        <f t="shared" si="452"/>
        <v>0</v>
      </c>
      <c r="P1896" s="19">
        <f t="shared" si="452"/>
        <v>0</v>
      </c>
      <c r="Q1896" s="19">
        <f t="shared" si="452"/>
        <v>0</v>
      </c>
      <c r="R1896" s="19">
        <f t="shared" si="452"/>
        <v>0</v>
      </c>
      <c r="S1896" s="947"/>
      <c r="T1896" s="914"/>
      <c r="U1896" s="914"/>
      <c r="V1896" s="914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</row>
    <row r="1897" spans="1:116" ht="9.75" customHeight="1" outlineLevel="4" x14ac:dyDescent="0.15">
      <c r="A1897" s="1000" t="s">
        <v>73</v>
      </c>
      <c r="B1897" s="1004" t="s">
        <v>12</v>
      </c>
      <c r="C1897" s="1008" t="s">
        <v>10</v>
      </c>
      <c r="D1897" s="978">
        <v>7</v>
      </c>
      <c r="E1897" s="960" t="s">
        <v>12</v>
      </c>
      <c r="F1897" s="963"/>
      <c r="G1897" s="942"/>
      <c r="H1897" s="942"/>
      <c r="I1897" s="942"/>
      <c r="J1897" s="14" t="s">
        <v>156</v>
      </c>
      <c r="K1897" s="20"/>
      <c r="L1897" s="20"/>
      <c r="M1897" s="17"/>
      <c r="N1897" s="17"/>
      <c r="O1897" s="17"/>
      <c r="P1897" s="17"/>
      <c r="Q1897" s="16"/>
      <c r="R1897" s="16"/>
      <c r="S1897" s="945"/>
      <c r="T1897" s="912"/>
      <c r="U1897" s="912"/>
      <c r="V1897" s="912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</row>
    <row r="1898" spans="1:116" ht="9.75" customHeight="1" outlineLevel="4" x14ac:dyDescent="0.15">
      <c r="A1898" s="1001"/>
      <c r="B1898" s="1005"/>
      <c r="C1898" s="1009"/>
      <c r="D1898" s="979"/>
      <c r="E1898" s="961"/>
      <c r="F1898" s="964"/>
      <c r="G1898" s="943"/>
      <c r="H1898" s="943"/>
      <c r="I1898" s="943"/>
      <c r="J1898" s="16" t="s">
        <v>157</v>
      </c>
      <c r="K1898" s="20"/>
      <c r="L1898" s="20"/>
      <c r="M1898" s="17"/>
      <c r="N1898" s="17"/>
      <c r="O1898" s="17"/>
      <c r="P1898" s="17"/>
      <c r="Q1898" s="16"/>
      <c r="R1898" s="16"/>
      <c r="S1898" s="946"/>
      <c r="T1898" s="913"/>
      <c r="U1898" s="913"/>
      <c r="V1898" s="913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</row>
    <row r="1899" spans="1:116" ht="9.75" customHeight="1" outlineLevel="4" x14ac:dyDescent="0.15">
      <c r="A1899" s="1001"/>
      <c r="B1899" s="1005"/>
      <c r="C1899" s="1009"/>
      <c r="D1899" s="979"/>
      <c r="E1899" s="961"/>
      <c r="F1899" s="964"/>
      <c r="G1899" s="943"/>
      <c r="H1899" s="943"/>
      <c r="I1899" s="943"/>
      <c r="J1899" s="16" t="s">
        <v>158</v>
      </c>
      <c r="K1899" s="20"/>
      <c r="L1899" s="20"/>
      <c r="M1899" s="17"/>
      <c r="N1899" s="17"/>
      <c r="O1899" s="17"/>
      <c r="P1899" s="17"/>
      <c r="Q1899" s="16"/>
      <c r="R1899" s="16"/>
      <c r="S1899" s="946"/>
      <c r="T1899" s="913"/>
      <c r="U1899" s="913"/>
      <c r="V1899" s="913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</row>
    <row r="1900" spans="1:116" ht="9.75" customHeight="1" outlineLevel="4" x14ac:dyDescent="0.15">
      <c r="A1900" s="1002"/>
      <c r="B1900" s="1006"/>
      <c r="C1900" s="1010"/>
      <c r="D1900" s="979"/>
      <c r="E1900" s="961"/>
      <c r="F1900" s="964"/>
      <c r="G1900" s="943"/>
      <c r="H1900" s="943"/>
      <c r="I1900" s="943"/>
      <c r="J1900" s="18" t="s">
        <v>159</v>
      </c>
      <c r="K1900" s="21"/>
      <c r="L1900" s="21"/>
      <c r="M1900" s="22"/>
      <c r="N1900" s="22"/>
      <c r="O1900" s="22"/>
      <c r="P1900" s="22"/>
      <c r="Q1900" s="18"/>
      <c r="R1900" s="18"/>
      <c r="S1900" s="946"/>
      <c r="T1900" s="913"/>
      <c r="U1900" s="913"/>
      <c r="V1900" s="913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</row>
    <row r="1901" spans="1:116" ht="9.75" customHeight="1" outlineLevel="4" thickBot="1" x14ac:dyDescent="0.2">
      <c r="A1901" s="1003"/>
      <c r="B1901" s="1007"/>
      <c r="C1901" s="1011"/>
      <c r="D1901" s="980"/>
      <c r="E1901" s="962"/>
      <c r="F1901" s="965"/>
      <c r="G1901" s="944"/>
      <c r="H1901" s="944"/>
      <c r="I1901" s="944"/>
      <c r="J1901" s="19" t="s">
        <v>385</v>
      </c>
      <c r="K1901" s="19">
        <f>SUM(K1897:K1900)</f>
        <v>0</v>
      </c>
      <c r="L1901" s="19">
        <f>SUM(L1897:L1900)</f>
        <v>0</v>
      </c>
      <c r="M1901" s="19">
        <f t="shared" ref="M1901:R1901" si="453">SUM(M1897:M1900)</f>
        <v>0</v>
      </c>
      <c r="N1901" s="19">
        <f t="shared" si="453"/>
        <v>0</v>
      </c>
      <c r="O1901" s="19">
        <f t="shared" si="453"/>
        <v>0</v>
      </c>
      <c r="P1901" s="19">
        <f t="shared" si="453"/>
        <v>0</v>
      </c>
      <c r="Q1901" s="19">
        <f t="shared" si="453"/>
        <v>0</v>
      </c>
      <c r="R1901" s="19">
        <f t="shared" si="453"/>
        <v>0</v>
      </c>
      <c r="S1901" s="947"/>
      <c r="T1901" s="914"/>
      <c r="U1901" s="914"/>
      <c r="V1901" s="914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</row>
    <row r="1902" spans="1:116" ht="9.75" customHeight="1" outlineLevel="3" thickBot="1" x14ac:dyDescent="0.2">
      <c r="A1902" s="30" t="s">
        <v>73</v>
      </c>
      <c r="B1902" s="31" t="s">
        <v>12</v>
      </c>
      <c r="C1902" s="10" t="s">
        <v>10</v>
      </c>
      <c r="D1902" s="25">
        <v>7</v>
      </c>
      <c r="E1902" s="915" t="s">
        <v>46</v>
      </c>
      <c r="F1902" s="916"/>
      <c r="G1902" s="916"/>
      <c r="H1902" s="916"/>
      <c r="I1902" s="916"/>
      <c r="J1902" s="917"/>
      <c r="K1902" s="26">
        <f>K1891+K1896+K1901</f>
        <v>442259.99</v>
      </c>
      <c r="L1902" s="26">
        <f>L1891+L1896+L1901</f>
        <v>132600.98000000001</v>
      </c>
      <c r="M1902" s="26">
        <f t="shared" ref="M1902:R1902" si="454">M1891+M1896+M1901</f>
        <v>132600.98000000001</v>
      </c>
      <c r="N1902" s="26">
        <f t="shared" si="454"/>
        <v>0</v>
      </c>
      <c r="O1902" s="26">
        <f t="shared" si="454"/>
        <v>0</v>
      </c>
      <c r="P1902" s="26">
        <f t="shared" si="454"/>
        <v>132600.98000000001</v>
      </c>
      <c r="Q1902" s="26">
        <f t="shared" si="454"/>
        <v>0</v>
      </c>
      <c r="R1902" s="26">
        <f t="shared" si="454"/>
        <v>0</v>
      </c>
      <c r="S1902" s="42" t="s">
        <v>13</v>
      </c>
      <c r="T1902" s="43" t="s">
        <v>13</v>
      </c>
      <c r="U1902" s="44" t="s">
        <v>13</v>
      </c>
      <c r="V1902" s="45" t="s">
        <v>13</v>
      </c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</row>
    <row r="1903" spans="1:116" ht="9.75" customHeight="1" outlineLevel="4" thickBot="1" x14ac:dyDescent="0.2">
      <c r="A1903" s="11" t="s">
        <v>73</v>
      </c>
      <c r="B1903" s="12" t="s">
        <v>12</v>
      </c>
      <c r="C1903" s="86" t="s">
        <v>10</v>
      </c>
      <c r="D1903" s="13">
        <v>8</v>
      </c>
      <c r="E1903" s="1016" t="s">
        <v>256</v>
      </c>
      <c r="F1903" s="1017"/>
      <c r="G1903" s="1017"/>
      <c r="H1903" s="1017"/>
      <c r="I1903" s="1017"/>
      <c r="J1903" s="1017"/>
      <c r="K1903" s="1017"/>
      <c r="L1903" s="1017"/>
      <c r="M1903" s="1017"/>
      <c r="N1903" s="1017"/>
      <c r="O1903" s="1017"/>
      <c r="P1903" s="1017"/>
      <c r="Q1903" s="1017"/>
      <c r="R1903" s="1017"/>
      <c r="S1903" s="1017"/>
      <c r="T1903" s="1017"/>
      <c r="U1903" s="1017"/>
      <c r="V1903" s="1018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</row>
    <row r="1904" spans="1:116" ht="9.75" customHeight="1" outlineLevel="4" x14ac:dyDescent="0.15">
      <c r="A1904" s="1000" t="s">
        <v>73</v>
      </c>
      <c r="B1904" s="1004" t="s">
        <v>12</v>
      </c>
      <c r="C1904" s="1008" t="s">
        <v>10</v>
      </c>
      <c r="D1904" s="978">
        <v>8</v>
      </c>
      <c r="E1904" s="1022" t="s">
        <v>10</v>
      </c>
      <c r="F1904" s="981"/>
      <c r="G1904" s="986"/>
      <c r="H1904" s="986"/>
      <c r="I1904" s="942"/>
      <c r="J1904" s="16" t="s">
        <v>156</v>
      </c>
      <c r="K1904" s="20"/>
      <c r="L1904" s="14"/>
      <c r="M1904" s="15"/>
      <c r="N1904" s="15"/>
      <c r="O1904" s="15"/>
      <c r="P1904" s="15"/>
      <c r="Q1904" s="14"/>
      <c r="R1904" s="14"/>
      <c r="S1904" s="1012"/>
      <c r="T1904" s="912"/>
      <c r="U1904" s="912"/>
      <c r="V1904" s="912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</row>
    <row r="1905" spans="1:116" ht="9.75" customHeight="1" outlineLevel="4" x14ac:dyDescent="0.15">
      <c r="A1905" s="1001"/>
      <c r="B1905" s="1005"/>
      <c r="C1905" s="1009"/>
      <c r="D1905" s="979"/>
      <c r="E1905" s="1023"/>
      <c r="F1905" s="982"/>
      <c r="G1905" s="985"/>
      <c r="H1905" s="985"/>
      <c r="I1905" s="943"/>
      <c r="J1905" s="16" t="s">
        <v>157</v>
      </c>
      <c r="K1905" s="20"/>
      <c r="L1905" s="16"/>
      <c r="M1905" s="17"/>
      <c r="N1905" s="17"/>
      <c r="O1905" s="17"/>
      <c r="P1905" s="17"/>
      <c r="Q1905" s="16"/>
      <c r="R1905" s="16"/>
      <c r="S1905" s="1013"/>
      <c r="T1905" s="913"/>
      <c r="U1905" s="913"/>
      <c r="V1905" s="913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</row>
    <row r="1906" spans="1:116" ht="9.75" customHeight="1" outlineLevel="4" x14ac:dyDescent="0.15">
      <c r="A1906" s="1001"/>
      <c r="B1906" s="1005"/>
      <c r="C1906" s="1009"/>
      <c r="D1906" s="979"/>
      <c r="E1906" s="1023"/>
      <c r="F1906" s="982"/>
      <c r="G1906" s="985"/>
      <c r="H1906" s="985"/>
      <c r="I1906" s="943"/>
      <c r="J1906" s="16" t="s">
        <v>158</v>
      </c>
      <c r="K1906" s="20"/>
      <c r="L1906" s="16"/>
      <c r="M1906" s="17"/>
      <c r="N1906" s="17"/>
      <c r="O1906" s="17"/>
      <c r="P1906" s="17"/>
      <c r="Q1906" s="16"/>
      <c r="R1906" s="16"/>
      <c r="S1906" s="1013"/>
      <c r="T1906" s="913"/>
      <c r="U1906" s="913"/>
      <c r="V1906" s="913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</row>
    <row r="1907" spans="1:116" ht="9.75" customHeight="1" outlineLevel="4" x14ac:dyDescent="0.15">
      <c r="A1907" s="1002"/>
      <c r="B1907" s="1006"/>
      <c r="C1907" s="1010"/>
      <c r="D1907" s="979"/>
      <c r="E1907" s="1024"/>
      <c r="F1907" s="983"/>
      <c r="G1907" s="987"/>
      <c r="H1907" s="987"/>
      <c r="I1907" s="943"/>
      <c r="J1907" s="18" t="s">
        <v>159</v>
      </c>
      <c r="K1907" s="21"/>
      <c r="L1907" s="18"/>
      <c r="M1907" s="18"/>
      <c r="N1907" s="18"/>
      <c r="O1907" s="18"/>
      <c r="P1907" s="18"/>
      <c r="Q1907" s="18"/>
      <c r="R1907" s="18"/>
      <c r="S1907" s="1014"/>
      <c r="T1907" s="913"/>
      <c r="U1907" s="913"/>
      <c r="V1907" s="913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</row>
    <row r="1908" spans="1:116" ht="9.75" customHeight="1" outlineLevel="4" thickBot="1" x14ac:dyDescent="0.2">
      <c r="A1908" s="1003"/>
      <c r="B1908" s="1007"/>
      <c r="C1908" s="1011"/>
      <c r="D1908" s="980"/>
      <c r="E1908" s="1025"/>
      <c r="F1908" s="984"/>
      <c r="G1908" s="988"/>
      <c r="H1908" s="988"/>
      <c r="I1908" s="944"/>
      <c r="J1908" s="19" t="s">
        <v>385</v>
      </c>
      <c r="K1908" s="19">
        <f>SUM(K1904:K1907)</f>
        <v>0</v>
      </c>
      <c r="L1908" s="19">
        <f>SUM(L1904:L1907)</f>
        <v>0</v>
      </c>
      <c r="M1908" s="19">
        <f t="shared" ref="M1908:R1908" si="455">SUM(M1904:M1907)</f>
        <v>0</v>
      </c>
      <c r="N1908" s="19">
        <f t="shared" si="455"/>
        <v>0</v>
      </c>
      <c r="O1908" s="19">
        <f t="shared" si="455"/>
        <v>0</v>
      </c>
      <c r="P1908" s="19">
        <f t="shared" si="455"/>
        <v>0</v>
      </c>
      <c r="Q1908" s="19">
        <f t="shared" si="455"/>
        <v>0</v>
      </c>
      <c r="R1908" s="19">
        <f t="shared" si="455"/>
        <v>0</v>
      </c>
      <c r="S1908" s="1015"/>
      <c r="T1908" s="914"/>
      <c r="U1908" s="914"/>
      <c r="V1908" s="914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</row>
    <row r="1909" spans="1:116" ht="9.75" customHeight="1" outlineLevel="4" x14ac:dyDescent="0.15">
      <c r="A1909" s="1000" t="s">
        <v>73</v>
      </c>
      <c r="B1909" s="1004" t="s">
        <v>12</v>
      </c>
      <c r="C1909" s="1008" t="s">
        <v>10</v>
      </c>
      <c r="D1909" s="978">
        <v>8</v>
      </c>
      <c r="E1909" s="960" t="s">
        <v>11</v>
      </c>
      <c r="F1909" s="963"/>
      <c r="G1909" s="942"/>
      <c r="H1909" s="942"/>
      <c r="I1909" s="942"/>
      <c r="J1909" s="14" t="s">
        <v>156</v>
      </c>
      <c r="K1909" s="20"/>
      <c r="L1909" s="20"/>
      <c r="M1909" s="17"/>
      <c r="N1909" s="17"/>
      <c r="O1909" s="17"/>
      <c r="P1909" s="17"/>
      <c r="Q1909" s="16"/>
      <c r="R1909" s="16"/>
      <c r="S1909" s="945"/>
      <c r="T1909" s="912"/>
      <c r="U1909" s="912"/>
      <c r="V1909" s="912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</row>
    <row r="1910" spans="1:116" ht="9.75" customHeight="1" outlineLevel="4" x14ac:dyDescent="0.15">
      <c r="A1910" s="1001"/>
      <c r="B1910" s="1005"/>
      <c r="C1910" s="1009"/>
      <c r="D1910" s="979"/>
      <c r="E1910" s="961"/>
      <c r="F1910" s="964"/>
      <c r="G1910" s="943"/>
      <c r="H1910" s="943"/>
      <c r="I1910" s="943"/>
      <c r="J1910" s="16" t="s">
        <v>157</v>
      </c>
      <c r="K1910" s="20"/>
      <c r="L1910" s="20"/>
      <c r="M1910" s="17"/>
      <c r="N1910" s="17"/>
      <c r="O1910" s="17"/>
      <c r="P1910" s="17"/>
      <c r="Q1910" s="16"/>
      <c r="R1910" s="16"/>
      <c r="S1910" s="946"/>
      <c r="T1910" s="913"/>
      <c r="U1910" s="913"/>
      <c r="V1910" s="913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</row>
    <row r="1911" spans="1:116" ht="9.75" customHeight="1" outlineLevel="4" x14ac:dyDescent="0.15">
      <c r="A1911" s="1001"/>
      <c r="B1911" s="1005"/>
      <c r="C1911" s="1009"/>
      <c r="D1911" s="979"/>
      <c r="E1911" s="961"/>
      <c r="F1911" s="964"/>
      <c r="G1911" s="943"/>
      <c r="H1911" s="943"/>
      <c r="I1911" s="943"/>
      <c r="J1911" s="16" t="s">
        <v>158</v>
      </c>
      <c r="K1911" s="20"/>
      <c r="L1911" s="20"/>
      <c r="M1911" s="17"/>
      <c r="N1911" s="17"/>
      <c r="O1911" s="17"/>
      <c r="P1911" s="17"/>
      <c r="Q1911" s="16"/>
      <c r="R1911" s="16"/>
      <c r="S1911" s="946"/>
      <c r="T1911" s="913"/>
      <c r="U1911" s="913"/>
      <c r="V1911" s="913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</row>
    <row r="1912" spans="1:116" ht="10.5" customHeight="1" outlineLevel="4" x14ac:dyDescent="0.15">
      <c r="A1912" s="1002"/>
      <c r="B1912" s="1006"/>
      <c r="C1912" s="1010"/>
      <c r="D1912" s="979"/>
      <c r="E1912" s="961"/>
      <c r="F1912" s="964"/>
      <c r="G1912" s="943"/>
      <c r="H1912" s="943"/>
      <c r="I1912" s="943"/>
      <c r="J1912" s="18" t="s">
        <v>159</v>
      </c>
      <c r="K1912" s="21"/>
      <c r="L1912" s="21"/>
      <c r="M1912" s="22"/>
      <c r="N1912" s="22"/>
      <c r="O1912" s="22"/>
      <c r="P1912" s="22"/>
      <c r="Q1912" s="18"/>
      <c r="R1912" s="18"/>
      <c r="S1912" s="946"/>
      <c r="T1912" s="913"/>
      <c r="U1912" s="913"/>
      <c r="V1912" s="913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</row>
    <row r="1913" spans="1:116" ht="10.5" customHeight="1" outlineLevel="4" thickBot="1" x14ac:dyDescent="0.2">
      <c r="A1913" s="1003"/>
      <c r="B1913" s="1007"/>
      <c r="C1913" s="1011"/>
      <c r="D1913" s="980"/>
      <c r="E1913" s="962"/>
      <c r="F1913" s="965"/>
      <c r="G1913" s="944"/>
      <c r="H1913" s="944"/>
      <c r="I1913" s="944"/>
      <c r="J1913" s="19" t="s">
        <v>385</v>
      </c>
      <c r="K1913" s="19">
        <f>SUM(K1909:K1912)</f>
        <v>0</v>
      </c>
      <c r="L1913" s="19">
        <f>SUM(L1909:L1912)</f>
        <v>0</v>
      </c>
      <c r="M1913" s="19">
        <f t="shared" ref="M1913:R1913" si="456">SUM(M1909:M1912)</f>
        <v>0</v>
      </c>
      <c r="N1913" s="19">
        <f t="shared" si="456"/>
        <v>0</v>
      </c>
      <c r="O1913" s="19">
        <f t="shared" si="456"/>
        <v>0</v>
      </c>
      <c r="P1913" s="19">
        <f t="shared" si="456"/>
        <v>0</v>
      </c>
      <c r="Q1913" s="19">
        <f t="shared" si="456"/>
        <v>0</v>
      </c>
      <c r="R1913" s="19">
        <f t="shared" si="456"/>
        <v>0</v>
      </c>
      <c r="S1913" s="947"/>
      <c r="T1913" s="914"/>
      <c r="U1913" s="914"/>
      <c r="V1913" s="914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</row>
    <row r="1914" spans="1:116" ht="9.75" customHeight="1" outlineLevel="4" x14ac:dyDescent="0.15">
      <c r="A1914" s="1000" t="s">
        <v>73</v>
      </c>
      <c r="B1914" s="1004" t="s">
        <v>12</v>
      </c>
      <c r="C1914" s="1008" t="s">
        <v>10</v>
      </c>
      <c r="D1914" s="978">
        <v>8</v>
      </c>
      <c r="E1914" s="960" t="s">
        <v>12</v>
      </c>
      <c r="F1914" s="963"/>
      <c r="G1914" s="942"/>
      <c r="H1914" s="942"/>
      <c r="I1914" s="942"/>
      <c r="J1914" s="14" t="s">
        <v>156</v>
      </c>
      <c r="K1914" s="20"/>
      <c r="L1914" s="20"/>
      <c r="M1914" s="17"/>
      <c r="N1914" s="17"/>
      <c r="O1914" s="17"/>
      <c r="P1914" s="17"/>
      <c r="Q1914" s="16"/>
      <c r="R1914" s="16"/>
      <c r="S1914" s="945"/>
      <c r="T1914" s="912"/>
      <c r="U1914" s="912"/>
      <c r="V1914" s="912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</row>
    <row r="1915" spans="1:116" ht="9.75" customHeight="1" outlineLevel="4" x14ac:dyDescent="0.15">
      <c r="A1915" s="1001"/>
      <c r="B1915" s="1005"/>
      <c r="C1915" s="1009"/>
      <c r="D1915" s="979"/>
      <c r="E1915" s="961"/>
      <c r="F1915" s="964"/>
      <c r="G1915" s="943"/>
      <c r="H1915" s="943"/>
      <c r="I1915" s="943"/>
      <c r="J1915" s="16" t="s">
        <v>157</v>
      </c>
      <c r="K1915" s="20"/>
      <c r="L1915" s="20"/>
      <c r="M1915" s="17"/>
      <c r="N1915" s="17"/>
      <c r="O1915" s="17"/>
      <c r="P1915" s="17"/>
      <c r="Q1915" s="16"/>
      <c r="R1915" s="16"/>
      <c r="S1915" s="946"/>
      <c r="T1915" s="913"/>
      <c r="U1915" s="913"/>
      <c r="V1915" s="913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</row>
    <row r="1916" spans="1:116" ht="9.75" customHeight="1" outlineLevel="4" x14ac:dyDescent="0.15">
      <c r="A1916" s="1001"/>
      <c r="B1916" s="1005"/>
      <c r="C1916" s="1009"/>
      <c r="D1916" s="979"/>
      <c r="E1916" s="961"/>
      <c r="F1916" s="964"/>
      <c r="G1916" s="943"/>
      <c r="H1916" s="943"/>
      <c r="I1916" s="943"/>
      <c r="J1916" s="16" t="s">
        <v>158</v>
      </c>
      <c r="K1916" s="20"/>
      <c r="L1916" s="20"/>
      <c r="M1916" s="17"/>
      <c r="N1916" s="17"/>
      <c r="O1916" s="17"/>
      <c r="P1916" s="17"/>
      <c r="Q1916" s="16"/>
      <c r="R1916" s="16"/>
      <c r="S1916" s="946"/>
      <c r="T1916" s="913"/>
      <c r="U1916" s="913"/>
      <c r="V1916" s="913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</row>
    <row r="1917" spans="1:116" ht="9.75" customHeight="1" outlineLevel="4" x14ac:dyDescent="0.15">
      <c r="A1917" s="1002"/>
      <c r="B1917" s="1006"/>
      <c r="C1917" s="1010"/>
      <c r="D1917" s="979"/>
      <c r="E1917" s="961"/>
      <c r="F1917" s="964"/>
      <c r="G1917" s="943"/>
      <c r="H1917" s="943"/>
      <c r="I1917" s="943"/>
      <c r="J1917" s="18" t="s">
        <v>159</v>
      </c>
      <c r="K1917" s="21"/>
      <c r="L1917" s="21"/>
      <c r="M1917" s="22"/>
      <c r="N1917" s="22"/>
      <c r="O1917" s="22"/>
      <c r="P1917" s="22"/>
      <c r="Q1917" s="18"/>
      <c r="R1917" s="18"/>
      <c r="S1917" s="946"/>
      <c r="T1917" s="913"/>
      <c r="U1917" s="913"/>
      <c r="V1917" s="913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</row>
    <row r="1918" spans="1:116" ht="9.75" customHeight="1" outlineLevel="4" thickBot="1" x14ac:dyDescent="0.2">
      <c r="A1918" s="1003"/>
      <c r="B1918" s="1007"/>
      <c r="C1918" s="1011"/>
      <c r="D1918" s="980"/>
      <c r="E1918" s="962"/>
      <c r="F1918" s="965"/>
      <c r="G1918" s="944"/>
      <c r="H1918" s="944"/>
      <c r="I1918" s="944"/>
      <c r="J1918" s="19" t="s">
        <v>385</v>
      </c>
      <c r="K1918" s="19">
        <f>SUM(K1914:K1917)</f>
        <v>0</v>
      </c>
      <c r="L1918" s="19">
        <f>SUM(L1914:L1917)</f>
        <v>0</v>
      </c>
      <c r="M1918" s="19">
        <f t="shared" ref="M1918:R1918" si="457">SUM(M1914:M1917)</f>
        <v>0</v>
      </c>
      <c r="N1918" s="19">
        <f t="shared" si="457"/>
        <v>0</v>
      </c>
      <c r="O1918" s="19">
        <f t="shared" si="457"/>
        <v>0</v>
      </c>
      <c r="P1918" s="19">
        <f t="shared" si="457"/>
        <v>0</v>
      </c>
      <c r="Q1918" s="19">
        <f t="shared" si="457"/>
        <v>0</v>
      </c>
      <c r="R1918" s="19">
        <f t="shared" si="457"/>
        <v>0</v>
      </c>
      <c r="S1918" s="947"/>
      <c r="T1918" s="914"/>
      <c r="U1918" s="914"/>
      <c r="V1918" s="914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</row>
    <row r="1919" spans="1:116" ht="9.75" customHeight="1" outlineLevel="3" thickBot="1" x14ac:dyDescent="0.2">
      <c r="A1919" s="30" t="s">
        <v>73</v>
      </c>
      <c r="B1919" s="31" t="s">
        <v>12</v>
      </c>
      <c r="C1919" s="10" t="s">
        <v>10</v>
      </c>
      <c r="D1919" s="25">
        <v>8</v>
      </c>
      <c r="E1919" s="915" t="s">
        <v>46</v>
      </c>
      <c r="F1919" s="916"/>
      <c r="G1919" s="916"/>
      <c r="H1919" s="916"/>
      <c r="I1919" s="916"/>
      <c r="J1919" s="917"/>
      <c r="K1919" s="26">
        <f>K1908+K1913+K1918</f>
        <v>0</v>
      </c>
      <c r="L1919" s="26">
        <f>L1908+L1913+L1918</f>
        <v>0</v>
      </c>
      <c r="M1919" s="26">
        <f t="shared" ref="M1919:R1919" si="458">M1908+M1913+M1918</f>
        <v>0</v>
      </c>
      <c r="N1919" s="26">
        <f t="shared" si="458"/>
        <v>0</v>
      </c>
      <c r="O1919" s="26">
        <f t="shared" si="458"/>
        <v>0</v>
      </c>
      <c r="P1919" s="26">
        <f t="shared" si="458"/>
        <v>0</v>
      </c>
      <c r="Q1919" s="26">
        <f t="shared" si="458"/>
        <v>0</v>
      </c>
      <c r="R1919" s="26">
        <f t="shared" si="458"/>
        <v>0</v>
      </c>
      <c r="S1919" s="42" t="s">
        <v>13</v>
      </c>
      <c r="T1919" s="43" t="s">
        <v>13</v>
      </c>
      <c r="U1919" s="44" t="s">
        <v>13</v>
      </c>
      <c r="V1919" s="45" t="s">
        <v>13</v>
      </c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</row>
    <row r="1920" spans="1:116" ht="9.75" customHeight="1" outlineLevel="4" thickBot="1" x14ac:dyDescent="0.2">
      <c r="A1920" s="11" t="s">
        <v>73</v>
      </c>
      <c r="B1920" s="12" t="s">
        <v>12</v>
      </c>
      <c r="C1920" s="86" t="s">
        <v>10</v>
      </c>
      <c r="D1920" s="13">
        <v>9</v>
      </c>
      <c r="E1920" s="1016" t="s">
        <v>119</v>
      </c>
      <c r="F1920" s="1017"/>
      <c r="G1920" s="1017"/>
      <c r="H1920" s="1017"/>
      <c r="I1920" s="1017"/>
      <c r="J1920" s="1017"/>
      <c r="K1920" s="1017"/>
      <c r="L1920" s="1017"/>
      <c r="M1920" s="1017"/>
      <c r="N1920" s="1017"/>
      <c r="O1920" s="1017"/>
      <c r="P1920" s="1017"/>
      <c r="Q1920" s="1017"/>
      <c r="R1920" s="1017"/>
      <c r="S1920" s="1017"/>
      <c r="T1920" s="1017"/>
      <c r="U1920" s="1017"/>
      <c r="V1920" s="1018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</row>
    <row r="1921" spans="1:116" ht="9.75" customHeight="1" outlineLevel="4" x14ac:dyDescent="0.15">
      <c r="A1921" s="1000" t="s">
        <v>73</v>
      </c>
      <c r="B1921" s="1004" t="s">
        <v>12</v>
      </c>
      <c r="C1921" s="1008" t="s">
        <v>10</v>
      </c>
      <c r="D1921" s="978">
        <v>9</v>
      </c>
      <c r="E1921" s="1022" t="s">
        <v>10</v>
      </c>
      <c r="F1921" s="981"/>
      <c r="G1921" s="986"/>
      <c r="H1921" s="986"/>
      <c r="I1921" s="942"/>
      <c r="J1921" s="16" t="s">
        <v>156</v>
      </c>
      <c r="K1921" s="20"/>
      <c r="L1921" s="14"/>
      <c r="M1921" s="15"/>
      <c r="N1921" s="15"/>
      <c r="O1921" s="15"/>
      <c r="P1921" s="15"/>
      <c r="Q1921" s="14"/>
      <c r="R1921" s="14"/>
      <c r="S1921" s="1012"/>
      <c r="T1921" s="912"/>
      <c r="U1921" s="912"/>
      <c r="V1921" s="912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</row>
    <row r="1922" spans="1:116" ht="9.75" customHeight="1" outlineLevel="4" x14ac:dyDescent="0.15">
      <c r="A1922" s="1001"/>
      <c r="B1922" s="1005"/>
      <c r="C1922" s="1009"/>
      <c r="D1922" s="979"/>
      <c r="E1922" s="1023"/>
      <c r="F1922" s="982"/>
      <c r="G1922" s="985"/>
      <c r="H1922" s="985"/>
      <c r="I1922" s="943"/>
      <c r="J1922" s="16" t="s">
        <v>157</v>
      </c>
      <c r="K1922" s="20"/>
      <c r="L1922" s="16"/>
      <c r="M1922" s="17"/>
      <c r="N1922" s="17"/>
      <c r="O1922" s="17"/>
      <c r="P1922" s="17"/>
      <c r="Q1922" s="16"/>
      <c r="R1922" s="16"/>
      <c r="S1922" s="1013"/>
      <c r="T1922" s="913"/>
      <c r="U1922" s="913"/>
      <c r="V1922" s="913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</row>
    <row r="1923" spans="1:116" ht="9.75" customHeight="1" outlineLevel="4" x14ac:dyDescent="0.15">
      <c r="A1923" s="1001"/>
      <c r="B1923" s="1005"/>
      <c r="C1923" s="1009"/>
      <c r="D1923" s="979"/>
      <c r="E1923" s="1023"/>
      <c r="F1923" s="982"/>
      <c r="G1923" s="985"/>
      <c r="H1923" s="985"/>
      <c r="I1923" s="943"/>
      <c r="J1923" s="16" t="s">
        <v>158</v>
      </c>
      <c r="K1923" s="20"/>
      <c r="L1923" s="16"/>
      <c r="M1923" s="17"/>
      <c r="N1923" s="17"/>
      <c r="O1923" s="17"/>
      <c r="P1923" s="17"/>
      <c r="Q1923" s="16"/>
      <c r="R1923" s="16"/>
      <c r="S1923" s="1013"/>
      <c r="T1923" s="913"/>
      <c r="U1923" s="913"/>
      <c r="V1923" s="913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</row>
    <row r="1924" spans="1:116" ht="9.75" customHeight="1" outlineLevel="4" x14ac:dyDescent="0.15">
      <c r="A1924" s="1002"/>
      <c r="B1924" s="1006"/>
      <c r="C1924" s="1010"/>
      <c r="D1924" s="979"/>
      <c r="E1924" s="1024"/>
      <c r="F1924" s="983"/>
      <c r="G1924" s="987"/>
      <c r="H1924" s="987"/>
      <c r="I1924" s="943"/>
      <c r="J1924" s="18" t="s">
        <v>159</v>
      </c>
      <c r="K1924" s="21"/>
      <c r="L1924" s="18"/>
      <c r="M1924" s="18"/>
      <c r="N1924" s="18"/>
      <c r="O1924" s="18"/>
      <c r="P1924" s="18"/>
      <c r="Q1924" s="18"/>
      <c r="R1924" s="18"/>
      <c r="S1924" s="1014"/>
      <c r="T1924" s="913"/>
      <c r="U1924" s="913"/>
      <c r="V1924" s="913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</row>
    <row r="1925" spans="1:116" ht="9.75" customHeight="1" outlineLevel="4" thickBot="1" x14ac:dyDescent="0.2">
      <c r="A1925" s="1003"/>
      <c r="B1925" s="1007"/>
      <c r="C1925" s="1011"/>
      <c r="D1925" s="980"/>
      <c r="E1925" s="1025"/>
      <c r="F1925" s="984"/>
      <c r="G1925" s="988"/>
      <c r="H1925" s="988"/>
      <c r="I1925" s="944"/>
      <c r="J1925" s="19" t="s">
        <v>385</v>
      </c>
      <c r="K1925" s="19">
        <f>SUM(K1921:K1924)</f>
        <v>0</v>
      </c>
      <c r="L1925" s="19">
        <f>SUM(L1921:L1924)</f>
        <v>0</v>
      </c>
      <c r="M1925" s="19">
        <f t="shared" ref="M1925:R1925" si="459">SUM(M1921:M1924)</f>
        <v>0</v>
      </c>
      <c r="N1925" s="19">
        <f t="shared" si="459"/>
        <v>0</v>
      </c>
      <c r="O1925" s="19">
        <f t="shared" si="459"/>
        <v>0</v>
      </c>
      <c r="P1925" s="19">
        <f t="shared" si="459"/>
        <v>0</v>
      </c>
      <c r="Q1925" s="19">
        <f t="shared" si="459"/>
        <v>0</v>
      </c>
      <c r="R1925" s="19">
        <f t="shared" si="459"/>
        <v>0</v>
      </c>
      <c r="S1925" s="1015"/>
      <c r="T1925" s="914"/>
      <c r="U1925" s="914"/>
      <c r="V1925" s="914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</row>
    <row r="1926" spans="1:116" ht="9.75" customHeight="1" outlineLevel="4" x14ac:dyDescent="0.15">
      <c r="A1926" s="1000" t="s">
        <v>73</v>
      </c>
      <c r="B1926" s="1004" t="s">
        <v>12</v>
      </c>
      <c r="C1926" s="1008" t="s">
        <v>10</v>
      </c>
      <c r="D1926" s="978">
        <v>9</v>
      </c>
      <c r="E1926" s="960" t="s">
        <v>11</v>
      </c>
      <c r="F1926" s="963"/>
      <c r="G1926" s="942"/>
      <c r="H1926" s="942"/>
      <c r="I1926" s="942"/>
      <c r="J1926" s="14" t="s">
        <v>156</v>
      </c>
      <c r="K1926" s="20"/>
      <c r="L1926" s="20"/>
      <c r="M1926" s="17"/>
      <c r="N1926" s="17"/>
      <c r="O1926" s="17"/>
      <c r="P1926" s="17"/>
      <c r="Q1926" s="16"/>
      <c r="R1926" s="16"/>
      <c r="S1926" s="945"/>
      <c r="T1926" s="912"/>
      <c r="U1926" s="912"/>
      <c r="V1926" s="912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</row>
    <row r="1927" spans="1:116" ht="9.75" customHeight="1" outlineLevel="4" x14ac:dyDescent="0.15">
      <c r="A1927" s="1001"/>
      <c r="B1927" s="1005"/>
      <c r="C1927" s="1009"/>
      <c r="D1927" s="979"/>
      <c r="E1927" s="961"/>
      <c r="F1927" s="964"/>
      <c r="G1927" s="943"/>
      <c r="H1927" s="943"/>
      <c r="I1927" s="943"/>
      <c r="J1927" s="16" t="s">
        <v>157</v>
      </c>
      <c r="K1927" s="20"/>
      <c r="L1927" s="20"/>
      <c r="M1927" s="17"/>
      <c r="N1927" s="17"/>
      <c r="O1927" s="17"/>
      <c r="P1927" s="17"/>
      <c r="Q1927" s="16"/>
      <c r="R1927" s="16"/>
      <c r="S1927" s="946"/>
      <c r="T1927" s="913"/>
      <c r="U1927" s="913"/>
      <c r="V1927" s="913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</row>
    <row r="1928" spans="1:116" ht="9.75" customHeight="1" outlineLevel="4" x14ac:dyDescent="0.15">
      <c r="A1928" s="1001"/>
      <c r="B1928" s="1005"/>
      <c r="C1928" s="1009"/>
      <c r="D1928" s="979"/>
      <c r="E1928" s="961"/>
      <c r="F1928" s="964"/>
      <c r="G1928" s="943"/>
      <c r="H1928" s="943"/>
      <c r="I1928" s="943"/>
      <c r="J1928" s="16" t="s">
        <v>158</v>
      </c>
      <c r="K1928" s="20"/>
      <c r="L1928" s="20"/>
      <c r="M1928" s="17"/>
      <c r="N1928" s="17"/>
      <c r="O1928" s="17"/>
      <c r="P1928" s="17"/>
      <c r="Q1928" s="16"/>
      <c r="R1928" s="16"/>
      <c r="S1928" s="946"/>
      <c r="T1928" s="913"/>
      <c r="U1928" s="913"/>
      <c r="V1928" s="913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</row>
    <row r="1929" spans="1:116" ht="10.5" customHeight="1" outlineLevel="4" x14ac:dyDescent="0.15">
      <c r="A1929" s="1002"/>
      <c r="B1929" s="1006"/>
      <c r="C1929" s="1010"/>
      <c r="D1929" s="979"/>
      <c r="E1929" s="961"/>
      <c r="F1929" s="964"/>
      <c r="G1929" s="943"/>
      <c r="H1929" s="943"/>
      <c r="I1929" s="943"/>
      <c r="J1929" s="18" t="s">
        <v>159</v>
      </c>
      <c r="K1929" s="21"/>
      <c r="L1929" s="21"/>
      <c r="M1929" s="22"/>
      <c r="N1929" s="22"/>
      <c r="O1929" s="22"/>
      <c r="P1929" s="22"/>
      <c r="Q1929" s="18"/>
      <c r="R1929" s="18"/>
      <c r="S1929" s="946"/>
      <c r="T1929" s="913"/>
      <c r="U1929" s="913"/>
      <c r="V1929" s="913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</row>
    <row r="1930" spans="1:116" ht="10.5" customHeight="1" outlineLevel="4" thickBot="1" x14ac:dyDescent="0.2">
      <c r="A1930" s="1003"/>
      <c r="B1930" s="1007"/>
      <c r="C1930" s="1011"/>
      <c r="D1930" s="980"/>
      <c r="E1930" s="962"/>
      <c r="F1930" s="965"/>
      <c r="G1930" s="944"/>
      <c r="H1930" s="944"/>
      <c r="I1930" s="944"/>
      <c r="J1930" s="19" t="s">
        <v>385</v>
      </c>
      <c r="K1930" s="19">
        <f>SUM(K1926:K1929)</f>
        <v>0</v>
      </c>
      <c r="L1930" s="19">
        <f>SUM(L1926:L1929)</f>
        <v>0</v>
      </c>
      <c r="M1930" s="19">
        <f t="shared" ref="M1930:R1930" si="460">SUM(M1926:M1929)</f>
        <v>0</v>
      </c>
      <c r="N1930" s="19">
        <f t="shared" si="460"/>
        <v>0</v>
      </c>
      <c r="O1930" s="19">
        <f t="shared" si="460"/>
        <v>0</v>
      </c>
      <c r="P1930" s="19">
        <f t="shared" si="460"/>
        <v>0</v>
      </c>
      <c r="Q1930" s="19">
        <f t="shared" si="460"/>
        <v>0</v>
      </c>
      <c r="R1930" s="19">
        <f t="shared" si="460"/>
        <v>0</v>
      </c>
      <c r="S1930" s="947"/>
      <c r="T1930" s="914"/>
      <c r="U1930" s="914"/>
      <c r="V1930" s="914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</row>
    <row r="1931" spans="1:116" ht="9.75" customHeight="1" outlineLevel="4" x14ac:dyDescent="0.15">
      <c r="A1931" s="1000" t="s">
        <v>73</v>
      </c>
      <c r="B1931" s="1004" t="s">
        <v>12</v>
      </c>
      <c r="C1931" s="1008" t="s">
        <v>10</v>
      </c>
      <c r="D1931" s="978">
        <v>9</v>
      </c>
      <c r="E1931" s="960" t="s">
        <v>12</v>
      </c>
      <c r="F1931" s="963"/>
      <c r="G1931" s="942"/>
      <c r="H1931" s="942"/>
      <c r="I1931" s="942"/>
      <c r="J1931" s="14" t="s">
        <v>156</v>
      </c>
      <c r="K1931" s="20"/>
      <c r="L1931" s="20"/>
      <c r="M1931" s="17"/>
      <c r="N1931" s="17"/>
      <c r="O1931" s="17"/>
      <c r="P1931" s="17"/>
      <c r="Q1931" s="16"/>
      <c r="R1931" s="16"/>
      <c r="S1931" s="945"/>
      <c r="T1931" s="912"/>
      <c r="U1931" s="912"/>
      <c r="V1931" s="912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</row>
    <row r="1932" spans="1:116" ht="9.75" customHeight="1" outlineLevel="4" x14ac:dyDescent="0.15">
      <c r="A1932" s="1001"/>
      <c r="B1932" s="1005"/>
      <c r="C1932" s="1009"/>
      <c r="D1932" s="979"/>
      <c r="E1932" s="961"/>
      <c r="F1932" s="964"/>
      <c r="G1932" s="943"/>
      <c r="H1932" s="943"/>
      <c r="I1932" s="943"/>
      <c r="J1932" s="16" t="s">
        <v>157</v>
      </c>
      <c r="K1932" s="20"/>
      <c r="L1932" s="20"/>
      <c r="M1932" s="17"/>
      <c r="N1932" s="17"/>
      <c r="O1932" s="17"/>
      <c r="P1932" s="17"/>
      <c r="Q1932" s="16"/>
      <c r="R1932" s="16"/>
      <c r="S1932" s="946"/>
      <c r="T1932" s="913"/>
      <c r="U1932" s="913"/>
      <c r="V1932" s="913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</row>
    <row r="1933" spans="1:116" ht="9.75" customHeight="1" outlineLevel="4" x14ac:dyDescent="0.15">
      <c r="A1933" s="1001"/>
      <c r="B1933" s="1005"/>
      <c r="C1933" s="1009"/>
      <c r="D1933" s="979"/>
      <c r="E1933" s="961"/>
      <c r="F1933" s="964"/>
      <c r="G1933" s="943"/>
      <c r="H1933" s="943"/>
      <c r="I1933" s="943"/>
      <c r="J1933" s="16" t="s">
        <v>158</v>
      </c>
      <c r="K1933" s="20"/>
      <c r="L1933" s="20"/>
      <c r="M1933" s="17"/>
      <c r="N1933" s="17"/>
      <c r="O1933" s="17"/>
      <c r="P1933" s="17"/>
      <c r="Q1933" s="16"/>
      <c r="R1933" s="16"/>
      <c r="S1933" s="946"/>
      <c r="T1933" s="913"/>
      <c r="U1933" s="913"/>
      <c r="V1933" s="913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</row>
    <row r="1934" spans="1:116" ht="9.75" customHeight="1" outlineLevel="4" x14ac:dyDescent="0.15">
      <c r="A1934" s="1002"/>
      <c r="B1934" s="1006"/>
      <c r="C1934" s="1010"/>
      <c r="D1934" s="979"/>
      <c r="E1934" s="961"/>
      <c r="F1934" s="964"/>
      <c r="G1934" s="943"/>
      <c r="H1934" s="943"/>
      <c r="I1934" s="943"/>
      <c r="J1934" s="18" t="s">
        <v>159</v>
      </c>
      <c r="K1934" s="21"/>
      <c r="L1934" s="21"/>
      <c r="M1934" s="22"/>
      <c r="N1934" s="22"/>
      <c r="O1934" s="22"/>
      <c r="P1934" s="22"/>
      <c r="Q1934" s="18"/>
      <c r="R1934" s="18"/>
      <c r="S1934" s="946"/>
      <c r="T1934" s="913"/>
      <c r="U1934" s="913"/>
      <c r="V1934" s="913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</row>
    <row r="1935" spans="1:116" ht="9.75" customHeight="1" outlineLevel="4" thickBot="1" x14ac:dyDescent="0.2">
      <c r="A1935" s="1003"/>
      <c r="B1935" s="1007"/>
      <c r="C1935" s="1011"/>
      <c r="D1935" s="980"/>
      <c r="E1935" s="962"/>
      <c r="F1935" s="965"/>
      <c r="G1935" s="944"/>
      <c r="H1935" s="944"/>
      <c r="I1935" s="944"/>
      <c r="J1935" s="19" t="s">
        <v>385</v>
      </c>
      <c r="K1935" s="19">
        <f>SUM(K1931:K1934)</f>
        <v>0</v>
      </c>
      <c r="L1935" s="19">
        <f>SUM(L1931:L1934)</f>
        <v>0</v>
      </c>
      <c r="M1935" s="19">
        <f t="shared" ref="M1935:R1935" si="461">SUM(M1931:M1934)</f>
        <v>0</v>
      </c>
      <c r="N1935" s="19">
        <f t="shared" si="461"/>
        <v>0</v>
      </c>
      <c r="O1935" s="19">
        <f t="shared" si="461"/>
        <v>0</v>
      </c>
      <c r="P1935" s="19">
        <f t="shared" si="461"/>
        <v>0</v>
      </c>
      <c r="Q1935" s="19">
        <f t="shared" si="461"/>
        <v>0</v>
      </c>
      <c r="R1935" s="19">
        <f t="shared" si="461"/>
        <v>0</v>
      </c>
      <c r="S1935" s="947"/>
      <c r="T1935" s="914"/>
      <c r="U1935" s="914"/>
      <c r="V1935" s="914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</row>
    <row r="1936" spans="1:116" ht="9.75" customHeight="1" outlineLevel="3" thickBot="1" x14ac:dyDescent="0.2">
      <c r="A1936" s="30" t="s">
        <v>73</v>
      </c>
      <c r="B1936" s="31" t="s">
        <v>12</v>
      </c>
      <c r="C1936" s="10" t="s">
        <v>10</v>
      </c>
      <c r="D1936" s="25">
        <v>9</v>
      </c>
      <c r="E1936" s="915" t="s">
        <v>46</v>
      </c>
      <c r="F1936" s="916"/>
      <c r="G1936" s="916"/>
      <c r="H1936" s="916"/>
      <c r="I1936" s="916"/>
      <c r="J1936" s="917"/>
      <c r="K1936" s="26">
        <f>K1925+K1930+K1935</f>
        <v>0</v>
      </c>
      <c r="L1936" s="26">
        <f>L1925+L1930+L1935</f>
        <v>0</v>
      </c>
      <c r="M1936" s="26">
        <f t="shared" ref="M1936:R1936" si="462">M1925+M1930+M1935</f>
        <v>0</v>
      </c>
      <c r="N1936" s="26">
        <f t="shared" si="462"/>
        <v>0</v>
      </c>
      <c r="O1936" s="26">
        <f t="shared" si="462"/>
        <v>0</v>
      </c>
      <c r="P1936" s="26">
        <f t="shared" si="462"/>
        <v>0</v>
      </c>
      <c r="Q1936" s="26">
        <f t="shared" si="462"/>
        <v>0</v>
      </c>
      <c r="R1936" s="26">
        <f t="shared" si="462"/>
        <v>0</v>
      </c>
      <c r="S1936" s="42" t="s">
        <v>13</v>
      </c>
      <c r="T1936" s="43" t="s">
        <v>13</v>
      </c>
      <c r="U1936" s="44" t="s">
        <v>13</v>
      </c>
      <c r="V1936" s="45" t="s">
        <v>13</v>
      </c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</row>
    <row r="1937" spans="1:116" ht="9.75" customHeight="1" outlineLevel="4" thickBot="1" x14ac:dyDescent="0.2">
      <c r="A1937" s="11" t="s">
        <v>73</v>
      </c>
      <c r="B1937" s="12" t="s">
        <v>12</v>
      </c>
      <c r="C1937" s="86" t="s">
        <v>10</v>
      </c>
      <c r="D1937" s="13">
        <v>10</v>
      </c>
      <c r="E1937" s="1016" t="s">
        <v>120</v>
      </c>
      <c r="F1937" s="1017"/>
      <c r="G1937" s="1017"/>
      <c r="H1937" s="1017"/>
      <c r="I1937" s="1017"/>
      <c r="J1937" s="1017"/>
      <c r="K1937" s="1017"/>
      <c r="L1937" s="1017"/>
      <c r="M1937" s="1017"/>
      <c r="N1937" s="1017"/>
      <c r="O1937" s="1017"/>
      <c r="P1937" s="1017"/>
      <c r="Q1937" s="1017"/>
      <c r="R1937" s="1017"/>
      <c r="S1937" s="1017"/>
      <c r="T1937" s="1017"/>
      <c r="U1937" s="1017"/>
      <c r="V1937" s="1018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</row>
    <row r="1938" spans="1:116" ht="9.75" customHeight="1" outlineLevel="4" x14ac:dyDescent="0.15">
      <c r="A1938" s="1000" t="s">
        <v>73</v>
      </c>
      <c r="B1938" s="1004" t="s">
        <v>12</v>
      </c>
      <c r="C1938" s="1008" t="s">
        <v>10</v>
      </c>
      <c r="D1938" s="978">
        <v>10</v>
      </c>
      <c r="E1938" s="1022" t="s">
        <v>10</v>
      </c>
      <c r="F1938" s="981"/>
      <c r="G1938" s="986"/>
      <c r="H1938" s="986"/>
      <c r="I1938" s="942"/>
      <c r="J1938" s="16" t="s">
        <v>156</v>
      </c>
      <c r="K1938" s="20"/>
      <c r="L1938" s="14"/>
      <c r="M1938" s="15"/>
      <c r="N1938" s="15"/>
      <c r="O1938" s="15"/>
      <c r="P1938" s="15"/>
      <c r="Q1938" s="14"/>
      <c r="R1938" s="14"/>
      <c r="S1938" s="1012"/>
      <c r="T1938" s="912"/>
      <c r="U1938" s="912"/>
      <c r="V1938" s="912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</row>
    <row r="1939" spans="1:116" ht="9.75" customHeight="1" outlineLevel="4" x14ac:dyDescent="0.15">
      <c r="A1939" s="1001"/>
      <c r="B1939" s="1005"/>
      <c r="C1939" s="1009"/>
      <c r="D1939" s="979"/>
      <c r="E1939" s="1023"/>
      <c r="F1939" s="982"/>
      <c r="G1939" s="985"/>
      <c r="H1939" s="985"/>
      <c r="I1939" s="943"/>
      <c r="J1939" s="16" t="s">
        <v>157</v>
      </c>
      <c r="K1939" s="20"/>
      <c r="L1939" s="16"/>
      <c r="M1939" s="17"/>
      <c r="N1939" s="17"/>
      <c r="O1939" s="17"/>
      <c r="P1939" s="17"/>
      <c r="Q1939" s="16"/>
      <c r="R1939" s="16"/>
      <c r="S1939" s="1013"/>
      <c r="T1939" s="913"/>
      <c r="U1939" s="913"/>
      <c r="V1939" s="913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</row>
    <row r="1940" spans="1:116" ht="9.75" customHeight="1" outlineLevel="4" x14ac:dyDescent="0.15">
      <c r="A1940" s="1001"/>
      <c r="B1940" s="1005"/>
      <c r="C1940" s="1009"/>
      <c r="D1940" s="979"/>
      <c r="E1940" s="1023"/>
      <c r="F1940" s="982"/>
      <c r="G1940" s="985"/>
      <c r="H1940" s="985"/>
      <c r="I1940" s="943"/>
      <c r="J1940" s="16" t="s">
        <v>158</v>
      </c>
      <c r="K1940" s="20"/>
      <c r="L1940" s="16"/>
      <c r="M1940" s="17"/>
      <c r="N1940" s="17"/>
      <c r="O1940" s="17"/>
      <c r="P1940" s="17"/>
      <c r="Q1940" s="16"/>
      <c r="R1940" s="16"/>
      <c r="S1940" s="1013"/>
      <c r="T1940" s="913"/>
      <c r="U1940" s="913"/>
      <c r="V1940" s="913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</row>
    <row r="1941" spans="1:116" ht="9.75" customHeight="1" outlineLevel="4" x14ac:dyDescent="0.15">
      <c r="A1941" s="1002"/>
      <c r="B1941" s="1006"/>
      <c r="C1941" s="1010"/>
      <c r="D1941" s="979"/>
      <c r="E1941" s="1024"/>
      <c r="F1941" s="983"/>
      <c r="G1941" s="987"/>
      <c r="H1941" s="987"/>
      <c r="I1941" s="943"/>
      <c r="J1941" s="18" t="s">
        <v>159</v>
      </c>
      <c r="K1941" s="21"/>
      <c r="L1941" s="18"/>
      <c r="M1941" s="18"/>
      <c r="N1941" s="18"/>
      <c r="O1941" s="18"/>
      <c r="P1941" s="18"/>
      <c r="Q1941" s="18"/>
      <c r="R1941" s="18"/>
      <c r="S1941" s="1014"/>
      <c r="T1941" s="913"/>
      <c r="U1941" s="913"/>
      <c r="V1941" s="913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</row>
    <row r="1942" spans="1:116" ht="9.75" customHeight="1" outlineLevel="4" thickBot="1" x14ac:dyDescent="0.2">
      <c r="A1942" s="1003"/>
      <c r="B1942" s="1007"/>
      <c r="C1942" s="1011"/>
      <c r="D1942" s="980"/>
      <c r="E1942" s="1025"/>
      <c r="F1942" s="984"/>
      <c r="G1942" s="988"/>
      <c r="H1942" s="988"/>
      <c r="I1942" s="944"/>
      <c r="J1942" s="19" t="s">
        <v>385</v>
      </c>
      <c r="K1942" s="19">
        <f>SUM(K1938:K1941)</f>
        <v>0</v>
      </c>
      <c r="L1942" s="19">
        <f>SUM(L1938:L1941)</f>
        <v>0</v>
      </c>
      <c r="M1942" s="19">
        <f t="shared" ref="M1942:R1942" si="463">SUM(M1938:M1941)</f>
        <v>0</v>
      </c>
      <c r="N1942" s="19">
        <f t="shared" si="463"/>
        <v>0</v>
      </c>
      <c r="O1942" s="19">
        <f t="shared" si="463"/>
        <v>0</v>
      </c>
      <c r="P1942" s="19">
        <f t="shared" si="463"/>
        <v>0</v>
      </c>
      <c r="Q1942" s="19">
        <f t="shared" si="463"/>
        <v>0</v>
      </c>
      <c r="R1942" s="19">
        <f t="shared" si="463"/>
        <v>0</v>
      </c>
      <c r="S1942" s="1015"/>
      <c r="T1942" s="914"/>
      <c r="U1942" s="914"/>
      <c r="V1942" s="914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</row>
    <row r="1943" spans="1:116" ht="9.75" customHeight="1" outlineLevel="4" x14ac:dyDescent="0.15">
      <c r="A1943" s="1000" t="s">
        <v>73</v>
      </c>
      <c r="B1943" s="1004" t="s">
        <v>12</v>
      </c>
      <c r="C1943" s="1008" t="s">
        <v>10</v>
      </c>
      <c r="D1943" s="978">
        <v>10</v>
      </c>
      <c r="E1943" s="960" t="s">
        <v>11</v>
      </c>
      <c r="F1943" s="963"/>
      <c r="G1943" s="942"/>
      <c r="H1943" s="942"/>
      <c r="I1943" s="942"/>
      <c r="J1943" s="14" t="s">
        <v>156</v>
      </c>
      <c r="K1943" s="20"/>
      <c r="L1943" s="20"/>
      <c r="M1943" s="17"/>
      <c r="N1943" s="17"/>
      <c r="O1943" s="17"/>
      <c r="P1943" s="17"/>
      <c r="Q1943" s="16"/>
      <c r="R1943" s="16"/>
      <c r="S1943" s="945"/>
      <c r="T1943" s="912"/>
      <c r="U1943" s="912"/>
      <c r="V1943" s="912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</row>
    <row r="1944" spans="1:116" ht="9.75" customHeight="1" outlineLevel="4" x14ac:dyDescent="0.15">
      <c r="A1944" s="1001"/>
      <c r="B1944" s="1005"/>
      <c r="C1944" s="1009"/>
      <c r="D1944" s="979"/>
      <c r="E1944" s="961"/>
      <c r="F1944" s="964"/>
      <c r="G1944" s="943"/>
      <c r="H1944" s="943"/>
      <c r="I1944" s="943"/>
      <c r="J1944" s="16" t="s">
        <v>157</v>
      </c>
      <c r="K1944" s="20"/>
      <c r="L1944" s="20"/>
      <c r="M1944" s="17"/>
      <c r="N1944" s="17"/>
      <c r="O1944" s="17"/>
      <c r="P1944" s="17"/>
      <c r="Q1944" s="16"/>
      <c r="R1944" s="16"/>
      <c r="S1944" s="946"/>
      <c r="T1944" s="913"/>
      <c r="U1944" s="913"/>
      <c r="V1944" s="913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</row>
    <row r="1945" spans="1:116" ht="9.75" customHeight="1" outlineLevel="4" x14ac:dyDescent="0.15">
      <c r="A1945" s="1001"/>
      <c r="B1945" s="1005"/>
      <c r="C1945" s="1009"/>
      <c r="D1945" s="979"/>
      <c r="E1945" s="961"/>
      <c r="F1945" s="964"/>
      <c r="G1945" s="943"/>
      <c r="H1945" s="943"/>
      <c r="I1945" s="943"/>
      <c r="J1945" s="16" t="s">
        <v>158</v>
      </c>
      <c r="K1945" s="20"/>
      <c r="L1945" s="20"/>
      <c r="M1945" s="17"/>
      <c r="N1945" s="17"/>
      <c r="O1945" s="17"/>
      <c r="P1945" s="17"/>
      <c r="Q1945" s="16"/>
      <c r="R1945" s="16"/>
      <c r="S1945" s="946"/>
      <c r="T1945" s="913"/>
      <c r="U1945" s="913"/>
      <c r="V1945" s="913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</row>
    <row r="1946" spans="1:116" ht="10.5" customHeight="1" outlineLevel="4" x14ac:dyDescent="0.15">
      <c r="A1946" s="1002"/>
      <c r="B1946" s="1006"/>
      <c r="C1946" s="1010"/>
      <c r="D1946" s="979"/>
      <c r="E1946" s="961"/>
      <c r="F1946" s="964"/>
      <c r="G1946" s="943"/>
      <c r="H1946" s="943"/>
      <c r="I1946" s="943"/>
      <c r="J1946" s="18" t="s">
        <v>159</v>
      </c>
      <c r="K1946" s="21"/>
      <c r="L1946" s="21"/>
      <c r="M1946" s="22"/>
      <c r="N1946" s="22"/>
      <c r="O1946" s="22"/>
      <c r="P1946" s="22"/>
      <c r="Q1946" s="18"/>
      <c r="R1946" s="18"/>
      <c r="S1946" s="946"/>
      <c r="T1946" s="913"/>
      <c r="U1946" s="913"/>
      <c r="V1946" s="913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</row>
    <row r="1947" spans="1:116" ht="9.75" customHeight="1" outlineLevel="4" thickBot="1" x14ac:dyDescent="0.25">
      <c r="A1947" s="1003"/>
      <c r="B1947" s="1007"/>
      <c r="C1947" s="1011"/>
      <c r="D1947" s="980"/>
      <c r="E1947" s="962"/>
      <c r="F1947" s="965"/>
      <c r="G1947" s="944"/>
      <c r="H1947" s="944"/>
      <c r="I1947" s="944"/>
      <c r="J1947" s="19" t="s">
        <v>385</v>
      </c>
      <c r="K1947" s="19">
        <f>SUM(K1943:K1946)</f>
        <v>0</v>
      </c>
      <c r="L1947" s="19">
        <f>SUM(L1943:L1946)</f>
        <v>0</v>
      </c>
      <c r="M1947" s="19">
        <f t="shared" ref="M1947:R1947" si="464">SUM(M1943:M1946)</f>
        <v>0</v>
      </c>
      <c r="N1947" s="19">
        <f t="shared" si="464"/>
        <v>0</v>
      </c>
      <c r="O1947" s="19">
        <f t="shared" si="464"/>
        <v>0</v>
      </c>
      <c r="P1947" s="19">
        <f t="shared" si="464"/>
        <v>0</v>
      </c>
      <c r="Q1947" s="19">
        <f t="shared" si="464"/>
        <v>0</v>
      </c>
      <c r="R1947" s="19">
        <f t="shared" si="464"/>
        <v>0</v>
      </c>
      <c r="S1947" s="947"/>
      <c r="T1947" s="914"/>
      <c r="U1947" s="914"/>
      <c r="V1947" s="914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</row>
    <row r="1948" spans="1:116" ht="9.75" customHeight="1" outlineLevel="4" x14ac:dyDescent="0.15">
      <c r="A1948" s="1000" t="s">
        <v>73</v>
      </c>
      <c r="B1948" s="1004" t="s">
        <v>12</v>
      </c>
      <c r="C1948" s="1008" t="s">
        <v>10</v>
      </c>
      <c r="D1948" s="978">
        <v>10</v>
      </c>
      <c r="E1948" s="960" t="s">
        <v>12</v>
      </c>
      <c r="F1948" s="963"/>
      <c r="G1948" s="942"/>
      <c r="H1948" s="942"/>
      <c r="I1948" s="942"/>
      <c r="J1948" s="14" t="s">
        <v>156</v>
      </c>
      <c r="K1948" s="20"/>
      <c r="L1948" s="20"/>
      <c r="M1948" s="17"/>
      <c r="N1948" s="17"/>
      <c r="O1948" s="17"/>
      <c r="P1948" s="17"/>
      <c r="Q1948" s="16"/>
      <c r="R1948" s="16"/>
      <c r="S1948" s="945"/>
      <c r="T1948" s="912"/>
      <c r="U1948" s="912"/>
      <c r="V1948" s="912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</row>
    <row r="1949" spans="1:116" ht="11.25" customHeight="1" outlineLevel="4" x14ac:dyDescent="0.15">
      <c r="A1949" s="1001"/>
      <c r="B1949" s="1005"/>
      <c r="C1949" s="1009"/>
      <c r="D1949" s="979"/>
      <c r="E1949" s="961"/>
      <c r="F1949" s="964"/>
      <c r="G1949" s="943"/>
      <c r="H1949" s="943"/>
      <c r="I1949" s="943"/>
      <c r="J1949" s="16" t="s">
        <v>157</v>
      </c>
      <c r="K1949" s="20"/>
      <c r="L1949" s="20"/>
      <c r="M1949" s="17"/>
      <c r="N1949" s="17"/>
      <c r="O1949" s="17"/>
      <c r="P1949" s="17"/>
      <c r="Q1949" s="16"/>
      <c r="R1949" s="16"/>
      <c r="S1949" s="946"/>
      <c r="T1949" s="913"/>
      <c r="U1949" s="913"/>
      <c r="V1949" s="913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</row>
    <row r="1950" spans="1:116" ht="9.75" customHeight="1" outlineLevel="4" x14ac:dyDescent="0.15">
      <c r="A1950" s="1001"/>
      <c r="B1950" s="1005"/>
      <c r="C1950" s="1009"/>
      <c r="D1950" s="979"/>
      <c r="E1950" s="961"/>
      <c r="F1950" s="964"/>
      <c r="G1950" s="943"/>
      <c r="H1950" s="943"/>
      <c r="I1950" s="943"/>
      <c r="J1950" s="16" t="s">
        <v>158</v>
      </c>
      <c r="K1950" s="20"/>
      <c r="L1950" s="20"/>
      <c r="M1950" s="17"/>
      <c r="N1950" s="17"/>
      <c r="O1950" s="17"/>
      <c r="P1950" s="17"/>
      <c r="Q1950" s="16"/>
      <c r="R1950" s="16"/>
      <c r="S1950" s="946"/>
      <c r="T1950" s="913"/>
      <c r="U1950" s="913"/>
      <c r="V1950" s="913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</row>
    <row r="1951" spans="1:116" ht="9.75" customHeight="1" outlineLevel="4" x14ac:dyDescent="0.15">
      <c r="A1951" s="1002"/>
      <c r="B1951" s="1006"/>
      <c r="C1951" s="1010"/>
      <c r="D1951" s="979"/>
      <c r="E1951" s="961"/>
      <c r="F1951" s="964"/>
      <c r="G1951" s="943"/>
      <c r="H1951" s="943"/>
      <c r="I1951" s="943"/>
      <c r="J1951" s="18" t="s">
        <v>159</v>
      </c>
      <c r="K1951" s="21"/>
      <c r="L1951" s="21"/>
      <c r="M1951" s="22"/>
      <c r="N1951" s="22"/>
      <c r="O1951" s="22"/>
      <c r="P1951" s="22"/>
      <c r="Q1951" s="18"/>
      <c r="R1951" s="18"/>
      <c r="S1951" s="946"/>
      <c r="T1951" s="913"/>
      <c r="U1951" s="913"/>
      <c r="V1951" s="913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</row>
    <row r="1952" spans="1:116" ht="9.75" customHeight="1" outlineLevel="4" thickBot="1" x14ac:dyDescent="0.2">
      <c r="A1952" s="1003"/>
      <c r="B1952" s="1007"/>
      <c r="C1952" s="1011"/>
      <c r="D1952" s="980"/>
      <c r="E1952" s="962"/>
      <c r="F1952" s="965"/>
      <c r="G1952" s="944"/>
      <c r="H1952" s="944"/>
      <c r="I1952" s="944"/>
      <c r="J1952" s="19" t="s">
        <v>385</v>
      </c>
      <c r="K1952" s="19">
        <f>SUM(K1948:K1951)</f>
        <v>0</v>
      </c>
      <c r="L1952" s="19">
        <f>SUM(L1948:L1951)</f>
        <v>0</v>
      </c>
      <c r="M1952" s="19">
        <f t="shared" ref="M1952:R1952" si="465">SUM(M1948:M1951)</f>
        <v>0</v>
      </c>
      <c r="N1952" s="19">
        <f t="shared" si="465"/>
        <v>0</v>
      </c>
      <c r="O1952" s="19">
        <f t="shared" si="465"/>
        <v>0</v>
      </c>
      <c r="P1952" s="19">
        <f t="shared" si="465"/>
        <v>0</v>
      </c>
      <c r="Q1952" s="19">
        <f t="shared" si="465"/>
        <v>0</v>
      </c>
      <c r="R1952" s="19">
        <f t="shared" si="465"/>
        <v>0</v>
      </c>
      <c r="S1952" s="947"/>
      <c r="T1952" s="914"/>
      <c r="U1952" s="914"/>
      <c r="V1952" s="914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</row>
    <row r="1953" spans="1:116" ht="9.75" customHeight="1" outlineLevel="3" thickBot="1" x14ac:dyDescent="0.2">
      <c r="A1953" s="30" t="s">
        <v>73</v>
      </c>
      <c r="B1953" s="31" t="s">
        <v>12</v>
      </c>
      <c r="C1953" s="10" t="s">
        <v>10</v>
      </c>
      <c r="D1953" s="25">
        <v>10</v>
      </c>
      <c r="E1953" s="915" t="s">
        <v>46</v>
      </c>
      <c r="F1953" s="916"/>
      <c r="G1953" s="916"/>
      <c r="H1953" s="916"/>
      <c r="I1953" s="916"/>
      <c r="J1953" s="917"/>
      <c r="K1953" s="26">
        <f>K1942+K1947+K1952</f>
        <v>0</v>
      </c>
      <c r="L1953" s="26">
        <f>L1942+L1947+L1952</f>
        <v>0</v>
      </c>
      <c r="M1953" s="26">
        <f t="shared" ref="M1953:R1953" si="466">M1942+M1947+M1952</f>
        <v>0</v>
      </c>
      <c r="N1953" s="26">
        <f t="shared" si="466"/>
        <v>0</v>
      </c>
      <c r="O1953" s="26">
        <f t="shared" si="466"/>
        <v>0</v>
      </c>
      <c r="P1953" s="26">
        <f t="shared" si="466"/>
        <v>0</v>
      </c>
      <c r="Q1953" s="26">
        <f t="shared" si="466"/>
        <v>0</v>
      </c>
      <c r="R1953" s="26">
        <f t="shared" si="466"/>
        <v>0</v>
      </c>
      <c r="S1953" s="42" t="s">
        <v>13</v>
      </c>
      <c r="T1953" s="43" t="s">
        <v>13</v>
      </c>
      <c r="U1953" s="44" t="s">
        <v>13</v>
      </c>
      <c r="V1953" s="45" t="s">
        <v>13</v>
      </c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</row>
    <row r="1954" spans="1:116" ht="9.75" customHeight="1" outlineLevel="4" thickBot="1" x14ac:dyDescent="0.2">
      <c r="A1954" s="11" t="s">
        <v>73</v>
      </c>
      <c r="B1954" s="12" t="s">
        <v>12</v>
      </c>
      <c r="C1954" s="86" t="s">
        <v>10</v>
      </c>
      <c r="D1954" s="13">
        <v>11</v>
      </c>
      <c r="E1954" s="1016" t="s">
        <v>257</v>
      </c>
      <c r="F1954" s="1017"/>
      <c r="G1954" s="1017"/>
      <c r="H1954" s="1017"/>
      <c r="I1954" s="1017"/>
      <c r="J1954" s="1017"/>
      <c r="K1954" s="1017"/>
      <c r="L1954" s="1017"/>
      <c r="M1954" s="1017"/>
      <c r="N1954" s="1017"/>
      <c r="O1954" s="1017"/>
      <c r="P1954" s="1017"/>
      <c r="Q1954" s="1017"/>
      <c r="R1954" s="1017"/>
      <c r="S1954" s="1017"/>
      <c r="T1954" s="1017"/>
      <c r="U1954" s="1017"/>
      <c r="V1954" s="1018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</row>
    <row r="1955" spans="1:116" ht="9.75" customHeight="1" outlineLevel="4" x14ac:dyDescent="0.15">
      <c r="A1955" s="1000" t="s">
        <v>73</v>
      </c>
      <c r="B1955" s="1004" t="s">
        <v>12</v>
      </c>
      <c r="C1955" s="1008" t="s">
        <v>10</v>
      </c>
      <c r="D1955" s="978">
        <v>11</v>
      </c>
      <c r="E1955" s="1022" t="s">
        <v>10</v>
      </c>
      <c r="F1955" s="981"/>
      <c r="G1955" s="986"/>
      <c r="H1955" s="986"/>
      <c r="I1955" s="942"/>
      <c r="J1955" s="16" t="s">
        <v>156</v>
      </c>
      <c r="K1955" s="20"/>
      <c r="L1955" s="14"/>
      <c r="M1955" s="15"/>
      <c r="N1955" s="15"/>
      <c r="O1955" s="15"/>
      <c r="P1955" s="15"/>
      <c r="Q1955" s="14"/>
      <c r="R1955" s="14"/>
      <c r="S1955" s="1012"/>
      <c r="T1955" s="912"/>
      <c r="U1955" s="912"/>
      <c r="V1955" s="912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</row>
    <row r="1956" spans="1:116" ht="9.75" customHeight="1" outlineLevel="4" x14ac:dyDescent="0.15">
      <c r="A1956" s="1001"/>
      <c r="B1956" s="1005"/>
      <c r="C1956" s="1009"/>
      <c r="D1956" s="979"/>
      <c r="E1956" s="1023"/>
      <c r="F1956" s="982"/>
      <c r="G1956" s="985"/>
      <c r="H1956" s="985"/>
      <c r="I1956" s="943"/>
      <c r="J1956" s="16" t="s">
        <v>157</v>
      </c>
      <c r="K1956" s="20"/>
      <c r="L1956" s="16"/>
      <c r="M1956" s="17"/>
      <c r="N1956" s="17"/>
      <c r="O1956" s="17"/>
      <c r="P1956" s="17"/>
      <c r="Q1956" s="16"/>
      <c r="R1956" s="16"/>
      <c r="S1956" s="1013"/>
      <c r="T1956" s="913"/>
      <c r="U1956" s="913"/>
      <c r="V1956" s="913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</row>
    <row r="1957" spans="1:116" ht="9.75" customHeight="1" outlineLevel="4" x14ac:dyDescent="0.15">
      <c r="A1957" s="1001"/>
      <c r="B1957" s="1005"/>
      <c r="C1957" s="1009"/>
      <c r="D1957" s="979"/>
      <c r="E1957" s="1023"/>
      <c r="F1957" s="982"/>
      <c r="G1957" s="985"/>
      <c r="H1957" s="985"/>
      <c r="I1957" s="943"/>
      <c r="J1957" s="16" t="s">
        <v>158</v>
      </c>
      <c r="K1957" s="20"/>
      <c r="L1957" s="16"/>
      <c r="M1957" s="17"/>
      <c r="N1957" s="17"/>
      <c r="O1957" s="17"/>
      <c r="P1957" s="17"/>
      <c r="Q1957" s="16"/>
      <c r="R1957" s="16"/>
      <c r="S1957" s="1013"/>
      <c r="T1957" s="913"/>
      <c r="U1957" s="913"/>
      <c r="V1957" s="913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</row>
    <row r="1958" spans="1:116" ht="9.75" customHeight="1" outlineLevel="4" x14ac:dyDescent="0.15">
      <c r="A1958" s="1002"/>
      <c r="B1958" s="1006"/>
      <c r="C1958" s="1010"/>
      <c r="D1958" s="979"/>
      <c r="E1958" s="1024"/>
      <c r="F1958" s="983"/>
      <c r="G1958" s="987"/>
      <c r="H1958" s="987"/>
      <c r="I1958" s="943"/>
      <c r="J1958" s="18" t="s">
        <v>159</v>
      </c>
      <c r="K1958" s="21"/>
      <c r="L1958" s="18"/>
      <c r="M1958" s="18"/>
      <c r="N1958" s="18"/>
      <c r="O1958" s="18"/>
      <c r="P1958" s="18"/>
      <c r="Q1958" s="18"/>
      <c r="R1958" s="18"/>
      <c r="S1958" s="1014"/>
      <c r="T1958" s="913"/>
      <c r="U1958" s="913"/>
      <c r="V1958" s="913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</row>
    <row r="1959" spans="1:116" ht="9.75" customHeight="1" outlineLevel="4" thickBot="1" x14ac:dyDescent="0.2">
      <c r="A1959" s="1003"/>
      <c r="B1959" s="1007"/>
      <c r="C1959" s="1011"/>
      <c r="D1959" s="980"/>
      <c r="E1959" s="1025"/>
      <c r="F1959" s="984"/>
      <c r="G1959" s="988"/>
      <c r="H1959" s="988"/>
      <c r="I1959" s="944"/>
      <c r="J1959" s="19" t="s">
        <v>385</v>
      </c>
      <c r="K1959" s="19">
        <f>SUM(K1955:K1958)</f>
        <v>0</v>
      </c>
      <c r="L1959" s="19">
        <f>SUM(L1955:L1958)</f>
        <v>0</v>
      </c>
      <c r="M1959" s="19">
        <f t="shared" ref="M1959:R1959" si="467">SUM(M1955:M1958)</f>
        <v>0</v>
      </c>
      <c r="N1959" s="19">
        <f t="shared" si="467"/>
        <v>0</v>
      </c>
      <c r="O1959" s="19">
        <f t="shared" si="467"/>
        <v>0</v>
      </c>
      <c r="P1959" s="19">
        <f t="shared" si="467"/>
        <v>0</v>
      </c>
      <c r="Q1959" s="19">
        <f t="shared" si="467"/>
        <v>0</v>
      </c>
      <c r="R1959" s="19">
        <f t="shared" si="467"/>
        <v>0</v>
      </c>
      <c r="S1959" s="1015"/>
      <c r="T1959" s="914"/>
      <c r="U1959" s="914"/>
      <c r="V1959" s="914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</row>
    <row r="1960" spans="1:116" ht="9.75" customHeight="1" outlineLevel="4" x14ac:dyDescent="0.15">
      <c r="A1960" s="1000" t="s">
        <v>73</v>
      </c>
      <c r="B1960" s="1004" t="s">
        <v>12</v>
      </c>
      <c r="C1960" s="1008" t="s">
        <v>10</v>
      </c>
      <c r="D1960" s="978">
        <v>11</v>
      </c>
      <c r="E1960" s="960" t="s">
        <v>11</v>
      </c>
      <c r="F1960" s="963"/>
      <c r="G1960" s="942"/>
      <c r="H1960" s="942"/>
      <c r="I1960" s="942"/>
      <c r="J1960" s="14" t="s">
        <v>156</v>
      </c>
      <c r="K1960" s="20"/>
      <c r="L1960" s="20"/>
      <c r="M1960" s="17"/>
      <c r="N1960" s="17"/>
      <c r="O1960" s="17"/>
      <c r="P1960" s="17"/>
      <c r="Q1960" s="16"/>
      <c r="R1960" s="16"/>
      <c r="S1960" s="945"/>
      <c r="T1960" s="912"/>
      <c r="U1960" s="912"/>
      <c r="V1960" s="912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</row>
    <row r="1961" spans="1:116" ht="9.75" customHeight="1" outlineLevel="4" x14ac:dyDescent="0.15">
      <c r="A1961" s="1001"/>
      <c r="B1961" s="1005"/>
      <c r="C1961" s="1009"/>
      <c r="D1961" s="979"/>
      <c r="E1961" s="961"/>
      <c r="F1961" s="964"/>
      <c r="G1961" s="943"/>
      <c r="H1961" s="943"/>
      <c r="I1961" s="943"/>
      <c r="J1961" s="16" t="s">
        <v>157</v>
      </c>
      <c r="K1961" s="20"/>
      <c r="L1961" s="20"/>
      <c r="M1961" s="17"/>
      <c r="N1961" s="17"/>
      <c r="O1961" s="17"/>
      <c r="P1961" s="17"/>
      <c r="Q1961" s="16"/>
      <c r="R1961" s="16"/>
      <c r="S1961" s="946"/>
      <c r="T1961" s="913"/>
      <c r="U1961" s="913"/>
      <c r="V1961" s="913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</row>
    <row r="1962" spans="1:116" ht="9.75" customHeight="1" outlineLevel="4" x14ac:dyDescent="0.15">
      <c r="A1962" s="1001"/>
      <c r="B1962" s="1005"/>
      <c r="C1962" s="1009"/>
      <c r="D1962" s="979"/>
      <c r="E1962" s="961"/>
      <c r="F1962" s="964"/>
      <c r="G1962" s="943"/>
      <c r="H1962" s="943"/>
      <c r="I1962" s="943"/>
      <c r="J1962" s="16" t="s">
        <v>158</v>
      </c>
      <c r="K1962" s="20"/>
      <c r="L1962" s="20"/>
      <c r="M1962" s="17"/>
      <c r="N1962" s="17"/>
      <c r="O1962" s="17"/>
      <c r="P1962" s="17"/>
      <c r="Q1962" s="16"/>
      <c r="R1962" s="16"/>
      <c r="S1962" s="946"/>
      <c r="T1962" s="913"/>
      <c r="U1962" s="913"/>
      <c r="V1962" s="913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</row>
    <row r="1963" spans="1:116" ht="9.75" customHeight="1" outlineLevel="4" x14ac:dyDescent="0.15">
      <c r="A1963" s="1002"/>
      <c r="B1963" s="1006"/>
      <c r="C1963" s="1010"/>
      <c r="D1963" s="979"/>
      <c r="E1963" s="961"/>
      <c r="F1963" s="964"/>
      <c r="G1963" s="943"/>
      <c r="H1963" s="943"/>
      <c r="I1963" s="943"/>
      <c r="J1963" s="18" t="s">
        <v>159</v>
      </c>
      <c r="K1963" s="21"/>
      <c r="L1963" s="21"/>
      <c r="M1963" s="22"/>
      <c r="N1963" s="22"/>
      <c r="O1963" s="22"/>
      <c r="P1963" s="22"/>
      <c r="Q1963" s="18"/>
      <c r="R1963" s="18"/>
      <c r="S1963" s="946"/>
      <c r="T1963" s="913"/>
      <c r="U1963" s="913"/>
      <c r="V1963" s="913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</row>
    <row r="1964" spans="1:116" ht="9.75" customHeight="1" outlineLevel="4" thickBot="1" x14ac:dyDescent="0.2">
      <c r="A1964" s="1003"/>
      <c r="B1964" s="1007"/>
      <c r="C1964" s="1011"/>
      <c r="D1964" s="980"/>
      <c r="E1964" s="962"/>
      <c r="F1964" s="965"/>
      <c r="G1964" s="944"/>
      <c r="H1964" s="944"/>
      <c r="I1964" s="944"/>
      <c r="J1964" s="19" t="s">
        <v>385</v>
      </c>
      <c r="K1964" s="19">
        <f>SUM(K1960:K1963)</f>
        <v>0</v>
      </c>
      <c r="L1964" s="19">
        <f>SUM(L1960:L1963)</f>
        <v>0</v>
      </c>
      <c r="M1964" s="19">
        <f t="shared" ref="M1964:R1964" si="468">SUM(M1960:M1963)</f>
        <v>0</v>
      </c>
      <c r="N1964" s="19">
        <f t="shared" si="468"/>
        <v>0</v>
      </c>
      <c r="O1964" s="19">
        <f t="shared" si="468"/>
        <v>0</v>
      </c>
      <c r="P1964" s="19">
        <f t="shared" si="468"/>
        <v>0</v>
      </c>
      <c r="Q1964" s="19">
        <f t="shared" si="468"/>
        <v>0</v>
      </c>
      <c r="R1964" s="19">
        <f t="shared" si="468"/>
        <v>0</v>
      </c>
      <c r="S1964" s="947"/>
      <c r="T1964" s="914"/>
      <c r="U1964" s="914"/>
      <c r="V1964" s="914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</row>
    <row r="1965" spans="1:116" ht="10.5" customHeight="1" outlineLevel="4" x14ac:dyDescent="0.15">
      <c r="A1965" s="1000" t="s">
        <v>73</v>
      </c>
      <c r="B1965" s="1004" t="s">
        <v>12</v>
      </c>
      <c r="C1965" s="1008" t="s">
        <v>10</v>
      </c>
      <c r="D1965" s="978">
        <v>11</v>
      </c>
      <c r="E1965" s="960" t="s">
        <v>12</v>
      </c>
      <c r="F1965" s="963"/>
      <c r="G1965" s="942"/>
      <c r="H1965" s="942"/>
      <c r="I1965" s="942"/>
      <c r="J1965" s="14" t="s">
        <v>156</v>
      </c>
      <c r="K1965" s="20"/>
      <c r="L1965" s="20"/>
      <c r="M1965" s="17"/>
      <c r="N1965" s="17"/>
      <c r="O1965" s="17"/>
      <c r="P1965" s="17"/>
      <c r="Q1965" s="16"/>
      <c r="R1965" s="16"/>
      <c r="S1965" s="945"/>
      <c r="T1965" s="912"/>
      <c r="U1965" s="912"/>
      <c r="V1965" s="912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</row>
    <row r="1966" spans="1:116" ht="10.5" customHeight="1" outlineLevel="4" x14ac:dyDescent="0.15">
      <c r="A1966" s="1001"/>
      <c r="B1966" s="1005"/>
      <c r="C1966" s="1009"/>
      <c r="D1966" s="979"/>
      <c r="E1966" s="961"/>
      <c r="F1966" s="964"/>
      <c r="G1966" s="943"/>
      <c r="H1966" s="943"/>
      <c r="I1966" s="943"/>
      <c r="J1966" s="16" t="s">
        <v>157</v>
      </c>
      <c r="K1966" s="20"/>
      <c r="L1966" s="20"/>
      <c r="M1966" s="17"/>
      <c r="N1966" s="17"/>
      <c r="O1966" s="17"/>
      <c r="P1966" s="17"/>
      <c r="Q1966" s="16"/>
      <c r="R1966" s="16"/>
      <c r="S1966" s="946"/>
      <c r="T1966" s="913"/>
      <c r="U1966" s="913"/>
      <c r="V1966" s="913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</row>
    <row r="1967" spans="1:116" ht="9.75" customHeight="1" outlineLevel="4" x14ac:dyDescent="0.15">
      <c r="A1967" s="1001"/>
      <c r="B1967" s="1005"/>
      <c r="C1967" s="1009"/>
      <c r="D1967" s="979"/>
      <c r="E1967" s="961"/>
      <c r="F1967" s="964"/>
      <c r="G1967" s="943"/>
      <c r="H1967" s="943"/>
      <c r="I1967" s="943"/>
      <c r="J1967" s="16" t="s">
        <v>158</v>
      </c>
      <c r="K1967" s="20"/>
      <c r="L1967" s="20"/>
      <c r="M1967" s="17"/>
      <c r="N1967" s="17"/>
      <c r="O1967" s="17"/>
      <c r="P1967" s="17"/>
      <c r="Q1967" s="16"/>
      <c r="R1967" s="16"/>
      <c r="S1967" s="946"/>
      <c r="T1967" s="913"/>
      <c r="U1967" s="913"/>
      <c r="V1967" s="913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</row>
    <row r="1968" spans="1:116" ht="9.75" customHeight="1" outlineLevel="4" x14ac:dyDescent="0.15">
      <c r="A1968" s="1002"/>
      <c r="B1968" s="1006"/>
      <c r="C1968" s="1010"/>
      <c r="D1968" s="979"/>
      <c r="E1968" s="961"/>
      <c r="F1968" s="964"/>
      <c r="G1968" s="943"/>
      <c r="H1968" s="943"/>
      <c r="I1968" s="943"/>
      <c r="J1968" s="18" t="s">
        <v>159</v>
      </c>
      <c r="K1968" s="21"/>
      <c r="L1968" s="21"/>
      <c r="M1968" s="22"/>
      <c r="N1968" s="22"/>
      <c r="O1968" s="22"/>
      <c r="P1968" s="22"/>
      <c r="Q1968" s="18"/>
      <c r="R1968" s="18"/>
      <c r="S1968" s="946"/>
      <c r="T1968" s="913"/>
      <c r="U1968" s="913"/>
      <c r="V1968" s="913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</row>
    <row r="1969" spans="1:116" ht="9.75" customHeight="1" outlineLevel="4" thickBot="1" x14ac:dyDescent="0.2">
      <c r="A1969" s="1003"/>
      <c r="B1969" s="1007"/>
      <c r="C1969" s="1011"/>
      <c r="D1969" s="980"/>
      <c r="E1969" s="962"/>
      <c r="F1969" s="965"/>
      <c r="G1969" s="944"/>
      <c r="H1969" s="944"/>
      <c r="I1969" s="944"/>
      <c r="J1969" s="19" t="s">
        <v>385</v>
      </c>
      <c r="K1969" s="19">
        <f>SUM(K1965:K1968)</f>
        <v>0</v>
      </c>
      <c r="L1969" s="19">
        <f>SUM(L1965:L1968)</f>
        <v>0</v>
      </c>
      <c r="M1969" s="19">
        <f t="shared" ref="M1969:R1969" si="469">SUM(M1965:M1968)</f>
        <v>0</v>
      </c>
      <c r="N1969" s="19">
        <f t="shared" si="469"/>
        <v>0</v>
      </c>
      <c r="O1969" s="19">
        <f t="shared" si="469"/>
        <v>0</v>
      </c>
      <c r="P1969" s="19">
        <f t="shared" si="469"/>
        <v>0</v>
      </c>
      <c r="Q1969" s="19">
        <f t="shared" si="469"/>
        <v>0</v>
      </c>
      <c r="R1969" s="19">
        <f t="shared" si="469"/>
        <v>0</v>
      </c>
      <c r="S1969" s="947"/>
      <c r="T1969" s="914"/>
      <c r="U1969" s="914"/>
      <c r="V1969" s="914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</row>
    <row r="1970" spans="1:116" ht="9.75" customHeight="1" outlineLevel="3" thickBot="1" x14ac:dyDescent="0.2">
      <c r="A1970" s="30" t="s">
        <v>73</v>
      </c>
      <c r="B1970" s="31" t="s">
        <v>12</v>
      </c>
      <c r="C1970" s="10" t="s">
        <v>10</v>
      </c>
      <c r="D1970" s="25">
        <v>11</v>
      </c>
      <c r="E1970" s="915" t="s">
        <v>46</v>
      </c>
      <c r="F1970" s="916"/>
      <c r="G1970" s="916"/>
      <c r="H1970" s="916"/>
      <c r="I1970" s="916"/>
      <c r="J1970" s="917"/>
      <c r="K1970" s="26">
        <f>K1959+K1964+K1969</f>
        <v>0</v>
      </c>
      <c r="L1970" s="26">
        <f>L1959+L1964+L1969</f>
        <v>0</v>
      </c>
      <c r="M1970" s="26">
        <f t="shared" ref="M1970:R1970" si="470">M1959+M1964+M1969</f>
        <v>0</v>
      </c>
      <c r="N1970" s="26">
        <f t="shared" si="470"/>
        <v>0</v>
      </c>
      <c r="O1970" s="26">
        <f t="shared" si="470"/>
        <v>0</v>
      </c>
      <c r="P1970" s="26">
        <f t="shared" si="470"/>
        <v>0</v>
      </c>
      <c r="Q1970" s="26">
        <f t="shared" si="470"/>
        <v>0</v>
      </c>
      <c r="R1970" s="26">
        <f t="shared" si="470"/>
        <v>0</v>
      </c>
      <c r="S1970" s="42" t="s">
        <v>13</v>
      </c>
      <c r="T1970" s="43" t="s">
        <v>13</v>
      </c>
      <c r="U1970" s="44" t="s">
        <v>13</v>
      </c>
      <c r="V1970" s="45" t="s">
        <v>13</v>
      </c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</row>
    <row r="1971" spans="1:116" ht="9.75" customHeight="1" outlineLevel="4" thickBot="1" x14ac:dyDescent="0.2">
      <c r="A1971" s="11" t="s">
        <v>73</v>
      </c>
      <c r="B1971" s="12" t="s">
        <v>12</v>
      </c>
      <c r="C1971" s="86" t="s">
        <v>10</v>
      </c>
      <c r="D1971" s="13">
        <v>12</v>
      </c>
      <c r="E1971" s="1016" t="s">
        <v>258</v>
      </c>
      <c r="F1971" s="1017"/>
      <c r="G1971" s="1017"/>
      <c r="H1971" s="1017"/>
      <c r="I1971" s="1017"/>
      <c r="J1971" s="1017"/>
      <c r="K1971" s="1017"/>
      <c r="L1971" s="1017"/>
      <c r="M1971" s="1017"/>
      <c r="N1971" s="1017"/>
      <c r="O1971" s="1017"/>
      <c r="P1971" s="1017"/>
      <c r="Q1971" s="1017"/>
      <c r="R1971" s="1017"/>
      <c r="S1971" s="1017"/>
      <c r="T1971" s="1017"/>
      <c r="U1971" s="1017"/>
      <c r="V1971" s="1018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</row>
    <row r="1972" spans="1:116" ht="9.75" customHeight="1" outlineLevel="4" x14ac:dyDescent="0.15">
      <c r="A1972" s="1000" t="s">
        <v>73</v>
      </c>
      <c r="B1972" s="1004" t="s">
        <v>12</v>
      </c>
      <c r="C1972" s="1008" t="s">
        <v>10</v>
      </c>
      <c r="D1972" s="978">
        <v>12</v>
      </c>
      <c r="E1972" s="1022" t="s">
        <v>10</v>
      </c>
      <c r="F1972" s="981"/>
      <c r="G1972" s="986"/>
      <c r="H1972" s="986"/>
      <c r="I1972" s="942"/>
      <c r="J1972" s="16" t="s">
        <v>156</v>
      </c>
      <c r="K1972" s="20"/>
      <c r="L1972" s="14"/>
      <c r="M1972" s="15"/>
      <c r="N1972" s="15"/>
      <c r="O1972" s="15"/>
      <c r="P1972" s="15"/>
      <c r="Q1972" s="14"/>
      <c r="R1972" s="14"/>
      <c r="S1972" s="1012"/>
      <c r="T1972" s="912"/>
      <c r="U1972" s="912"/>
      <c r="V1972" s="912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</row>
    <row r="1973" spans="1:116" ht="9.75" customHeight="1" outlineLevel="4" x14ac:dyDescent="0.15">
      <c r="A1973" s="1001"/>
      <c r="B1973" s="1005"/>
      <c r="C1973" s="1009"/>
      <c r="D1973" s="979"/>
      <c r="E1973" s="1023"/>
      <c r="F1973" s="982"/>
      <c r="G1973" s="985"/>
      <c r="H1973" s="985"/>
      <c r="I1973" s="943"/>
      <c r="J1973" s="16" t="s">
        <v>157</v>
      </c>
      <c r="K1973" s="20"/>
      <c r="L1973" s="16"/>
      <c r="M1973" s="17"/>
      <c r="N1973" s="17"/>
      <c r="O1973" s="17"/>
      <c r="P1973" s="17"/>
      <c r="Q1973" s="16"/>
      <c r="R1973" s="16"/>
      <c r="S1973" s="1013"/>
      <c r="T1973" s="913"/>
      <c r="U1973" s="913"/>
      <c r="V1973" s="913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</row>
    <row r="1974" spans="1:116" ht="9.75" customHeight="1" outlineLevel="4" x14ac:dyDescent="0.15">
      <c r="A1974" s="1001"/>
      <c r="B1974" s="1005"/>
      <c r="C1974" s="1009"/>
      <c r="D1974" s="979"/>
      <c r="E1974" s="1023"/>
      <c r="F1974" s="982"/>
      <c r="G1974" s="985"/>
      <c r="H1974" s="985"/>
      <c r="I1974" s="943"/>
      <c r="J1974" s="16" t="s">
        <v>158</v>
      </c>
      <c r="K1974" s="20"/>
      <c r="L1974" s="16"/>
      <c r="M1974" s="17"/>
      <c r="N1974" s="17"/>
      <c r="O1974" s="17"/>
      <c r="P1974" s="17"/>
      <c r="Q1974" s="16"/>
      <c r="R1974" s="16"/>
      <c r="S1974" s="1013"/>
      <c r="T1974" s="913"/>
      <c r="U1974" s="913"/>
      <c r="V1974" s="913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</row>
    <row r="1975" spans="1:116" ht="9.75" customHeight="1" outlineLevel="4" x14ac:dyDescent="0.15">
      <c r="A1975" s="1002"/>
      <c r="B1975" s="1006"/>
      <c r="C1975" s="1010"/>
      <c r="D1975" s="979"/>
      <c r="E1975" s="1024"/>
      <c r="F1975" s="983"/>
      <c r="G1975" s="987"/>
      <c r="H1975" s="987"/>
      <c r="I1975" s="943"/>
      <c r="J1975" s="18" t="s">
        <v>159</v>
      </c>
      <c r="K1975" s="21"/>
      <c r="L1975" s="18"/>
      <c r="M1975" s="18"/>
      <c r="N1975" s="18"/>
      <c r="O1975" s="18"/>
      <c r="P1975" s="18"/>
      <c r="Q1975" s="18"/>
      <c r="R1975" s="18"/>
      <c r="S1975" s="1014"/>
      <c r="T1975" s="913"/>
      <c r="U1975" s="913"/>
      <c r="V1975" s="913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</row>
    <row r="1976" spans="1:116" ht="9.75" customHeight="1" outlineLevel="4" thickBot="1" x14ac:dyDescent="0.2">
      <c r="A1976" s="1003"/>
      <c r="B1976" s="1007"/>
      <c r="C1976" s="1011"/>
      <c r="D1976" s="980"/>
      <c r="E1976" s="1025"/>
      <c r="F1976" s="984"/>
      <c r="G1976" s="988"/>
      <c r="H1976" s="988"/>
      <c r="I1976" s="944"/>
      <c r="J1976" s="19" t="s">
        <v>385</v>
      </c>
      <c r="K1976" s="19">
        <f>SUM(K1972:K1975)</f>
        <v>0</v>
      </c>
      <c r="L1976" s="19">
        <f>SUM(L1972:L1975)</f>
        <v>0</v>
      </c>
      <c r="M1976" s="19">
        <f t="shared" ref="M1976:R1976" si="471">SUM(M1972:M1975)</f>
        <v>0</v>
      </c>
      <c r="N1976" s="19">
        <f t="shared" si="471"/>
        <v>0</v>
      </c>
      <c r="O1976" s="19">
        <f t="shared" si="471"/>
        <v>0</v>
      </c>
      <c r="P1976" s="19">
        <f t="shared" si="471"/>
        <v>0</v>
      </c>
      <c r="Q1976" s="19">
        <f t="shared" si="471"/>
        <v>0</v>
      </c>
      <c r="R1976" s="19">
        <f t="shared" si="471"/>
        <v>0</v>
      </c>
      <c r="S1976" s="1015"/>
      <c r="T1976" s="914"/>
      <c r="U1976" s="914"/>
      <c r="V1976" s="914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</row>
    <row r="1977" spans="1:116" ht="9.75" customHeight="1" outlineLevel="4" x14ac:dyDescent="0.15">
      <c r="A1977" s="1000" t="s">
        <v>73</v>
      </c>
      <c r="B1977" s="1004" t="s">
        <v>12</v>
      </c>
      <c r="C1977" s="1008" t="s">
        <v>10</v>
      </c>
      <c r="D1977" s="978">
        <v>12</v>
      </c>
      <c r="E1977" s="960" t="s">
        <v>11</v>
      </c>
      <c r="F1977" s="963"/>
      <c r="G1977" s="942"/>
      <c r="H1977" s="942"/>
      <c r="I1977" s="942"/>
      <c r="J1977" s="14" t="s">
        <v>156</v>
      </c>
      <c r="K1977" s="20"/>
      <c r="L1977" s="20"/>
      <c r="M1977" s="17"/>
      <c r="N1977" s="17"/>
      <c r="O1977" s="17"/>
      <c r="P1977" s="17"/>
      <c r="Q1977" s="16"/>
      <c r="R1977" s="16"/>
      <c r="S1977" s="945"/>
      <c r="T1977" s="912"/>
      <c r="U1977" s="912"/>
      <c r="V1977" s="912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</row>
    <row r="1978" spans="1:116" ht="9.75" customHeight="1" outlineLevel="4" x14ac:dyDescent="0.15">
      <c r="A1978" s="1001"/>
      <c r="B1978" s="1005"/>
      <c r="C1978" s="1009"/>
      <c r="D1978" s="979"/>
      <c r="E1978" s="961"/>
      <c r="F1978" s="964"/>
      <c r="G1978" s="943"/>
      <c r="H1978" s="943"/>
      <c r="I1978" s="943"/>
      <c r="J1978" s="16" t="s">
        <v>157</v>
      </c>
      <c r="K1978" s="20"/>
      <c r="L1978" s="20"/>
      <c r="M1978" s="17"/>
      <c r="N1978" s="17"/>
      <c r="O1978" s="17"/>
      <c r="P1978" s="17"/>
      <c r="Q1978" s="16"/>
      <c r="R1978" s="16"/>
      <c r="S1978" s="946"/>
      <c r="T1978" s="913"/>
      <c r="U1978" s="913"/>
      <c r="V1978" s="913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</row>
    <row r="1979" spans="1:116" ht="9.75" customHeight="1" outlineLevel="4" x14ac:dyDescent="0.15">
      <c r="A1979" s="1001"/>
      <c r="B1979" s="1005"/>
      <c r="C1979" s="1009"/>
      <c r="D1979" s="979"/>
      <c r="E1979" s="961"/>
      <c r="F1979" s="964"/>
      <c r="G1979" s="943"/>
      <c r="H1979" s="943"/>
      <c r="I1979" s="943"/>
      <c r="J1979" s="16" t="s">
        <v>158</v>
      </c>
      <c r="K1979" s="20"/>
      <c r="L1979" s="20"/>
      <c r="M1979" s="17"/>
      <c r="N1979" s="17"/>
      <c r="O1979" s="17"/>
      <c r="P1979" s="17"/>
      <c r="Q1979" s="16"/>
      <c r="R1979" s="16"/>
      <c r="S1979" s="946"/>
      <c r="T1979" s="913"/>
      <c r="U1979" s="913"/>
      <c r="V1979" s="913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</row>
    <row r="1980" spans="1:116" ht="9.75" customHeight="1" outlineLevel="4" x14ac:dyDescent="0.15">
      <c r="A1980" s="1002"/>
      <c r="B1980" s="1006"/>
      <c r="C1980" s="1010"/>
      <c r="D1980" s="979"/>
      <c r="E1980" s="961"/>
      <c r="F1980" s="964"/>
      <c r="G1980" s="943"/>
      <c r="H1980" s="943"/>
      <c r="I1980" s="943"/>
      <c r="J1980" s="18" t="s">
        <v>159</v>
      </c>
      <c r="K1980" s="21"/>
      <c r="L1980" s="21"/>
      <c r="M1980" s="22"/>
      <c r="N1980" s="22"/>
      <c r="O1980" s="22"/>
      <c r="P1980" s="22"/>
      <c r="Q1980" s="18"/>
      <c r="R1980" s="18"/>
      <c r="S1980" s="946"/>
      <c r="T1980" s="913"/>
      <c r="U1980" s="913"/>
      <c r="V1980" s="913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</row>
    <row r="1981" spans="1:116" ht="9.75" customHeight="1" outlineLevel="4" thickBot="1" x14ac:dyDescent="0.2">
      <c r="A1981" s="1003"/>
      <c r="B1981" s="1007"/>
      <c r="C1981" s="1011"/>
      <c r="D1981" s="980"/>
      <c r="E1981" s="962"/>
      <c r="F1981" s="965"/>
      <c r="G1981" s="944"/>
      <c r="H1981" s="944"/>
      <c r="I1981" s="944"/>
      <c r="J1981" s="19" t="s">
        <v>385</v>
      </c>
      <c r="K1981" s="19">
        <f>SUM(K1977:K1980)</f>
        <v>0</v>
      </c>
      <c r="L1981" s="19">
        <f>SUM(L1977:L1980)</f>
        <v>0</v>
      </c>
      <c r="M1981" s="19">
        <f t="shared" ref="M1981:R1981" si="472">SUM(M1977:M1980)</f>
        <v>0</v>
      </c>
      <c r="N1981" s="19">
        <f t="shared" si="472"/>
        <v>0</v>
      </c>
      <c r="O1981" s="19">
        <f t="shared" si="472"/>
        <v>0</v>
      </c>
      <c r="P1981" s="19">
        <f t="shared" si="472"/>
        <v>0</v>
      </c>
      <c r="Q1981" s="19">
        <f t="shared" si="472"/>
        <v>0</v>
      </c>
      <c r="R1981" s="19">
        <f t="shared" si="472"/>
        <v>0</v>
      </c>
      <c r="S1981" s="947"/>
      <c r="T1981" s="914"/>
      <c r="U1981" s="914"/>
      <c r="V1981" s="914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</row>
    <row r="1982" spans="1:116" ht="10.5" customHeight="1" outlineLevel="4" x14ac:dyDescent="0.15">
      <c r="A1982" s="1000" t="s">
        <v>73</v>
      </c>
      <c r="B1982" s="1004" t="s">
        <v>12</v>
      </c>
      <c r="C1982" s="1008" t="s">
        <v>10</v>
      </c>
      <c r="D1982" s="978">
        <v>12</v>
      </c>
      <c r="E1982" s="960" t="s">
        <v>12</v>
      </c>
      <c r="F1982" s="963"/>
      <c r="G1982" s="942"/>
      <c r="H1982" s="942"/>
      <c r="I1982" s="942"/>
      <c r="J1982" s="14" t="s">
        <v>156</v>
      </c>
      <c r="K1982" s="20"/>
      <c r="L1982" s="20"/>
      <c r="M1982" s="17"/>
      <c r="N1982" s="17"/>
      <c r="O1982" s="17"/>
      <c r="P1982" s="17"/>
      <c r="Q1982" s="16"/>
      <c r="R1982" s="16"/>
      <c r="S1982" s="945"/>
      <c r="T1982" s="912"/>
      <c r="U1982" s="912"/>
      <c r="V1982" s="912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</row>
    <row r="1983" spans="1:116" ht="10.5" customHeight="1" outlineLevel="4" x14ac:dyDescent="0.15">
      <c r="A1983" s="1001"/>
      <c r="B1983" s="1005"/>
      <c r="C1983" s="1009"/>
      <c r="D1983" s="979"/>
      <c r="E1983" s="961"/>
      <c r="F1983" s="964"/>
      <c r="G1983" s="943"/>
      <c r="H1983" s="943"/>
      <c r="I1983" s="943"/>
      <c r="J1983" s="16" t="s">
        <v>157</v>
      </c>
      <c r="K1983" s="20"/>
      <c r="L1983" s="20"/>
      <c r="M1983" s="17"/>
      <c r="N1983" s="17"/>
      <c r="O1983" s="17"/>
      <c r="P1983" s="17"/>
      <c r="Q1983" s="16"/>
      <c r="R1983" s="16"/>
      <c r="S1983" s="946"/>
      <c r="T1983" s="913"/>
      <c r="U1983" s="913"/>
      <c r="V1983" s="913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</row>
    <row r="1984" spans="1:116" ht="9.75" customHeight="1" outlineLevel="4" x14ac:dyDescent="0.15">
      <c r="A1984" s="1001"/>
      <c r="B1984" s="1005"/>
      <c r="C1984" s="1009"/>
      <c r="D1984" s="979"/>
      <c r="E1984" s="961"/>
      <c r="F1984" s="964"/>
      <c r="G1984" s="943"/>
      <c r="H1984" s="943"/>
      <c r="I1984" s="943"/>
      <c r="J1984" s="16" t="s">
        <v>158</v>
      </c>
      <c r="K1984" s="20"/>
      <c r="L1984" s="20"/>
      <c r="M1984" s="17"/>
      <c r="N1984" s="17"/>
      <c r="O1984" s="17"/>
      <c r="P1984" s="17"/>
      <c r="Q1984" s="16"/>
      <c r="R1984" s="16"/>
      <c r="S1984" s="946"/>
      <c r="T1984" s="913"/>
      <c r="U1984" s="913"/>
      <c r="V1984" s="913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</row>
    <row r="1985" spans="1:116" ht="9.75" customHeight="1" outlineLevel="4" x14ac:dyDescent="0.15">
      <c r="A1985" s="1002"/>
      <c r="B1985" s="1006"/>
      <c r="C1985" s="1010"/>
      <c r="D1985" s="979"/>
      <c r="E1985" s="961"/>
      <c r="F1985" s="964"/>
      <c r="G1985" s="943"/>
      <c r="H1985" s="943"/>
      <c r="I1985" s="943"/>
      <c r="J1985" s="18" t="s">
        <v>159</v>
      </c>
      <c r="K1985" s="21"/>
      <c r="L1985" s="21"/>
      <c r="M1985" s="22"/>
      <c r="N1985" s="22"/>
      <c r="O1985" s="22"/>
      <c r="P1985" s="22"/>
      <c r="Q1985" s="18"/>
      <c r="R1985" s="18"/>
      <c r="S1985" s="946"/>
      <c r="T1985" s="913"/>
      <c r="U1985" s="913"/>
      <c r="V1985" s="913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</row>
    <row r="1986" spans="1:116" ht="9.75" customHeight="1" outlineLevel="4" thickBot="1" x14ac:dyDescent="0.2">
      <c r="A1986" s="1003"/>
      <c r="B1986" s="1007"/>
      <c r="C1986" s="1011"/>
      <c r="D1986" s="980"/>
      <c r="E1986" s="962"/>
      <c r="F1986" s="965"/>
      <c r="G1986" s="944"/>
      <c r="H1986" s="944"/>
      <c r="I1986" s="944"/>
      <c r="J1986" s="19" t="s">
        <v>385</v>
      </c>
      <c r="K1986" s="19">
        <f>SUM(K1982:K1985)</f>
        <v>0</v>
      </c>
      <c r="L1986" s="19">
        <f>SUM(L1982:L1985)</f>
        <v>0</v>
      </c>
      <c r="M1986" s="19">
        <f t="shared" ref="M1986:R1986" si="473">SUM(M1982:M1985)</f>
        <v>0</v>
      </c>
      <c r="N1986" s="19">
        <f t="shared" si="473"/>
        <v>0</v>
      </c>
      <c r="O1986" s="19">
        <f t="shared" si="473"/>
        <v>0</v>
      </c>
      <c r="P1986" s="19">
        <f t="shared" si="473"/>
        <v>0</v>
      </c>
      <c r="Q1986" s="19">
        <f t="shared" si="473"/>
        <v>0</v>
      </c>
      <c r="R1986" s="19">
        <f t="shared" si="473"/>
        <v>0</v>
      </c>
      <c r="S1986" s="947"/>
      <c r="T1986" s="914"/>
      <c r="U1986" s="914"/>
      <c r="V1986" s="914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</row>
    <row r="1987" spans="1:116" ht="9.75" customHeight="1" outlineLevel="3" thickBot="1" x14ac:dyDescent="0.2">
      <c r="A1987" s="30" t="s">
        <v>73</v>
      </c>
      <c r="B1987" s="31" t="s">
        <v>12</v>
      </c>
      <c r="C1987" s="10" t="s">
        <v>10</v>
      </c>
      <c r="D1987" s="25">
        <v>12</v>
      </c>
      <c r="E1987" s="915" t="s">
        <v>46</v>
      </c>
      <c r="F1987" s="916"/>
      <c r="G1987" s="916"/>
      <c r="H1987" s="916"/>
      <c r="I1987" s="916"/>
      <c r="J1987" s="917"/>
      <c r="K1987" s="26">
        <f>K1976+K1981+K1986</f>
        <v>0</v>
      </c>
      <c r="L1987" s="26">
        <f>L1976+L1981+L1986</f>
        <v>0</v>
      </c>
      <c r="M1987" s="26">
        <f t="shared" ref="M1987:R1987" si="474">M1976+M1981+M1986</f>
        <v>0</v>
      </c>
      <c r="N1987" s="26">
        <f t="shared" si="474"/>
        <v>0</v>
      </c>
      <c r="O1987" s="26">
        <f t="shared" si="474"/>
        <v>0</v>
      </c>
      <c r="P1987" s="26">
        <f t="shared" si="474"/>
        <v>0</v>
      </c>
      <c r="Q1987" s="26">
        <f t="shared" si="474"/>
        <v>0</v>
      </c>
      <c r="R1987" s="26">
        <f t="shared" si="474"/>
        <v>0</v>
      </c>
      <c r="S1987" s="42" t="s">
        <v>13</v>
      </c>
      <c r="T1987" s="43" t="s">
        <v>13</v>
      </c>
      <c r="U1987" s="44" t="s">
        <v>13</v>
      </c>
      <c r="V1987" s="45" t="s">
        <v>13</v>
      </c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</row>
    <row r="1988" spans="1:116" ht="9.75" customHeight="1" outlineLevel="4" thickBot="1" x14ac:dyDescent="0.2">
      <c r="A1988" s="11" t="s">
        <v>73</v>
      </c>
      <c r="B1988" s="12" t="s">
        <v>12</v>
      </c>
      <c r="C1988" s="86" t="s">
        <v>10</v>
      </c>
      <c r="D1988" s="13">
        <v>13</v>
      </c>
      <c r="E1988" s="1016" t="s">
        <v>121</v>
      </c>
      <c r="F1988" s="1017"/>
      <c r="G1988" s="1017"/>
      <c r="H1988" s="1017"/>
      <c r="I1988" s="1017"/>
      <c r="J1988" s="1017"/>
      <c r="K1988" s="1017"/>
      <c r="L1988" s="1017"/>
      <c r="M1988" s="1017"/>
      <c r="N1988" s="1017"/>
      <c r="O1988" s="1017"/>
      <c r="P1988" s="1017"/>
      <c r="Q1988" s="1017"/>
      <c r="R1988" s="1017"/>
      <c r="S1988" s="1017"/>
      <c r="T1988" s="1017"/>
      <c r="U1988" s="1017"/>
      <c r="V1988" s="1018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</row>
    <row r="1989" spans="1:116" ht="9.75" customHeight="1" outlineLevel="4" x14ac:dyDescent="0.15">
      <c r="A1989" s="1000" t="s">
        <v>73</v>
      </c>
      <c r="B1989" s="1004" t="s">
        <v>12</v>
      </c>
      <c r="C1989" s="1008" t="s">
        <v>10</v>
      </c>
      <c r="D1989" s="978">
        <v>13</v>
      </c>
      <c r="E1989" s="1022" t="s">
        <v>10</v>
      </c>
      <c r="F1989" s="981"/>
      <c r="G1989" s="986"/>
      <c r="H1989" s="986"/>
      <c r="I1989" s="942"/>
      <c r="J1989" s="16" t="s">
        <v>156</v>
      </c>
      <c r="K1989" s="20"/>
      <c r="L1989" s="14"/>
      <c r="M1989" s="15"/>
      <c r="N1989" s="15"/>
      <c r="O1989" s="15"/>
      <c r="P1989" s="15"/>
      <c r="Q1989" s="14"/>
      <c r="R1989" s="14"/>
      <c r="S1989" s="1012"/>
      <c r="T1989" s="912"/>
      <c r="U1989" s="912"/>
      <c r="V1989" s="912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</row>
    <row r="1990" spans="1:116" ht="9.75" customHeight="1" outlineLevel="4" x14ac:dyDescent="0.15">
      <c r="A1990" s="1001"/>
      <c r="B1990" s="1005"/>
      <c r="C1990" s="1009"/>
      <c r="D1990" s="979"/>
      <c r="E1990" s="1023"/>
      <c r="F1990" s="982"/>
      <c r="G1990" s="985"/>
      <c r="H1990" s="985"/>
      <c r="I1990" s="943"/>
      <c r="J1990" s="16" t="s">
        <v>157</v>
      </c>
      <c r="K1990" s="20"/>
      <c r="L1990" s="16"/>
      <c r="M1990" s="17"/>
      <c r="N1990" s="17"/>
      <c r="O1990" s="17"/>
      <c r="P1990" s="17"/>
      <c r="Q1990" s="16"/>
      <c r="R1990" s="16"/>
      <c r="S1990" s="1013"/>
      <c r="T1990" s="913"/>
      <c r="U1990" s="913"/>
      <c r="V1990" s="913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</row>
    <row r="1991" spans="1:116" ht="9.75" customHeight="1" outlineLevel="4" x14ac:dyDescent="0.15">
      <c r="A1991" s="1001"/>
      <c r="B1991" s="1005"/>
      <c r="C1991" s="1009"/>
      <c r="D1991" s="979"/>
      <c r="E1991" s="1023"/>
      <c r="F1991" s="982"/>
      <c r="G1991" s="985"/>
      <c r="H1991" s="985"/>
      <c r="I1991" s="943"/>
      <c r="J1991" s="16" t="s">
        <v>158</v>
      </c>
      <c r="K1991" s="20"/>
      <c r="L1991" s="16"/>
      <c r="M1991" s="17"/>
      <c r="N1991" s="17"/>
      <c r="O1991" s="17"/>
      <c r="P1991" s="17"/>
      <c r="Q1991" s="16"/>
      <c r="R1991" s="16"/>
      <c r="S1991" s="1013"/>
      <c r="T1991" s="913"/>
      <c r="U1991" s="913"/>
      <c r="V1991" s="913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</row>
    <row r="1992" spans="1:116" ht="11.25" customHeight="1" outlineLevel="4" x14ac:dyDescent="0.15">
      <c r="A1992" s="1002"/>
      <c r="B1992" s="1006"/>
      <c r="C1992" s="1010"/>
      <c r="D1992" s="979"/>
      <c r="E1992" s="1024"/>
      <c r="F1992" s="983"/>
      <c r="G1992" s="987"/>
      <c r="H1992" s="987"/>
      <c r="I1992" s="943"/>
      <c r="J1992" s="18" t="s">
        <v>159</v>
      </c>
      <c r="K1992" s="21"/>
      <c r="L1992" s="18"/>
      <c r="M1992" s="18"/>
      <c r="N1992" s="18"/>
      <c r="O1992" s="18"/>
      <c r="P1992" s="18"/>
      <c r="Q1992" s="18"/>
      <c r="R1992" s="18"/>
      <c r="S1992" s="1014"/>
      <c r="T1992" s="913"/>
      <c r="U1992" s="913"/>
      <c r="V1992" s="913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</row>
    <row r="1993" spans="1:116" ht="10.5" customHeight="1" outlineLevel="4" thickBot="1" x14ac:dyDescent="0.2">
      <c r="A1993" s="1003"/>
      <c r="B1993" s="1007"/>
      <c r="C1993" s="1011"/>
      <c r="D1993" s="980"/>
      <c r="E1993" s="1025"/>
      <c r="F1993" s="984"/>
      <c r="G1993" s="988"/>
      <c r="H1993" s="988"/>
      <c r="I1993" s="944"/>
      <c r="J1993" s="19" t="s">
        <v>385</v>
      </c>
      <c r="K1993" s="19">
        <f>SUM(K1989:K1992)</f>
        <v>0</v>
      </c>
      <c r="L1993" s="19">
        <f>SUM(L1989:L1992)</f>
        <v>0</v>
      </c>
      <c r="M1993" s="19">
        <f t="shared" ref="M1993:R1993" si="475">SUM(M1989:M1992)</f>
        <v>0</v>
      </c>
      <c r="N1993" s="19">
        <f t="shared" si="475"/>
        <v>0</v>
      </c>
      <c r="O1993" s="19">
        <f t="shared" si="475"/>
        <v>0</v>
      </c>
      <c r="P1993" s="19">
        <f t="shared" si="475"/>
        <v>0</v>
      </c>
      <c r="Q1993" s="19">
        <f t="shared" si="475"/>
        <v>0</v>
      </c>
      <c r="R1993" s="19">
        <f t="shared" si="475"/>
        <v>0</v>
      </c>
      <c r="S1993" s="1015"/>
      <c r="T1993" s="914"/>
      <c r="U1993" s="914"/>
      <c r="V1993" s="914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</row>
    <row r="1994" spans="1:116" ht="10.5" outlineLevel="4" x14ac:dyDescent="0.15">
      <c r="A1994" s="1000" t="s">
        <v>73</v>
      </c>
      <c r="B1994" s="1004" t="s">
        <v>12</v>
      </c>
      <c r="C1994" s="1008" t="s">
        <v>10</v>
      </c>
      <c r="D1994" s="978">
        <v>13</v>
      </c>
      <c r="E1994" s="960" t="s">
        <v>11</v>
      </c>
      <c r="F1994" s="963"/>
      <c r="G1994" s="942"/>
      <c r="H1994" s="942"/>
      <c r="I1994" s="942"/>
      <c r="J1994" s="14" t="s">
        <v>156</v>
      </c>
      <c r="K1994" s="20"/>
      <c r="L1994" s="20"/>
      <c r="M1994" s="17"/>
      <c r="N1994" s="17"/>
      <c r="O1994" s="17"/>
      <c r="P1994" s="17"/>
      <c r="Q1994" s="16"/>
      <c r="R1994" s="16"/>
      <c r="S1994" s="945"/>
      <c r="T1994" s="912"/>
      <c r="U1994" s="912"/>
      <c r="V1994" s="912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</row>
    <row r="1995" spans="1:116" ht="10.5" outlineLevel="4" x14ac:dyDescent="0.15">
      <c r="A1995" s="1001"/>
      <c r="B1995" s="1005"/>
      <c r="C1995" s="1009"/>
      <c r="D1995" s="979"/>
      <c r="E1995" s="961"/>
      <c r="F1995" s="964"/>
      <c r="G1995" s="943"/>
      <c r="H1995" s="943"/>
      <c r="I1995" s="943"/>
      <c r="J1995" s="16" t="s">
        <v>157</v>
      </c>
      <c r="K1995" s="20"/>
      <c r="L1995" s="20"/>
      <c r="M1995" s="17"/>
      <c r="N1995" s="17"/>
      <c r="O1995" s="17"/>
      <c r="P1995" s="17"/>
      <c r="Q1995" s="16"/>
      <c r="R1995" s="16"/>
      <c r="S1995" s="946"/>
      <c r="T1995" s="913"/>
      <c r="U1995" s="913"/>
      <c r="V1995" s="913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</row>
    <row r="1996" spans="1:116" ht="10.5" outlineLevel="4" x14ac:dyDescent="0.15">
      <c r="A1996" s="1001"/>
      <c r="B1996" s="1005"/>
      <c r="C1996" s="1009"/>
      <c r="D1996" s="979"/>
      <c r="E1996" s="961"/>
      <c r="F1996" s="964"/>
      <c r="G1996" s="943"/>
      <c r="H1996" s="943"/>
      <c r="I1996" s="943"/>
      <c r="J1996" s="16" t="s">
        <v>158</v>
      </c>
      <c r="K1996" s="20"/>
      <c r="L1996" s="20"/>
      <c r="M1996" s="17"/>
      <c r="N1996" s="17"/>
      <c r="O1996" s="17"/>
      <c r="P1996" s="17"/>
      <c r="Q1996" s="16"/>
      <c r="R1996" s="16"/>
      <c r="S1996" s="946"/>
      <c r="T1996" s="913"/>
      <c r="U1996" s="913"/>
      <c r="V1996" s="913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</row>
    <row r="1997" spans="1:116" ht="10.5" outlineLevel="4" x14ac:dyDescent="0.15">
      <c r="A1997" s="1002"/>
      <c r="B1997" s="1006"/>
      <c r="C1997" s="1010"/>
      <c r="D1997" s="979"/>
      <c r="E1997" s="961"/>
      <c r="F1997" s="964"/>
      <c r="G1997" s="943"/>
      <c r="H1997" s="943"/>
      <c r="I1997" s="943"/>
      <c r="J1997" s="18" t="s">
        <v>159</v>
      </c>
      <c r="K1997" s="21"/>
      <c r="L1997" s="21"/>
      <c r="M1997" s="22"/>
      <c r="N1997" s="22"/>
      <c r="O1997" s="22"/>
      <c r="P1997" s="22"/>
      <c r="Q1997" s="18"/>
      <c r="R1997" s="18"/>
      <c r="S1997" s="946"/>
      <c r="T1997" s="913"/>
      <c r="U1997" s="913"/>
      <c r="V1997" s="913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</row>
    <row r="1998" spans="1:116" ht="11.25" outlineLevel="4" thickBot="1" x14ac:dyDescent="0.2">
      <c r="A1998" s="1003"/>
      <c r="B1998" s="1007"/>
      <c r="C1998" s="1011"/>
      <c r="D1998" s="980"/>
      <c r="E1998" s="962"/>
      <c r="F1998" s="965"/>
      <c r="G1998" s="944"/>
      <c r="H1998" s="944"/>
      <c r="I1998" s="944"/>
      <c r="J1998" s="19" t="s">
        <v>385</v>
      </c>
      <c r="K1998" s="19">
        <f>SUM(K1994:K1997)</f>
        <v>0</v>
      </c>
      <c r="L1998" s="19">
        <f>SUM(L1994:L1997)</f>
        <v>0</v>
      </c>
      <c r="M1998" s="19">
        <f t="shared" ref="M1998:R1998" si="476">SUM(M1994:M1997)</f>
        <v>0</v>
      </c>
      <c r="N1998" s="19">
        <f t="shared" si="476"/>
        <v>0</v>
      </c>
      <c r="O1998" s="19">
        <f t="shared" si="476"/>
        <v>0</v>
      </c>
      <c r="P1998" s="19">
        <f t="shared" si="476"/>
        <v>0</v>
      </c>
      <c r="Q1998" s="19">
        <f t="shared" si="476"/>
        <v>0</v>
      </c>
      <c r="R1998" s="19">
        <f t="shared" si="476"/>
        <v>0</v>
      </c>
      <c r="S1998" s="947"/>
      <c r="T1998" s="914"/>
      <c r="U1998" s="914"/>
      <c r="V1998" s="914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</row>
    <row r="1999" spans="1:116" ht="10.5" customHeight="1" outlineLevel="4" x14ac:dyDescent="0.15">
      <c r="A1999" s="1000" t="s">
        <v>73</v>
      </c>
      <c r="B1999" s="1004" t="s">
        <v>12</v>
      </c>
      <c r="C1999" s="1008" t="s">
        <v>10</v>
      </c>
      <c r="D1999" s="978">
        <v>13</v>
      </c>
      <c r="E1999" s="960" t="s">
        <v>12</v>
      </c>
      <c r="F1999" s="963"/>
      <c r="G1999" s="942"/>
      <c r="H1999" s="942"/>
      <c r="I1999" s="942"/>
      <c r="J1999" s="14" t="s">
        <v>156</v>
      </c>
      <c r="K1999" s="20"/>
      <c r="L1999" s="20"/>
      <c r="M1999" s="17"/>
      <c r="N1999" s="17"/>
      <c r="O1999" s="17"/>
      <c r="P1999" s="17"/>
      <c r="Q1999" s="16"/>
      <c r="R1999" s="16"/>
      <c r="S1999" s="945"/>
      <c r="T1999" s="912"/>
      <c r="U1999" s="912"/>
      <c r="V1999" s="912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</row>
    <row r="2000" spans="1:116" ht="10.5" customHeight="1" outlineLevel="4" x14ac:dyDescent="0.15">
      <c r="A2000" s="1001"/>
      <c r="B2000" s="1005"/>
      <c r="C2000" s="1009"/>
      <c r="D2000" s="979"/>
      <c r="E2000" s="961"/>
      <c r="F2000" s="964"/>
      <c r="G2000" s="943"/>
      <c r="H2000" s="943"/>
      <c r="I2000" s="943"/>
      <c r="J2000" s="16" t="s">
        <v>157</v>
      </c>
      <c r="K2000" s="20"/>
      <c r="L2000" s="20"/>
      <c r="M2000" s="17"/>
      <c r="N2000" s="17"/>
      <c r="O2000" s="17"/>
      <c r="P2000" s="17"/>
      <c r="Q2000" s="16"/>
      <c r="R2000" s="16"/>
      <c r="S2000" s="946"/>
      <c r="T2000" s="913"/>
      <c r="U2000" s="913"/>
      <c r="V2000" s="913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</row>
    <row r="2001" spans="1:116" ht="9.75" customHeight="1" outlineLevel="4" x14ac:dyDescent="0.15">
      <c r="A2001" s="1001"/>
      <c r="B2001" s="1005"/>
      <c r="C2001" s="1009"/>
      <c r="D2001" s="979"/>
      <c r="E2001" s="961"/>
      <c r="F2001" s="964"/>
      <c r="G2001" s="943"/>
      <c r="H2001" s="943"/>
      <c r="I2001" s="943"/>
      <c r="J2001" s="16" t="s">
        <v>158</v>
      </c>
      <c r="K2001" s="20"/>
      <c r="L2001" s="20"/>
      <c r="M2001" s="17"/>
      <c r="N2001" s="17"/>
      <c r="O2001" s="17"/>
      <c r="P2001" s="17"/>
      <c r="Q2001" s="16"/>
      <c r="R2001" s="16"/>
      <c r="S2001" s="946"/>
      <c r="T2001" s="913"/>
      <c r="U2001" s="913"/>
      <c r="V2001" s="913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</row>
    <row r="2002" spans="1:116" ht="9.75" customHeight="1" outlineLevel="4" x14ac:dyDescent="0.15">
      <c r="A2002" s="1002"/>
      <c r="B2002" s="1006"/>
      <c r="C2002" s="1010"/>
      <c r="D2002" s="979"/>
      <c r="E2002" s="961"/>
      <c r="F2002" s="964"/>
      <c r="G2002" s="943"/>
      <c r="H2002" s="943"/>
      <c r="I2002" s="943"/>
      <c r="J2002" s="18" t="s">
        <v>159</v>
      </c>
      <c r="K2002" s="21"/>
      <c r="L2002" s="21"/>
      <c r="M2002" s="22"/>
      <c r="N2002" s="22"/>
      <c r="O2002" s="22"/>
      <c r="P2002" s="22"/>
      <c r="Q2002" s="18"/>
      <c r="R2002" s="18"/>
      <c r="S2002" s="946"/>
      <c r="T2002" s="913"/>
      <c r="U2002" s="913"/>
      <c r="V2002" s="913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</row>
    <row r="2003" spans="1:116" ht="9.75" customHeight="1" outlineLevel="4" thickBot="1" x14ac:dyDescent="0.2">
      <c r="A2003" s="1003"/>
      <c r="B2003" s="1007"/>
      <c r="C2003" s="1011"/>
      <c r="D2003" s="980"/>
      <c r="E2003" s="962"/>
      <c r="F2003" s="965"/>
      <c r="G2003" s="944"/>
      <c r="H2003" s="944"/>
      <c r="I2003" s="944"/>
      <c r="J2003" s="19" t="s">
        <v>385</v>
      </c>
      <c r="K2003" s="19">
        <f>SUM(K1999:K2002)</f>
        <v>0</v>
      </c>
      <c r="L2003" s="19">
        <f>SUM(L1999:L2002)</f>
        <v>0</v>
      </c>
      <c r="M2003" s="19">
        <f t="shared" ref="M2003:R2003" si="477">SUM(M1999:M2002)</f>
        <v>0</v>
      </c>
      <c r="N2003" s="19">
        <f t="shared" si="477"/>
        <v>0</v>
      </c>
      <c r="O2003" s="19">
        <f t="shared" si="477"/>
        <v>0</v>
      </c>
      <c r="P2003" s="19">
        <f t="shared" si="477"/>
        <v>0</v>
      </c>
      <c r="Q2003" s="19">
        <f t="shared" si="477"/>
        <v>0</v>
      </c>
      <c r="R2003" s="19">
        <f t="shared" si="477"/>
        <v>0</v>
      </c>
      <c r="S2003" s="947"/>
      <c r="T2003" s="914"/>
      <c r="U2003" s="914"/>
      <c r="V2003" s="914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</row>
    <row r="2004" spans="1:116" ht="9.75" customHeight="1" outlineLevel="3" thickBot="1" x14ac:dyDescent="0.2">
      <c r="A2004" s="30" t="s">
        <v>73</v>
      </c>
      <c r="B2004" s="31" t="s">
        <v>12</v>
      </c>
      <c r="C2004" s="10" t="s">
        <v>10</v>
      </c>
      <c r="D2004" s="25">
        <v>13</v>
      </c>
      <c r="E2004" s="915" t="s">
        <v>46</v>
      </c>
      <c r="F2004" s="916"/>
      <c r="G2004" s="916"/>
      <c r="H2004" s="916"/>
      <c r="I2004" s="916"/>
      <c r="J2004" s="917"/>
      <c r="K2004" s="26">
        <f>K1993+K1998+K2003</f>
        <v>0</v>
      </c>
      <c r="L2004" s="26">
        <f>L1993+L1998+L2003</f>
        <v>0</v>
      </c>
      <c r="M2004" s="26">
        <f t="shared" ref="M2004:R2004" si="478">M1993+M1998+M2003</f>
        <v>0</v>
      </c>
      <c r="N2004" s="26">
        <f t="shared" si="478"/>
        <v>0</v>
      </c>
      <c r="O2004" s="26">
        <f t="shared" si="478"/>
        <v>0</v>
      </c>
      <c r="P2004" s="26">
        <f t="shared" si="478"/>
        <v>0</v>
      </c>
      <c r="Q2004" s="26">
        <f t="shared" si="478"/>
        <v>0</v>
      </c>
      <c r="R2004" s="26">
        <f t="shared" si="478"/>
        <v>0</v>
      </c>
      <c r="S2004" s="42" t="s">
        <v>13</v>
      </c>
      <c r="T2004" s="43" t="s">
        <v>13</v>
      </c>
      <c r="U2004" s="44" t="s">
        <v>13</v>
      </c>
      <c r="V2004" s="45" t="s">
        <v>13</v>
      </c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</row>
    <row r="2005" spans="1:116" ht="9.75" customHeight="1" outlineLevel="4" thickBot="1" x14ac:dyDescent="0.2">
      <c r="A2005" s="11" t="s">
        <v>73</v>
      </c>
      <c r="B2005" s="12" t="s">
        <v>12</v>
      </c>
      <c r="C2005" s="86" t="s">
        <v>10</v>
      </c>
      <c r="D2005" s="13">
        <v>14</v>
      </c>
      <c r="E2005" s="1016" t="s">
        <v>259</v>
      </c>
      <c r="F2005" s="1017"/>
      <c r="G2005" s="1017"/>
      <c r="H2005" s="1017"/>
      <c r="I2005" s="1017"/>
      <c r="J2005" s="1017"/>
      <c r="K2005" s="1017"/>
      <c r="L2005" s="1017"/>
      <c r="M2005" s="1017"/>
      <c r="N2005" s="1017"/>
      <c r="O2005" s="1017"/>
      <c r="P2005" s="1017"/>
      <c r="Q2005" s="1017"/>
      <c r="R2005" s="1017"/>
      <c r="S2005" s="1017"/>
      <c r="T2005" s="1017"/>
      <c r="U2005" s="1017"/>
      <c r="V2005" s="1018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</row>
    <row r="2006" spans="1:116" ht="9.75" customHeight="1" outlineLevel="4" x14ac:dyDescent="0.15">
      <c r="A2006" s="1000" t="s">
        <v>73</v>
      </c>
      <c r="B2006" s="1004" t="s">
        <v>12</v>
      </c>
      <c r="C2006" s="1008" t="s">
        <v>10</v>
      </c>
      <c r="D2006" s="978">
        <v>14</v>
      </c>
      <c r="E2006" s="1022" t="s">
        <v>10</v>
      </c>
      <c r="F2006" s="981"/>
      <c r="G2006" s="986"/>
      <c r="H2006" s="986"/>
      <c r="I2006" s="942"/>
      <c r="J2006" s="16" t="s">
        <v>156</v>
      </c>
      <c r="K2006" s="20"/>
      <c r="L2006" s="14"/>
      <c r="M2006" s="15"/>
      <c r="N2006" s="15"/>
      <c r="O2006" s="15"/>
      <c r="P2006" s="15"/>
      <c r="Q2006" s="14"/>
      <c r="R2006" s="14"/>
      <c r="S2006" s="1012"/>
      <c r="T2006" s="912"/>
      <c r="U2006" s="912"/>
      <c r="V2006" s="912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</row>
    <row r="2007" spans="1:116" ht="9.75" customHeight="1" outlineLevel="4" x14ac:dyDescent="0.15">
      <c r="A2007" s="1001"/>
      <c r="B2007" s="1005"/>
      <c r="C2007" s="1009"/>
      <c r="D2007" s="979"/>
      <c r="E2007" s="1023"/>
      <c r="F2007" s="982"/>
      <c r="G2007" s="985"/>
      <c r="H2007" s="985"/>
      <c r="I2007" s="943"/>
      <c r="J2007" s="16" t="s">
        <v>157</v>
      </c>
      <c r="K2007" s="20"/>
      <c r="L2007" s="16"/>
      <c r="M2007" s="17"/>
      <c r="N2007" s="17"/>
      <c r="O2007" s="17"/>
      <c r="P2007" s="17"/>
      <c r="Q2007" s="16"/>
      <c r="R2007" s="16"/>
      <c r="S2007" s="1013"/>
      <c r="T2007" s="913"/>
      <c r="U2007" s="913"/>
      <c r="V2007" s="913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</row>
    <row r="2008" spans="1:116" ht="9.75" customHeight="1" outlineLevel="4" x14ac:dyDescent="0.15">
      <c r="A2008" s="1001"/>
      <c r="B2008" s="1005"/>
      <c r="C2008" s="1009"/>
      <c r="D2008" s="979"/>
      <c r="E2008" s="1023"/>
      <c r="F2008" s="982"/>
      <c r="G2008" s="985"/>
      <c r="H2008" s="985"/>
      <c r="I2008" s="943"/>
      <c r="J2008" s="16" t="s">
        <v>158</v>
      </c>
      <c r="K2008" s="20"/>
      <c r="L2008" s="16"/>
      <c r="M2008" s="17"/>
      <c r="N2008" s="17"/>
      <c r="O2008" s="17"/>
      <c r="P2008" s="17"/>
      <c r="Q2008" s="16"/>
      <c r="R2008" s="16"/>
      <c r="S2008" s="1013"/>
      <c r="T2008" s="913"/>
      <c r="U2008" s="913"/>
      <c r="V2008" s="913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</row>
    <row r="2009" spans="1:116" ht="9.75" customHeight="1" outlineLevel="4" x14ac:dyDescent="0.15">
      <c r="A2009" s="1002"/>
      <c r="B2009" s="1006"/>
      <c r="C2009" s="1010"/>
      <c r="D2009" s="979"/>
      <c r="E2009" s="1024"/>
      <c r="F2009" s="983"/>
      <c r="G2009" s="987"/>
      <c r="H2009" s="987"/>
      <c r="I2009" s="943"/>
      <c r="J2009" s="18" t="s">
        <v>159</v>
      </c>
      <c r="K2009" s="21"/>
      <c r="L2009" s="18"/>
      <c r="M2009" s="18"/>
      <c r="N2009" s="18"/>
      <c r="O2009" s="18"/>
      <c r="P2009" s="18"/>
      <c r="Q2009" s="18"/>
      <c r="R2009" s="18"/>
      <c r="S2009" s="1014"/>
      <c r="T2009" s="913"/>
      <c r="U2009" s="913"/>
      <c r="V2009" s="913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</row>
    <row r="2010" spans="1:116" ht="9.75" customHeight="1" outlineLevel="4" thickBot="1" x14ac:dyDescent="0.2">
      <c r="A2010" s="1003"/>
      <c r="B2010" s="1007"/>
      <c r="C2010" s="1011"/>
      <c r="D2010" s="980"/>
      <c r="E2010" s="1025"/>
      <c r="F2010" s="984"/>
      <c r="G2010" s="988"/>
      <c r="H2010" s="988"/>
      <c r="I2010" s="944"/>
      <c r="J2010" s="19" t="s">
        <v>385</v>
      </c>
      <c r="K2010" s="19">
        <f>SUM(K2006:K2009)</f>
        <v>0</v>
      </c>
      <c r="L2010" s="19">
        <f>SUM(L2006:L2009)</f>
        <v>0</v>
      </c>
      <c r="M2010" s="19">
        <f t="shared" ref="M2010:R2010" si="479">SUM(M2006:M2009)</f>
        <v>0</v>
      </c>
      <c r="N2010" s="19">
        <f t="shared" si="479"/>
        <v>0</v>
      </c>
      <c r="O2010" s="19">
        <f t="shared" si="479"/>
        <v>0</v>
      </c>
      <c r="P2010" s="19">
        <f t="shared" si="479"/>
        <v>0</v>
      </c>
      <c r="Q2010" s="19">
        <f t="shared" si="479"/>
        <v>0</v>
      </c>
      <c r="R2010" s="19">
        <f t="shared" si="479"/>
        <v>0</v>
      </c>
      <c r="S2010" s="1015"/>
      <c r="T2010" s="914"/>
      <c r="U2010" s="914"/>
      <c r="V2010" s="914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</row>
    <row r="2011" spans="1:116" ht="9.75" customHeight="1" outlineLevel="4" x14ac:dyDescent="0.15">
      <c r="A2011" s="1000" t="s">
        <v>73</v>
      </c>
      <c r="B2011" s="1004" t="s">
        <v>12</v>
      </c>
      <c r="C2011" s="1008" t="s">
        <v>10</v>
      </c>
      <c r="D2011" s="978">
        <v>14</v>
      </c>
      <c r="E2011" s="960" t="s">
        <v>11</v>
      </c>
      <c r="F2011" s="963"/>
      <c r="G2011" s="942"/>
      <c r="H2011" s="942"/>
      <c r="I2011" s="942"/>
      <c r="J2011" s="14" t="s">
        <v>156</v>
      </c>
      <c r="K2011" s="20"/>
      <c r="L2011" s="20"/>
      <c r="M2011" s="17"/>
      <c r="N2011" s="17"/>
      <c r="O2011" s="17"/>
      <c r="P2011" s="17"/>
      <c r="Q2011" s="16"/>
      <c r="R2011" s="16"/>
      <c r="S2011" s="945"/>
      <c r="T2011" s="912"/>
      <c r="U2011" s="912"/>
      <c r="V2011" s="912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</row>
    <row r="2012" spans="1:116" ht="9.75" customHeight="1" outlineLevel="4" x14ac:dyDescent="0.15">
      <c r="A2012" s="1001"/>
      <c r="B2012" s="1005"/>
      <c r="C2012" s="1009"/>
      <c r="D2012" s="979"/>
      <c r="E2012" s="961"/>
      <c r="F2012" s="964"/>
      <c r="G2012" s="943"/>
      <c r="H2012" s="943"/>
      <c r="I2012" s="943"/>
      <c r="J2012" s="16" t="s">
        <v>157</v>
      </c>
      <c r="K2012" s="20"/>
      <c r="L2012" s="20"/>
      <c r="M2012" s="17"/>
      <c r="N2012" s="17"/>
      <c r="O2012" s="17"/>
      <c r="P2012" s="17"/>
      <c r="Q2012" s="16"/>
      <c r="R2012" s="16"/>
      <c r="S2012" s="946"/>
      <c r="T2012" s="913"/>
      <c r="U2012" s="913"/>
      <c r="V2012" s="913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</row>
    <row r="2013" spans="1:116" ht="9.75" customHeight="1" outlineLevel="4" x14ac:dyDescent="0.15">
      <c r="A2013" s="1001"/>
      <c r="B2013" s="1005"/>
      <c r="C2013" s="1009"/>
      <c r="D2013" s="979"/>
      <c r="E2013" s="961"/>
      <c r="F2013" s="964"/>
      <c r="G2013" s="943"/>
      <c r="H2013" s="943"/>
      <c r="I2013" s="943"/>
      <c r="J2013" s="16" t="s">
        <v>158</v>
      </c>
      <c r="K2013" s="20"/>
      <c r="L2013" s="20"/>
      <c r="M2013" s="17"/>
      <c r="N2013" s="17"/>
      <c r="O2013" s="17"/>
      <c r="P2013" s="17"/>
      <c r="Q2013" s="16"/>
      <c r="R2013" s="16"/>
      <c r="S2013" s="946"/>
      <c r="T2013" s="913"/>
      <c r="U2013" s="913"/>
      <c r="V2013" s="913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</row>
    <row r="2014" spans="1:116" ht="9.75" customHeight="1" outlineLevel="4" x14ac:dyDescent="0.15">
      <c r="A2014" s="1002"/>
      <c r="B2014" s="1006"/>
      <c r="C2014" s="1010"/>
      <c r="D2014" s="979"/>
      <c r="E2014" s="961"/>
      <c r="F2014" s="964"/>
      <c r="G2014" s="943"/>
      <c r="H2014" s="943"/>
      <c r="I2014" s="943"/>
      <c r="J2014" s="18" t="s">
        <v>159</v>
      </c>
      <c r="K2014" s="21"/>
      <c r="L2014" s="21"/>
      <c r="M2014" s="22"/>
      <c r="N2014" s="22"/>
      <c r="O2014" s="22"/>
      <c r="P2014" s="22"/>
      <c r="Q2014" s="18"/>
      <c r="R2014" s="18"/>
      <c r="S2014" s="946"/>
      <c r="T2014" s="913"/>
      <c r="U2014" s="913"/>
      <c r="V2014" s="913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</row>
    <row r="2015" spans="1:116" ht="9.75" customHeight="1" outlineLevel="4" thickBot="1" x14ac:dyDescent="0.2">
      <c r="A2015" s="1003"/>
      <c r="B2015" s="1007"/>
      <c r="C2015" s="1011"/>
      <c r="D2015" s="980"/>
      <c r="E2015" s="962"/>
      <c r="F2015" s="965"/>
      <c r="G2015" s="944"/>
      <c r="H2015" s="944"/>
      <c r="I2015" s="944"/>
      <c r="J2015" s="19" t="s">
        <v>385</v>
      </c>
      <c r="K2015" s="19">
        <f>SUM(K2011:K2014)</f>
        <v>0</v>
      </c>
      <c r="L2015" s="19">
        <f>SUM(L2011:L2014)</f>
        <v>0</v>
      </c>
      <c r="M2015" s="19">
        <f t="shared" ref="M2015:R2015" si="480">SUM(M2011:M2014)</f>
        <v>0</v>
      </c>
      <c r="N2015" s="19">
        <f t="shared" si="480"/>
        <v>0</v>
      </c>
      <c r="O2015" s="19">
        <f t="shared" si="480"/>
        <v>0</v>
      </c>
      <c r="P2015" s="19">
        <f t="shared" si="480"/>
        <v>0</v>
      </c>
      <c r="Q2015" s="19">
        <f t="shared" si="480"/>
        <v>0</v>
      </c>
      <c r="R2015" s="19">
        <f t="shared" si="480"/>
        <v>0</v>
      </c>
      <c r="S2015" s="947"/>
      <c r="T2015" s="914"/>
      <c r="U2015" s="914"/>
      <c r="V2015" s="914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</row>
    <row r="2016" spans="1:116" ht="10.5" customHeight="1" outlineLevel="4" x14ac:dyDescent="0.15">
      <c r="A2016" s="1000" t="s">
        <v>73</v>
      </c>
      <c r="B2016" s="1004" t="s">
        <v>12</v>
      </c>
      <c r="C2016" s="1008" t="s">
        <v>10</v>
      </c>
      <c r="D2016" s="978">
        <v>14</v>
      </c>
      <c r="E2016" s="960" t="s">
        <v>12</v>
      </c>
      <c r="F2016" s="963"/>
      <c r="G2016" s="942"/>
      <c r="H2016" s="942"/>
      <c r="I2016" s="942"/>
      <c r="J2016" s="14" t="s">
        <v>156</v>
      </c>
      <c r="K2016" s="20"/>
      <c r="L2016" s="20"/>
      <c r="M2016" s="17"/>
      <c r="N2016" s="17"/>
      <c r="O2016" s="17"/>
      <c r="P2016" s="17"/>
      <c r="Q2016" s="16"/>
      <c r="R2016" s="16"/>
      <c r="S2016" s="945"/>
      <c r="T2016" s="912"/>
      <c r="U2016" s="912"/>
      <c r="V2016" s="912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</row>
    <row r="2017" spans="1:44" ht="11.25" customHeight="1" outlineLevel="4" x14ac:dyDescent="0.15">
      <c r="A2017" s="1001"/>
      <c r="B2017" s="1005"/>
      <c r="C2017" s="1009"/>
      <c r="D2017" s="979"/>
      <c r="E2017" s="961"/>
      <c r="F2017" s="964"/>
      <c r="G2017" s="943"/>
      <c r="H2017" s="943"/>
      <c r="I2017" s="943"/>
      <c r="J2017" s="16" t="s">
        <v>157</v>
      </c>
      <c r="K2017" s="20"/>
      <c r="L2017" s="20"/>
      <c r="M2017" s="17"/>
      <c r="N2017" s="17"/>
      <c r="O2017" s="17"/>
      <c r="P2017" s="17"/>
      <c r="Q2017" s="16"/>
      <c r="R2017" s="16"/>
      <c r="S2017" s="946"/>
      <c r="T2017" s="913"/>
      <c r="U2017" s="913"/>
      <c r="V2017" s="913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</row>
    <row r="2018" spans="1:44" ht="10.5" outlineLevel="4" x14ac:dyDescent="0.15">
      <c r="A2018" s="1001"/>
      <c r="B2018" s="1005"/>
      <c r="C2018" s="1009"/>
      <c r="D2018" s="979"/>
      <c r="E2018" s="961"/>
      <c r="F2018" s="964"/>
      <c r="G2018" s="943"/>
      <c r="H2018" s="943"/>
      <c r="I2018" s="943"/>
      <c r="J2018" s="16" t="s">
        <v>158</v>
      </c>
      <c r="K2018" s="20"/>
      <c r="L2018" s="20"/>
      <c r="M2018" s="17"/>
      <c r="N2018" s="17"/>
      <c r="O2018" s="17"/>
      <c r="P2018" s="17"/>
      <c r="Q2018" s="16"/>
      <c r="R2018" s="16"/>
      <c r="S2018" s="946"/>
      <c r="T2018" s="913"/>
      <c r="U2018" s="913"/>
      <c r="V2018" s="913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</row>
    <row r="2019" spans="1:44" ht="10.5" outlineLevel="4" x14ac:dyDescent="0.15">
      <c r="A2019" s="1002"/>
      <c r="B2019" s="1006"/>
      <c r="C2019" s="1010"/>
      <c r="D2019" s="979"/>
      <c r="E2019" s="961"/>
      <c r="F2019" s="964"/>
      <c r="G2019" s="943"/>
      <c r="H2019" s="943"/>
      <c r="I2019" s="943"/>
      <c r="J2019" s="18" t="s">
        <v>159</v>
      </c>
      <c r="K2019" s="21"/>
      <c r="L2019" s="21"/>
      <c r="M2019" s="22"/>
      <c r="N2019" s="22"/>
      <c r="O2019" s="22"/>
      <c r="P2019" s="22"/>
      <c r="Q2019" s="18"/>
      <c r="R2019" s="18"/>
      <c r="S2019" s="946"/>
      <c r="T2019" s="913"/>
      <c r="U2019" s="913"/>
      <c r="V2019" s="913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</row>
    <row r="2020" spans="1:44" ht="11.25" outlineLevel="4" thickBot="1" x14ac:dyDescent="0.2">
      <c r="A2020" s="1003"/>
      <c r="B2020" s="1007"/>
      <c r="C2020" s="1011"/>
      <c r="D2020" s="980"/>
      <c r="E2020" s="962"/>
      <c r="F2020" s="965"/>
      <c r="G2020" s="944"/>
      <c r="H2020" s="944"/>
      <c r="I2020" s="944"/>
      <c r="J2020" s="19" t="s">
        <v>385</v>
      </c>
      <c r="K2020" s="19">
        <f>SUM(K2016:K2019)</f>
        <v>0</v>
      </c>
      <c r="L2020" s="19">
        <f>SUM(L2016:L2019)</f>
        <v>0</v>
      </c>
      <c r="M2020" s="19">
        <f t="shared" ref="M2020:R2020" si="481">SUM(M2016:M2019)</f>
        <v>0</v>
      </c>
      <c r="N2020" s="19">
        <f t="shared" si="481"/>
        <v>0</v>
      </c>
      <c r="O2020" s="19">
        <f t="shared" si="481"/>
        <v>0</v>
      </c>
      <c r="P2020" s="19">
        <f t="shared" si="481"/>
        <v>0</v>
      </c>
      <c r="Q2020" s="19">
        <f t="shared" si="481"/>
        <v>0</v>
      </c>
      <c r="R2020" s="19">
        <f t="shared" si="481"/>
        <v>0</v>
      </c>
      <c r="S2020" s="947"/>
      <c r="T2020" s="914"/>
      <c r="U2020" s="914"/>
      <c r="V2020" s="914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</row>
    <row r="2021" spans="1:44" ht="11.25" outlineLevel="3" thickBot="1" x14ac:dyDescent="0.2">
      <c r="A2021" s="30" t="s">
        <v>73</v>
      </c>
      <c r="B2021" s="31" t="s">
        <v>12</v>
      </c>
      <c r="C2021" s="10" t="s">
        <v>10</v>
      </c>
      <c r="D2021" s="25">
        <v>14</v>
      </c>
      <c r="E2021" s="915" t="s">
        <v>46</v>
      </c>
      <c r="F2021" s="916"/>
      <c r="G2021" s="916"/>
      <c r="H2021" s="916"/>
      <c r="I2021" s="916"/>
      <c r="J2021" s="917"/>
      <c r="K2021" s="26">
        <f>K2010+K2015+K2020</f>
        <v>0</v>
      </c>
      <c r="L2021" s="26">
        <f>L2010+L2015+L2020</f>
        <v>0</v>
      </c>
      <c r="M2021" s="26">
        <f t="shared" ref="M2021:R2021" si="482">M2010+M2015+M2020</f>
        <v>0</v>
      </c>
      <c r="N2021" s="26">
        <f t="shared" si="482"/>
        <v>0</v>
      </c>
      <c r="O2021" s="26">
        <f t="shared" si="482"/>
        <v>0</v>
      </c>
      <c r="P2021" s="26">
        <f t="shared" si="482"/>
        <v>0</v>
      </c>
      <c r="Q2021" s="26">
        <f t="shared" si="482"/>
        <v>0</v>
      </c>
      <c r="R2021" s="26">
        <f t="shared" si="482"/>
        <v>0</v>
      </c>
      <c r="S2021" s="42" t="s">
        <v>13</v>
      </c>
      <c r="T2021" s="43" t="s">
        <v>13</v>
      </c>
      <c r="U2021" s="44" t="s">
        <v>13</v>
      </c>
      <c r="V2021" s="45" t="s">
        <v>13</v>
      </c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</row>
    <row r="2022" spans="1:44" ht="15.75" customHeight="1" outlineLevel="2" thickBot="1" x14ac:dyDescent="0.2">
      <c r="A2022" s="30" t="s">
        <v>73</v>
      </c>
      <c r="B2022" s="31" t="s">
        <v>12</v>
      </c>
      <c r="C2022" s="10" t="s">
        <v>10</v>
      </c>
      <c r="D2022" s="918" t="s">
        <v>21</v>
      </c>
      <c r="E2022" s="919"/>
      <c r="F2022" s="919"/>
      <c r="G2022" s="919"/>
      <c r="H2022" s="919"/>
      <c r="I2022" s="919"/>
      <c r="J2022" s="919"/>
      <c r="K2022" s="32">
        <f>K2021+K2004+K1987+K1970+K1953+K1936+K1919+K1902+K1885+K1868+K1851+K1834+K1817+K1800</f>
        <v>1121402.72</v>
      </c>
      <c r="L2022" s="32">
        <f>L2021+L2004+L1987+L1970+L1953+L1936+L1919+L1902+L1885+L1868+L1851+L1834+L1817+L1800</f>
        <v>315726.21999999997</v>
      </c>
      <c r="M2022" s="32">
        <f t="shared" ref="M2022:R2022" si="483">M2021+M2004+M1987+M1970+M1953+M1936+M1919+M1902+M1885+M1868+M1851+M1834+M1817+M1800</f>
        <v>315726.22000000003</v>
      </c>
      <c r="N2022" s="32">
        <f t="shared" si="483"/>
        <v>387.2</v>
      </c>
      <c r="O2022" s="32">
        <f t="shared" si="483"/>
        <v>0</v>
      </c>
      <c r="P2022" s="32">
        <f t="shared" si="483"/>
        <v>315339.02</v>
      </c>
      <c r="Q2022" s="32">
        <f t="shared" si="483"/>
        <v>182083.49</v>
      </c>
      <c r="R2022" s="32">
        <f t="shared" si="483"/>
        <v>0</v>
      </c>
      <c r="S2022" s="33" t="s">
        <v>13</v>
      </c>
      <c r="T2022" s="34" t="s">
        <v>13</v>
      </c>
      <c r="U2022" s="35" t="s">
        <v>13</v>
      </c>
      <c r="V2022" s="36" t="s">
        <v>13</v>
      </c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</row>
    <row r="2023" spans="1:44" ht="11.25" outlineLevel="3" thickBot="1" x14ac:dyDescent="0.2">
      <c r="A2023" s="7" t="s">
        <v>73</v>
      </c>
      <c r="B2023" s="9" t="s">
        <v>12</v>
      </c>
      <c r="C2023" s="10" t="s">
        <v>11</v>
      </c>
      <c r="D2023" s="972" t="s">
        <v>260</v>
      </c>
      <c r="E2023" s="973"/>
      <c r="F2023" s="973"/>
      <c r="G2023" s="973"/>
      <c r="H2023" s="973"/>
      <c r="I2023" s="973"/>
      <c r="J2023" s="973"/>
      <c r="K2023" s="973"/>
      <c r="L2023" s="973"/>
      <c r="M2023" s="973"/>
      <c r="N2023" s="973"/>
      <c r="O2023" s="973"/>
      <c r="P2023" s="973"/>
      <c r="Q2023" s="973"/>
      <c r="R2023" s="973"/>
      <c r="S2023" s="973"/>
      <c r="T2023" s="973"/>
      <c r="U2023" s="973"/>
      <c r="V2023" s="974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</row>
    <row r="2024" spans="1:44" ht="11.25" outlineLevel="4" thickBot="1" x14ac:dyDescent="0.2">
      <c r="A2024" s="11" t="s">
        <v>73</v>
      </c>
      <c r="B2024" s="12" t="s">
        <v>12</v>
      </c>
      <c r="C2024" s="86" t="s">
        <v>11</v>
      </c>
      <c r="D2024" s="13">
        <v>1</v>
      </c>
      <c r="E2024" s="1049" t="s">
        <v>261</v>
      </c>
      <c r="F2024" s="970"/>
      <c r="G2024" s="970"/>
      <c r="H2024" s="970"/>
      <c r="I2024" s="970"/>
      <c r="J2024" s="970"/>
      <c r="K2024" s="970"/>
      <c r="L2024" s="970"/>
      <c r="M2024" s="970"/>
      <c r="N2024" s="970"/>
      <c r="O2024" s="970"/>
      <c r="P2024" s="970"/>
      <c r="Q2024" s="970"/>
      <c r="R2024" s="970"/>
      <c r="S2024" s="970"/>
      <c r="T2024" s="970"/>
      <c r="U2024" s="970"/>
      <c r="V2024" s="971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</row>
    <row r="2025" spans="1:44" ht="15" customHeight="1" outlineLevel="4" x14ac:dyDescent="0.15">
      <c r="A2025" s="1000" t="s">
        <v>73</v>
      </c>
      <c r="B2025" s="1004" t="s">
        <v>12</v>
      </c>
      <c r="C2025" s="1008" t="s">
        <v>11</v>
      </c>
      <c r="D2025" s="978">
        <v>1</v>
      </c>
      <c r="E2025" s="1023" t="s">
        <v>10</v>
      </c>
      <c r="F2025" s="1142" t="s">
        <v>322</v>
      </c>
      <c r="G2025" s="985" t="s">
        <v>444</v>
      </c>
      <c r="H2025" s="943" t="s">
        <v>61</v>
      </c>
      <c r="I2025" s="943" t="s">
        <v>467</v>
      </c>
      <c r="J2025" s="16" t="s">
        <v>156</v>
      </c>
      <c r="K2025" s="20">
        <v>42333.93</v>
      </c>
      <c r="L2025" s="16">
        <v>56445.24</v>
      </c>
      <c r="M2025" s="17">
        <f>N2025+P2025</f>
        <v>56445.24</v>
      </c>
      <c r="N2025" s="17">
        <v>968</v>
      </c>
      <c r="O2025" s="17"/>
      <c r="P2025" s="17">
        <v>55477.24</v>
      </c>
      <c r="Q2025" s="16">
        <v>225780.95</v>
      </c>
      <c r="R2025" s="16">
        <v>282226.19</v>
      </c>
      <c r="S2025" s="1013" t="s">
        <v>422</v>
      </c>
      <c r="T2025" s="913">
        <v>0</v>
      </c>
      <c r="U2025" s="913">
        <v>0</v>
      </c>
      <c r="V2025" s="913">
        <v>15940</v>
      </c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</row>
    <row r="2026" spans="1:44" ht="10.5" outlineLevel="4" x14ac:dyDescent="0.15">
      <c r="A2026" s="1001"/>
      <c r="B2026" s="1005"/>
      <c r="C2026" s="1009"/>
      <c r="D2026" s="979"/>
      <c r="E2026" s="1023"/>
      <c r="F2026" s="1142"/>
      <c r="G2026" s="985"/>
      <c r="H2026" s="985"/>
      <c r="I2026" s="943"/>
      <c r="J2026" s="16" t="s">
        <v>157</v>
      </c>
      <c r="K2026" s="20">
        <v>42333.93</v>
      </c>
      <c r="L2026" s="16"/>
      <c r="M2026" s="17"/>
      <c r="N2026" s="17"/>
      <c r="O2026" s="17"/>
      <c r="P2026" s="17"/>
      <c r="Q2026" s="16"/>
      <c r="R2026" s="16"/>
      <c r="S2026" s="1013"/>
      <c r="T2026" s="913"/>
      <c r="U2026" s="913"/>
      <c r="V2026" s="913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</row>
    <row r="2027" spans="1:44" ht="10.5" outlineLevel="4" x14ac:dyDescent="0.15">
      <c r="A2027" s="1001"/>
      <c r="B2027" s="1005"/>
      <c r="C2027" s="1009"/>
      <c r="D2027" s="979"/>
      <c r="E2027" s="1023"/>
      <c r="F2027" s="1142"/>
      <c r="G2027" s="985"/>
      <c r="H2027" s="97" t="s">
        <v>388</v>
      </c>
      <c r="I2027" s="943"/>
      <c r="J2027" s="16" t="s">
        <v>158</v>
      </c>
      <c r="K2027" s="20">
        <v>479784.52</v>
      </c>
      <c r="L2027" s="16"/>
      <c r="M2027" s="17"/>
      <c r="N2027" s="17"/>
      <c r="O2027" s="17"/>
      <c r="P2027" s="17"/>
      <c r="Q2027" s="16"/>
      <c r="R2027" s="16"/>
      <c r="S2027" s="1013"/>
      <c r="T2027" s="913"/>
      <c r="U2027" s="913"/>
      <c r="V2027" s="913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</row>
    <row r="2028" spans="1:44" ht="10.5" outlineLevel="4" x14ac:dyDescent="0.15">
      <c r="A2028" s="1002"/>
      <c r="B2028" s="1006"/>
      <c r="C2028" s="1010"/>
      <c r="D2028" s="979"/>
      <c r="E2028" s="1024"/>
      <c r="F2028" s="1143"/>
      <c r="G2028" s="987"/>
      <c r="H2028" s="98" t="s">
        <v>62</v>
      </c>
      <c r="I2028" s="943"/>
      <c r="J2028" s="18" t="s">
        <v>159</v>
      </c>
      <c r="K2028" s="21"/>
      <c r="L2028" s="18"/>
      <c r="M2028" s="18"/>
      <c r="N2028" s="18"/>
      <c r="O2028" s="18"/>
      <c r="P2028" s="18"/>
      <c r="Q2028" s="18"/>
      <c r="R2028" s="18"/>
      <c r="S2028" s="1014"/>
      <c r="T2028" s="913"/>
      <c r="U2028" s="913"/>
      <c r="V2028" s="913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</row>
    <row r="2029" spans="1:44" ht="11.25" outlineLevel="4" thickBot="1" x14ac:dyDescent="0.2">
      <c r="A2029" s="1003"/>
      <c r="B2029" s="1007"/>
      <c r="C2029" s="1011"/>
      <c r="D2029" s="980"/>
      <c r="E2029" s="1025"/>
      <c r="F2029" s="1144"/>
      <c r="G2029" s="988"/>
      <c r="H2029" s="99" t="s">
        <v>421</v>
      </c>
      <c r="I2029" s="944"/>
      <c r="J2029" s="19" t="s">
        <v>385</v>
      </c>
      <c r="K2029" s="19">
        <f>SUM(K2025:K2028)</f>
        <v>564452.38</v>
      </c>
      <c r="L2029" s="19">
        <f>SUM(L2025:L2028)</f>
        <v>56445.24</v>
      </c>
      <c r="M2029" s="19">
        <f t="shared" ref="M2029:R2029" si="484">SUM(M2025:M2028)</f>
        <v>56445.24</v>
      </c>
      <c r="N2029" s="19">
        <f t="shared" si="484"/>
        <v>968</v>
      </c>
      <c r="O2029" s="19">
        <f t="shared" si="484"/>
        <v>0</v>
      </c>
      <c r="P2029" s="19">
        <f t="shared" si="484"/>
        <v>55477.24</v>
      </c>
      <c r="Q2029" s="19">
        <f t="shared" si="484"/>
        <v>225780.95</v>
      </c>
      <c r="R2029" s="19">
        <f t="shared" si="484"/>
        <v>282226.19</v>
      </c>
      <c r="S2029" s="1015"/>
      <c r="T2029" s="914"/>
      <c r="U2029" s="914"/>
      <c r="V2029" s="914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</row>
    <row r="2030" spans="1:44" ht="10.5" outlineLevel="4" x14ac:dyDescent="0.15">
      <c r="A2030" s="1000" t="s">
        <v>73</v>
      </c>
      <c r="B2030" s="1004" t="s">
        <v>12</v>
      </c>
      <c r="C2030" s="1008" t="s">
        <v>11</v>
      </c>
      <c r="D2030" s="978">
        <v>1</v>
      </c>
      <c r="E2030" s="960" t="s">
        <v>11</v>
      </c>
      <c r="F2030" s="1145" t="s">
        <v>373</v>
      </c>
      <c r="G2030" s="942"/>
      <c r="H2030" s="985" t="s">
        <v>62</v>
      </c>
      <c r="I2030" s="985" t="s">
        <v>80</v>
      </c>
      <c r="J2030" s="14" t="s">
        <v>156</v>
      </c>
      <c r="K2030" s="20"/>
      <c r="L2030" s="20"/>
      <c r="M2030" s="17"/>
      <c r="N2030" s="17"/>
      <c r="O2030" s="17"/>
      <c r="P2030" s="17"/>
      <c r="Q2030" s="16"/>
      <c r="R2030" s="16"/>
      <c r="S2030" s="945"/>
      <c r="T2030" s="912"/>
      <c r="U2030" s="912"/>
      <c r="V2030" s="912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</row>
    <row r="2031" spans="1:44" ht="10.5" outlineLevel="4" x14ac:dyDescent="0.15">
      <c r="A2031" s="1001"/>
      <c r="B2031" s="1005"/>
      <c r="C2031" s="1009"/>
      <c r="D2031" s="979"/>
      <c r="E2031" s="961"/>
      <c r="F2031" s="1146"/>
      <c r="G2031" s="943"/>
      <c r="H2031" s="985"/>
      <c r="I2031" s="985"/>
      <c r="J2031" s="16" t="s">
        <v>157</v>
      </c>
      <c r="K2031" s="20"/>
      <c r="L2031" s="20"/>
      <c r="M2031" s="17"/>
      <c r="N2031" s="17"/>
      <c r="O2031" s="17"/>
      <c r="P2031" s="17"/>
      <c r="Q2031" s="16"/>
      <c r="R2031" s="16"/>
      <c r="S2031" s="946"/>
      <c r="T2031" s="913"/>
      <c r="U2031" s="913"/>
      <c r="V2031" s="913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</row>
    <row r="2032" spans="1:44" ht="10.5" outlineLevel="4" x14ac:dyDescent="0.15">
      <c r="A2032" s="1001"/>
      <c r="B2032" s="1005"/>
      <c r="C2032" s="1009"/>
      <c r="D2032" s="979"/>
      <c r="E2032" s="961"/>
      <c r="F2032" s="1146"/>
      <c r="G2032" s="943"/>
      <c r="H2032" s="985"/>
      <c r="I2032" s="985"/>
      <c r="J2032" s="16" t="s">
        <v>158</v>
      </c>
      <c r="K2032" s="20"/>
      <c r="L2032" s="20"/>
      <c r="M2032" s="17"/>
      <c r="N2032" s="17"/>
      <c r="O2032" s="17"/>
      <c r="P2032" s="17"/>
      <c r="Q2032" s="16"/>
      <c r="R2032" s="16"/>
      <c r="S2032" s="946"/>
      <c r="T2032" s="913"/>
      <c r="U2032" s="913"/>
      <c r="V2032" s="913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</row>
    <row r="2033" spans="1:116" ht="10.5" customHeight="1" outlineLevel="4" x14ac:dyDescent="0.15">
      <c r="A2033" s="1002"/>
      <c r="B2033" s="1006"/>
      <c r="C2033" s="1010"/>
      <c r="D2033" s="979"/>
      <c r="E2033" s="961"/>
      <c r="F2033" s="1147"/>
      <c r="G2033" s="943"/>
      <c r="H2033" s="987"/>
      <c r="I2033" s="987"/>
      <c r="J2033" s="18" t="s">
        <v>159</v>
      </c>
      <c r="K2033" s="21"/>
      <c r="L2033" s="21"/>
      <c r="M2033" s="22"/>
      <c r="N2033" s="22"/>
      <c r="O2033" s="22"/>
      <c r="P2033" s="22"/>
      <c r="Q2033" s="18"/>
      <c r="R2033" s="18"/>
      <c r="S2033" s="946"/>
      <c r="T2033" s="913"/>
      <c r="U2033" s="913"/>
      <c r="V2033" s="913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</row>
    <row r="2034" spans="1:116" ht="10.5" customHeight="1" outlineLevel="4" thickBot="1" x14ac:dyDescent="0.2">
      <c r="A2034" s="1003"/>
      <c r="B2034" s="1007"/>
      <c r="C2034" s="1011"/>
      <c r="D2034" s="980"/>
      <c r="E2034" s="962"/>
      <c r="F2034" s="1148"/>
      <c r="G2034" s="944"/>
      <c r="H2034" s="988"/>
      <c r="I2034" s="988"/>
      <c r="J2034" s="19" t="s">
        <v>385</v>
      </c>
      <c r="K2034" s="19">
        <f>SUM(K2030:K2033)</f>
        <v>0</v>
      </c>
      <c r="L2034" s="19">
        <f>SUM(L2030:L2033)</f>
        <v>0</v>
      </c>
      <c r="M2034" s="19">
        <f t="shared" ref="M2034:R2034" si="485">SUM(M2030:M2033)</f>
        <v>0</v>
      </c>
      <c r="N2034" s="19">
        <f t="shared" si="485"/>
        <v>0</v>
      </c>
      <c r="O2034" s="19">
        <f t="shared" si="485"/>
        <v>0</v>
      </c>
      <c r="P2034" s="19">
        <f t="shared" si="485"/>
        <v>0</v>
      </c>
      <c r="Q2034" s="19">
        <f t="shared" si="485"/>
        <v>0</v>
      </c>
      <c r="R2034" s="19">
        <f t="shared" si="485"/>
        <v>0</v>
      </c>
      <c r="S2034" s="947"/>
      <c r="T2034" s="914"/>
      <c r="U2034" s="914"/>
      <c r="V2034" s="914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</row>
    <row r="2035" spans="1:116" ht="9.75" customHeight="1" outlineLevel="4" x14ac:dyDescent="0.15">
      <c r="A2035" s="1000" t="s">
        <v>73</v>
      </c>
      <c r="B2035" s="1004" t="s">
        <v>12</v>
      </c>
      <c r="C2035" s="1008" t="s">
        <v>11</v>
      </c>
      <c r="D2035" s="978">
        <v>1</v>
      </c>
      <c r="E2035" s="960" t="s">
        <v>12</v>
      </c>
      <c r="F2035" s="963"/>
      <c r="G2035" s="942"/>
      <c r="H2035" s="942"/>
      <c r="I2035" s="942"/>
      <c r="J2035" s="14" t="s">
        <v>156</v>
      </c>
      <c r="K2035" s="20"/>
      <c r="L2035" s="20"/>
      <c r="M2035" s="17"/>
      <c r="N2035" s="17"/>
      <c r="O2035" s="17"/>
      <c r="P2035" s="17"/>
      <c r="Q2035" s="16"/>
      <c r="R2035" s="16"/>
      <c r="S2035" s="945"/>
      <c r="T2035" s="912"/>
      <c r="U2035" s="912"/>
      <c r="V2035" s="912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</row>
    <row r="2036" spans="1:116" ht="9.75" customHeight="1" outlineLevel="4" x14ac:dyDescent="0.15">
      <c r="A2036" s="1001"/>
      <c r="B2036" s="1005"/>
      <c r="C2036" s="1009"/>
      <c r="D2036" s="979"/>
      <c r="E2036" s="961"/>
      <c r="F2036" s="964"/>
      <c r="G2036" s="943"/>
      <c r="H2036" s="943"/>
      <c r="I2036" s="943"/>
      <c r="J2036" s="16" t="s">
        <v>157</v>
      </c>
      <c r="K2036" s="20"/>
      <c r="L2036" s="20"/>
      <c r="M2036" s="17"/>
      <c r="N2036" s="17"/>
      <c r="O2036" s="17"/>
      <c r="P2036" s="17"/>
      <c r="Q2036" s="16"/>
      <c r="R2036" s="16"/>
      <c r="S2036" s="946"/>
      <c r="T2036" s="913"/>
      <c r="U2036" s="913"/>
      <c r="V2036" s="913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</row>
    <row r="2037" spans="1:116" ht="9.75" customHeight="1" outlineLevel="4" x14ac:dyDescent="0.15">
      <c r="A2037" s="1001"/>
      <c r="B2037" s="1005"/>
      <c r="C2037" s="1009"/>
      <c r="D2037" s="979"/>
      <c r="E2037" s="961"/>
      <c r="F2037" s="964"/>
      <c r="G2037" s="943"/>
      <c r="H2037" s="943"/>
      <c r="I2037" s="943"/>
      <c r="J2037" s="16" t="s">
        <v>158</v>
      </c>
      <c r="K2037" s="20"/>
      <c r="L2037" s="20"/>
      <c r="M2037" s="17"/>
      <c r="N2037" s="17"/>
      <c r="O2037" s="17"/>
      <c r="P2037" s="17"/>
      <c r="Q2037" s="16"/>
      <c r="R2037" s="16"/>
      <c r="S2037" s="946"/>
      <c r="T2037" s="913"/>
      <c r="U2037" s="913"/>
      <c r="V2037" s="913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</row>
    <row r="2038" spans="1:116" ht="9.75" customHeight="1" outlineLevel="4" x14ac:dyDescent="0.15">
      <c r="A2038" s="1002"/>
      <c r="B2038" s="1006"/>
      <c r="C2038" s="1010"/>
      <c r="D2038" s="979"/>
      <c r="E2038" s="961"/>
      <c r="F2038" s="964"/>
      <c r="G2038" s="943"/>
      <c r="H2038" s="943"/>
      <c r="I2038" s="943"/>
      <c r="J2038" s="18" t="s">
        <v>159</v>
      </c>
      <c r="K2038" s="21"/>
      <c r="L2038" s="21"/>
      <c r="M2038" s="22"/>
      <c r="N2038" s="22"/>
      <c r="O2038" s="22"/>
      <c r="P2038" s="22"/>
      <c r="Q2038" s="18"/>
      <c r="R2038" s="18"/>
      <c r="S2038" s="946"/>
      <c r="T2038" s="913"/>
      <c r="U2038" s="913"/>
      <c r="V2038" s="913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</row>
    <row r="2039" spans="1:116" ht="9.75" customHeight="1" outlineLevel="4" thickBot="1" x14ac:dyDescent="0.2">
      <c r="A2039" s="1003"/>
      <c r="B2039" s="1007"/>
      <c r="C2039" s="1011"/>
      <c r="D2039" s="980"/>
      <c r="E2039" s="962"/>
      <c r="F2039" s="965"/>
      <c r="G2039" s="944"/>
      <c r="H2039" s="944"/>
      <c r="I2039" s="944"/>
      <c r="J2039" s="19" t="s">
        <v>385</v>
      </c>
      <c r="K2039" s="19">
        <f>SUM(K2035:K2038)</f>
        <v>0</v>
      </c>
      <c r="L2039" s="19">
        <f>SUM(L2035:L2038)</f>
        <v>0</v>
      </c>
      <c r="M2039" s="19">
        <f t="shared" ref="M2039:R2039" si="486">SUM(M2035:M2038)</f>
        <v>0</v>
      </c>
      <c r="N2039" s="19">
        <f t="shared" si="486"/>
        <v>0</v>
      </c>
      <c r="O2039" s="19">
        <f t="shared" si="486"/>
        <v>0</v>
      </c>
      <c r="P2039" s="19">
        <f t="shared" si="486"/>
        <v>0</v>
      </c>
      <c r="Q2039" s="19">
        <f t="shared" si="486"/>
        <v>0</v>
      </c>
      <c r="R2039" s="19">
        <f t="shared" si="486"/>
        <v>0</v>
      </c>
      <c r="S2039" s="947"/>
      <c r="T2039" s="914"/>
      <c r="U2039" s="914"/>
      <c r="V2039" s="914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</row>
    <row r="2040" spans="1:116" ht="9.75" customHeight="1" outlineLevel="3" thickBot="1" x14ac:dyDescent="0.2">
      <c r="A2040" s="30" t="s">
        <v>73</v>
      </c>
      <c r="B2040" s="31" t="s">
        <v>12</v>
      </c>
      <c r="C2040" s="10" t="s">
        <v>11</v>
      </c>
      <c r="D2040" s="25">
        <v>1</v>
      </c>
      <c r="E2040" s="915" t="s">
        <v>46</v>
      </c>
      <c r="F2040" s="916"/>
      <c r="G2040" s="916"/>
      <c r="H2040" s="916"/>
      <c r="I2040" s="916"/>
      <c r="J2040" s="917"/>
      <c r="K2040" s="26">
        <f>K2029+K2034+K2039</f>
        <v>564452.38</v>
      </c>
      <c r="L2040" s="26">
        <f>L2029+L2034+L2039</f>
        <v>56445.24</v>
      </c>
      <c r="M2040" s="26">
        <f t="shared" ref="M2040:R2040" si="487">M2029+M2034+M2039</f>
        <v>56445.24</v>
      </c>
      <c r="N2040" s="26">
        <f t="shared" si="487"/>
        <v>968</v>
      </c>
      <c r="O2040" s="26">
        <f t="shared" si="487"/>
        <v>0</v>
      </c>
      <c r="P2040" s="26">
        <f t="shared" si="487"/>
        <v>55477.24</v>
      </c>
      <c r="Q2040" s="26">
        <f t="shared" si="487"/>
        <v>225780.95</v>
      </c>
      <c r="R2040" s="26">
        <f t="shared" si="487"/>
        <v>282226.19</v>
      </c>
      <c r="S2040" s="42" t="s">
        <v>13</v>
      </c>
      <c r="T2040" s="43" t="s">
        <v>13</v>
      </c>
      <c r="U2040" s="44" t="s">
        <v>13</v>
      </c>
      <c r="V2040" s="45" t="s">
        <v>13</v>
      </c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</row>
    <row r="2041" spans="1:116" ht="9.75" customHeight="1" outlineLevel="4" thickBot="1" x14ac:dyDescent="0.2">
      <c r="A2041" s="11" t="s">
        <v>73</v>
      </c>
      <c r="B2041" s="12" t="s">
        <v>12</v>
      </c>
      <c r="C2041" s="86" t="s">
        <v>11</v>
      </c>
      <c r="D2041" s="13">
        <v>2</v>
      </c>
      <c r="E2041" s="1016" t="s">
        <v>262</v>
      </c>
      <c r="F2041" s="1017"/>
      <c r="G2041" s="1017"/>
      <c r="H2041" s="1017"/>
      <c r="I2041" s="1017"/>
      <c r="J2041" s="1017"/>
      <c r="K2041" s="1017"/>
      <c r="L2041" s="1017"/>
      <c r="M2041" s="1017"/>
      <c r="N2041" s="1017"/>
      <c r="O2041" s="1017"/>
      <c r="P2041" s="1017"/>
      <c r="Q2041" s="1017"/>
      <c r="R2041" s="1017"/>
      <c r="S2041" s="1017"/>
      <c r="T2041" s="1017"/>
      <c r="U2041" s="1017"/>
      <c r="V2041" s="1018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</row>
    <row r="2042" spans="1:116" ht="9.75" customHeight="1" outlineLevel="4" x14ac:dyDescent="0.15">
      <c r="A2042" s="1000" t="s">
        <v>73</v>
      </c>
      <c r="B2042" s="1004" t="s">
        <v>12</v>
      </c>
      <c r="C2042" s="1008" t="s">
        <v>11</v>
      </c>
      <c r="D2042" s="978">
        <v>2</v>
      </c>
      <c r="E2042" s="1022" t="s">
        <v>10</v>
      </c>
      <c r="F2042" s="1162" t="s">
        <v>323</v>
      </c>
      <c r="G2042" s="985" t="s">
        <v>444</v>
      </c>
      <c r="H2042" s="96" t="s">
        <v>61</v>
      </c>
      <c r="I2042" s="943" t="s">
        <v>468</v>
      </c>
      <c r="J2042" s="16" t="s">
        <v>156</v>
      </c>
      <c r="K2042" s="20">
        <v>10659.13</v>
      </c>
      <c r="L2042" s="14">
        <v>14212.17</v>
      </c>
      <c r="M2042" s="17">
        <f>N2042+P2042</f>
        <v>14212.17</v>
      </c>
      <c r="N2042" s="15">
        <v>968</v>
      </c>
      <c r="O2042" s="15"/>
      <c r="P2042" s="15">
        <v>13244.17</v>
      </c>
      <c r="Q2042" s="14">
        <v>56848.66</v>
      </c>
      <c r="R2042" s="14">
        <v>71060.83</v>
      </c>
      <c r="S2042" s="1019" t="s">
        <v>424</v>
      </c>
      <c r="T2042" s="912">
        <v>0</v>
      </c>
      <c r="U2042" s="912">
        <v>0</v>
      </c>
      <c r="V2042" s="912">
        <v>12</v>
      </c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</row>
    <row r="2043" spans="1:116" ht="9.75" customHeight="1" outlineLevel="4" x14ac:dyDescent="0.15">
      <c r="A2043" s="1001"/>
      <c r="B2043" s="1005"/>
      <c r="C2043" s="1009"/>
      <c r="D2043" s="979"/>
      <c r="E2043" s="1023"/>
      <c r="F2043" s="1163"/>
      <c r="G2043" s="985"/>
      <c r="H2043" s="97" t="s">
        <v>388</v>
      </c>
      <c r="I2043" s="943"/>
      <c r="J2043" s="16" t="s">
        <v>157</v>
      </c>
      <c r="K2043" s="20">
        <v>10659.12</v>
      </c>
      <c r="L2043" s="16"/>
      <c r="M2043" s="17"/>
      <c r="N2043" s="17"/>
      <c r="O2043" s="17"/>
      <c r="P2043" s="17"/>
      <c r="Q2043" s="16"/>
      <c r="R2043" s="16"/>
      <c r="S2043" s="1021"/>
      <c r="T2043" s="913"/>
      <c r="U2043" s="913"/>
      <c r="V2043" s="913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</row>
    <row r="2044" spans="1:116" ht="9.75" customHeight="1" outlineLevel="4" x14ac:dyDescent="0.15">
      <c r="A2044" s="1001"/>
      <c r="B2044" s="1005"/>
      <c r="C2044" s="1009"/>
      <c r="D2044" s="979"/>
      <c r="E2044" s="1023"/>
      <c r="F2044" s="1163"/>
      <c r="G2044" s="985"/>
      <c r="H2044" s="97" t="s">
        <v>62</v>
      </c>
      <c r="I2044" s="943"/>
      <c r="J2044" s="16" t="s">
        <v>158</v>
      </c>
      <c r="K2044" s="20">
        <v>120803.41</v>
      </c>
      <c r="L2044" s="16"/>
      <c r="M2044" s="17"/>
      <c r="N2044" s="17"/>
      <c r="O2044" s="17"/>
      <c r="P2044" s="17"/>
      <c r="Q2044" s="16"/>
      <c r="R2044" s="16"/>
      <c r="S2044" s="1053" t="s">
        <v>425</v>
      </c>
      <c r="T2044" s="913">
        <v>0</v>
      </c>
      <c r="U2044" s="913">
        <v>0</v>
      </c>
      <c r="V2044" s="913">
        <v>3</v>
      </c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</row>
    <row r="2045" spans="1:116" ht="9.75" customHeight="1" outlineLevel="4" x14ac:dyDescent="0.15">
      <c r="A2045" s="1002"/>
      <c r="B2045" s="1006"/>
      <c r="C2045" s="1010"/>
      <c r="D2045" s="979"/>
      <c r="E2045" s="1024"/>
      <c r="F2045" s="1163"/>
      <c r="G2045" s="987"/>
      <c r="H2045" s="989" t="s">
        <v>423</v>
      </c>
      <c r="I2045" s="943"/>
      <c r="J2045" s="18" t="s">
        <v>159</v>
      </c>
      <c r="K2045" s="21"/>
      <c r="L2045" s="18"/>
      <c r="M2045" s="18"/>
      <c r="N2045" s="18"/>
      <c r="O2045" s="18"/>
      <c r="P2045" s="18"/>
      <c r="Q2045" s="18"/>
      <c r="R2045" s="18"/>
      <c r="S2045" s="1020"/>
      <c r="T2045" s="913"/>
      <c r="U2045" s="913"/>
      <c r="V2045" s="913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</row>
    <row r="2046" spans="1:116" ht="9.75" customHeight="1" outlineLevel="4" thickBot="1" x14ac:dyDescent="0.2">
      <c r="A2046" s="1003"/>
      <c r="B2046" s="1007"/>
      <c r="C2046" s="1011"/>
      <c r="D2046" s="980"/>
      <c r="E2046" s="1025"/>
      <c r="F2046" s="1164"/>
      <c r="G2046" s="988"/>
      <c r="H2046" s="944"/>
      <c r="I2046" s="944"/>
      <c r="J2046" s="19" t="s">
        <v>385</v>
      </c>
      <c r="K2046" s="19">
        <f>SUM(K2042:K2045)</f>
        <v>142121.66</v>
      </c>
      <c r="L2046" s="19">
        <f>SUM(L2042:L2045)</f>
        <v>14212.17</v>
      </c>
      <c r="M2046" s="19">
        <f t="shared" ref="M2046:R2046" si="488">SUM(M2042:M2045)</f>
        <v>14212.17</v>
      </c>
      <c r="N2046" s="19">
        <f t="shared" si="488"/>
        <v>968</v>
      </c>
      <c r="O2046" s="19">
        <f t="shared" si="488"/>
        <v>0</v>
      </c>
      <c r="P2046" s="19">
        <f t="shared" si="488"/>
        <v>13244.17</v>
      </c>
      <c r="Q2046" s="19">
        <f t="shared" si="488"/>
        <v>56848.66</v>
      </c>
      <c r="R2046" s="19">
        <f t="shared" si="488"/>
        <v>71060.83</v>
      </c>
      <c r="S2046" s="1026"/>
      <c r="T2046" s="914"/>
      <c r="U2046" s="914"/>
      <c r="V2046" s="914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</row>
    <row r="2047" spans="1:116" ht="9.75" customHeight="1" outlineLevel="4" x14ac:dyDescent="0.15">
      <c r="A2047" s="1000" t="s">
        <v>73</v>
      </c>
      <c r="B2047" s="1004" t="s">
        <v>12</v>
      </c>
      <c r="C2047" s="1008" t="s">
        <v>11</v>
      </c>
      <c r="D2047" s="978">
        <v>2</v>
      </c>
      <c r="E2047" s="960" t="s">
        <v>11</v>
      </c>
      <c r="F2047" s="1145" t="s">
        <v>374</v>
      </c>
      <c r="G2047" s="942"/>
      <c r="H2047" s="985" t="s">
        <v>62</v>
      </c>
      <c r="I2047" s="985" t="s">
        <v>80</v>
      </c>
      <c r="J2047" s="14" t="s">
        <v>156</v>
      </c>
      <c r="K2047" s="20"/>
      <c r="L2047" s="20"/>
      <c r="M2047" s="17"/>
      <c r="N2047" s="17"/>
      <c r="O2047" s="17"/>
      <c r="P2047" s="17"/>
      <c r="Q2047" s="16"/>
      <c r="R2047" s="16"/>
      <c r="S2047" s="945"/>
      <c r="T2047" s="912"/>
      <c r="U2047" s="912"/>
      <c r="V2047" s="912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</row>
    <row r="2048" spans="1:116" ht="9.75" customHeight="1" outlineLevel="4" x14ac:dyDescent="0.15">
      <c r="A2048" s="1001"/>
      <c r="B2048" s="1005"/>
      <c r="C2048" s="1009"/>
      <c r="D2048" s="979"/>
      <c r="E2048" s="961"/>
      <c r="F2048" s="1146"/>
      <c r="G2048" s="943"/>
      <c r="H2048" s="985"/>
      <c r="I2048" s="985"/>
      <c r="J2048" s="16" t="s">
        <v>157</v>
      </c>
      <c r="K2048" s="20"/>
      <c r="L2048" s="20"/>
      <c r="M2048" s="17"/>
      <c r="N2048" s="17"/>
      <c r="O2048" s="17"/>
      <c r="P2048" s="17"/>
      <c r="Q2048" s="16"/>
      <c r="R2048" s="16"/>
      <c r="S2048" s="946"/>
      <c r="T2048" s="913"/>
      <c r="U2048" s="913"/>
      <c r="V2048" s="913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</row>
    <row r="2049" spans="1:116" ht="9.75" customHeight="1" outlineLevel="4" x14ac:dyDescent="0.15">
      <c r="A2049" s="1001"/>
      <c r="B2049" s="1005"/>
      <c r="C2049" s="1009"/>
      <c r="D2049" s="979"/>
      <c r="E2049" s="961"/>
      <c r="F2049" s="1146"/>
      <c r="G2049" s="943"/>
      <c r="H2049" s="985"/>
      <c r="I2049" s="985"/>
      <c r="J2049" s="16" t="s">
        <v>158</v>
      </c>
      <c r="K2049" s="20"/>
      <c r="L2049" s="20"/>
      <c r="M2049" s="17"/>
      <c r="N2049" s="17"/>
      <c r="O2049" s="17"/>
      <c r="P2049" s="17"/>
      <c r="Q2049" s="16"/>
      <c r="R2049" s="16"/>
      <c r="S2049" s="946"/>
      <c r="T2049" s="913"/>
      <c r="U2049" s="913"/>
      <c r="V2049" s="913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</row>
    <row r="2050" spans="1:116" ht="10.5" customHeight="1" outlineLevel="4" x14ac:dyDescent="0.15">
      <c r="A2050" s="1002"/>
      <c r="B2050" s="1006"/>
      <c r="C2050" s="1010"/>
      <c r="D2050" s="979"/>
      <c r="E2050" s="961"/>
      <c r="F2050" s="1147"/>
      <c r="G2050" s="943"/>
      <c r="H2050" s="987"/>
      <c r="I2050" s="987"/>
      <c r="J2050" s="18" t="s">
        <v>159</v>
      </c>
      <c r="K2050" s="21"/>
      <c r="L2050" s="21"/>
      <c r="M2050" s="22"/>
      <c r="N2050" s="22"/>
      <c r="O2050" s="22"/>
      <c r="P2050" s="22"/>
      <c r="Q2050" s="18"/>
      <c r="R2050" s="18"/>
      <c r="S2050" s="946"/>
      <c r="T2050" s="913"/>
      <c r="U2050" s="913"/>
      <c r="V2050" s="913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</row>
    <row r="2051" spans="1:116" ht="9.75" customHeight="1" outlineLevel="4" thickBot="1" x14ac:dyDescent="0.25">
      <c r="A2051" s="1003"/>
      <c r="B2051" s="1007"/>
      <c r="C2051" s="1011"/>
      <c r="D2051" s="980"/>
      <c r="E2051" s="962"/>
      <c r="F2051" s="1148"/>
      <c r="G2051" s="944"/>
      <c r="H2051" s="988"/>
      <c r="I2051" s="988"/>
      <c r="J2051" s="19" t="s">
        <v>385</v>
      </c>
      <c r="K2051" s="19">
        <f>SUM(K2047:K2050)</f>
        <v>0</v>
      </c>
      <c r="L2051" s="19">
        <f>SUM(L2047:L2050)</f>
        <v>0</v>
      </c>
      <c r="M2051" s="19">
        <f t="shared" ref="M2051:R2051" si="489">SUM(M2047:M2050)</f>
        <v>0</v>
      </c>
      <c r="N2051" s="19">
        <f t="shared" si="489"/>
        <v>0</v>
      </c>
      <c r="O2051" s="19">
        <f t="shared" si="489"/>
        <v>0</v>
      </c>
      <c r="P2051" s="19">
        <f t="shared" si="489"/>
        <v>0</v>
      </c>
      <c r="Q2051" s="19">
        <f t="shared" si="489"/>
        <v>0</v>
      </c>
      <c r="R2051" s="19">
        <f t="shared" si="489"/>
        <v>0</v>
      </c>
      <c r="S2051" s="947"/>
      <c r="T2051" s="914"/>
      <c r="U2051" s="914"/>
      <c r="V2051" s="914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</row>
    <row r="2052" spans="1:116" ht="9.75" customHeight="1" outlineLevel="4" x14ac:dyDescent="0.15">
      <c r="A2052" s="1000" t="s">
        <v>73</v>
      </c>
      <c r="B2052" s="1004" t="s">
        <v>12</v>
      </c>
      <c r="C2052" s="1008" t="s">
        <v>11</v>
      </c>
      <c r="D2052" s="978">
        <v>2</v>
      </c>
      <c r="E2052" s="960" t="s">
        <v>12</v>
      </c>
      <c r="F2052" s="963"/>
      <c r="G2052" s="942"/>
      <c r="H2052" s="942"/>
      <c r="I2052" s="942"/>
      <c r="J2052" s="14" t="s">
        <v>156</v>
      </c>
      <c r="K2052" s="20"/>
      <c r="L2052" s="20"/>
      <c r="M2052" s="17"/>
      <c r="N2052" s="17"/>
      <c r="O2052" s="17"/>
      <c r="P2052" s="17"/>
      <c r="Q2052" s="16"/>
      <c r="R2052" s="16"/>
      <c r="S2052" s="945"/>
      <c r="T2052" s="912"/>
      <c r="U2052" s="912"/>
      <c r="V2052" s="912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</row>
    <row r="2053" spans="1:116" ht="11.25" customHeight="1" outlineLevel="4" x14ac:dyDescent="0.15">
      <c r="A2053" s="1001"/>
      <c r="B2053" s="1005"/>
      <c r="C2053" s="1009"/>
      <c r="D2053" s="979"/>
      <c r="E2053" s="961"/>
      <c r="F2053" s="964"/>
      <c r="G2053" s="943"/>
      <c r="H2053" s="943"/>
      <c r="I2053" s="943"/>
      <c r="J2053" s="16" t="s">
        <v>157</v>
      </c>
      <c r="K2053" s="20"/>
      <c r="L2053" s="20"/>
      <c r="M2053" s="17"/>
      <c r="N2053" s="17"/>
      <c r="O2053" s="17"/>
      <c r="P2053" s="17"/>
      <c r="Q2053" s="16"/>
      <c r="R2053" s="16"/>
      <c r="S2053" s="946"/>
      <c r="T2053" s="913"/>
      <c r="U2053" s="913"/>
      <c r="V2053" s="913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</row>
    <row r="2054" spans="1:116" ht="9.75" customHeight="1" outlineLevel="4" x14ac:dyDescent="0.15">
      <c r="A2054" s="1001"/>
      <c r="B2054" s="1005"/>
      <c r="C2054" s="1009"/>
      <c r="D2054" s="979"/>
      <c r="E2054" s="961"/>
      <c r="F2054" s="964"/>
      <c r="G2054" s="943"/>
      <c r="H2054" s="943"/>
      <c r="I2054" s="943"/>
      <c r="J2054" s="16" t="s">
        <v>158</v>
      </c>
      <c r="K2054" s="20"/>
      <c r="L2054" s="20"/>
      <c r="M2054" s="17"/>
      <c r="N2054" s="17"/>
      <c r="O2054" s="17"/>
      <c r="P2054" s="17"/>
      <c r="Q2054" s="16"/>
      <c r="R2054" s="16"/>
      <c r="S2054" s="946"/>
      <c r="T2054" s="913"/>
      <c r="U2054" s="913"/>
      <c r="V2054" s="913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</row>
    <row r="2055" spans="1:116" ht="9.75" customHeight="1" outlineLevel="4" x14ac:dyDescent="0.15">
      <c r="A2055" s="1002"/>
      <c r="B2055" s="1006"/>
      <c r="C2055" s="1010"/>
      <c r="D2055" s="979"/>
      <c r="E2055" s="961"/>
      <c r="F2055" s="964"/>
      <c r="G2055" s="943"/>
      <c r="H2055" s="943"/>
      <c r="I2055" s="943"/>
      <c r="J2055" s="18" t="s">
        <v>159</v>
      </c>
      <c r="K2055" s="21"/>
      <c r="L2055" s="21"/>
      <c r="M2055" s="22"/>
      <c r="N2055" s="22"/>
      <c r="O2055" s="22"/>
      <c r="P2055" s="22"/>
      <c r="Q2055" s="18"/>
      <c r="R2055" s="18"/>
      <c r="S2055" s="946"/>
      <c r="T2055" s="913"/>
      <c r="U2055" s="913"/>
      <c r="V2055" s="913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</row>
    <row r="2056" spans="1:116" ht="9.75" customHeight="1" outlineLevel="4" thickBot="1" x14ac:dyDescent="0.2">
      <c r="A2056" s="1003"/>
      <c r="B2056" s="1007"/>
      <c r="C2056" s="1011"/>
      <c r="D2056" s="980"/>
      <c r="E2056" s="962"/>
      <c r="F2056" s="965"/>
      <c r="G2056" s="944"/>
      <c r="H2056" s="944"/>
      <c r="I2056" s="944"/>
      <c r="J2056" s="19" t="s">
        <v>385</v>
      </c>
      <c r="K2056" s="19">
        <f>SUM(K2052:K2055)</f>
        <v>0</v>
      </c>
      <c r="L2056" s="19">
        <f>SUM(L2052:L2055)</f>
        <v>0</v>
      </c>
      <c r="M2056" s="19">
        <f t="shared" ref="M2056:R2056" si="490">SUM(M2052:M2055)</f>
        <v>0</v>
      </c>
      <c r="N2056" s="19">
        <f t="shared" si="490"/>
        <v>0</v>
      </c>
      <c r="O2056" s="19">
        <f t="shared" si="490"/>
        <v>0</v>
      </c>
      <c r="P2056" s="19">
        <f t="shared" si="490"/>
        <v>0</v>
      </c>
      <c r="Q2056" s="19">
        <f t="shared" si="490"/>
        <v>0</v>
      </c>
      <c r="R2056" s="19">
        <f t="shared" si="490"/>
        <v>0</v>
      </c>
      <c r="S2056" s="947"/>
      <c r="T2056" s="914"/>
      <c r="U2056" s="914"/>
      <c r="V2056" s="914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</row>
    <row r="2057" spans="1:116" ht="9.75" customHeight="1" outlineLevel="3" thickBot="1" x14ac:dyDescent="0.2">
      <c r="A2057" s="30" t="s">
        <v>73</v>
      </c>
      <c r="B2057" s="31" t="s">
        <v>12</v>
      </c>
      <c r="C2057" s="10" t="s">
        <v>11</v>
      </c>
      <c r="D2057" s="25">
        <v>2</v>
      </c>
      <c r="E2057" s="915" t="s">
        <v>46</v>
      </c>
      <c r="F2057" s="916"/>
      <c r="G2057" s="916"/>
      <c r="H2057" s="916"/>
      <c r="I2057" s="916"/>
      <c r="J2057" s="917"/>
      <c r="K2057" s="26">
        <f>K2046+K2051+K2056</f>
        <v>142121.66</v>
      </c>
      <c r="L2057" s="26">
        <f>L2046+L2051+L2056</f>
        <v>14212.17</v>
      </c>
      <c r="M2057" s="26">
        <f t="shared" ref="M2057:R2057" si="491">M2046+M2051+M2056</f>
        <v>14212.17</v>
      </c>
      <c r="N2057" s="26">
        <f t="shared" si="491"/>
        <v>968</v>
      </c>
      <c r="O2057" s="26">
        <f t="shared" si="491"/>
        <v>0</v>
      </c>
      <c r="P2057" s="26">
        <f t="shared" si="491"/>
        <v>13244.17</v>
      </c>
      <c r="Q2057" s="26">
        <f t="shared" si="491"/>
        <v>56848.66</v>
      </c>
      <c r="R2057" s="26">
        <f t="shared" si="491"/>
        <v>71060.83</v>
      </c>
      <c r="S2057" s="42" t="s">
        <v>13</v>
      </c>
      <c r="T2057" s="43" t="s">
        <v>13</v>
      </c>
      <c r="U2057" s="44" t="s">
        <v>13</v>
      </c>
      <c r="V2057" s="45" t="s">
        <v>13</v>
      </c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</row>
    <row r="2058" spans="1:116" ht="9.75" customHeight="1" outlineLevel="4" thickBot="1" x14ac:dyDescent="0.2">
      <c r="A2058" s="11" t="s">
        <v>73</v>
      </c>
      <c r="B2058" s="12" t="s">
        <v>12</v>
      </c>
      <c r="C2058" s="86" t="s">
        <v>11</v>
      </c>
      <c r="D2058" s="13">
        <v>3</v>
      </c>
      <c r="E2058" s="1016" t="s">
        <v>263</v>
      </c>
      <c r="F2058" s="1017"/>
      <c r="G2058" s="1017"/>
      <c r="H2058" s="1017"/>
      <c r="I2058" s="1017"/>
      <c r="J2058" s="1017"/>
      <c r="K2058" s="1017"/>
      <c r="L2058" s="1017"/>
      <c r="M2058" s="1017"/>
      <c r="N2058" s="1017"/>
      <c r="O2058" s="1017"/>
      <c r="P2058" s="1017"/>
      <c r="Q2058" s="1017"/>
      <c r="R2058" s="1017"/>
      <c r="S2058" s="1017"/>
      <c r="T2058" s="1017"/>
      <c r="U2058" s="1017"/>
      <c r="V2058" s="1018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</row>
    <row r="2059" spans="1:116" ht="9.75" customHeight="1" outlineLevel="4" x14ac:dyDescent="0.15">
      <c r="A2059" s="1000" t="s">
        <v>73</v>
      </c>
      <c r="B2059" s="1004" t="s">
        <v>12</v>
      </c>
      <c r="C2059" s="1008" t="s">
        <v>11</v>
      </c>
      <c r="D2059" s="978">
        <v>3</v>
      </c>
      <c r="E2059" s="1022" t="s">
        <v>10</v>
      </c>
      <c r="F2059" s="966"/>
      <c r="G2059" s="942"/>
      <c r="H2059" s="942"/>
      <c r="I2059" s="942"/>
      <c r="J2059" s="16" t="s">
        <v>156</v>
      </c>
      <c r="K2059" s="20"/>
      <c r="L2059" s="14"/>
      <c r="M2059" s="15"/>
      <c r="N2059" s="15"/>
      <c r="O2059" s="15"/>
      <c r="P2059" s="15"/>
      <c r="Q2059" s="14"/>
      <c r="R2059" s="14"/>
      <c r="S2059" s="1012"/>
      <c r="T2059" s="912"/>
      <c r="U2059" s="912"/>
      <c r="V2059" s="912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</row>
    <row r="2060" spans="1:116" ht="9.75" customHeight="1" outlineLevel="4" x14ac:dyDescent="0.15">
      <c r="A2060" s="1001"/>
      <c r="B2060" s="1005"/>
      <c r="C2060" s="1009"/>
      <c r="D2060" s="979"/>
      <c r="E2060" s="1023"/>
      <c r="F2060" s="967"/>
      <c r="G2060" s="943"/>
      <c r="H2060" s="943"/>
      <c r="I2060" s="943"/>
      <c r="J2060" s="16" t="s">
        <v>157</v>
      </c>
      <c r="K2060" s="20"/>
      <c r="L2060" s="16"/>
      <c r="M2060" s="17"/>
      <c r="N2060" s="17"/>
      <c r="O2060" s="17"/>
      <c r="P2060" s="17"/>
      <c r="Q2060" s="16"/>
      <c r="R2060" s="16"/>
      <c r="S2060" s="1013"/>
      <c r="T2060" s="913"/>
      <c r="U2060" s="913"/>
      <c r="V2060" s="913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</row>
    <row r="2061" spans="1:116" ht="9.75" customHeight="1" outlineLevel="4" x14ac:dyDescent="0.15">
      <c r="A2061" s="1001"/>
      <c r="B2061" s="1005"/>
      <c r="C2061" s="1009"/>
      <c r="D2061" s="979"/>
      <c r="E2061" s="1023"/>
      <c r="F2061" s="967"/>
      <c r="G2061" s="943"/>
      <c r="H2061" s="943"/>
      <c r="I2061" s="943"/>
      <c r="J2061" s="16" t="s">
        <v>158</v>
      </c>
      <c r="K2061" s="20"/>
      <c r="L2061" s="16"/>
      <c r="M2061" s="17"/>
      <c r="N2061" s="17"/>
      <c r="O2061" s="17"/>
      <c r="P2061" s="17"/>
      <c r="Q2061" s="16"/>
      <c r="R2061" s="16"/>
      <c r="S2061" s="1013"/>
      <c r="T2061" s="913"/>
      <c r="U2061" s="913"/>
      <c r="V2061" s="913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</row>
    <row r="2062" spans="1:116" ht="9.75" customHeight="1" outlineLevel="4" x14ac:dyDescent="0.15">
      <c r="A2062" s="1002"/>
      <c r="B2062" s="1006"/>
      <c r="C2062" s="1010"/>
      <c r="D2062" s="979"/>
      <c r="E2062" s="1024"/>
      <c r="F2062" s="967"/>
      <c r="G2062" s="943"/>
      <c r="H2062" s="943"/>
      <c r="I2062" s="943"/>
      <c r="J2062" s="18" t="s">
        <v>159</v>
      </c>
      <c r="K2062" s="21"/>
      <c r="L2062" s="18"/>
      <c r="M2062" s="18"/>
      <c r="N2062" s="18"/>
      <c r="O2062" s="18"/>
      <c r="P2062" s="18"/>
      <c r="Q2062" s="18"/>
      <c r="R2062" s="18"/>
      <c r="S2062" s="1014"/>
      <c r="T2062" s="913"/>
      <c r="U2062" s="913"/>
      <c r="V2062" s="913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</row>
    <row r="2063" spans="1:116" ht="9.75" customHeight="1" outlineLevel="4" thickBot="1" x14ac:dyDescent="0.2">
      <c r="A2063" s="1003"/>
      <c r="B2063" s="1007"/>
      <c r="C2063" s="1011"/>
      <c r="D2063" s="980"/>
      <c r="E2063" s="1025"/>
      <c r="F2063" s="968"/>
      <c r="G2063" s="944"/>
      <c r="H2063" s="944"/>
      <c r="I2063" s="944"/>
      <c r="J2063" s="19" t="s">
        <v>385</v>
      </c>
      <c r="K2063" s="19">
        <f>SUM(K2059:K2062)</f>
        <v>0</v>
      </c>
      <c r="L2063" s="19">
        <f>SUM(L2059:L2062)</f>
        <v>0</v>
      </c>
      <c r="M2063" s="19">
        <f t="shared" ref="M2063:R2063" si="492">SUM(M2059:M2062)</f>
        <v>0</v>
      </c>
      <c r="N2063" s="19">
        <f t="shared" si="492"/>
        <v>0</v>
      </c>
      <c r="O2063" s="19">
        <f t="shared" si="492"/>
        <v>0</v>
      </c>
      <c r="P2063" s="19">
        <f t="shared" si="492"/>
        <v>0</v>
      </c>
      <c r="Q2063" s="19">
        <f t="shared" si="492"/>
        <v>0</v>
      </c>
      <c r="R2063" s="19">
        <f t="shared" si="492"/>
        <v>0</v>
      </c>
      <c r="S2063" s="1015"/>
      <c r="T2063" s="914"/>
      <c r="U2063" s="914"/>
      <c r="V2063" s="914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</row>
    <row r="2064" spans="1:116" ht="9.75" customHeight="1" outlineLevel="4" x14ac:dyDescent="0.15">
      <c r="A2064" s="1000" t="s">
        <v>73</v>
      </c>
      <c r="B2064" s="1004" t="s">
        <v>12</v>
      </c>
      <c r="C2064" s="1008" t="s">
        <v>11</v>
      </c>
      <c r="D2064" s="978">
        <v>3</v>
      </c>
      <c r="E2064" s="960" t="s">
        <v>11</v>
      </c>
      <c r="F2064" s="963"/>
      <c r="G2064" s="942"/>
      <c r="H2064" s="942"/>
      <c r="I2064" s="942"/>
      <c r="J2064" s="14" t="s">
        <v>156</v>
      </c>
      <c r="K2064" s="20"/>
      <c r="L2064" s="20"/>
      <c r="M2064" s="17"/>
      <c r="N2064" s="17"/>
      <c r="O2064" s="17"/>
      <c r="P2064" s="17"/>
      <c r="Q2064" s="16"/>
      <c r="R2064" s="16"/>
      <c r="S2064" s="945"/>
      <c r="T2064" s="912"/>
      <c r="U2064" s="912"/>
      <c r="V2064" s="912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</row>
    <row r="2065" spans="1:116" ht="9.75" customHeight="1" outlineLevel="4" x14ac:dyDescent="0.15">
      <c r="A2065" s="1001"/>
      <c r="B2065" s="1005"/>
      <c r="C2065" s="1009"/>
      <c r="D2065" s="979"/>
      <c r="E2065" s="961"/>
      <c r="F2065" s="964"/>
      <c r="G2065" s="943"/>
      <c r="H2065" s="943"/>
      <c r="I2065" s="943"/>
      <c r="J2065" s="16" t="s">
        <v>157</v>
      </c>
      <c r="K2065" s="20"/>
      <c r="L2065" s="20"/>
      <c r="M2065" s="17"/>
      <c r="N2065" s="17"/>
      <c r="O2065" s="17"/>
      <c r="P2065" s="17"/>
      <c r="Q2065" s="16"/>
      <c r="R2065" s="16"/>
      <c r="S2065" s="946"/>
      <c r="T2065" s="913"/>
      <c r="U2065" s="913"/>
      <c r="V2065" s="913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</row>
    <row r="2066" spans="1:116" ht="9.75" customHeight="1" outlineLevel="4" x14ac:dyDescent="0.15">
      <c r="A2066" s="1001"/>
      <c r="B2066" s="1005"/>
      <c r="C2066" s="1009"/>
      <c r="D2066" s="979"/>
      <c r="E2066" s="961"/>
      <c r="F2066" s="964"/>
      <c r="G2066" s="943"/>
      <c r="H2066" s="943"/>
      <c r="I2066" s="943"/>
      <c r="J2066" s="16" t="s">
        <v>158</v>
      </c>
      <c r="K2066" s="20"/>
      <c r="L2066" s="20"/>
      <c r="M2066" s="17"/>
      <c r="N2066" s="17"/>
      <c r="O2066" s="17"/>
      <c r="P2066" s="17"/>
      <c r="Q2066" s="16"/>
      <c r="R2066" s="16"/>
      <c r="S2066" s="946"/>
      <c r="T2066" s="913"/>
      <c r="U2066" s="913"/>
      <c r="V2066" s="913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</row>
    <row r="2067" spans="1:116" ht="9.75" customHeight="1" outlineLevel="4" x14ac:dyDescent="0.15">
      <c r="A2067" s="1002"/>
      <c r="B2067" s="1006"/>
      <c r="C2067" s="1010"/>
      <c r="D2067" s="979"/>
      <c r="E2067" s="961"/>
      <c r="F2067" s="964"/>
      <c r="G2067" s="943"/>
      <c r="H2067" s="943"/>
      <c r="I2067" s="943"/>
      <c r="J2067" s="18" t="s">
        <v>159</v>
      </c>
      <c r="K2067" s="21"/>
      <c r="L2067" s="21"/>
      <c r="M2067" s="22"/>
      <c r="N2067" s="22"/>
      <c r="O2067" s="22"/>
      <c r="P2067" s="22"/>
      <c r="Q2067" s="18"/>
      <c r="R2067" s="18"/>
      <c r="S2067" s="946"/>
      <c r="T2067" s="913"/>
      <c r="U2067" s="913"/>
      <c r="V2067" s="913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</row>
    <row r="2068" spans="1:116" ht="9.75" customHeight="1" outlineLevel="4" thickBot="1" x14ac:dyDescent="0.2">
      <c r="A2068" s="1003"/>
      <c r="B2068" s="1007"/>
      <c r="C2068" s="1011"/>
      <c r="D2068" s="980"/>
      <c r="E2068" s="962"/>
      <c r="F2068" s="965"/>
      <c r="G2068" s="944"/>
      <c r="H2068" s="944"/>
      <c r="I2068" s="944"/>
      <c r="J2068" s="19" t="s">
        <v>385</v>
      </c>
      <c r="K2068" s="19">
        <f>SUM(K2064:K2067)</f>
        <v>0</v>
      </c>
      <c r="L2068" s="19">
        <f>SUM(L2064:L2067)</f>
        <v>0</v>
      </c>
      <c r="M2068" s="19">
        <f t="shared" ref="M2068:R2068" si="493">SUM(M2064:M2067)</f>
        <v>0</v>
      </c>
      <c r="N2068" s="19">
        <f t="shared" si="493"/>
        <v>0</v>
      </c>
      <c r="O2068" s="19">
        <f t="shared" si="493"/>
        <v>0</v>
      </c>
      <c r="P2068" s="19">
        <f t="shared" si="493"/>
        <v>0</v>
      </c>
      <c r="Q2068" s="19">
        <f t="shared" si="493"/>
        <v>0</v>
      </c>
      <c r="R2068" s="19">
        <f t="shared" si="493"/>
        <v>0</v>
      </c>
      <c r="S2068" s="947"/>
      <c r="T2068" s="914"/>
      <c r="U2068" s="914"/>
      <c r="V2068" s="914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</row>
    <row r="2069" spans="1:116" ht="10.5" customHeight="1" outlineLevel="4" x14ac:dyDescent="0.15">
      <c r="A2069" s="1000" t="s">
        <v>73</v>
      </c>
      <c r="B2069" s="1004" t="s">
        <v>12</v>
      </c>
      <c r="C2069" s="1008" t="s">
        <v>11</v>
      </c>
      <c r="D2069" s="978">
        <v>3</v>
      </c>
      <c r="E2069" s="960" t="s">
        <v>12</v>
      </c>
      <c r="F2069" s="963"/>
      <c r="G2069" s="942"/>
      <c r="H2069" s="942"/>
      <c r="I2069" s="942"/>
      <c r="J2069" s="14" t="s">
        <v>156</v>
      </c>
      <c r="K2069" s="20"/>
      <c r="L2069" s="20"/>
      <c r="M2069" s="17"/>
      <c r="N2069" s="17"/>
      <c r="O2069" s="17"/>
      <c r="P2069" s="17"/>
      <c r="Q2069" s="16"/>
      <c r="R2069" s="16"/>
      <c r="S2069" s="945"/>
      <c r="T2069" s="912"/>
      <c r="U2069" s="912"/>
      <c r="V2069" s="912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</row>
    <row r="2070" spans="1:116" ht="11.25" customHeight="1" outlineLevel="4" x14ac:dyDescent="0.15">
      <c r="A2070" s="1001"/>
      <c r="B2070" s="1005"/>
      <c r="C2070" s="1009"/>
      <c r="D2070" s="979"/>
      <c r="E2070" s="961"/>
      <c r="F2070" s="964"/>
      <c r="G2070" s="943"/>
      <c r="H2070" s="943"/>
      <c r="I2070" s="943"/>
      <c r="J2070" s="16" t="s">
        <v>157</v>
      </c>
      <c r="K2070" s="20"/>
      <c r="L2070" s="20"/>
      <c r="M2070" s="17"/>
      <c r="N2070" s="17"/>
      <c r="O2070" s="17"/>
      <c r="P2070" s="17"/>
      <c r="Q2070" s="16"/>
      <c r="R2070" s="16"/>
      <c r="S2070" s="946"/>
      <c r="T2070" s="913"/>
      <c r="U2070" s="913"/>
      <c r="V2070" s="913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</row>
    <row r="2071" spans="1:116" ht="9.75" customHeight="1" outlineLevel="4" x14ac:dyDescent="0.15">
      <c r="A2071" s="1001"/>
      <c r="B2071" s="1005"/>
      <c r="C2071" s="1009"/>
      <c r="D2071" s="979"/>
      <c r="E2071" s="961"/>
      <c r="F2071" s="964"/>
      <c r="G2071" s="943"/>
      <c r="H2071" s="943"/>
      <c r="I2071" s="943"/>
      <c r="J2071" s="16" t="s">
        <v>158</v>
      </c>
      <c r="K2071" s="20"/>
      <c r="L2071" s="20"/>
      <c r="M2071" s="17"/>
      <c r="N2071" s="17"/>
      <c r="O2071" s="17"/>
      <c r="P2071" s="17"/>
      <c r="Q2071" s="16"/>
      <c r="R2071" s="16"/>
      <c r="S2071" s="946"/>
      <c r="T2071" s="913"/>
      <c r="U2071" s="913"/>
      <c r="V2071" s="913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</row>
    <row r="2072" spans="1:116" ht="9.75" customHeight="1" outlineLevel="4" x14ac:dyDescent="0.15">
      <c r="A2072" s="1002"/>
      <c r="B2072" s="1006"/>
      <c r="C2072" s="1010"/>
      <c r="D2072" s="979"/>
      <c r="E2072" s="961"/>
      <c r="F2072" s="964"/>
      <c r="G2072" s="943"/>
      <c r="H2072" s="943"/>
      <c r="I2072" s="943"/>
      <c r="J2072" s="18" t="s">
        <v>159</v>
      </c>
      <c r="K2072" s="21"/>
      <c r="L2072" s="21"/>
      <c r="M2072" s="22"/>
      <c r="N2072" s="22"/>
      <c r="O2072" s="22"/>
      <c r="P2072" s="22"/>
      <c r="Q2072" s="18"/>
      <c r="R2072" s="18"/>
      <c r="S2072" s="946"/>
      <c r="T2072" s="913"/>
      <c r="U2072" s="913"/>
      <c r="V2072" s="913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</row>
    <row r="2073" spans="1:116" ht="9.75" customHeight="1" outlineLevel="4" thickBot="1" x14ac:dyDescent="0.2">
      <c r="A2073" s="1003"/>
      <c r="B2073" s="1007"/>
      <c r="C2073" s="1011"/>
      <c r="D2073" s="980"/>
      <c r="E2073" s="962"/>
      <c r="F2073" s="965"/>
      <c r="G2073" s="944"/>
      <c r="H2073" s="944"/>
      <c r="I2073" s="944"/>
      <c r="J2073" s="19" t="s">
        <v>385</v>
      </c>
      <c r="K2073" s="19">
        <f>SUM(K2069:K2072)</f>
        <v>0</v>
      </c>
      <c r="L2073" s="19">
        <f>SUM(L2069:L2072)</f>
        <v>0</v>
      </c>
      <c r="M2073" s="19">
        <f t="shared" ref="M2073:R2073" si="494">SUM(M2069:M2072)</f>
        <v>0</v>
      </c>
      <c r="N2073" s="19">
        <f t="shared" si="494"/>
        <v>0</v>
      </c>
      <c r="O2073" s="19">
        <f t="shared" si="494"/>
        <v>0</v>
      </c>
      <c r="P2073" s="19">
        <f t="shared" si="494"/>
        <v>0</v>
      </c>
      <c r="Q2073" s="19">
        <f t="shared" si="494"/>
        <v>0</v>
      </c>
      <c r="R2073" s="19">
        <f t="shared" si="494"/>
        <v>0</v>
      </c>
      <c r="S2073" s="947"/>
      <c r="T2073" s="914"/>
      <c r="U2073" s="914"/>
      <c r="V2073" s="914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</row>
    <row r="2074" spans="1:116" ht="9.75" customHeight="1" outlineLevel="3" thickBot="1" x14ac:dyDescent="0.2">
      <c r="A2074" s="30" t="s">
        <v>73</v>
      </c>
      <c r="B2074" s="31" t="s">
        <v>12</v>
      </c>
      <c r="C2074" s="10" t="s">
        <v>11</v>
      </c>
      <c r="D2074" s="25">
        <v>3</v>
      </c>
      <c r="E2074" s="915" t="s">
        <v>46</v>
      </c>
      <c r="F2074" s="916"/>
      <c r="G2074" s="916"/>
      <c r="H2074" s="916"/>
      <c r="I2074" s="916"/>
      <c r="J2074" s="917"/>
      <c r="K2074" s="26">
        <f>K2063+K2068+K2073</f>
        <v>0</v>
      </c>
      <c r="L2074" s="26">
        <f>L2063+L2068+L2073</f>
        <v>0</v>
      </c>
      <c r="M2074" s="26">
        <f t="shared" ref="M2074:R2074" si="495">M2063+M2068+M2073</f>
        <v>0</v>
      </c>
      <c r="N2074" s="26">
        <f t="shared" si="495"/>
        <v>0</v>
      </c>
      <c r="O2074" s="26">
        <f t="shared" si="495"/>
        <v>0</v>
      </c>
      <c r="P2074" s="26">
        <f t="shared" si="495"/>
        <v>0</v>
      </c>
      <c r="Q2074" s="26">
        <f t="shared" si="495"/>
        <v>0</v>
      </c>
      <c r="R2074" s="26">
        <f t="shared" si="495"/>
        <v>0</v>
      </c>
      <c r="S2074" s="42" t="s">
        <v>13</v>
      </c>
      <c r="T2074" s="43" t="s">
        <v>13</v>
      </c>
      <c r="U2074" s="44" t="s">
        <v>13</v>
      </c>
      <c r="V2074" s="45" t="s">
        <v>13</v>
      </c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</row>
    <row r="2075" spans="1:116" ht="9.75" customHeight="1" outlineLevel="4" thickBot="1" x14ac:dyDescent="0.2">
      <c r="A2075" s="11" t="s">
        <v>73</v>
      </c>
      <c r="B2075" s="12" t="s">
        <v>12</v>
      </c>
      <c r="C2075" s="86" t="s">
        <v>11</v>
      </c>
      <c r="D2075" s="13">
        <v>4</v>
      </c>
      <c r="E2075" s="1016" t="s">
        <v>264</v>
      </c>
      <c r="F2075" s="1017"/>
      <c r="G2075" s="1017"/>
      <c r="H2075" s="1017"/>
      <c r="I2075" s="1017"/>
      <c r="J2075" s="1017"/>
      <c r="K2075" s="1017"/>
      <c r="L2075" s="1017"/>
      <c r="M2075" s="1017"/>
      <c r="N2075" s="1017"/>
      <c r="O2075" s="1017"/>
      <c r="P2075" s="1017"/>
      <c r="Q2075" s="1017"/>
      <c r="R2075" s="1017"/>
      <c r="S2075" s="1017"/>
      <c r="T2075" s="1017"/>
      <c r="U2075" s="1017"/>
      <c r="V2075" s="1018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</row>
    <row r="2076" spans="1:116" ht="9.75" customHeight="1" outlineLevel="4" x14ac:dyDescent="0.15">
      <c r="A2076" s="1000" t="s">
        <v>73</v>
      </c>
      <c r="B2076" s="1004" t="s">
        <v>12</v>
      </c>
      <c r="C2076" s="1008" t="s">
        <v>11</v>
      </c>
      <c r="D2076" s="978">
        <v>4</v>
      </c>
      <c r="E2076" s="1022" t="s">
        <v>10</v>
      </c>
      <c r="F2076" s="966"/>
      <c r="G2076" s="942"/>
      <c r="H2076" s="942"/>
      <c r="I2076" s="942"/>
      <c r="J2076" s="16" t="s">
        <v>156</v>
      </c>
      <c r="K2076" s="20"/>
      <c r="L2076" s="14"/>
      <c r="M2076" s="15"/>
      <c r="N2076" s="15"/>
      <c r="O2076" s="15"/>
      <c r="P2076" s="15"/>
      <c r="Q2076" s="14"/>
      <c r="R2076" s="14"/>
      <c r="S2076" s="1012"/>
      <c r="T2076" s="912"/>
      <c r="U2076" s="912"/>
      <c r="V2076" s="912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</row>
    <row r="2077" spans="1:116" ht="9.75" customHeight="1" outlineLevel="4" x14ac:dyDescent="0.15">
      <c r="A2077" s="1001"/>
      <c r="B2077" s="1005"/>
      <c r="C2077" s="1009"/>
      <c r="D2077" s="979"/>
      <c r="E2077" s="1023"/>
      <c r="F2077" s="967"/>
      <c r="G2077" s="943"/>
      <c r="H2077" s="943"/>
      <c r="I2077" s="943"/>
      <c r="J2077" s="16" t="s">
        <v>157</v>
      </c>
      <c r="K2077" s="20"/>
      <c r="L2077" s="16"/>
      <c r="M2077" s="17"/>
      <c r="N2077" s="17"/>
      <c r="O2077" s="17"/>
      <c r="P2077" s="17"/>
      <c r="Q2077" s="16"/>
      <c r="R2077" s="16"/>
      <c r="S2077" s="1013"/>
      <c r="T2077" s="913"/>
      <c r="U2077" s="913"/>
      <c r="V2077" s="913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</row>
    <row r="2078" spans="1:116" ht="9.75" customHeight="1" outlineLevel="4" x14ac:dyDescent="0.15">
      <c r="A2078" s="1001"/>
      <c r="B2078" s="1005"/>
      <c r="C2078" s="1009"/>
      <c r="D2078" s="979"/>
      <c r="E2078" s="1023"/>
      <c r="F2078" s="967"/>
      <c r="G2078" s="943"/>
      <c r="H2078" s="943"/>
      <c r="I2078" s="943"/>
      <c r="J2078" s="16" t="s">
        <v>158</v>
      </c>
      <c r="K2078" s="20"/>
      <c r="L2078" s="16"/>
      <c r="M2078" s="17"/>
      <c r="N2078" s="17"/>
      <c r="O2078" s="17"/>
      <c r="P2078" s="17"/>
      <c r="Q2078" s="16"/>
      <c r="R2078" s="16"/>
      <c r="S2078" s="1013"/>
      <c r="T2078" s="913"/>
      <c r="U2078" s="913"/>
      <c r="V2078" s="913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</row>
    <row r="2079" spans="1:116" ht="9.75" customHeight="1" outlineLevel="4" x14ac:dyDescent="0.15">
      <c r="A2079" s="1002"/>
      <c r="B2079" s="1006"/>
      <c r="C2079" s="1010"/>
      <c r="D2079" s="979"/>
      <c r="E2079" s="1024"/>
      <c r="F2079" s="967"/>
      <c r="G2079" s="943"/>
      <c r="H2079" s="943"/>
      <c r="I2079" s="943"/>
      <c r="J2079" s="18" t="s">
        <v>159</v>
      </c>
      <c r="K2079" s="21"/>
      <c r="L2079" s="18"/>
      <c r="M2079" s="18"/>
      <c r="N2079" s="18"/>
      <c r="O2079" s="18"/>
      <c r="P2079" s="18"/>
      <c r="Q2079" s="18"/>
      <c r="R2079" s="18"/>
      <c r="S2079" s="1014"/>
      <c r="T2079" s="913"/>
      <c r="U2079" s="913"/>
      <c r="V2079" s="913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</row>
    <row r="2080" spans="1:116" ht="9.75" customHeight="1" outlineLevel="4" thickBot="1" x14ac:dyDescent="0.2">
      <c r="A2080" s="1003"/>
      <c r="B2080" s="1007"/>
      <c r="C2080" s="1011"/>
      <c r="D2080" s="980"/>
      <c r="E2080" s="1025"/>
      <c r="F2080" s="968"/>
      <c r="G2080" s="944"/>
      <c r="H2080" s="944"/>
      <c r="I2080" s="944"/>
      <c r="J2080" s="19" t="s">
        <v>385</v>
      </c>
      <c r="K2080" s="19">
        <f>SUM(K2076:K2079)</f>
        <v>0</v>
      </c>
      <c r="L2080" s="19">
        <f>SUM(L2076:L2079)</f>
        <v>0</v>
      </c>
      <c r="M2080" s="19">
        <f t="shared" ref="M2080:R2080" si="496">SUM(M2076:M2079)</f>
        <v>0</v>
      </c>
      <c r="N2080" s="19">
        <f t="shared" si="496"/>
        <v>0</v>
      </c>
      <c r="O2080" s="19">
        <f t="shared" si="496"/>
        <v>0</v>
      </c>
      <c r="P2080" s="19">
        <f t="shared" si="496"/>
        <v>0</v>
      </c>
      <c r="Q2080" s="19">
        <f t="shared" si="496"/>
        <v>0</v>
      </c>
      <c r="R2080" s="19">
        <f t="shared" si="496"/>
        <v>0</v>
      </c>
      <c r="S2080" s="1015"/>
      <c r="T2080" s="914"/>
      <c r="U2080" s="914"/>
      <c r="V2080" s="914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</row>
    <row r="2081" spans="1:116" ht="9.75" customHeight="1" outlineLevel="4" x14ac:dyDescent="0.15">
      <c r="A2081" s="1000" t="s">
        <v>73</v>
      </c>
      <c r="B2081" s="1004" t="s">
        <v>12</v>
      </c>
      <c r="C2081" s="1008" t="s">
        <v>11</v>
      </c>
      <c r="D2081" s="978">
        <v>4</v>
      </c>
      <c r="E2081" s="960" t="s">
        <v>11</v>
      </c>
      <c r="F2081" s="963"/>
      <c r="G2081" s="942"/>
      <c r="H2081" s="942"/>
      <c r="I2081" s="942"/>
      <c r="J2081" s="14" t="s">
        <v>156</v>
      </c>
      <c r="K2081" s="20"/>
      <c r="L2081" s="20"/>
      <c r="M2081" s="17"/>
      <c r="N2081" s="17"/>
      <c r="O2081" s="17"/>
      <c r="P2081" s="17"/>
      <c r="Q2081" s="16"/>
      <c r="R2081" s="16"/>
      <c r="S2081" s="945"/>
      <c r="T2081" s="912"/>
      <c r="U2081" s="912"/>
      <c r="V2081" s="912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</row>
    <row r="2082" spans="1:116" ht="9.75" customHeight="1" outlineLevel="4" x14ac:dyDescent="0.15">
      <c r="A2082" s="1001"/>
      <c r="B2082" s="1005"/>
      <c r="C2082" s="1009"/>
      <c r="D2082" s="979"/>
      <c r="E2082" s="961"/>
      <c r="F2082" s="964"/>
      <c r="G2082" s="943"/>
      <c r="H2082" s="943"/>
      <c r="I2082" s="943"/>
      <c r="J2082" s="16" t="s">
        <v>157</v>
      </c>
      <c r="K2082" s="20"/>
      <c r="L2082" s="20"/>
      <c r="M2082" s="17"/>
      <c r="N2082" s="17"/>
      <c r="O2082" s="17"/>
      <c r="P2082" s="17"/>
      <c r="Q2082" s="16"/>
      <c r="R2082" s="16"/>
      <c r="S2082" s="946"/>
      <c r="T2082" s="913"/>
      <c r="U2082" s="913"/>
      <c r="V2082" s="913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</row>
    <row r="2083" spans="1:116" ht="9.75" customHeight="1" outlineLevel="4" x14ac:dyDescent="0.15">
      <c r="A2083" s="1001"/>
      <c r="B2083" s="1005"/>
      <c r="C2083" s="1009"/>
      <c r="D2083" s="979"/>
      <c r="E2083" s="961"/>
      <c r="F2083" s="964"/>
      <c r="G2083" s="943"/>
      <c r="H2083" s="943"/>
      <c r="I2083" s="943"/>
      <c r="J2083" s="16" t="s">
        <v>158</v>
      </c>
      <c r="K2083" s="20"/>
      <c r="L2083" s="20"/>
      <c r="M2083" s="17"/>
      <c r="N2083" s="17"/>
      <c r="O2083" s="17"/>
      <c r="P2083" s="17"/>
      <c r="Q2083" s="16"/>
      <c r="R2083" s="16"/>
      <c r="S2083" s="946"/>
      <c r="T2083" s="913"/>
      <c r="U2083" s="913"/>
      <c r="V2083" s="913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</row>
    <row r="2084" spans="1:116" ht="9.75" customHeight="1" outlineLevel="4" x14ac:dyDescent="0.15">
      <c r="A2084" s="1002"/>
      <c r="B2084" s="1006"/>
      <c r="C2084" s="1010"/>
      <c r="D2084" s="979"/>
      <c r="E2084" s="961"/>
      <c r="F2084" s="964"/>
      <c r="G2084" s="943"/>
      <c r="H2084" s="943"/>
      <c r="I2084" s="943"/>
      <c r="J2084" s="18" t="s">
        <v>159</v>
      </c>
      <c r="K2084" s="21"/>
      <c r="L2084" s="21"/>
      <c r="M2084" s="22"/>
      <c r="N2084" s="22"/>
      <c r="O2084" s="22"/>
      <c r="P2084" s="22"/>
      <c r="Q2084" s="18"/>
      <c r="R2084" s="18"/>
      <c r="S2084" s="946"/>
      <c r="T2084" s="913"/>
      <c r="U2084" s="913"/>
      <c r="V2084" s="913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</row>
    <row r="2085" spans="1:116" ht="9.75" customHeight="1" outlineLevel="4" thickBot="1" x14ac:dyDescent="0.2">
      <c r="A2085" s="1003"/>
      <c r="B2085" s="1007"/>
      <c r="C2085" s="1011"/>
      <c r="D2085" s="980"/>
      <c r="E2085" s="962"/>
      <c r="F2085" s="965"/>
      <c r="G2085" s="944"/>
      <c r="H2085" s="944"/>
      <c r="I2085" s="944"/>
      <c r="J2085" s="19" t="s">
        <v>385</v>
      </c>
      <c r="K2085" s="19">
        <f>SUM(K2081:K2084)</f>
        <v>0</v>
      </c>
      <c r="L2085" s="19">
        <f>SUM(L2081:L2084)</f>
        <v>0</v>
      </c>
      <c r="M2085" s="19">
        <f t="shared" ref="M2085:R2085" si="497">SUM(M2081:M2084)</f>
        <v>0</v>
      </c>
      <c r="N2085" s="19">
        <f t="shared" si="497"/>
        <v>0</v>
      </c>
      <c r="O2085" s="19">
        <f t="shared" si="497"/>
        <v>0</v>
      </c>
      <c r="P2085" s="19">
        <f t="shared" si="497"/>
        <v>0</v>
      </c>
      <c r="Q2085" s="19">
        <f t="shared" si="497"/>
        <v>0</v>
      </c>
      <c r="R2085" s="19">
        <f t="shared" si="497"/>
        <v>0</v>
      </c>
      <c r="S2085" s="947"/>
      <c r="T2085" s="914"/>
      <c r="U2085" s="914"/>
      <c r="V2085" s="914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</row>
    <row r="2086" spans="1:116" ht="10.5" customHeight="1" outlineLevel="4" x14ac:dyDescent="0.15">
      <c r="A2086" s="1000" t="s">
        <v>73</v>
      </c>
      <c r="B2086" s="1004" t="s">
        <v>12</v>
      </c>
      <c r="C2086" s="1008" t="s">
        <v>11</v>
      </c>
      <c r="D2086" s="978">
        <v>4</v>
      </c>
      <c r="E2086" s="960" t="s">
        <v>12</v>
      </c>
      <c r="F2086" s="963"/>
      <c r="G2086" s="942"/>
      <c r="H2086" s="942"/>
      <c r="I2086" s="942"/>
      <c r="J2086" s="14" t="s">
        <v>156</v>
      </c>
      <c r="K2086" s="20"/>
      <c r="L2086" s="20"/>
      <c r="M2086" s="17"/>
      <c r="N2086" s="17"/>
      <c r="O2086" s="17"/>
      <c r="P2086" s="17"/>
      <c r="Q2086" s="16"/>
      <c r="R2086" s="16"/>
      <c r="S2086" s="945"/>
      <c r="T2086" s="912"/>
      <c r="U2086" s="912"/>
      <c r="V2086" s="912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</row>
    <row r="2087" spans="1:116" ht="10.5" customHeight="1" outlineLevel="4" x14ac:dyDescent="0.15">
      <c r="A2087" s="1001"/>
      <c r="B2087" s="1005"/>
      <c r="C2087" s="1009"/>
      <c r="D2087" s="979"/>
      <c r="E2087" s="961"/>
      <c r="F2087" s="964"/>
      <c r="G2087" s="943"/>
      <c r="H2087" s="943"/>
      <c r="I2087" s="943"/>
      <c r="J2087" s="16" t="s">
        <v>157</v>
      </c>
      <c r="K2087" s="20"/>
      <c r="L2087" s="20"/>
      <c r="M2087" s="17"/>
      <c r="N2087" s="17"/>
      <c r="O2087" s="17"/>
      <c r="P2087" s="17"/>
      <c r="Q2087" s="16"/>
      <c r="R2087" s="16"/>
      <c r="S2087" s="946"/>
      <c r="T2087" s="913"/>
      <c r="U2087" s="913"/>
      <c r="V2087" s="913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</row>
    <row r="2088" spans="1:116" ht="9.75" customHeight="1" outlineLevel="4" x14ac:dyDescent="0.15">
      <c r="A2088" s="1001"/>
      <c r="B2088" s="1005"/>
      <c r="C2088" s="1009"/>
      <c r="D2088" s="979"/>
      <c r="E2088" s="961"/>
      <c r="F2088" s="964"/>
      <c r="G2088" s="943"/>
      <c r="H2088" s="943"/>
      <c r="I2088" s="943"/>
      <c r="J2088" s="16" t="s">
        <v>158</v>
      </c>
      <c r="K2088" s="20"/>
      <c r="L2088" s="20"/>
      <c r="M2088" s="17"/>
      <c r="N2088" s="17"/>
      <c r="O2088" s="17"/>
      <c r="P2088" s="17"/>
      <c r="Q2088" s="16"/>
      <c r="R2088" s="16"/>
      <c r="S2088" s="946"/>
      <c r="T2088" s="913"/>
      <c r="U2088" s="913"/>
      <c r="V2088" s="913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</row>
    <row r="2089" spans="1:116" ht="9.75" customHeight="1" outlineLevel="4" x14ac:dyDescent="0.15">
      <c r="A2089" s="1002"/>
      <c r="B2089" s="1006"/>
      <c r="C2089" s="1010"/>
      <c r="D2089" s="979"/>
      <c r="E2089" s="961"/>
      <c r="F2089" s="964"/>
      <c r="G2089" s="943"/>
      <c r="H2089" s="943"/>
      <c r="I2089" s="943"/>
      <c r="J2089" s="18" t="s">
        <v>159</v>
      </c>
      <c r="K2089" s="21"/>
      <c r="L2089" s="21"/>
      <c r="M2089" s="22"/>
      <c r="N2089" s="22"/>
      <c r="O2089" s="22"/>
      <c r="P2089" s="22"/>
      <c r="Q2089" s="18"/>
      <c r="R2089" s="18"/>
      <c r="S2089" s="946"/>
      <c r="T2089" s="913"/>
      <c r="U2089" s="913"/>
      <c r="V2089" s="913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</row>
    <row r="2090" spans="1:116" ht="9.75" customHeight="1" outlineLevel="4" thickBot="1" x14ac:dyDescent="0.2">
      <c r="A2090" s="1003"/>
      <c r="B2090" s="1007"/>
      <c r="C2090" s="1011"/>
      <c r="D2090" s="980"/>
      <c r="E2090" s="962"/>
      <c r="F2090" s="965"/>
      <c r="G2090" s="944"/>
      <c r="H2090" s="944"/>
      <c r="I2090" s="944"/>
      <c r="J2090" s="19" t="s">
        <v>385</v>
      </c>
      <c r="K2090" s="19">
        <f>SUM(K2086:K2089)</f>
        <v>0</v>
      </c>
      <c r="L2090" s="19">
        <f>SUM(L2086:L2089)</f>
        <v>0</v>
      </c>
      <c r="M2090" s="19">
        <f t="shared" ref="M2090:R2090" si="498">SUM(M2086:M2089)</f>
        <v>0</v>
      </c>
      <c r="N2090" s="19">
        <f t="shared" si="498"/>
        <v>0</v>
      </c>
      <c r="O2090" s="19">
        <f t="shared" si="498"/>
        <v>0</v>
      </c>
      <c r="P2090" s="19">
        <f t="shared" si="498"/>
        <v>0</v>
      </c>
      <c r="Q2090" s="19">
        <f t="shared" si="498"/>
        <v>0</v>
      </c>
      <c r="R2090" s="19">
        <f t="shared" si="498"/>
        <v>0</v>
      </c>
      <c r="S2090" s="947"/>
      <c r="T2090" s="914"/>
      <c r="U2090" s="914"/>
      <c r="V2090" s="914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</row>
    <row r="2091" spans="1:116" ht="9.75" customHeight="1" outlineLevel="3" thickBot="1" x14ac:dyDescent="0.2">
      <c r="A2091" s="30" t="s">
        <v>73</v>
      </c>
      <c r="B2091" s="31" t="s">
        <v>12</v>
      </c>
      <c r="C2091" s="10" t="s">
        <v>11</v>
      </c>
      <c r="D2091" s="25">
        <v>4</v>
      </c>
      <c r="E2091" s="915" t="s">
        <v>46</v>
      </c>
      <c r="F2091" s="916"/>
      <c r="G2091" s="916"/>
      <c r="H2091" s="916"/>
      <c r="I2091" s="916"/>
      <c r="J2091" s="917"/>
      <c r="K2091" s="26">
        <f>K2080+K2085+K2090</f>
        <v>0</v>
      </c>
      <c r="L2091" s="26">
        <f>L2080+L2085+L2090</f>
        <v>0</v>
      </c>
      <c r="M2091" s="26">
        <f t="shared" ref="M2091:R2091" si="499">M2080+M2085+M2090</f>
        <v>0</v>
      </c>
      <c r="N2091" s="26">
        <f t="shared" si="499"/>
        <v>0</v>
      </c>
      <c r="O2091" s="26">
        <f t="shared" si="499"/>
        <v>0</v>
      </c>
      <c r="P2091" s="26">
        <f t="shared" si="499"/>
        <v>0</v>
      </c>
      <c r="Q2091" s="26">
        <f t="shared" si="499"/>
        <v>0</v>
      </c>
      <c r="R2091" s="26">
        <f t="shared" si="499"/>
        <v>0</v>
      </c>
      <c r="S2091" s="42" t="s">
        <v>13</v>
      </c>
      <c r="T2091" s="43" t="s">
        <v>13</v>
      </c>
      <c r="U2091" s="44" t="s">
        <v>13</v>
      </c>
      <c r="V2091" s="45" t="s">
        <v>13</v>
      </c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</row>
    <row r="2092" spans="1:116" ht="9.75" customHeight="1" outlineLevel="4" thickBot="1" x14ac:dyDescent="0.2">
      <c r="A2092" s="11" t="s">
        <v>73</v>
      </c>
      <c r="B2092" s="12" t="s">
        <v>12</v>
      </c>
      <c r="C2092" s="86" t="s">
        <v>11</v>
      </c>
      <c r="D2092" s="13">
        <v>5</v>
      </c>
      <c r="E2092" s="1016" t="s">
        <v>265</v>
      </c>
      <c r="F2092" s="1017"/>
      <c r="G2092" s="1017"/>
      <c r="H2092" s="1017"/>
      <c r="I2092" s="1017"/>
      <c r="J2092" s="1017"/>
      <c r="K2092" s="1017"/>
      <c r="L2092" s="1017"/>
      <c r="M2092" s="1017"/>
      <c r="N2092" s="1017"/>
      <c r="O2092" s="1017"/>
      <c r="P2092" s="1017"/>
      <c r="Q2092" s="1017"/>
      <c r="R2092" s="1017"/>
      <c r="S2092" s="1017"/>
      <c r="T2092" s="1017"/>
      <c r="U2092" s="1017"/>
      <c r="V2092" s="1018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</row>
    <row r="2093" spans="1:116" ht="9.75" customHeight="1" outlineLevel="4" x14ac:dyDescent="0.15">
      <c r="A2093" s="1000" t="s">
        <v>73</v>
      </c>
      <c r="B2093" s="1004" t="s">
        <v>12</v>
      </c>
      <c r="C2093" s="1008" t="s">
        <v>11</v>
      </c>
      <c r="D2093" s="978">
        <v>5</v>
      </c>
      <c r="E2093" s="1022" t="s">
        <v>10</v>
      </c>
      <c r="F2093" s="966"/>
      <c r="G2093" s="942"/>
      <c r="H2093" s="942"/>
      <c r="I2093" s="942"/>
      <c r="J2093" s="16" t="s">
        <v>156</v>
      </c>
      <c r="K2093" s="20"/>
      <c r="L2093" s="14"/>
      <c r="M2093" s="15"/>
      <c r="N2093" s="15"/>
      <c r="O2093" s="15"/>
      <c r="P2093" s="15"/>
      <c r="Q2093" s="14"/>
      <c r="R2093" s="14"/>
      <c r="S2093" s="1012"/>
      <c r="T2093" s="912"/>
      <c r="U2093" s="912"/>
      <c r="V2093" s="912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</row>
    <row r="2094" spans="1:116" ht="9.75" customHeight="1" outlineLevel="4" x14ac:dyDescent="0.15">
      <c r="A2094" s="1001"/>
      <c r="B2094" s="1005"/>
      <c r="C2094" s="1009"/>
      <c r="D2094" s="979"/>
      <c r="E2094" s="1023"/>
      <c r="F2094" s="967"/>
      <c r="G2094" s="943"/>
      <c r="H2094" s="943"/>
      <c r="I2094" s="943"/>
      <c r="J2094" s="16" t="s">
        <v>157</v>
      </c>
      <c r="K2094" s="20"/>
      <c r="L2094" s="16"/>
      <c r="M2094" s="17"/>
      <c r="N2094" s="17"/>
      <c r="O2094" s="17"/>
      <c r="P2094" s="17"/>
      <c r="Q2094" s="16"/>
      <c r="R2094" s="16"/>
      <c r="S2094" s="1013"/>
      <c r="T2094" s="913"/>
      <c r="U2094" s="913"/>
      <c r="V2094" s="913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</row>
    <row r="2095" spans="1:116" ht="9.75" customHeight="1" outlineLevel="4" x14ac:dyDescent="0.15">
      <c r="A2095" s="1001"/>
      <c r="B2095" s="1005"/>
      <c r="C2095" s="1009"/>
      <c r="D2095" s="979"/>
      <c r="E2095" s="1023"/>
      <c r="F2095" s="967"/>
      <c r="G2095" s="943"/>
      <c r="H2095" s="943"/>
      <c r="I2095" s="943"/>
      <c r="J2095" s="16" t="s">
        <v>158</v>
      </c>
      <c r="K2095" s="20"/>
      <c r="L2095" s="16"/>
      <c r="M2095" s="17"/>
      <c r="N2095" s="17"/>
      <c r="O2095" s="17"/>
      <c r="P2095" s="17"/>
      <c r="Q2095" s="16"/>
      <c r="R2095" s="16"/>
      <c r="S2095" s="1013"/>
      <c r="T2095" s="913"/>
      <c r="U2095" s="913"/>
      <c r="V2095" s="913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</row>
    <row r="2096" spans="1:116" ht="9.75" customHeight="1" outlineLevel="4" x14ac:dyDescent="0.15">
      <c r="A2096" s="1002"/>
      <c r="B2096" s="1006"/>
      <c r="C2096" s="1010"/>
      <c r="D2096" s="979"/>
      <c r="E2096" s="1024"/>
      <c r="F2096" s="967"/>
      <c r="G2096" s="943"/>
      <c r="H2096" s="943"/>
      <c r="I2096" s="943"/>
      <c r="J2096" s="18" t="s">
        <v>159</v>
      </c>
      <c r="K2096" s="21"/>
      <c r="L2096" s="18"/>
      <c r="M2096" s="18"/>
      <c r="N2096" s="18"/>
      <c r="O2096" s="18"/>
      <c r="P2096" s="18"/>
      <c r="Q2096" s="18"/>
      <c r="R2096" s="18"/>
      <c r="S2096" s="1014"/>
      <c r="T2096" s="913"/>
      <c r="U2096" s="913"/>
      <c r="V2096" s="913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</row>
    <row r="2097" spans="1:116" ht="9.75" customHeight="1" outlineLevel="4" thickBot="1" x14ac:dyDescent="0.2">
      <c r="A2097" s="1003"/>
      <c r="B2097" s="1007"/>
      <c r="C2097" s="1011"/>
      <c r="D2097" s="980"/>
      <c r="E2097" s="1025"/>
      <c r="F2097" s="968"/>
      <c r="G2097" s="944"/>
      <c r="H2097" s="944"/>
      <c r="I2097" s="944"/>
      <c r="J2097" s="19" t="s">
        <v>385</v>
      </c>
      <c r="K2097" s="19">
        <f>SUM(K2093:K2096)</f>
        <v>0</v>
      </c>
      <c r="L2097" s="19">
        <f>SUM(L2093:L2096)</f>
        <v>0</v>
      </c>
      <c r="M2097" s="19">
        <f t="shared" ref="M2097:R2097" si="500">SUM(M2093:M2096)</f>
        <v>0</v>
      </c>
      <c r="N2097" s="19">
        <f t="shared" si="500"/>
        <v>0</v>
      </c>
      <c r="O2097" s="19">
        <f t="shared" si="500"/>
        <v>0</v>
      </c>
      <c r="P2097" s="19">
        <f t="shared" si="500"/>
        <v>0</v>
      </c>
      <c r="Q2097" s="19">
        <f t="shared" si="500"/>
        <v>0</v>
      </c>
      <c r="R2097" s="19">
        <f t="shared" si="500"/>
        <v>0</v>
      </c>
      <c r="S2097" s="1015"/>
      <c r="T2097" s="914"/>
      <c r="U2097" s="914"/>
      <c r="V2097" s="914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</row>
    <row r="2098" spans="1:116" ht="9.75" customHeight="1" outlineLevel="4" x14ac:dyDescent="0.15">
      <c r="A2098" s="1000" t="s">
        <v>73</v>
      </c>
      <c r="B2098" s="1004" t="s">
        <v>12</v>
      </c>
      <c r="C2098" s="1008" t="s">
        <v>11</v>
      </c>
      <c r="D2098" s="978">
        <v>5</v>
      </c>
      <c r="E2098" s="960" t="s">
        <v>11</v>
      </c>
      <c r="F2098" s="963"/>
      <c r="G2098" s="942"/>
      <c r="H2098" s="942"/>
      <c r="I2098" s="942"/>
      <c r="J2098" s="14" t="s">
        <v>156</v>
      </c>
      <c r="K2098" s="20"/>
      <c r="L2098" s="20"/>
      <c r="M2098" s="17"/>
      <c r="N2098" s="17"/>
      <c r="O2098" s="17"/>
      <c r="P2098" s="17"/>
      <c r="Q2098" s="16"/>
      <c r="R2098" s="16"/>
      <c r="S2098" s="945"/>
      <c r="T2098" s="912"/>
      <c r="U2098" s="912"/>
      <c r="V2098" s="912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</row>
    <row r="2099" spans="1:116" ht="9.75" customHeight="1" outlineLevel="4" x14ac:dyDescent="0.15">
      <c r="A2099" s="1001"/>
      <c r="B2099" s="1005"/>
      <c r="C2099" s="1009"/>
      <c r="D2099" s="979"/>
      <c r="E2099" s="961"/>
      <c r="F2099" s="964"/>
      <c r="G2099" s="943"/>
      <c r="H2099" s="943"/>
      <c r="I2099" s="943"/>
      <c r="J2099" s="16" t="s">
        <v>157</v>
      </c>
      <c r="K2099" s="20"/>
      <c r="L2099" s="20"/>
      <c r="M2099" s="17"/>
      <c r="N2099" s="17"/>
      <c r="O2099" s="17"/>
      <c r="P2099" s="17"/>
      <c r="Q2099" s="16"/>
      <c r="R2099" s="16"/>
      <c r="S2099" s="946"/>
      <c r="T2099" s="913"/>
      <c r="U2099" s="913"/>
      <c r="V2099" s="913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</row>
    <row r="2100" spans="1:116" ht="9.75" customHeight="1" outlineLevel="4" x14ac:dyDescent="0.15">
      <c r="A2100" s="1001"/>
      <c r="B2100" s="1005"/>
      <c r="C2100" s="1009"/>
      <c r="D2100" s="979"/>
      <c r="E2100" s="961"/>
      <c r="F2100" s="964"/>
      <c r="G2100" s="943"/>
      <c r="H2100" s="943"/>
      <c r="I2100" s="943"/>
      <c r="J2100" s="16" t="s">
        <v>158</v>
      </c>
      <c r="K2100" s="20"/>
      <c r="L2100" s="20"/>
      <c r="M2100" s="17"/>
      <c r="N2100" s="17"/>
      <c r="O2100" s="17"/>
      <c r="P2100" s="17"/>
      <c r="Q2100" s="16"/>
      <c r="R2100" s="16"/>
      <c r="S2100" s="946"/>
      <c r="T2100" s="913"/>
      <c r="U2100" s="913"/>
      <c r="V2100" s="913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</row>
    <row r="2101" spans="1:116" ht="9.75" customHeight="1" outlineLevel="4" x14ac:dyDescent="0.15">
      <c r="A2101" s="1002"/>
      <c r="B2101" s="1006"/>
      <c r="C2101" s="1010"/>
      <c r="D2101" s="979"/>
      <c r="E2101" s="961"/>
      <c r="F2101" s="964"/>
      <c r="G2101" s="943"/>
      <c r="H2101" s="943"/>
      <c r="I2101" s="943"/>
      <c r="J2101" s="18" t="s">
        <v>159</v>
      </c>
      <c r="K2101" s="21"/>
      <c r="L2101" s="21"/>
      <c r="M2101" s="22"/>
      <c r="N2101" s="22"/>
      <c r="O2101" s="22"/>
      <c r="P2101" s="22"/>
      <c r="Q2101" s="18"/>
      <c r="R2101" s="18"/>
      <c r="S2101" s="946"/>
      <c r="T2101" s="913"/>
      <c r="U2101" s="913"/>
      <c r="V2101" s="913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</row>
    <row r="2102" spans="1:116" ht="9.75" customHeight="1" outlineLevel="4" thickBot="1" x14ac:dyDescent="0.2">
      <c r="A2102" s="1003"/>
      <c r="B2102" s="1007"/>
      <c r="C2102" s="1011"/>
      <c r="D2102" s="980"/>
      <c r="E2102" s="962"/>
      <c r="F2102" s="965"/>
      <c r="G2102" s="944"/>
      <c r="H2102" s="944"/>
      <c r="I2102" s="944"/>
      <c r="J2102" s="19" t="s">
        <v>385</v>
      </c>
      <c r="K2102" s="19">
        <f>SUM(K2098:K2101)</f>
        <v>0</v>
      </c>
      <c r="L2102" s="19">
        <f>SUM(L2098:L2101)</f>
        <v>0</v>
      </c>
      <c r="M2102" s="19">
        <f t="shared" ref="M2102:R2102" si="501">SUM(M2098:M2101)</f>
        <v>0</v>
      </c>
      <c r="N2102" s="19">
        <f t="shared" si="501"/>
        <v>0</v>
      </c>
      <c r="O2102" s="19">
        <f t="shared" si="501"/>
        <v>0</v>
      </c>
      <c r="P2102" s="19">
        <f t="shared" si="501"/>
        <v>0</v>
      </c>
      <c r="Q2102" s="19">
        <f t="shared" si="501"/>
        <v>0</v>
      </c>
      <c r="R2102" s="19">
        <f t="shared" si="501"/>
        <v>0</v>
      </c>
      <c r="S2102" s="947"/>
      <c r="T2102" s="914"/>
      <c r="U2102" s="914"/>
      <c r="V2102" s="914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</row>
    <row r="2103" spans="1:116" ht="10.5" customHeight="1" outlineLevel="4" x14ac:dyDescent="0.15">
      <c r="A2103" s="1000" t="s">
        <v>73</v>
      </c>
      <c r="B2103" s="1004" t="s">
        <v>12</v>
      </c>
      <c r="C2103" s="1008" t="s">
        <v>11</v>
      </c>
      <c r="D2103" s="978">
        <v>5</v>
      </c>
      <c r="E2103" s="960" t="s">
        <v>12</v>
      </c>
      <c r="F2103" s="963"/>
      <c r="G2103" s="942"/>
      <c r="H2103" s="942"/>
      <c r="I2103" s="942"/>
      <c r="J2103" s="14" t="s">
        <v>156</v>
      </c>
      <c r="K2103" s="20"/>
      <c r="L2103" s="20"/>
      <c r="M2103" s="17"/>
      <c r="N2103" s="17"/>
      <c r="O2103" s="17"/>
      <c r="P2103" s="17"/>
      <c r="Q2103" s="16"/>
      <c r="R2103" s="16"/>
      <c r="S2103" s="945"/>
      <c r="T2103" s="912"/>
      <c r="U2103" s="912"/>
      <c r="V2103" s="912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</row>
    <row r="2104" spans="1:116" ht="11.25" customHeight="1" outlineLevel="4" x14ac:dyDescent="0.15">
      <c r="A2104" s="1001"/>
      <c r="B2104" s="1005"/>
      <c r="C2104" s="1009"/>
      <c r="D2104" s="979"/>
      <c r="E2104" s="961"/>
      <c r="F2104" s="964"/>
      <c r="G2104" s="943"/>
      <c r="H2104" s="943"/>
      <c r="I2104" s="943"/>
      <c r="J2104" s="16" t="s">
        <v>157</v>
      </c>
      <c r="K2104" s="20"/>
      <c r="L2104" s="20"/>
      <c r="M2104" s="17"/>
      <c r="N2104" s="17"/>
      <c r="O2104" s="17"/>
      <c r="P2104" s="17"/>
      <c r="Q2104" s="16"/>
      <c r="R2104" s="16"/>
      <c r="S2104" s="946"/>
      <c r="T2104" s="913"/>
      <c r="U2104" s="913"/>
      <c r="V2104" s="913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</row>
    <row r="2105" spans="1:116" ht="9.75" customHeight="1" outlineLevel="4" x14ac:dyDescent="0.15">
      <c r="A2105" s="1001"/>
      <c r="B2105" s="1005"/>
      <c r="C2105" s="1009"/>
      <c r="D2105" s="979"/>
      <c r="E2105" s="961"/>
      <c r="F2105" s="964"/>
      <c r="G2105" s="943"/>
      <c r="H2105" s="943"/>
      <c r="I2105" s="943"/>
      <c r="J2105" s="16" t="s">
        <v>158</v>
      </c>
      <c r="K2105" s="20"/>
      <c r="L2105" s="20"/>
      <c r="M2105" s="17"/>
      <c r="N2105" s="17"/>
      <c r="O2105" s="17"/>
      <c r="P2105" s="17"/>
      <c r="Q2105" s="16"/>
      <c r="R2105" s="16"/>
      <c r="S2105" s="946"/>
      <c r="T2105" s="913"/>
      <c r="U2105" s="913"/>
      <c r="V2105" s="913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</row>
    <row r="2106" spans="1:116" ht="9.75" customHeight="1" outlineLevel="4" x14ac:dyDescent="0.15">
      <c r="A2106" s="1002"/>
      <c r="B2106" s="1006"/>
      <c r="C2106" s="1010"/>
      <c r="D2106" s="979"/>
      <c r="E2106" s="961"/>
      <c r="F2106" s="964"/>
      <c r="G2106" s="943"/>
      <c r="H2106" s="943"/>
      <c r="I2106" s="943"/>
      <c r="J2106" s="18" t="s">
        <v>159</v>
      </c>
      <c r="K2106" s="21"/>
      <c r="L2106" s="21"/>
      <c r="M2106" s="22"/>
      <c r="N2106" s="22"/>
      <c r="O2106" s="22"/>
      <c r="P2106" s="22"/>
      <c r="Q2106" s="18"/>
      <c r="R2106" s="18"/>
      <c r="S2106" s="946"/>
      <c r="T2106" s="913"/>
      <c r="U2106" s="913"/>
      <c r="V2106" s="913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</row>
    <row r="2107" spans="1:116" ht="9.75" customHeight="1" outlineLevel="4" thickBot="1" x14ac:dyDescent="0.2">
      <c r="A2107" s="1003"/>
      <c r="B2107" s="1007"/>
      <c r="C2107" s="1011"/>
      <c r="D2107" s="980"/>
      <c r="E2107" s="962"/>
      <c r="F2107" s="965"/>
      <c r="G2107" s="944"/>
      <c r="H2107" s="944"/>
      <c r="I2107" s="944"/>
      <c r="J2107" s="19" t="s">
        <v>385</v>
      </c>
      <c r="K2107" s="19">
        <f>SUM(K2103:K2106)</f>
        <v>0</v>
      </c>
      <c r="L2107" s="19">
        <f>SUM(L2103:L2106)</f>
        <v>0</v>
      </c>
      <c r="M2107" s="19">
        <f t="shared" ref="M2107:R2107" si="502">SUM(M2103:M2106)</f>
        <v>0</v>
      </c>
      <c r="N2107" s="19">
        <f t="shared" si="502"/>
        <v>0</v>
      </c>
      <c r="O2107" s="19">
        <f t="shared" si="502"/>
        <v>0</v>
      </c>
      <c r="P2107" s="19">
        <f t="shared" si="502"/>
        <v>0</v>
      </c>
      <c r="Q2107" s="19">
        <f t="shared" si="502"/>
        <v>0</v>
      </c>
      <c r="R2107" s="19">
        <f t="shared" si="502"/>
        <v>0</v>
      </c>
      <c r="S2107" s="947"/>
      <c r="T2107" s="914"/>
      <c r="U2107" s="914"/>
      <c r="V2107" s="914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</row>
    <row r="2108" spans="1:116" ht="9.75" customHeight="1" outlineLevel="3" thickBot="1" x14ac:dyDescent="0.2">
      <c r="A2108" s="30" t="s">
        <v>73</v>
      </c>
      <c r="B2108" s="31" t="s">
        <v>12</v>
      </c>
      <c r="C2108" s="10" t="s">
        <v>11</v>
      </c>
      <c r="D2108" s="25">
        <v>5</v>
      </c>
      <c r="E2108" s="915" t="s">
        <v>46</v>
      </c>
      <c r="F2108" s="916"/>
      <c r="G2108" s="916"/>
      <c r="H2108" s="916"/>
      <c r="I2108" s="916"/>
      <c r="J2108" s="917"/>
      <c r="K2108" s="26">
        <f>K2097+K2102+K2107</f>
        <v>0</v>
      </c>
      <c r="L2108" s="26">
        <f>L2097+L2102+L2107</f>
        <v>0</v>
      </c>
      <c r="M2108" s="26">
        <f t="shared" ref="M2108:R2108" si="503">M2097+M2102+M2107</f>
        <v>0</v>
      </c>
      <c r="N2108" s="26">
        <f t="shared" si="503"/>
        <v>0</v>
      </c>
      <c r="O2108" s="26">
        <f t="shared" si="503"/>
        <v>0</v>
      </c>
      <c r="P2108" s="26">
        <f t="shared" si="503"/>
        <v>0</v>
      </c>
      <c r="Q2108" s="26">
        <f t="shared" si="503"/>
        <v>0</v>
      </c>
      <c r="R2108" s="26">
        <f t="shared" si="503"/>
        <v>0</v>
      </c>
      <c r="S2108" s="42" t="s">
        <v>13</v>
      </c>
      <c r="T2108" s="43" t="s">
        <v>13</v>
      </c>
      <c r="U2108" s="44" t="s">
        <v>13</v>
      </c>
      <c r="V2108" s="45" t="s">
        <v>13</v>
      </c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</row>
    <row r="2109" spans="1:116" ht="9.75" customHeight="1" outlineLevel="4" thickBot="1" x14ac:dyDescent="0.2">
      <c r="A2109" s="11" t="s">
        <v>73</v>
      </c>
      <c r="B2109" s="12" t="s">
        <v>12</v>
      </c>
      <c r="C2109" s="86" t="s">
        <v>11</v>
      </c>
      <c r="D2109" s="13">
        <v>6</v>
      </c>
      <c r="E2109" s="1016" t="s">
        <v>266</v>
      </c>
      <c r="F2109" s="1017"/>
      <c r="G2109" s="1017"/>
      <c r="H2109" s="1017"/>
      <c r="I2109" s="1017"/>
      <c r="J2109" s="1017"/>
      <c r="K2109" s="1017"/>
      <c r="L2109" s="1017"/>
      <c r="M2109" s="1017"/>
      <c r="N2109" s="1017"/>
      <c r="O2109" s="1017"/>
      <c r="P2109" s="1017"/>
      <c r="Q2109" s="1017"/>
      <c r="R2109" s="1017"/>
      <c r="S2109" s="1017"/>
      <c r="T2109" s="1017"/>
      <c r="U2109" s="1017"/>
      <c r="V2109" s="1018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</row>
    <row r="2110" spans="1:116" ht="9.75" customHeight="1" outlineLevel="4" x14ac:dyDescent="0.15">
      <c r="A2110" s="1000" t="s">
        <v>73</v>
      </c>
      <c r="B2110" s="1004" t="s">
        <v>12</v>
      </c>
      <c r="C2110" s="1008" t="s">
        <v>11</v>
      </c>
      <c r="D2110" s="978">
        <v>6</v>
      </c>
      <c r="E2110" s="1022" t="s">
        <v>10</v>
      </c>
      <c r="F2110" s="966"/>
      <c r="G2110" s="942"/>
      <c r="H2110" s="942"/>
      <c r="I2110" s="942"/>
      <c r="J2110" s="16" t="s">
        <v>156</v>
      </c>
      <c r="K2110" s="20"/>
      <c r="L2110" s="14"/>
      <c r="M2110" s="15"/>
      <c r="N2110" s="15"/>
      <c r="O2110" s="15"/>
      <c r="P2110" s="15"/>
      <c r="Q2110" s="14"/>
      <c r="R2110" s="14"/>
      <c r="S2110" s="1012"/>
      <c r="T2110" s="912"/>
      <c r="U2110" s="912"/>
      <c r="V2110" s="912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</row>
    <row r="2111" spans="1:116" ht="9.75" customHeight="1" outlineLevel="4" x14ac:dyDescent="0.15">
      <c r="A2111" s="1001"/>
      <c r="B2111" s="1005"/>
      <c r="C2111" s="1009"/>
      <c r="D2111" s="979"/>
      <c r="E2111" s="1023"/>
      <c r="F2111" s="967"/>
      <c r="G2111" s="943"/>
      <c r="H2111" s="943"/>
      <c r="I2111" s="943"/>
      <c r="J2111" s="16" t="s">
        <v>157</v>
      </c>
      <c r="K2111" s="20"/>
      <c r="L2111" s="16"/>
      <c r="M2111" s="17"/>
      <c r="N2111" s="17"/>
      <c r="O2111" s="17"/>
      <c r="P2111" s="17"/>
      <c r="Q2111" s="16"/>
      <c r="R2111" s="16"/>
      <c r="S2111" s="1013"/>
      <c r="T2111" s="913"/>
      <c r="U2111" s="913"/>
      <c r="V2111" s="913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</row>
    <row r="2112" spans="1:116" ht="9.75" customHeight="1" outlineLevel="4" x14ac:dyDescent="0.15">
      <c r="A2112" s="1001"/>
      <c r="B2112" s="1005"/>
      <c r="C2112" s="1009"/>
      <c r="D2112" s="979"/>
      <c r="E2112" s="1023"/>
      <c r="F2112" s="967"/>
      <c r="G2112" s="943"/>
      <c r="H2112" s="943"/>
      <c r="I2112" s="943"/>
      <c r="J2112" s="16" t="s">
        <v>158</v>
      </c>
      <c r="K2112" s="20"/>
      <c r="L2112" s="16"/>
      <c r="M2112" s="17"/>
      <c r="N2112" s="17"/>
      <c r="O2112" s="17"/>
      <c r="P2112" s="17"/>
      <c r="Q2112" s="16"/>
      <c r="R2112" s="16"/>
      <c r="S2112" s="1013"/>
      <c r="T2112" s="913"/>
      <c r="U2112" s="913"/>
      <c r="V2112" s="913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</row>
    <row r="2113" spans="1:116" ht="9.75" customHeight="1" outlineLevel="4" x14ac:dyDescent="0.15">
      <c r="A2113" s="1002"/>
      <c r="B2113" s="1006"/>
      <c r="C2113" s="1010"/>
      <c r="D2113" s="979"/>
      <c r="E2113" s="1024"/>
      <c r="F2113" s="967"/>
      <c r="G2113" s="943"/>
      <c r="H2113" s="943"/>
      <c r="I2113" s="943"/>
      <c r="J2113" s="18" t="s">
        <v>159</v>
      </c>
      <c r="K2113" s="21"/>
      <c r="L2113" s="18"/>
      <c r="M2113" s="18"/>
      <c r="N2113" s="18"/>
      <c r="O2113" s="18"/>
      <c r="P2113" s="18"/>
      <c r="Q2113" s="18"/>
      <c r="R2113" s="18"/>
      <c r="S2113" s="1014"/>
      <c r="T2113" s="913"/>
      <c r="U2113" s="913"/>
      <c r="V2113" s="913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</row>
    <row r="2114" spans="1:116" ht="9.75" customHeight="1" outlineLevel="4" thickBot="1" x14ac:dyDescent="0.2">
      <c r="A2114" s="1003"/>
      <c r="B2114" s="1007"/>
      <c r="C2114" s="1011"/>
      <c r="D2114" s="980"/>
      <c r="E2114" s="1025"/>
      <c r="F2114" s="968"/>
      <c r="G2114" s="944"/>
      <c r="H2114" s="944"/>
      <c r="I2114" s="944"/>
      <c r="J2114" s="19" t="s">
        <v>385</v>
      </c>
      <c r="K2114" s="19">
        <f>SUM(K2110:K2113)</f>
        <v>0</v>
      </c>
      <c r="L2114" s="19">
        <f>SUM(L2110:L2113)</f>
        <v>0</v>
      </c>
      <c r="M2114" s="19">
        <f t="shared" ref="M2114:R2114" si="504">SUM(M2110:M2113)</f>
        <v>0</v>
      </c>
      <c r="N2114" s="19">
        <f t="shared" si="504"/>
        <v>0</v>
      </c>
      <c r="O2114" s="19">
        <f t="shared" si="504"/>
        <v>0</v>
      </c>
      <c r="P2114" s="19">
        <f t="shared" si="504"/>
        <v>0</v>
      </c>
      <c r="Q2114" s="19">
        <f t="shared" si="504"/>
        <v>0</v>
      </c>
      <c r="R2114" s="19">
        <f t="shared" si="504"/>
        <v>0</v>
      </c>
      <c r="S2114" s="1015"/>
      <c r="T2114" s="914"/>
      <c r="U2114" s="914"/>
      <c r="V2114" s="914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</row>
    <row r="2115" spans="1:116" ht="9.75" customHeight="1" outlineLevel="4" x14ac:dyDescent="0.15">
      <c r="A2115" s="1000" t="s">
        <v>73</v>
      </c>
      <c r="B2115" s="1004" t="s">
        <v>12</v>
      </c>
      <c r="C2115" s="1008" t="s">
        <v>11</v>
      </c>
      <c r="D2115" s="978">
        <v>6</v>
      </c>
      <c r="E2115" s="960" t="s">
        <v>11</v>
      </c>
      <c r="F2115" s="963"/>
      <c r="G2115" s="942"/>
      <c r="H2115" s="942"/>
      <c r="I2115" s="942"/>
      <c r="J2115" s="14" t="s">
        <v>156</v>
      </c>
      <c r="K2115" s="20"/>
      <c r="L2115" s="20"/>
      <c r="M2115" s="17"/>
      <c r="N2115" s="17"/>
      <c r="O2115" s="17"/>
      <c r="P2115" s="17"/>
      <c r="Q2115" s="16"/>
      <c r="R2115" s="16"/>
      <c r="S2115" s="945"/>
      <c r="T2115" s="912"/>
      <c r="U2115" s="912"/>
      <c r="V2115" s="912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</row>
    <row r="2116" spans="1:116" ht="9.75" customHeight="1" outlineLevel="4" x14ac:dyDescent="0.15">
      <c r="A2116" s="1001"/>
      <c r="B2116" s="1005"/>
      <c r="C2116" s="1009"/>
      <c r="D2116" s="979"/>
      <c r="E2116" s="961"/>
      <c r="F2116" s="964"/>
      <c r="G2116" s="943"/>
      <c r="H2116" s="943"/>
      <c r="I2116" s="943"/>
      <c r="J2116" s="16" t="s">
        <v>157</v>
      </c>
      <c r="K2116" s="20"/>
      <c r="L2116" s="20"/>
      <c r="M2116" s="17"/>
      <c r="N2116" s="17"/>
      <c r="O2116" s="17"/>
      <c r="P2116" s="17"/>
      <c r="Q2116" s="16"/>
      <c r="R2116" s="16"/>
      <c r="S2116" s="946"/>
      <c r="T2116" s="913"/>
      <c r="U2116" s="913"/>
      <c r="V2116" s="913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</row>
    <row r="2117" spans="1:116" ht="9.75" customHeight="1" outlineLevel="4" x14ac:dyDescent="0.15">
      <c r="A2117" s="1001"/>
      <c r="B2117" s="1005"/>
      <c r="C2117" s="1009"/>
      <c r="D2117" s="979"/>
      <c r="E2117" s="961"/>
      <c r="F2117" s="964"/>
      <c r="G2117" s="943"/>
      <c r="H2117" s="943"/>
      <c r="I2117" s="943"/>
      <c r="J2117" s="16" t="s">
        <v>158</v>
      </c>
      <c r="K2117" s="20"/>
      <c r="L2117" s="20"/>
      <c r="M2117" s="17"/>
      <c r="N2117" s="17"/>
      <c r="O2117" s="17"/>
      <c r="P2117" s="17"/>
      <c r="Q2117" s="16"/>
      <c r="R2117" s="16"/>
      <c r="S2117" s="946"/>
      <c r="T2117" s="913"/>
      <c r="U2117" s="913"/>
      <c r="V2117" s="913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</row>
    <row r="2118" spans="1:116" ht="9.75" customHeight="1" outlineLevel="4" x14ac:dyDescent="0.15">
      <c r="A2118" s="1002"/>
      <c r="B2118" s="1006"/>
      <c r="C2118" s="1010"/>
      <c r="D2118" s="979"/>
      <c r="E2118" s="961"/>
      <c r="F2118" s="964"/>
      <c r="G2118" s="943"/>
      <c r="H2118" s="943"/>
      <c r="I2118" s="943"/>
      <c r="J2118" s="18" t="s">
        <v>159</v>
      </c>
      <c r="K2118" s="21"/>
      <c r="L2118" s="21"/>
      <c r="M2118" s="22"/>
      <c r="N2118" s="22"/>
      <c r="O2118" s="22"/>
      <c r="P2118" s="22"/>
      <c r="Q2118" s="18"/>
      <c r="R2118" s="18"/>
      <c r="S2118" s="946"/>
      <c r="T2118" s="913"/>
      <c r="U2118" s="913"/>
      <c r="V2118" s="913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</row>
    <row r="2119" spans="1:116" ht="9.75" customHeight="1" outlineLevel="4" thickBot="1" x14ac:dyDescent="0.2">
      <c r="A2119" s="1003"/>
      <c r="B2119" s="1007"/>
      <c r="C2119" s="1011"/>
      <c r="D2119" s="980"/>
      <c r="E2119" s="962"/>
      <c r="F2119" s="965"/>
      <c r="G2119" s="944"/>
      <c r="H2119" s="944"/>
      <c r="I2119" s="944"/>
      <c r="J2119" s="19" t="s">
        <v>385</v>
      </c>
      <c r="K2119" s="19">
        <f>SUM(K2115:K2118)</f>
        <v>0</v>
      </c>
      <c r="L2119" s="19">
        <f>SUM(L2115:L2118)</f>
        <v>0</v>
      </c>
      <c r="M2119" s="19">
        <f t="shared" ref="M2119:R2119" si="505">SUM(M2115:M2118)</f>
        <v>0</v>
      </c>
      <c r="N2119" s="19">
        <f t="shared" si="505"/>
        <v>0</v>
      </c>
      <c r="O2119" s="19">
        <f t="shared" si="505"/>
        <v>0</v>
      </c>
      <c r="P2119" s="19">
        <f t="shared" si="505"/>
        <v>0</v>
      </c>
      <c r="Q2119" s="19">
        <f t="shared" si="505"/>
        <v>0</v>
      </c>
      <c r="R2119" s="19">
        <f t="shared" si="505"/>
        <v>0</v>
      </c>
      <c r="S2119" s="947"/>
      <c r="T2119" s="914"/>
      <c r="U2119" s="914"/>
      <c r="V2119" s="914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</row>
    <row r="2120" spans="1:116" ht="10.5" customHeight="1" outlineLevel="4" x14ac:dyDescent="0.15">
      <c r="A2120" s="1000" t="s">
        <v>73</v>
      </c>
      <c r="B2120" s="1004" t="s">
        <v>12</v>
      </c>
      <c r="C2120" s="1008" t="s">
        <v>11</v>
      </c>
      <c r="D2120" s="978">
        <v>6</v>
      </c>
      <c r="E2120" s="960" t="s">
        <v>12</v>
      </c>
      <c r="F2120" s="963"/>
      <c r="G2120" s="942"/>
      <c r="H2120" s="942"/>
      <c r="I2120" s="942"/>
      <c r="J2120" s="14" t="s">
        <v>156</v>
      </c>
      <c r="K2120" s="20"/>
      <c r="L2120" s="20"/>
      <c r="M2120" s="17"/>
      <c r="N2120" s="17"/>
      <c r="O2120" s="17"/>
      <c r="P2120" s="17"/>
      <c r="Q2120" s="16"/>
      <c r="R2120" s="16"/>
      <c r="S2120" s="945"/>
      <c r="T2120" s="912"/>
      <c r="U2120" s="912"/>
      <c r="V2120" s="912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</row>
    <row r="2121" spans="1:116" ht="10.5" customHeight="1" outlineLevel="4" x14ac:dyDescent="0.15">
      <c r="A2121" s="1001"/>
      <c r="B2121" s="1005"/>
      <c r="C2121" s="1009"/>
      <c r="D2121" s="979"/>
      <c r="E2121" s="961"/>
      <c r="F2121" s="964"/>
      <c r="G2121" s="943"/>
      <c r="H2121" s="943"/>
      <c r="I2121" s="943"/>
      <c r="J2121" s="16" t="s">
        <v>157</v>
      </c>
      <c r="K2121" s="20"/>
      <c r="L2121" s="20"/>
      <c r="M2121" s="17"/>
      <c r="N2121" s="17"/>
      <c r="O2121" s="17"/>
      <c r="P2121" s="17"/>
      <c r="Q2121" s="16"/>
      <c r="R2121" s="16"/>
      <c r="S2121" s="946"/>
      <c r="T2121" s="913"/>
      <c r="U2121" s="913"/>
      <c r="V2121" s="913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</row>
    <row r="2122" spans="1:116" ht="9.75" customHeight="1" outlineLevel="4" x14ac:dyDescent="0.15">
      <c r="A2122" s="1001"/>
      <c r="B2122" s="1005"/>
      <c r="C2122" s="1009"/>
      <c r="D2122" s="979"/>
      <c r="E2122" s="961"/>
      <c r="F2122" s="964"/>
      <c r="G2122" s="943"/>
      <c r="H2122" s="943"/>
      <c r="I2122" s="943"/>
      <c r="J2122" s="16" t="s">
        <v>158</v>
      </c>
      <c r="K2122" s="20"/>
      <c r="L2122" s="20"/>
      <c r="M2122" s="17"/>
      <c r="N2122" s="17"/>
      <c r="O2122" s="17"/>
      <c r="P2122" s="17"/>
      <c r="Q2122" s="16"/>
      <c r="R2122" s="16"/>
      <c r="S2122" s="946"/>
      <c r="T2122" s="913"/>
      <c r="U2122" s="913"/>
      <c r="V2122" s="913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</row>
    <row r="2123" spans="1:116" ht="9.75" customHeight="1" outlineLevel="4" x14ac:dyDescent="0.15">
      <c r="A2123" s="1002"/>
      <c r="B2123" s="1006"/>
      <c r="C2123" s="1010"/>
      <c r="D2123" s="979"/>
      <c r="E2123" s="961"/>
      <c r="F2123" s="964"/>
      <c r="G2123" s="943"/>
      <c r="H2123" s="943"/>
      <c r="I2123" s="943"/>
      <c r="J2123" s="18" t="s">
        <v>159</v>
      </c>
      <c r="K2123" s="21"/>
      <c r="L2123" s="21"/>
      <c r="M2123" s="22"/>
      <c r="N2123" s="22"/>
      <c r="O2123" s="22"/>
      <c r="P2123" s="22"/>
      <c r="Q2123" s="18"/>
      <c r="R2123" s="18"/>
      <c r="S2123" s="946"/>
      <c r="T2123" s="913"/>
      <c r="U2123" s="913"/>
      <c r="V2123" s="913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</row>
    <row r="2124" spans="1:116" ht="9.75" customHeight="1" outlineLevel="4" thickBot="1" x14ac:dyDescent="0.2">
      <c r="A2124" s="1003"/>
      <c r="B2124" s="1007"/>
      <c r="C2124" s="1011"/>
      <c r="D2124" s="980"/>
      <c r="E2124" s="962"/>
      <c r="F2124" s="965"/>
      <c r="G2124" s="944"/>
      <c r="H2124" s="944"/>
      <c r="I2124" s="944"/>
      <c r="J2124" s="19" t="s">
        <v>385</v>
      </c>
      <c r="K2124" s="19">
        <f>SUM(K2120:K2123)</f>
        <v>0</v>
      </c>
      <c r="L2124" s="19">
        <f>SUM(L2120:L2123)</f>
        <v>0</v>
      </c>
      <c r="M2124" s="19">
        <f t="shared" ref="M2124:R2124" si="506">SUM(M2120:M2123)</f>
        <v>0</v>
      </c>
      <c r="N2124" s="19">
        <f t="shared" si="506"/>
        <v>0</v>
      </c>
      <c r="O2124" s="19">
        <f t="shared" si="506"/>
        <v>0</v>
      </c>
      <c r="P2124" s="19">
        <f t="shared" si="506"/>
        <v>0</v>
      </c>
      <c r="Q2124" s="19">
        <f t="shared" si="506"/>
        <v>0</v>
      </c>
      <c r="R2124" s="19">
        <f t="shared" si="506"/>
        <v>0</v>
      </c>
      <c r="S2124" s="947"/>
      <c r="T2124" s="914"/>
      <c r="U2124" s="914"/>
      <c r="V2124" s="914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</row>
    <row r="2125" spans="1:116" ht="9.75" customHeight="1" outlineLevel="3" thickBot="1" x14ac:dyDescent="0.2">
      <c r="A2125" s="30" t="s">
        <v>73</v>
      </c>
      <c r="B2125" s="31" t="s">
        <v>12</v>
      </c>
      <c r="C2125" s="10" t="s">
        <v>11</v>
      </c>
      <c r="D2125" s="25">
        <v>6</v>
      </c>
      <c r="E2125" s="915" t="s">
        <v>46</v>
      </c>
      <c r="F2125" s="916"/>
      <c r="G2125" s="916"/>
      <c r="H2125" s="916"/>
      <c r="I2125" s="916"/>
      <c r="J2125" s="917"/>
      <c r="K2125" s="26">
        <f>K2114+K2119+K2124</f>
        <v>0</v>
      </c>
      <c r="L2125" s="26">
        <f>L2114+L2119+L2124</f>
        <v>0</v>
      </c>
      <c r="M2125" s="26">
        <f t="shared" ref="M2125:R2125" si="507">M2114+M2119+M2124</f>
        <v>0</v>
      </c>
      <c r="N2125" s="26">
        <f t="shared" si="507"/>
        <v>0</v>
      </c>
      <c r="O2125" s="26">
        <f t="shared" si="507"/>
        <v>0</v>
      </c>
      <c r="P2125" s="26">
        <f t="shared" si="507"/>
        <v>0</v>
      </c>
      <c r="Q2125" s="26">
        <f t="shared" si="507"/>
        <v>0</v>
      </c>
      <c r="R2125" s="26">
        <f t="shared" si="507"/>
        <v>0</v>
      </c>
      <c r="S2125" s="42" t="s">
        <v>13</v>
      </c>
      <c r="T2125" s="43" t="s">
        <v>13</v>
      </c>
      <c r="U2125" s="44" t="s">
        <v>13</v>
      </c>
      <c r="V2125" s="45" t="s">
        <v>13</v>
      </c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</row>
    <row r="2126" spans="1:116" ht="9.75" customHeight="1" outlineLevel="2" thickBot="1" x14ac:dyDescent="0.2">
      <c r="A2126" s="30" t="s">
        <v>73</v>
      </c>
      <c r="B2126" s="31" t="s">
        <v>12</v>
      </c>
      <c r="C2126" s="10" t="s">
        <v>11</v>
      </c>
      <c r="D2126" s="918" t="s">
        <v>21</v>
      </c>
      <c r="E2126" s="919"/>
      <c r="F2126" s="919"/>
      <c r="G2126" s="919"/>
      <c r="H2126" s="919"/>
      <c r="I2126" s="919"/>
      <c r="J2126" s="919"/>
      <c r="K2126" s="1054"/>
      <c r="L2126" s="32">
        <f>L2074+L2057+L2040+L2091+L2108+L2125</f>
        <v>70657.41</v>
      </c>
      <c r="M2126" s="32">
        <f t="shared" ref="M2126:R2126" si="508">M2074+M2057+M2040+M2091+M2108+M2125</f>
        <v>70657.41</v>
      </c>
      <c r="N2126" s="32">
        <f t="shared" si="508"/>
        <v>1936</v>
      </c>
      <c r="O2126" s="32">
        <f t="shared" si="508"/>
        <v>0</v>
      </c>
      <c r="P2126" s="32">
        <f t="shared" si="508"/>
        <v>68721.41</v>
      </c>
      <c r="Q2126" s="32">
        <f t="shared" si="508"/>
        <v>282629.61</v>
      </c>
      <c r="R2126" s="32">
        <f t="shared" si="508"/>
        <v>353287.02</v>
      </c>
      <c r="S2126" s="33" t="s">
        <v>13</v>
      </c>
      <c r="T2126" s="34" t="s">
        <v>13</v>
      </c>
      <c r="U2126" s="35" t="s">
        <v>13</v>
      </c>
      <c r="V2126" s="36" t="s">
        <v>13</v>
      </c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</row>
    <row r="2127" spans="1:116" ht="9.75" customHeight="1" outlineLevel="3" thickBot="1" x14ac:dyDescent="0.2">
      <c r="A2127" s="7" t="s">
        <v>73</v>
      </c>
      <c r="B2127" s="9" t="s">
        <v>12</v>
      </c>
      <c r="C2127" s="10" t="s">
        <v>12</v>
      </c>
      <c r="D2127" s="972" t="s">
        <v>122</v>
      </c>
      <c r="E2127" s="973"/>
      <c r="F2127" s="973"/>
      <c r="G2127" s="973"/>
      <c r="H2127" s="973"/>
      <c r="I2127" s="973"/>
      <c r="J2127" s="973"/>
      <c r="K2127" s="973"/>
      <c r="L2127" s="973"/>
      <c r="M2127" s="973"/>
      <c r="N2127" s="973"/>
      <c r="O2127" s="973"/>
      <c r="P2127" s="973"/>
      <c r="Q2127" s="973"/>
      <c r="R2127" s="973"/>
      <c r="S2127" s="973"/>
      <c r="T2127" s="973"/>
      <c r="U2127" s="973"/>
      <c r="V2127" s="974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</row>
    <row r="2128" spans="1:116" ht="9.75" customHeight="1" outlineLevel="4" thickBot="1" x14ac:dyDescent="0.2">
      <c r="A2128" s="11" t="s">
        <v>73</v>
      </c>
      <c r="B2128" s="12" t="s">
        <v>12</v>
      </c>
      <c r="C2128" s="86" t="s">
        <v>12</v>
      </c>
      <c r="D2128" s="13">
        <v>1</v>
      </c>
      <c r="E2128" s="1016" t="s">
        <v>267</v>
      </c>
      <c r="F2128" s="1017"/>
      <c r="G2128" s="1017"/>
      <c r="H2128" s="1017"/>
      <c r="I2128" s="1017"/>
      <c r="J2128" s="1017"/>
      <c r="K2128" s="1017"/>
      <c r="L2128" s="1017"/>
      <c r="M2128" s="1017"/>
      <c r="N2128" s="1017"/>
      <c r="O2128" s="1017"/>
      <c r="P2128" s="1017"/>
      <c r="Q2128" s="1017"/>
      <c r="R2128" s="1017"/>
      <c r="S2128" s="1017"/>
      <c r="T2128" s="1017"/>
      <c r="U2128" s="1017"/>
      <c r="V2128" s="1018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</row>
    <row r="2129" spans="1:116" ht="9.75" customHeight="1" outlineLevel="4" x14ac:dyDescent="0.15">
      <c r="A2129" s="1000" t="s">
        <v>73</v>
      </c>
      <c r="B2129" s="1004" t="s">
        <v>12</v>
      </c>
      <c r="C2129" s="1008" t="s">
        <v>12</v>
      </c>
      <c r="D2129" s="978">
        <v>1</v>
      </c>
      <c r="E2129" s="1022" t="s">
        <v>10</v>
      </c>
      <c r="F2129" s="966"/>
      <c r="G2129" s="942"/>
      <c r="H2129" s="942"/>
      <c r="I2129" s="942"/>
      <c r="J2129" s="16" t="s">
        <v>156</v>
      </c>
      <c r="K2129" s="20"/>
      <c r="L2129" s="14"/>
      <c r="M2129" s="15"/>
      <c r="N2129" s="15"/>
      <c r="O2129" s="15"/>
      <c r="P2129" s="15"/>
      <c r="Q2129" s="14"/>
      <c r="R2129" s="14"/>
      <c r="S2129" s="1012"/>
      <c r="T2129" s="912"/>
      <c r="U2129" s="912"/>
      <c r="V2129" s="912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</row>
    <row r="2130" spans="1:116" ht="9.75" customHeight="1" outlineLevel="4" x14ac:dyDescent="0.15">
      <c r="A2130" s="1001"/>
      <c r="B2130" s="1005"/>
      <c r="C2130" s="1009"/>
      <c r="D2130" s="979"/>
      <c r="E2130" s="1023"/>
      <c r="F2130" s="967"/>
      <c r="G2130" s="943"/>
      <c r="H2130" s="943"/>
      <c r="I2130" s="943"/>
      <c r="J2130" s="16" t="s">
        <v>157</v>
      </c>
      <c r="K2130" s="20"/>
      <c r="L2130" s="16"/>
      <c r="M2130" s="17"/>
      <c r="N2130" s="17"/>
      <c r="O2130" s="17"/>
      <c r="P2130" s="17"/>
      <c r="Q2130" s="16"/>
      <c r="R2130" s="16"/>
      <c r="S2130" s="1013"/>
      <c r="T2130" s="913"/>
      <c r="U2130" s="913"/>
      <c r="V2130" s="913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</row>
    <row r="2131" spans="1:116" ht="9.75" customHeight="1" outlineLevel="4" x14ac:dyDescent="0.15">
      <c r="A2131" s="1001"/>
      <c r="B2131" s="1005"/>
      <c r="C2131" s="1009"/>
      <c r="D2131" s="979"/>
      <c r="E2131" s="1023"/>
      <c r="F2131" s="967"/>
      <c r="G2131" s="943"/>
      <c r="H2131" s="943"/>
      <c r="I2131" s="943"/>
      <c r="J2131" s="16" t="s">
        <v>158</v>
      </c>
      <c r="K2131" s="20"/>
      <c r="L2131" s="16"/>
      <c r="M2131" s="17"/>
      <c r="N2131" s="17"/>
      <c r="O2131" s="17"/>
      <c r="P2131" s="17"/>
      <c r="Q2131" s="16"/>
      <c r="R2131" s="16"/>
      <c r="S2131" s="1013"/>
      <c r="T2131" s="913"/>
      <c r="U2131" s="913"/>
      <c r="V2131" s="913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</row>
    <row r="2132" spans="1:116" ht="9.75" customHeight="1" outlineLevel="4" x14ac:dyDescent="0.15">
      <c r="A2132" s="1002"/>
      <c r="B2132" s="1006"/>
      <c r="C2132" s="1010"/>
      <c r="D2132" s="979"/>
      <c r="E2132" s="1024"/>
      <c r="F2132" s="967"/>
      <c r="G2132" s="943"/>
      <c r="H2132" s="943"/>
      <c r="I2132" s="943"/>
      <c r="J2132" s="18" t="s">
        <v>159</v>
      </c>
      <c r="K2132" s="21"/>
      <c r="L2132" s="18"/>
      <c r="M2132" s="18"/>
      <c r="N2132" s="18"/>
      <c r="O2132" s="18"/>
      <c r="P2132" s="18"/>
      <c r="Q2132" s="18"/>
      <c r="R2132" s="18"/>
      <c r="S2132" s="1014"/>
      <c r="T2132" s="913"/>
      <c r="U2132" s="913"/>
      <c r="V2132" s="913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</row>
    <row r="2133" spans="1:116" ht="9.75" customHeight="1" outlineLevel="4" thickBot="1" x14ac:dyDescent="0.2">
      <c r="A2133" s="1003"/>
      <c r="B2133" s="1007"/>
      <c r="C2133" s="1011"/>
      <c r="D2133" s="980"/>
      <c r="E2133" s="1025"/>
      <c r="F2133" s="968"/>
      <c r="G2133" s="944"/>
      <c r="H2133" s="944"/>
      <c r="I2133" s="944"/>
      <c r="J2133" s="19" t="s">
        <v>385</v>
      </c>
      <c r="K2133" s="19">
        <f>SUM(K2129:K2132)</f>
        <v>0</v>
      </c>
      <c r="L2133" s="19">
        <f>SUM(L2129:L2132)</f>
        <v>0</v>
      </c>
      <c r="M2133" s="19">
        <f t="shared" ref="M2133:R2133" si="509">SUM(M2129:M2132)</f>
        <v>0</v>
      </c>
      <c r="N2133" s="19">
        <f t="shared" si="509"/>
        <v>0</v>
      </c>
      <c r="O2133" s="19">
        <f t="shared" si="509"/>
        <v>0</v>
      </c>
      <c r="P2133" s="19">
        <f t="shared" si="509"/>
        <v>0</v>
      </c>
      <c r="Q2133" s="19">
        <f t="shared" si="509"/>
        <v>0</v>
      </c>
      <c r="R2133" s="19">
        <f t="shared" si="509"/>
        <v>0</v>
      </c>
      <c r="S2133" s="1015"/>
      <c r="T2133" s="914"/>
      <c r="U2133" s="914"/>
      <c r="V2133" s="914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</row>
    <row r="2134" spans="1:116" ht="9.75" customHeight="1" outlineLevel="4" x14ac:dyDescent="0.15">
      <c r="A2134" s="1000" t="s">
        <v>73</v>
      </c>
      <c r="B2134" s="1004" t="s">
        <v>12</v>
      </c>
      <c r="C2134" s="1008" t="s">
        <v>12</v>
      </c>
      <c r="D2134" s="978">
        <v>1</v>
      </c>
      <c r="E2134" s="960" t="s">
        <v>11</v>
      </c>
      <c r="F2134" s="963"/>
      <c r="G2134" s="942"/>
      <c r="H2134" s="942"/>
      <c r="I2134" s="942"/>
      <c r="J2134" s="14" t="s">
        <v>156</v>
      </c>
      <c r="K2134" s="20"/>
      <c r="L2134" s="20"/>
      <c r="M2134" s="17"/>
      <c r="N2134" s="17"/>
      <c r="O2134" s="17"/>
      <c r="P2134" s="17"/>
      <c r="Q2134" s="16"/>
      <c r="R2134" s="16"/>
      <c r="S2134" s="945"/>
      <c r="T2134" s="912"/>
      <c r="U2134" s="912"/>
      <c r="V2134" s="912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</row>
    <row r="2135" spans="1:116" ht="9.75" customHeight="1" outlineLevel="4" x14ac:dyDescent="0.15">
      <c r="A2135" s="1001"/>
      <c r="B2135" s="1005"/>
      <c r="C2135" s="1009"/>
      <c r="D2135" s="979"/>
      <c r="E2135" s="961"/>
      <c r="F2135" s="964"/>
      <c r="G2135" s="943"/>
      <c r="H2135" s="943"/>
      <c r="I2135" s="943"/>
      <c r="J2135" s="16" t="s">
        <v>157</v>
      </c>
      <c r="K2135" s="20"/>
      <c r="L2135" s="20"/>
      <c r="M2135" s="17"/>
      <c r="N2135" s="17"/>
      <c r="O2135" s="17"/>
      <c r="P2135" s="17"/>
      <c r="Q2135" s="16"/>
      <c r="R2135" s="16"/>
      <c r="S2135" s="946"/>
      <c r="T2135" s="913"/>
      <c r="U2135" s="913"/>
      <c r="V2135" s="913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</row>
    <row r="2136" spans="1:116" ht="9.75" customHeight="1" outlineLevel="4" x14ac:dyDescent="0.15">
      <c r="A2136" s="1001"/>
      <c r="B2136" s="1005"/>
      <c r="C2136" s="1009"/>
      <c r="D2136" s="979"/>
      <c r="E2136" s="961"/>
      <c r="F2136" s="964"/>
      <c r="G2136" s="943"/>
      <c r="H2136" s="943"/>
      <c r="I2136" s="943"/>
      <c r="J2136" s="16" t="s">
        <v>158</v>
      </c>
      <c r="K2136" s="20"/>
      <c r="L2136" s="20"/>
      <c r="M2136" s="17"/>
      <c r="N2136" s="17"/>
      <c r="O2136" s="17"/>
      <c r="P2136" s="17"/>
      <c r="Q2136" s="16"/>
      <c r="R2136" s="16"/>
      <c r="S2136" s="946"/>
      <c r="T2136" s="913"/>
      <c r="U2136" s="913"/>
      <c r="V2136" s="913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</row>
    <row r="2137" spans="1:116" ht="10.5" customHeight="1" outlineLevel="4" x14ac:dyDescent="0.15">
      <c r="A2137" s="1002"/>
      <c r="B2137" s="1006"/>
      <c r="C2137" s="1010"/>
      <c r="D2137" s="979"/>
      <c r="E2137" s="961"/>
      <c r="F2137" s="964"/>
      <c r="G2137" s="943"/>
      <c r="H2137" s="943"/>
      <c r="I2137" s="943"/>
      <c r="J2137" s="18" t="s">
        <v>159</v>
      </c>
      <c r="K2137" s="21"/>
      <c r="L2137" s="21"/>
      <c r="M2137" s="22"/>
      <c r="N2137" s="22"/>
      <c r="O2137" s="22"/>
      <c r="P2137" s="22"/>
      <c r="Q2137" s="18"/>
      <c r="R2137" s="18"/>
      <c r="S2137" s="946"/>
      <c r="T2137" s="913"/>
      <c r="U2137" s="913"/>
      <c r="V2137" s="913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</row>
    <row r="2138" spans="1:116" ht="10.5" customHeight="1" outlineLevel="4" thickBot="1" x14ac:dyDescent="0.2">
      <c r="A2138" s="1003"/>
      <c r="B2138" s="1007"/>
      <c r="C2138" s="1011"/>
      <c r="D2138" s="980"/>
      <c r="E2138" s="962"/>
      <c r="F2138" s="965"/>
      <c r="G2138" s="944"/>
      <c r="H2138" s="944"/>
      <c r="I2138" s="944"/>
      <c r="J2138" s="19" t="s">
        <v>385</v>
      </c>
      <c r="K2138" s="19">
        <f>SUM(K2134:K2137)</f>
        <v>0</v>
      </c>
      <c r="L2138" s="19">
        <f>SUM(L2134:L2137)</f>
        <v>0</v>
      </c>
      <c r="M2138" s="19">
        <f t="shared" ref="M2138:R2138" si="510">SUM(M2134:M2137)</f>
        <v>0</v>
      </c>
      <c r="N2138" s="19">
        <f t="shared" si="510"/>
        <v>0</v>
      </c>
      <c r="O2138" s="19">
        <f t="shared" si="510"/>
        <v>0</v>
      </c>
      <c r="P2138" s="19">
        <f t="shared" si="510"/>
        <v>0</v>
      </c>
      <c r="Q2138" s="19">
        <f t="shared" si="510"/>
        <v>0</v>
      </c>
      <c r="R2138" s="19">
        <f t="shared" si="510"/>
        <v>0</v>
      </c>
      <c r="S2138" s="947"/>
      <c r="T2138" s="914"/>
      <c r="U2138" s="914"/>
      <c r="V2138" s="914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</row>
    <row r="2139" spans="1:116" ht="9.75" customHeight="1" outlineLevel="4" x14ac:dyDescent="0.15">
      <c r="A2139" s="1000" t="s">
        <v>73</v>
      </c>
      <c r="B2139" s="1004" t="s">
        <v>12</v>
      </c>
      <c r="C2139" s="1008" t="s">
        <v>12</v>
      </c>
      <c r="D2139" s="978">
        <v>1</v>
      </c>
      <c r="E2139" s="960" t="s">
        <v>12</v>
      </c>
      <c r="F2139" s="963"/>
      <c r="G2139" s="942"/>
      <c r="H2139" s="942"/>
      <c r="I2139" s="942"/>
      <c r="J2139" s="14" t="s">
        <v>156</v>
      </c>
      <c r="K2139" s="20"/>
      <c r="L2139" s="20"/>
      <c r="M2139" s="17"/>
      <c r="N2139" s="17"/>
      <c r="O2139" s="17"/>
      <c r="P2139" s="17"/>
      <c r="Q2139" s="16"/>
      <c r="R2139" s="16"/>
      <c r="S2139" s="945"/>
      <c r="T2139" s="912"/>
      <c r="U2139" s="912"/>
      <c r="V2139" s="912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</row>
    <row r="2140" spans="1:116" ht="9.75" customHeight="1" outlineLevel="4" x14ac:dyDescent="0.15">
      <c r="A2140" s="1001"/>
      <c r="B2140" s="1005"/>
      <c r="C2140" s="1009"/>
      <c r="D2140" s="979"/>
      <c r="E2140" s="961"/>
      <c r="F2140" s="964"/>
      <c r="G2140" s="943"/>
      <c r="H2140" s="943"/>
      <c r="I2140" s="943"/>
      <c r="J2140" s="16" t="s">
        <v>157</v>
      </c>
      <c r="K2140" s="20"/>
      <c r="L2140" s="20"/>
      <c r="M2140" s="17"/>
      <c r="N2140" s="17"/>
      <c r="O2140" s="17"/>
      <c r="P2140" s="17"/>
      <c r="Q2140" s="16"/>
      <c r="R2140" s="16"/>
      <c r="S2140" s="946"/>
      <c r="T2140" s="913"/>
      <c r="U2140" s="913"/>
      <c r="V2140" s="913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</row>
    <row r="2141" spans="1:116" ht="9.75" customHeight="1" outlineLevel="4" x14ac:dyDescent="0.15">
      <c r="A2141" s="1001"/>
      <c r="B2141" s="1005"/>
      <c r="C2141" s="1009"/>
      <c r="D2141" s="979"/>
      <c r="E2141" s="961"/>
      <c r="F2141" s="964"/>
      <c r="G2141" s="943"/>
      <c r="H2141" s="943"/>
      <c r="I2141" s="943"/>
      <c r="J2141" s="16" t="s">
        <v>158</v>
      </c>
      <c r="K2141" s="20"/>
      <c r="L2141" s="20"/>
      <c r="M2141" s="17"/>
      <c r="N2141" s="17"/>
      <c r="O2141" s="17"/>
      <c r="P2141" s="17"/>
      <c r="Q2141" s="16"/>
      <c r="R2141" s="16"/>
      <c r="S2141" s="946"/>
      <c r="T2141" s="913"/>
      <c r="U2141" s="913"/>
      <c r="V2141" s="913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</row>
    <row r="2142" spans="1:116" ht="9.75" customHeight="1" outlineLevel="4" x14ac:dyDescent="0.15">
      <c r="A2142" s="1002"/>
      <c r="B2142" s="1006"/>
      <c r="C2142" s="1010"/>
      <c r="D2142" s="979"/>
      <c r="E2142" s="961"/>
      <c r="F2142" s="964"/>
      <c r="G2142" s="943"/>
      <c r="H2142" s="943"/>
      <c r="I2142" s="943"/>
      <c r="J2142" s="18" t="s">
        <v>159</v>
      </c>
      <c r="K2142" s="21"/>
      <c r="L2142" s="21"/>
      <c r="M2142" s="22"/>
      <c r="N2142" s="22"/>
      <c r="O2142" s="22"/>
      <c r="P2142" s="22"/>
      <c r="Q2142" s="18"/>
      <c r="R2142" s="18"/>
      <c r="S2142" s="946"/>
      <c r="T2142" s="913"/>
      <c r="U2142" s="913"/>
      <c r="V2142" s="913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</row>
    <row r="2143" spans="1:116" ht="9.75" customHeight="1" outlineLevel="4" thickBot="1" x14ac:dyDescent="0.2">
      <c r="A2143" s="1003"/>
      <c r="B2143" s="1007"/>
      <c r="C2143" s="1011"/>
      <c r="D2143" s="980"/>
      <c r="E2143" s="962"/>
      <c r="F2143" s="965"/>
      <c r="G2143" s="944"/>
      <c r="H2143" s="944"/>
      <c r="I2143" s="944"/>
      <c r="J2143" s="19" t="s">
        <v>385</v>
      </c>
      <c r="K2143" s="19">
        <f>SUM(K2139:K2142)</f>
        <v>0</v>
      </c>
      <c r="L2143" s="19">
        <f>SUM(L2139:L2142)</f>
        <v>0</v>
      </c>
      <c r="M2143" s="19">
        <f t="shared" ref="M2143:R2143" si="511">SUM(M2139:M2142)</f>
        <v>0</v>
      </c>
      <c r="N2143" s="19">
        <f t="shared" si="511"/>
        <v>0</v>
      </c>
      <c r="O2143" s="19">
        <f t="shared" si="511"/>
        <v>0</v>
      </c>
      <c r="P2143" s="19">
        <f t="shared" si="511"/>
        <v>0</v>
      </c>
      <c r="Q2143" s="19">
        <f t="shared" si="511"/>
        <v>0</v>
      </c>
      <c r="R2143" s="19">
        <f t="shared" si="511"/>
        <v>0</v>
      </c>
      <c r="S2143" s="947"/>
      <c r="T2143" s="914"/>
      <c r="U2143" s="914"/>
      <c r="V2143" s="914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</row>
    <row r="2144" spans="1:116" ht="9.75" customHeight="1" outlineLevel="3" thickBot="1" x14ac:dyDescent="0.2">
      <c r="A2144" s="30" t="s">
        <v>73</v>
      </c>
      <c r="B2144" s="31" t="s">
        <v>12</v>
      </c>
      <c r="C2144" s="10" t="s">
        <v>12</v>
      </c>
      <c r="D2144" s="25">
        <v>1</v>
      </c>
      <c r="E2144" s="915" t="s">
        <v>46</v>
      </c>
      <c r="F2144" s="916"/>
      <c r="G2144" s="916"/>
      <c r="H2144" s="916"/>
      <c r="I2144" s="916"/>
      <c r="J2144" s="917"/>
      <c r="K2144" s="26">
        <f>K2133+K2138+K2143</f>
        <v>0</v>
      </c>
      <c r="L2144" s="26">
        <f>L2133+L2138+L2143</f>
        <v>0</v>
      </c>
      <c r="M2144" s="26">
        <f t="shared" ref="M2144:R2144" si="512">M2133+M2138+M2143</f>
        <v>0</v>
      </c>
      <c r="N2144" s="26">
        <f t="shared" si="512"/>
        <v>0</v>
      </c>
      <c r="O2144" s="26">
        <f t="shared" si="512"/>
        <v>0</v>
      </c>
      <c r="P2144" s="26">
        <f t="shared" si="512"/>
        <v>0</v>
      </c>
      <c r="Q2144" s="26">
        <f t="shared" si="512"/>
        <v>0</v>
      </c>
      <c r="R2144" s="26">
        <f t="shared" si="512"/>
        <v>0</v>
      </c>
      <c r="S2144" s="42" t="s">
        <v>13</v>
      </c>
      <c r="T2144" s="43" t="s">
        <v>13</v>
      </c>
      <c r="U2144" s="44" t="s">
        <v>13</v>
      </c>
      <c r="V2144" s="45" t="s">
        <v>13</v>
      </c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</row>
    <row r="2145" spans="1:116" ht="9.75" customHeight="1" outlineLevel="4" thickBot="1" x14ac:dyDescent="0.2">
      <c r="A2145" s="11" t="s">
        <v>73</v>
      </c>
      <c r="B2145" s="12" t="s">
        <v>12</v>
      </c>
      <c r="C2145" s="86" t="s">
        <v>12</v>
      </c>
      <c r="D2145" s="13">
        <v>2</v>
      </c>
      <c r="E2145" s="1016" t="s">
        <v>123</v>
      </c>
      <c r="F2145" s="1017"/>
      <c r="G2145" s="1017"/>
      <c r="H2145" s="1017"/>
      <c r="I2145" s="1017"/>
      <c r="J2145" s="1017"/>
      <c r="K2145" s="1017"/>
      <c r="L2145" s="1017"/>
      <c r="M2145" s="1017"/>
      <c r="N2145" s="1017"/>
      <c r="O2145" s="1017"/>
      <c r="P2145" s="1017"/>
      <c r="Q2145" s="1017"/>
      <c r="R2145" s="1017"/>
      <c r="S2145" s="1017"/>
      <c r="T2145" s="1017"/>
      <c r="U2145" s="1017"/>
      <c r="V2145" s="1018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</row>
    <row r="2146" spans="1:116" ht="9.75" customHeight="1" outlineLevel="4" x14ac:dyDescent="0.15">
      <c r="A2146" s="1000" t="s">
        <v>73</v>
      </c>
      <c r="B2146" s="1004" t="s">
        <v>12</v>
      </c>
      <c r="C2146" s="1008" t="s">
        <v>12</v>
      </c>
      <c r="D2146" s="978">
        <v>2</v>
      </c>
      <c r="E2146" s="1022" t="s">
        <v>10</v>
      </c>
      <c r="F2146" s="966"/>
      <c r="G2146" s="942"/>
      <c r="H2146" s="942"/>
      <c r="I2146" s="942"/>
      <c r="J2146" s="16" t="s">
        <v>156</v>
      </c>
      <c r="K2146" s="20"/>
      <c r="L2146" s="14"/>
      <c r="M2146" s="15"/>
      <c r="N2146" s="15"/>
      <c r="O2146" s="15"/>
      <c r="P2146" s="15"/>
      <c r="Q2146" s="14"/>
      <c r="R2146" s="14"/>
      <c r="S2146" s="1012"/>
      <c r="T2146" s="912"/>
      <c r="U2146" s="912"/>
      <c r="V2146" s="912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</row>
    <row r="2147" spans="1:116" ht="11.25" customHeight="1" outlineLevel="4" x14ac:dyDescent="0.15">
      <c r="A2147" s="1001"/>
      <c r="B2147" s="1005"/>
      <c r="C2147" s="1009"/>
      <c r="D2147" s="979"/>
      <c r="E2147" s="1023"/>
      <c r="F2147" s="967"/>
      <c r="G2147" s="943"/>
      <c r="H2147" s="943"/>
      <c r="I2147" s="943"/>
      <c r="J2147" s="16" t="s">
        <v>157</v>
      </c>
      <c r="K2147" s="20"/>
      <c r="L2147" s="16"/>
      <c r="M2147" s="17"/>
      <c r="N2147" s="17"/>
      <c r="O2147" s="17"/>
      <c r="P2147" s="17"/>
      <c r="Q2147" s="16"/>
      <c r="R2147" s="16"/>
      <c r="S2147" s="1013"/>
      <c r="T2147" s="913"/>
      <c r="U2147" s="913"/>
      <c r="V2147" s="913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</row>
    <row r="2148" spans="1:116" ht="10.5" customHeight="1" outlineLevel="4" x14ac:dyDescent="0.15">
      <c r="A2148" s="1001"/>
      <c r="B2148" s="1005"/>
      <c r="C2148" s="1009"/>
      <c r="D2148" s="979"/>
      <c r="E2148" s="1023"/>
      <c r="F2148" s="967"/>
      <c r="G2148" s="943"/>
      <c r="H2148" s="943"/>
      <c r="I2148" s="943"/>
      <c r="J2148" s="16" t="s">
        <v>158</v>
      </c>
      <c r="K2148" s="20"/>
      <c r="L2148" s="16"/>
      <c r="M2148" s="17"/>
      <c r="N2148" s="17"/>
      <c r="O2148" s="17"/>
      <c r="P2148" s="17"/>
      <c r="Q2148" s="16"/>
      <c r="R2148" s="16"/>
      <c r="S2148" s="1013"/>
      <c r="T2148" s="913"/>
      <c r="U2148" s="913"/>
      <c r="V2148" s="913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</row>
    <row r="2149" spans="1:116" ht="10.5" outlineLevel="4" x14ac:dyDescent="0.15">
      <c r="A2149" s="1002"/>
      <c r="B2149" s="1006"/>
      <c r="C2149" s="1010"/>
      <c r="D2149" s="979"/>
      <c r="E2149" s="1024"/>
      <c r="F2149" s="967"/>
      <c r="G2149" s="943"/>
      <c r="H2149" s="943"/>
      <c r="I2149" s="943"/>
      <c r="J2149" s="18" t="s">
        <v>159</v>
      </c>
      <c r="K2149" s="21"/>
      <c r="L2149" s="18"/>
      <c r="M2149" s="18"/>
      <c r="N2149" s="18"/>
      <c r="O2149" s="18"/>
      <c r="P2149" s="18"/>
      <c r="Q2149" s="18"/>
      <c r="R2149" s="18"/>
      <c r="S2149" s="1014"/>
      <c r="T2149" s="913"/>
      <c r="U2149" s="913"/>
      <c r="V2149" s="913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</row>
    <row r="2150" spans="1:116" ht="11.25" outlineLevel="4" thickBot="1" x14ac:dyDescent="0.2">
      <c r="A2150" s="1003"/>
      <c r="B2150" s="1007"/>
      <c r="C2150" s="1011"/>
      <c r="D2150" s="980"/>
      <c r="E2150" s="1025"/>
      <c r="F2150" s="968"/>
      <c r="G2150" s="944"/>
      <c r="H2150" s="944"/>
      <c r="I2150" s="944"/>
      <c r="J2150" s="19" t="s">
        <v>385</v>
      </c>
      <c r="K2150" s="19">
        <f>SUM(K2146:K2149)</f>
        <v>0</v>
      </c>
      <c r="L2150" s="19">
        <f>SUM(L2146:L2149)</f>
        <v>0</v>
      </c>
      <c r="M2150" s="19">
        <f t="shared" ref="M2150:R2150" si="513">SUM(M2146:M2149)</f>
        <v>0</v>
      </c>
      <c r="N2150" s="19">
        <f t="shared" si="513"/>
        <v>0</v>
      </c>
      <c r="O2150" s="19">
        <f t="shared" si="513"/>
        <v>0</v>
      </c>
      <c r="P2150" s="19">
        <f t="shared" si="513"/>
        <v>0</v>
      </c>
      <c r="Q2150" s="19">
        <f t="shared" si="513"/>
        <v>0</v>
      </c>
      <c r="R2150" s="19">
        <f t="shared" si="513"/>
        <v>0</v>
      </c>
      <c r="S2150" s="1015"/>
      <c r="T2150" s="914"/>
      <c r="U2150" s="914"/>
      <c r="V2150" s="914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</row>
    <row r="2151" spans="1:116" ht="10.5" outlineLevel="4" x14ac:dyDescent="0.15">
      <c r="A2151" s="1000" t="s">
        <v>73</v>
      </c>
      <c r="B2151" s="1004" t="s">
        <v>12</v>
      </c>
      <c r="C2151" s="1008" t="s">
        <v>12</v>
      </c>
      <c r="D2151" s="978">
        <v>2</v>
      </c>
      <c r="E2151" s="960" t="s">
        <v>11</v>
      </c>
      <c r="F2151" s="963"/>
      <c r="G2151" s="942"/>
      <c r="H2151" s="942"/>
      <c r="I2151" s="942"/>
      <c r="J2151" s="14" t="s">
        <v>156</v>
      </c>
      <c r="K2151" s="20"/>
      <c r="L2151" s="20"/>
      <c r="M2151" s="17"/>
      <c r="N2151" s="17"/>
      <c r="O2151" s="17"/>
      <c r="P2151" s="17"/>
      <c r="Q2151" s="16"/>
      <c r="R2151" s="16"/>
      <c r="S2151" s="945"/>
      <c r="T2151" s="912"/>
      <c r="U2151" s="912"/>
      <c r="V2151" s="912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</row>
    <row r="2152" spans="1:116" ht="10.5" outlineLevel="4" x14ac:dyDescent="0.15">
      <c r="A2152" s="1001"/>
      <c r="B2152" s="1005"/>
      <c r="C2152" s="1009"/>
      <c r="D2152" s="979"/>
      <c r="E2152" s="961"/>
      <c r="F2152" s="964"/>
      <c r="G2152" s="943"/>
      <c r="H2152" s="943"/>
      <c r="I2152" s="943"/>
      <c r="J2152" s="16" t="s">
        <v>157</v>
      </c>
      <c r="K2152" s="20"/>
      <c r="L2152" s="20"/>
      <c r="M2152" s="17"/>
      <c r="N2152" s="17"/>
      <c r="O2152" s="17"/>
      <c r="P2152" s="17"/>
      <c r="Q2152" s="16"/>
      <c r="R2152" s="16"/>
      <c r="S2152" s="946"/>
      <c r="T2152" s="913"/>
      <c r="U2152" s="913"/>
      <c r="V2152" s="913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</row>
    <row r="2153" spans="1:116" ht="10.5" outlineLevel="4" x14ac:dyDescent="0.15">
      <c r="A2153" s="1001"/>
      <c r="B2153" s="1005"/>
      <c r="C2153" s="1009"/>
      <c r="D2153" s="979"/>
      <c r="E2153" s="961"/>
      <c r="F2153" s="964"/>
      <c r="G2153" s="943"/>
      <c r="H2153" s="943"/>
      <c r="I2153" s="943"/>
      <c r="J2153" s="16" t="s">
        <v>158</v>
      </c>
      <c r="K2153" s="20"/>
      <c r="L2153" s="20"/>
      <c r="M2153" s="17"/>
      <c r="N2153" s="17"/>
      <c r="O2153" s="17"/>
      <c r="P2153" s="17"/>
      <c r="Q2153" s="16"/>
      <c r="R2153" s="16"/>
      <c r="S2153" s="946"/>
      <c r="T2153" s="913"/>
      <c r="U2153" s="913"/>
      <c r="V2153" s="913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</row>
    <row r="2154" spans="1:116" ht="10.5" customHeight="1" outlineLevel="4" x14ac:dyDescent="0.15">
      <c r="A2154" s="1002"/>
      <c r="B2154" s="1006"/>
      <c r="C2154" s="1010"/>
      <c r="D2154" s="979"/>
      <c r="E2154" s="961"/>
      <c r="F2154" s="964"/>
      <c r="G2154" s="943"/>
      <c r="H2154" s="943"/>
      <c r="I2154" s="943"/>
      <c r="J2154" s="18" t="s">
        <v>159</v>
      </c>
      <c r="K2154" s="21"/>
      <c r="L2154" s="21"/>
      <c r="M2154" s="22"/>
      <c r="N2154" s="22"/>
      <c r="O2154" s="22"/>
      <c r="P2154" s="22"/>
      <c r="Q2154" s="18"/>
      <c r="R2154" s="18"/>
      <c r="S2154" s="946"/>
      <c r="T2154" s="913"/>
      <c r="U2154" s="913"/>
      <c r="V2154" s="913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</row>
    <row r="2155" spans="1:116" ht="10.5" customHeight="1" outlineLevel="4" thickBot="1" x14ac:dyDescent="0.2">
      <c r="A2155" s="1003"/>
      <c r="B2155" s="1007"/>
      <c r="C2155" s="1011"/>
      <c r="D2155" s="980"/>
      <c r="E2155" s="962"/>
      <c r="F2155" s="965"/>
      <c r="G2155" s="944"/>
      <c r="H2155" s="944"/>
      <c r="I2155" s="944"/>
      <c r="J2155" s="19" t="s">
        <v>385</v>
      </c>
      <c r="K2155" s="19">
        <f>SUM(K2151:K2154)</f>
        <v>0</v>
      </c>
      <c r="L2155" s="19">
        <f>SUM(L2151:L2154)</f>
        <v>0</v>
      </c>
      <c r="M2155" s="19">
        <f t="shared" ref="M2155:R2155" si="514">SUM(M2151:M2154)</f>
        <v>0</v>
      </c>
      <c r="N2155" s="19">
        <f t="shared" si="514"/>
        <v>0</v>
      </c>
      <c r="O2155" s="19">
        <f t="shared" si="514"/>
        <v>0</v>
      </c>
      <c r="P2155" s="19">
        <f t="shared" si="514"/>
        <v>0</v>
      </c>
      <c r="Q2155" s="19">
        <f t="shared" si="514"/>
        <v>0</v>
      </c>
      <c r="R2155" s="19">
        <f t="shared" si="514"/>
        <v>0</v>
      </c>
      <c r="S2155" s="947"/>
      <c r="T2155" s="914"/>
      <c r="U2155" s="914"/>
      <c r="V2155" s="914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</row>
    <row r="2156" spans="1:116" ht="9.75" customHeight="1" outlineLevel="4" x14ac:dyDescent="0.15">
      <c r="A2156" s="1000" t="s">
        <v>73</v>
      </c>
      <c r="B2156" s="1004" t="s">
        <v>12</v>
      </c>
      <c r="C2156" s="1008" t="s">
        <v>12</v>
      </c>
      <c r="D2156" s="978">
        <v>2</v>
      </c>
      <c r="E2156" s="960" t="s">
        <v>12</v>
      </c>
      <c r="F2156" s="963"/>
      <c r="G2156" s="942"/>
      <c r="H2156" s="942"/>
      <c r="I2156" s="942"/>
      <c r="J2156" s="14" t="s">
        <v>156</v>
      </c>
      <c r="K2156" s="20"/>
      <c r="L2156" s="20"/>
      <c r="M2156" s="17"/>
      <c r="N2156" s="17"/>
      <c r="O2156" s="17"/>
      <c r="P2156" s="17"/>
      <c r="Q2156" s="16"/>
      <c r="R2156" s="16"/>
      <c r="S2156" s="945"/>
      <c r="T2156" s="912"/>
      <c r="U2156" s="912"/>
      <c r="V2156" s="912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</row>
    <row r="2157" spans="1:116" ht="9.75" customHeight="1" outlineLevel="4" x14ac:dyDescent="0.15">
      <c r="A2157" s="1001"/>
      <c r="B2157" s="1005"/>
      <c r="C2157" s="1009"/>
      <c r="D2157" s="979"/>
      <c r="E2157" s="961"/>
      <c r="F2157" s="964"/>
      <c r="G2157" s="943"/>
      <c r="H2157" s="943"/>
      <c r="I2157" s="943"/>
      <c r="J2157" s="16" t="s">
        <v>157</v>
      </c>
      <c r="K2157" s="20"/>
      <c r="L2157" s="20"/>
      <c r="M2157" s="17"/>
      <c r="N2157" s="17"/>
      <c r="O2157" s="17"/>
      <c r="P2157" s="17"/>
      <c r="Q2157" s="16"/>
      <c r="R2157" s="16"/>
      <c r="S2157" s="946"/>
      <c r="T2157" s="913"/>
      <c r="U2157" s="913"/>
      <c r="V2157" s="913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</row>
    <row r="2158" spans="1:116" ht="9.75" customHeight="1" outlineLevel="4" x14ac:dyDescent="0.15">
      <c r="A2158" s="1001"/>
      <c r="B2158" s="1005"/>
      <c r="C2158" s="1009"/>
      <c r="D2158" s="979"/>
      <c r="E2158" s="961"/>
      <c r="F2158" s="964"/>
      <c r="G2158" s="943"/>
      <c r="H2158" s="943"/>
      <c r="I2158" s="943"/>
      <c r="J2158" s="16" t="s">
        <v>158</v>
      </c>
      <c r="K2158" s="20"/>
      <c r="L2158" s="20"/>
      <c r="M2158" s="17"/>
      <c r="N2158" s="17"/>
      <c r="O2158" s="17"/>
      <c r="P2158" s="17"/>
      <c r="Q2158" s="16"/>
      <c r="R2158" s="16"/>
      <c r="S2158" s="946"/>
      <c r="T2158" s="913"/>
      <c r="U2158" s="913"/>
      <c r="V2158" s="913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</row>
    <row r="2159" spans="1:116" ht="9.75" customHeight="1" outlineLevel="4" x14ac:dyDescent="0.15">
      <c r="A2159" s="1002"/>
      <c r="B2159" s="1006"/>
      <c r="C2159" s="1010"/>
      <c r="D2159" s="979"/>
      <c r="E2159" s="961"/>
      <c r="F2159" s="964"/>
      <c r="G2159" s="943"/>
      <c r="H2159" s="943"/>
      <c r="I2159" s="943"/>
      <c r="J2159" s="18" t="s">
        <v>159</v>
      </c>
      <c r="K2159" s="21"/>
      <c r="L2159" s="21"/>
      <c r="M2159" s="22"/>
      <c r="N2159" s="22"/>
      <c r="O2159" s="22"/>
      <c r="P2159" s="22"/>
      <c r="Q2159" s="18"/>
      <c r="R2159" s="18"/>
      <c r="S2159" s="946"/>
      <c r="T2159" s="913"/>
      <c r="U2159" s="913"/>
      <c r="V2159" s="913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</row>
    <row r="2160" spans="1:116" ht="9.75" customHeight="1" outlineLevel="4" thickBot="1" x14ac:dyDescent="0.2">
      <c r="A2160" s="1003"/>
      <c r="B2160" s="1007"/>
      <c r="C2160" s="1011"/>
      <c r="D2160" s="980"/>
      <c r="E2160" s="962"/>
      <c r="F2160" s="965"/>
      <c r="G2160" s="944"/>
      <c r="H2160" s="944"/>
      <c r="I2160" s="944"/>
      <c r="J2160" s="19" t="s">
        <v>385</v>
      </c>
      <c r="K2160" s="19">
        <f>SUM(K2156:K2159)</f>
        <v>0</v>
      </c>
      <c r="L2160" s="19">
        <f>SUM(L2156:L2159)</f>
        <v>0</v>
      </c>
      <c r="M2160" s="19">
        <f t="shared" ref="M2160:R2160" si="515">SUM(M2156:M2159)</f>
        <v>0</v>
      </c>
      <c r="N2160" s="19">
        <f t="shared" si="515"/>
        <v>0</v>
      </c>
      <c r="O2160" s="19">
        <f t="shared" si="515"/>
        <v>0</v>
      </c>
      <c r="P2160" s="19">
        <f t="shared" si="515"/>
        <v>0</v>
      </c>
      <c r="Q2160" s="19">
        <f t="shared" si="515"/>
        <v>0</v>
      </c>
      <c r="R2160" s="19">
        <f t="shared" si="515"/>
        <v>0</v>
      </c>
      <c r="S2160" s="947"/>
      <c r="T2160" s="914"/>
      <c r="U2160" s="914"/>
      <c r="V2160" s="914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</row>
    <row r="2161" spans="1:116" ht="9.75" customHeight="1" outlineLevel="3" thickBot="1" x14ac:dyDescent="0.2">
      <c r="A2161" s="30" t="s">
        <v>73</v>
      </c>
      <c r="B2161" s="31" t="s">
        <v>12</v>
      </c>
      <c r="C2161" s="10" t="s">
        <v>12</v>
      </c>
      <c r="D2161" s="25">
        <v>2</v>
      </c>
      <c r="E2161" s="915" t="s">
        <v>46</v>
      </c>
      <c r="F2161" s="916"/>
      <c r="G2161" s="916"/>
      <c r="H2161" s="916"/>
      <c r="I2161" s="916"/>
      <c r="J2161" s="917"/>
      <c r="K2161" s="26">
        <f>K2150+K2155+K2160</f>
        <v>0</v>
      </c>
      <c r="L2161" s="26">
        <f>L2150+L2155+L2160</f>
        <v>0</v>
      </c>
      <c r="M2161" s="26">
        <f t="shared" ref="M2161:R2161" si="516">M2150+M2155+M2160</f>
        <v>0</v>
      </c>
      <c r="N2161" s="26">
        <f t="shared" si="516"/>
        <v>0</v>
      </c>
      <c r="O2161" s="26">
        <f t="shared" si="516"/>
        <v>0</v>
      </c>
      <c r="P2161" s="26">
        <f t="shared" si="516"/>
        <v>0</v>
      </c>
      <c r="Q2161" s="26">
        <f t="shared" si="516"/>
        <v>0</v>
      </c>
      <c r="R2161" s="26">
        <f t="shared" si="516"/>
        <v>0</v>
      </c>
      <c r="S2161" s="42" t="s">
        <v>13</v>
      </c>
      <c r="T2161" s="43" t="s">
        <v>13</v>
      </c>
      <c r="U2161" s="44" t="s">
        <v>13</v>
      </c>
      <c r="V2161" s="45" t="s">
        <v>13</v>
      </c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</row>
    <row r="2162" spans="1:116" ht="9.75" customHeight="1" outlineLevel="4" thickBot="1" x14ac:dyDescent="0.2">
      <c r="A2162" s="11" t="s">
        <v>73</v>
      </c>
      <c r="B2162" s="12" t="s">
        <v>12</v>
      </c>
      <c r="C2162" s="86" t="s">
        <v>12</v>
      </c>
      <c r="D2162" s="13">
        <v>3</v>
      </c>
      <c r="E2162" s="1016" t="s">
        <v>124</v>
      </c>
      <c r="F2162" s="1017"/>
      <c r="G2162" s="1017"/>
      <c r="H2162" s="1017"/>
      <c r="I2162" s="1017"/>
      <c r="J2162" s="1017"/>
      <c r="K2162" s="1017"/>
      <c r="L2162" s="1017"/>
      <c r="M2162" s="1017"/>
      <c r="N2162" s="1017"/>
      <c r="O2162" s="1017"/>
      <c r="P2162" s="1017"/>
      <c r="Q2162" s="1017"/>
      <c r="R2162" s="1017"/>
      <c r="S2162" s="1017"/>
      <c r="T2162" s="1017"/>
      <c r="U2162" s="1017"/>
      <c r="V2162" s="1018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</row>
    <row r="2163" spans="1:116" ht="9.75" customHeight="1" outlineLevel="4" x14ac:dyDescent="0.15">
      <c r="A2163" s="1000" t="s">
        <v>73</v>
      </c>
      <c r="B2163" s="1004" t="s">
        <v>12</v>
      </c>
      <c r="C2163" s="1008" t="s">
        <v>12</v>
      </c>
      <c r="D2163" s="978">
        <v>3</v>
      </c>
      <c r="E2163" s="1022" t="s">
        <v>10</v>
      </c>
      <c r="F2163" s="966"/>
      <c r="G2163" s="942"/>
      <c r="H2163" s="942"/>
      <c r="I2163" s="942"/>
      <c r="J2163" s="16" t="s">
        <v>156</v>
      </c>
      <c r="K2163" s="20"/>
      <c r="L2163" s="14"/>
      <c r="M2163" s="15"/>
      <c r="N2163" s="15"/>
      <c r="O2163" s="15"/>
      <c r="P2163" s="15"/>
      <c r="Q2163" s="14"/>
      <c r="R2163" s="14"/>
      <c r="S2163" s="1012"/>
      <c r="T2163" s="912"/>
      <c r="U2163" s="912"/>
      <c r="V2163" s="912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</row>
    <row r="2164" spans="1:116" ht="9.75" customHeight="1" outlineLevel="4" x14ac:dyDescent="0.15">
      <c r="A2164" s="1001"/>
      <c r="B2164" s="1005"/>
      <c r="C2164" s="1009"/>
      <c r="D2164" s="979"/>
      <c r="E2164" s="1023"/>
      <c r="F2164" s="967"/>
      <c r="G2164" s="943"/>
      <c r="H2164" s="943"/>
      <c r="I2164" s="943"/>
      <c r="J2164" s="16" t="s">
        <v>157</v>
      </c>
      <c r="K2164" s="20"/>
      <c r="L2164" s="16"/>
      <c r="M2164" s="17"/>
      <c r="N2164" s="17"/>
      <c r="O2164" s="17"/>
      <c r="P2164" s="17"/>
      <c r="Q2164" s="16"/>
      <c r="R2164" s="16"/>
      <c r="S2164" s="1013"/>
      <c r="T2164" s="913"/>
      <c r="U2164" s="913"/>
      <c r="V2164" s="913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</row>
    <row r="2165" spans="1:116" ht="9.75" customHeight="1" outlineLevel="4" x14ac:dyDescent="0.15">
      <c r="A2165" s="1001"/>
      <c r="B2165" s="1005"/>
      <c r="C2165" s="1009"/>
      <c r="D2165" s="979"/>
      <c r="E2165" s="1023"/>
      <c r="F2165" s="967"/>
      <c r="G2165" s="943"/>
      <c r="H2165" s="943"/>
      <c r="I2165" s="943"/>
      <c r="J2165" s="16" t="s">
        <v>158</v>
      </c>
      <c r="K2165" s="20"/>
      <c r="L2165" s="16"/>
      <c r="M2165" s="17"/>
      <c r="N2165" s="17"/>
      <c r="O2165" s="17"/>
      <c r="P2165" s="17"/>
      <c r="Q2165" s="16"/>
      <c r="R2165" s="16"/>
      <c r="S2165" s="1013"/>
      <c r="T2165" s="913"/>
      <c r="U2165" s="913"/>
      <c r="V2165" s="913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</row>
    <row r="2166" spans="1:116" ht="9.75" customHeight="1" outlineLevel="4" x14ac:dyDescent="0.15">
      <c r="A2166" s="1002"/>
      <c r="B2166" s="1006"/>
      <c r="C2166" s="1010"/>
      <c r="D2166" s="979"/>
      <c r="E2166" s="1024"/>
      <c r="F2166" s="967"/>
      <c r="G2166" s="943"/>
      <c r="H2166" s="943"/>
      <c r="I2166" s="943"/>
      <c r="J2166" s="18" t="s">
        <v>159</v>
      </c>
      <c r="K2166" s="21"/>
      <c r="L2166" s="18"/>
      <c r="M2166" s="18"/>
      <c r="N2166" s="18"/>
      <c r="O2166" s="18"/>
      <c r="P2166" s="18"/>
      <c r="Q2166" s="18"/>
      <c r="R2166" s="18"/>
      <c r="S2166" s="1014"/>
      <c r="T2166" s="913"/>
      <c r="U2166" s="913"/>
      <c r="V2166" s="913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</row>
    <row r="2167" spans="1:116" ht="9.75" customHeight="1" outlineLevel="4" thickBot="1" x14ac:dyDescent="0.2">
      <c r="A2167" s="1003"/>
      <c r="B2167" s="1007"/>
      <c r="C2167" s="1011"/>
      <c r="D2167" s="980"/>
      <c r="E2167" s="1025"/>
      <c r="F2167" s="968"/>
      <c r="G2167" s="944"/>
      <c r="H2167" s="944"/>
      <c r="I2167" s="944"/>
      <c r="J2167" s="19" t="s">
        <v>385</v>
      </c>
      <c r="K2167" s="19">
        <f>SUM(K2163:K2166)</f>
        <v>0</v>
      </c>
      <c r="L2167" s="19">
        <f>SUM(L2163:L2166)</f>
        <v>0</v>
      </c>
      <c r="M2167" s="19">
        <f t="shared" ref="M2167:R2167" si="517">SUM(M2163:M2166)</f>
        <v>0</v>
      </c>
      <c r="N2167" s="19">
        <f t="shared" si="517"/>
        <v>0</v>
      </c>
      <c r="O2167" s="19">
        <f t="shared" si="517"/>
        <v>0</v>
      </c>
      <c r="P2167" s="19">
        <f t="shared" si="517"/>
        <v>0</v>
      </c>
      <c r="Q2167" s="19">
        <f t="shared" si="517"/>
        <v>0</v>
      </c>
      <c r="R2167" s="19">
        <f t="shared" si="517"/>
        <v>0</v>
      </c>
      <c r="S2167" s="1015"/>
      <c r="T2167" s="914"/>
      <c r="U2167" s="914"/>
      <c r="V2167" s="914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</row>
    <row r="2168" spans="1:116" ht="9.75" customHeight="1" outlineLevel="4" x14ac:dyDescent="0.15">
      <c r="A2168" s="1000" t="s">
        <v>73</v>
      </c>
      <c r="B2168" s="1004" t="s">
        <v>12</v>
      </c>
      <c r="C2168" s="1008" t="s">
        <v>12</v>
      </c>
      <c r="D2168" s="978">
        <v>3</v>
      </c>
      <c r="E2168" s="960" t="s">
        <v>11</v>
      </c>
      <c r="F2168" s="963"/>
      <c r="G2168" s="942"/>
      <c r="H2168" s="942"/>
      <c r="I2168" s="942"/>
      <c r="J2168" s="14" t="s">
        <v>156</v>
      </c>
      <c r="K2168" s="20"/>
      <c r="L2168" s="20"/>
      <c r="M2168" s="17"/>
      <c r="N2168" s="17"/>
      <c r="O2168" s="17"/>
      <c r="P2168" s="17"/>
      <c r="Q2168" s="16"/>
      <c r="R2168" s="16"/>
      <c r="S2168" s="945"/>
      <c r="T2168" s="912"/>
      <c r="U2168" s="912"/>
      <c r="V2168" s="912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</row>
    <row r="2169" spans="1:116" ht="9.75" customHeight="1" outlineLevel="4" x14ac:dyDescent="0.15">
      <c r="A2169" s="1001"/>
      <c r="B2169" s="1005"/>
      <c r="C2169" s="1009"/>
      <c r="D2169" s="979"/>
      <c r="E2169" s="961"/>
      <c r="F2169" s="964"/>
      <c r="G2169" s="943"/>
      <c r="H2169" s="943"/>
      <c r="I2169" s="943"/>
      <c r="J2169" s="16" t="s">
        <v>157</v>
      </c>
      <c r="K2169" s="20"/>
      <c r="L2169" s="20"/>
      <c r="M2169" s="17"/>
      <c r="N2169" s="17"/>
      <c r="O2169" s="17"/>
      <c r="P2169" s="17"/>
      <c r="Q2169" s="16"/>
      <c r="R2169" s="16"/>
      <c r="S2169" s="946"/>
      <c r="T2169" s="913"/>
      <c r="U2169" s="913"/>
      <c r="V2169" s="913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</row>
    <row r="2170" spans="1:116" ht="9.75" customHeight="1" outlineLevel="4" x14ac:dyDescent="0.15">
      <c r="A2170" s="1001"/>
      <c r="B2170" s="1005"/>
      <c r="C2170" s="1009"/>
      <c r="D2170" s="979"/>
      <c r="E2170" s="961"/>
      <c r="F2170" s="964"/>
      <c r="G2170" s="943"/>
      <c r="H2170" s="943"/>
      <c r="I2170" s="943"/>
      <c r="J2170" s="16" t="s">
        <v>158</v>
      </c>
      <c r="K2170" s="20"/>
      <c r="L2170" s="20"/>
      <c r="M2170" s="17"/>
      <c r="N2170" s="17"/>
      <c r="O2170" s="17"/>
      <c r="P2170" s="17"/>
      <c r="Q2170" s="16"/>
      <c r="R2170" s="16"/>
      <c r="S2170" s="946"/>
      <c r="T2170" s="913"/>
      <c r="U2170" s="913"/>
      <c r="V2170" s="913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</row>
    <row r="2171" spans="1:116" ht="10.5" customHeight="1" outlineLevel="4" x14ac:dyDescent="0.15">
      <c r="A2171" s="1002"/>
      <c r="B2171" s="1006"/>
      <c r="C2171" s="1010"/>
      <c r="D2171" s="979"/>
      <c r="E2171" s="961"/>
      <c r="F2171" s="964"/>
      <c r="G2171" s="943"/>
      <c r="H2171" s="943"/>
      <c r="I2171" s="943"/>
      <c r="J2171" s="18" t="s">
        <v>159</v>
      </c>
      <c r="K2171" s="21"/>
      <c r="L2171" s="21"/>
      <c r="M2171" s="22"/>
      <c r="N2171" s="22"/>
      <c r="O2171" s="22"/>
      <c r="P2171" s="22"/>
      <c r="Q2171" s="18"/>
      <c r="R2171" s="18"/>
      <c r="S2171" s="946"/>
      <c r="T2171" s="913"/>
      <c r="U2171" s="913"/>
      <c r="V2171" s="913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</row>
    <row r="2172" spans="1:116" ht="10.5" customHeight="1" outlineLevel="4" thickBot="1" x14ac:dyDescent="0.2">
      <c r="A2172" s="1003"/>
      <c r="B2172" s="1007"/>
      <c r="C2172" s="1011"/>
      <c r="D2172" s="980"/>
      <c r="E2172" s="962"/>
      <c r="F2172" s="965"/>
      <c r="G2172" s="944"/>
      <c r="H2172" s="944"/>
      <c r="I2172" s="944"/>
      <c r="J2172" s="19" t="s">
        <v>385</v>
      </c>
      <c r="K2172" s="19">
        <f>SUM(K2168:K2171)</f>
        <v>0</v>
      </c>
      <c r="L2172" s="19">
        <f>SUM(L2168:L2171)</f>
        <v>0</v>
      </c>
      <c r="M2172" s="19">
        <f t="shared" ref="M2172:R2172" si="518">SUM(M2168:M2171)</f>
        <v>0</v>
      </c>
      <c r="N2172" s="19">
        <f t="shared" si="518"/>
        <v>0</v>
      </c>
      <c r="O2172" s="19">
        <f t="shared" si="518"/>
        <v>0</v>
      </c>
      <c r="P2172" s="19">
        <f t="shared" si="518"/>
        <v>0</v>
      </c>
      <c r="Q2172" s="19">
        <f t="shared" si="518"/>
        <v>0</v>
      </c>
      <c r="R2172" s="19">
        <f t="shared" si="518"/>
        <v>0</v>
      </c>
      <c r="S2172" s="947"/>
      <c r="T2172" s="914"/>
      <c r="U2172" s="914"/>
      <c r="V2172" s="914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</row>
    <row r="2173" spans="1:116" ht="9.75" customHeight="1" outlineLevel="4" x14ac:dyDescent="0.15">
      <c r="A2173" s="1000" t="s">
        <v>73</v>
      </c>
      <c r="B2173" s="1004" t="s">
        <v>12</v>
      </c>
      <c r="C2173" s="1008" t="s">
        <v>12</v>
      </c>
      <c r="D2173" s="978">
        <v>3</v>
      </c>
      <c r="E2173" s="960" t="s">
        <v>12</v>
      </c>
      <c r="F2173" s="963"/>
      <c r="G2173" s="942"/>
      <c r="H2173" s="942"/>
      <c r="I2173" s="942"/>
      <c r="J2173" s="14" t="s">
        <v>156</v>
      </c>
      <c r="K2173" s="20"/>
      <c r="L2173" s="20"/>
      <c r="M2173" s="17"/>
      <c r="N2173" s="17"/>
      <c r="O2173" s="17"/>
      <c r="P2173" s="17"/>
      <c r="Q2173" s="16"/>
      <c r="R2173" s="16"/>
      <c r="S2173" s="945"/>
      <c r="T2173" s="912"/>
      <c r="U2173" s="912"/>
      <c r="V2173" s="912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</row>
    <row r="2174" spans="1:116" ht="9.75" customHeight="1" outlineLevel="4" x14ac:dyDescent="0.15">
      <c r="A2174" s="1001"/>
      <c r="B2174" s="1005"/>
      <c r="C2174" s="1009"/>
      <c r="D2174" s="979"/>
      <c r="E2174" s="961"/>
      <c r="F2174" s="964"/>
      <c r="G2174" s="943"/>
      <c r="H2174" s="943"/>
      <c r="I2174" s="943"/>
      <c r="J2174" s="16" t="s">
        <v>157</v>
      </c>
      <c r="K2174" s="20"/>
      <c r="L2174" s="20"/>
      <c r="M2174" s="17"/>
      <c r="N2174" s="17"/>
      <c r="O2174" s="17"/>
      <c r="P2174" s="17"/>
      <c r="Q2174" s="16"/>
      <c r="R2174" s="16"/>
      <c r="S2174" s="946"/>
      <c r="T2174" s="913"/>
      <c r="U2174" s="913"/>
      <c r="V2174" s="913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</row>
    <row r="2175" spans="1:116" ht="9.75" customHeight="1" outlineLevel="4" x14ac:dyDescent="0.15">
      <c r="A2175" s="1001"/>
      <c r="B2175" s="1005"/>
      <c r="C2175" s="1009"/>
      <c r="D2175" s="979"/>
      <c r="E2175" s="961"/>
      <c r="F2175" s="964"/>
      <c r="G2175" s="943"/>
      <c r="H2175" s="943"/>
      <c r="I2175" s="943"/>
      <c r="J2175" s="16" t="s">
        <v>158</v>
      </c>
      <c r="K2175" s="20"/>
      <c r="L2175" s="20"/>
      <c r="M2175" s="17"/>
      <c r="N2175" s="17"/>
      <c r="O2175" s="17"/>
      <c r="P2175" s="17"/>
      <c r="Q2175" s="16"/>
      <c r="R2175" s="16"/>
      <c r="S2175" s="946"/>
      <c r="T2175" s="913"/>
      <c r="U2175" s="913"/>
      <c r="V2175" s="913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</row>
    <row r="2176" spans="1:116" ht="9.75" customHeight="1" outlineLevel="4" x14ac:dyDescent="0.15">
      <c r="A2176" s="1002"/>
      <c r="B2176" s="1006"/>
      <c r="C2176" s="1010"/>
      <c r="D2176" s="979"/>
      <c r="E2176" s="961"/>
      <c r="F2176" s="964"/>
      <c r="G2176" s="943"/>
      <c r="H2176" s="943"/>
      <c r="I2176" s="943"/>
      <c r="J2176" s="18" t="s">
        <v>159</v>
      </c>
      <c r="K2176" s="21"/>
      <c r="L2176" s="21"/>
      <c r="M2176" s="22"/>
      <c r="N2176" s="22"/>
      <c r="O2176" s="22"/>
      <c r="P2176" s="22"/>
      <c r="Q2176" s="18"/>
      <c r="R2176" s="18"/>
      <c r="S2176" s="946"/>
      <c r="T2176" s="913"/>
      <c r="U2176" s="913"/>
      <c r="V2176" s="913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</row>
    <row r="2177" spans="1:116" ht="9.75" customHeight="1" outlineLevel="4" thickBot="1" x14ac:dyDescent="0.2">
      <c r="A2177" s="1003"/>
      <c r="B2177" s="1007"/>
      <c r="C2177" s="1011"/>
      <c r="D2177" s="980"/>
      <c r="E2177" s="962"/>
      <c r="F2177" s="965"/>
      <c r="G2177" s="944"/>
      <c r="H2177" s="944"/>
      <c r="I2177" s="944"/>
      <c r="J2177" s="19" t="s">
        <v>385</v>
      </c>
      <c r="K2177" s="19">
        <f>SUM(K2173:K2176)</f>
        <v>0</v>
      </c>
      <c r="L2177" s="19">
        <f>SUM(L2173:L2176)</f>
        <v>0</v>
      </c>
      <c r="M2177" s="19">
        <f t="shared" ref="M2177:R2177" si="519">SUM(M2173:M2176)</f>
        <v>0</v>
      </c>
      <c r="N2177" s="19">
        <f t="shared" si="519"/>
        <v>0</v>
      </c>
      <c r="O2177" s="19">
        <f t="shared" si="519"/>
        <v>0</v>
      </c>
      <c r="P2177" s="19">
        <f t="shared" si="519"/>
        <v>0</v>
      </c>
      <c r="Q2177" s="19">
        <f t="shared" si="519"/>
        <v>0</v>
      </c>
      <c r="R2177" s="19">
        <f t="shared" si="519"/>
        <v>0</v>
      </c>
      <c r="S2177" s="947"/>
      <c r="T2177" s="914"/>
      <c r="U2177" s="914"/>
      <c r="V2177" s="914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</row>
    <row r="2178" spans="1:116" ht="9.75" customHeight="1" outlineLevel="3" thickBot="1" x14ac:dyDescent="0.2">
      <c r="A2178" s="30" t="s">
        <v>73</v>
      </c>
      <c r="B2178" s="31" t="s">
        <v>12</v>
      </c>
      <c r="C2178" s="10" t="s">
        <v>12</v>
      </c>
      <c r="D2178" s="25">
        <v>3</v>
      </c>
      <c r="E2178" s="915" t="s">
        <v>46</v>
      </c>
      <c r="F2178" s="916"/>
      <c r="G2178" s="916"/>
      <c r="H2178" s="916"/>
      <c r="I2178" s="916"/>
      <c r="J2178" s="917"/>
      <c r="K2178" s="26">
        <f>K2167+K2172+K2177</f>
        <v>0</v>
      </c>
      <c r="L2178" s="26">
        <f>L2167+L2172+L2177</f>
        <v>0</v>
      </c>
      <c r="M2178" s="26">
        <f t="shared" ref="M2178:R2178" si="520">M2167+M2172+M2177</f>
        <v>0</v>
      </c>
      <c r="N2178" s="26">
        <f t="shared" si="520"/>
        <v>0</v>
      </c>
      <c r="O2178" s="26">
        <f t="shared" si="520"/>
        <v>0</v>
      </c>
      <c r="P2178" s="26">
        <f t="shared" si="520"/>
        <v>0</v>
      </c>
      <c r="Q2178" s="26">
        <f t="shared" si="520"/>
        <v>0</v>
      </c>
      <c r="R2178" s="26">
        <f t="shared" si="520"/>
        <v>0</v>
      </c>
      <c r="S2178" s="42" t="s">
        <v>13</v>
      </c>
      <c r="T2178" s="43" t="s">
        <v>13</v>
      </c>
      <c r="U2178" s="44" t="s">
        <v>13</v>
      </c>
      <c r="V2178" s="45" t="s">
        <v>13</v>
      </c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</row>
    <row r="2179" spans="1:116" ht="9.75" customHeight="1" outlineLevel="4" thickBot="1" x14ac:dyDescent="0.2">
      <c r="A2179" s="11" t="s">
        <v>73</v>
      </c>
      <c r="B2179" s="12" t="s">
        <v>12</v>
      </c>
      <c r="C2179" s="86" t="s">
        <v>12</v>
      </c>
      <c r="D2179" s="13">
        <v>4</v>
      </c>
      <c r="E2179" s="1016" t="s">
        <v>268</v>
      </c>
      <c r="F2179" s="1017"/>
      <c r="G2179" s="1017"/>
      <c r="H2179" s="1017"/>
      <c r="I2179" s="1017"/>
      <c r="J2179" s="1017"/>
      <c r="K2179" s="1017"/>
      <c r="L2179" s="1017"/>
      <c r="M2179" s="1017"/>
      <c r="N2179" s="1017"/>
      <c r="O2179" s="1017"/>
      <c r="P2179" s="1017"/>
      <c r="Q2179" s="1017"/>
      <c r="R2179" s="1017"/>
      <c r="S2179" s="1017"/>
      <c r="T2179" s="1017"/>
      <c r="U2179" s="1017"/>
      <c r="V2179" s="1018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</row>
    <row r="2180" spans="1:116" ht="9.75" customHeight="1" outlineLevel="4" x14ac:dyDescent="0.15">
      <c r="A2180" s="1000" t="s">
        <v>73</v>
      </c>
      <c r="B2180" s="1004" t="s">
        <v>12</v>
      </c>
      <c r="C2180" s="1008" t="s">
        <v>12</v>
      </c>
      <c r="D2180" s="978">
        <v>4</v>
      </c>
      <c r="E2180" s="1022" t="s">
        <v>10</v>
      </c>
      <c r="F2180" s="966"/>
      <c r="G2180" s="942"/>
      <c r="H2180" s="942"/>
      <c r="I2180" s="942"/>
      <c r="J2180" s="16" t="s">
        <v>156</v>
      </c>
      <c r="K2180" s="20"/>
      <c r="L2180" s="14"/>
      <c r="M2180" s="15"/>
      <c r="N2180" s="15"/>
      <c r="O2180" s="15"/>
      <c r="P2180" s="15"/>
      <c r="Q2180" s="14"/>
      <c r="R2180" s="14"/>
      <c r="S2180" s="1012"/>
      <c r="T2180" s="912"/>
      <c r="U2180" s="912"/>
      <c r="V2180" s="912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</row>
    <row r="2181" spans="1:116" ht="9.75" customHeight="1" outlineLevel="4" x14ac:dyDescent="0.15">
      <c r="A2181" s="1001"/>
      <c r="B2181" s="1005"/>
      <c r="C2181" s="1009"/>
      <c r="D2181" s="979"/>
      <c r="E2181" s="1023"/>
      <c r="F2181" s="967"/>
      <c r="G2181" s="943"/>
      <c r="H2181" s="943"/>
      <c r="I2181" s="943"/>
      <c r="J2181" s="16" t="s">
        <v>157</v>
      </c>
      <c r="K2181" s="20"/>
      <c r="L2181" s="16"/>
      <c r="M2181" s="17"/>
      <c r="N2181" s="17"/>
      <c r="O2181" s="17"/>
      <c r="P2181" s="17"/>
      <c r="Q2181" s="16"/>
      <c r="R2181" s="16"/>
      <c r="S2181" s="1013"/>
      <c r="T2181" s="913"/>
      <c r="U2181" s="913"/>
      <c r="V2181" s="913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</row>
    <row r="2182" spans="1:116" ht="9.75" customHeight="1" outlineLevel="4" x14ac:dyDescent="0.15">
      <c r="A2182" s="1001"/>
      <c r="B2182" s="1005"/>
      <c r="C2182" s="1009"/>
      <c r="D2182" s="979"/>
      <c r="E2182" s="1023"/>
      <c r="F2182" s="967"/>
      <c r="G2182" s="943"/>
      <c r="H2182" s="943"/>
      <c r="I2182" s="943"/>
      <c r="J2182" s="16" t="s">
        <v>158</v>
      </c>
      <c r="K2182" s="20"/>
      <c r="L2182" s="16"/>
      <c r="M2182" s="17"/>
      <c r="N2182" s="17"/>
      <c r="O2182" s="17"/>
      <c r="P2182" s="17"/>
      <c r="Q2182" s="16"/>
      <c r="R2182" s="16"/>
      <c r="S2182" s="1013"/>
      <c r="T2182" s="913"/>
      <c r="U2182" s="913"/>
      <c r="V2182" s="913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</row>
    <row r="2183" spans="1:116" ht="9.75" customHeight="1" outlineLevel="4" x14ac:dyDescent="0.15">
      <c r="A2183" s="1002"/>
      <c r="B2183" s="1006"/>
      <c r="C2183" s="1010"/>
      <c r="D2183" s="979"/>
      <c r="E2183" s="1024"/>
      <c r="F2183" s="967"/>
      <c r="G2183" s="943"/>
      <c r="H2183" s="943"/>
      <c r="I2183" s="943"/>
      <c r="J2183" s="18" t="s">
        <v>159</v>
      </c>
      <c r="K2183" s="21"/>
      <c r="L2183" s="18"/>
      <c r="M2183" s="18"/>
      <c r="N2183" s="18"/>
      <c r="O2183" s="18"/>
      <c r="P2183" s="18"/>
      <c r="Q2183" s="18"/>
      <c r="R2183" s="18"/>
      <c r="S2183" s="1014"/>
      <c r="T2183" s="913"/>
      <c r="U2183" s="913"/>
      <c r="V2183" s="913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</row>
    <row r="2184" spans="1:116" ht="9.75" customHeight="1" outlineLevel="4" thickBot="1" x14ac:dyDescent="0.2">
      <c r="A2184" s="1003"/>
      <c r="B2184" s="1007"/>
      <c r="C2184" s="1011"/>
      <c r="D2184" s="980"/>
      <c r="E2184" s="1025"/>
      <c r="F2184" s="968"/>
      <c r="G2184" s="944"/>
      <c r="H2184" s="944"/>
      <c r="I2184" s="944"/>
      <c r="J2184" s="19" t="s">
        <v>385</v>
      </c>
      <c r="K2184" s="19">
        <f>SUM(K2180:K2183)</f>
        <v>0</v>
      </c>
      <c r="L2184" s="19">
        <f>SUM(L2180:L2183)</f>
        <v>0</v>
      </c>
      <c r="M2184" s="19">
        <f t="shared" ref="M2184:R2184" si="521">SUM(M2180:M2183)</f>
        <v>0</v>
      </c>
      <c r="N2184" s="19">
        <f t="shared" si="521"/>
        <v>0</v>
      </c>
      <c r="O2184" s="19">
        <f t="shared" si="521"/>
        <v>0</v>
      </c>
      <c r="P2184" s="19">
        <f t="shared" si="521"/>
        <v>0</v>
      </c>
      <c r="Q2184" s="19">
        <f t="shared" si="521"/>
        <v>0</v>
      </c>
      <c r="R2184" s="19">
        <f t="shared" si="521"/>
        <v>0</v>
      </c>
      <c r="S2184" s="1015"/>
      <c r="T2184" s="914"/>
      <c r="U2184" s="914"/>
      <c r="V2184" s="914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</row>
    <row r="2185" spans="1:116" ht="9.75" customHeight="1" outlineLevel="4" x14ac:dyDescent="0.15">
      <c r="A2185" s="1000" t="s">
        <v>73</v>
      </c>
      <c r="B2185" s="1004" t="s">
        <v>12</v>
      </c>
      <c r="C2185" s="1008" t="s">
        <v>12</v>
      </c>
      <c r="D2185" s="978">
        <v>4</v>
      </c>
      <c r="E2185" s="960" t="s">
        <v>11</v>
      </c>
      <c r="F2185" s="963"/>
      <c r="G2185" s="942"/>
      <c r="H2185" s="942"/>
      <c r="I2185" s="942"/>
      <c r="J2185" s="14" t="s">
        <v>156</v>
      </c>
      <c r="K2185" s="20"/>
      <c r="L2185" s="20"/>
      <c r="M2185" s="17"/>
      <c r="N2185" s="17"/>
      <c r="O2185" s="17"/>
      <c r="P2185" s="17"/>
      <c r="Q2185" s="16"/>
      <c r="R2185" s="16"/>
      <c r="S2185" s="945"/>
      <c r="T2185" s="912"/>
      <c r="U2185" s="912"/>
      <c r="V2185" s="912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</row>
    <row r="2186" spans="1:116" ht="9.75" customHeight="1" outlineLevel="4" x14ac:dyDescent="0.15">
      <c r="A2186" s="1001"/>
      <c r="B2186" s="1005"/>
      <c r="C2186" s="1009"/>
      <c r="D2186" s="979"/>
      <c r="E2186" s="961"/>
      <c r="F2186" s="964"/>
      <c r="G2186" s="943"/>
      <c r="H2186" s="943"/>
      <c r="I2186" s="943"/>
      <c r="J2186" s="16" t="s">
        <v>157</v>
      </c>
      <c r="K2186" s="20"/>
      <c r="L2186" s="20"/>
      <c r="M2186" s="17"/>
      <c r="N2186" s="17"/>
      <c r="O2186" s="17"/>
      <c r="P2186" s="17"/>
      <c r="Q2186" s="16"/>
      <c r="R2186" s="16"/>
      <c r="S2186" s="946"/>
      <c r="T2186" s="913"/>
      <c r="U2186" s="913"/>
      <c r="V2186" s="913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</row>
    <row r="2187" spans="1:116" ht="9.75" customHeight="1" outlineLevel="4" x14ac:dyDescent="0.15">
      <c r="A2187" s="1001"/>
      <c r="B2187" s="1005"/>
      <c r="C2187" s="1009"/>
      <c r="D2187" s="979"/>
      <c r="E2187" s="961"/>
      <c r="F2187" s="964"/>
      <c r="G2187" s="943"/>
      <c r="H2187" s="943"/>
      <c r="I2187" s="943"/>
      <c r="J2187" s="16" t="s">
        <v>158</v>
      </c>
      <c r="K2187" s="20"/>
      <c r="L2187" s="20"/>
      <c r="M2187" s="17"/>
      <c r="N2187" s="17"/>
      <c r="O2187" s="17"/>
      <c r="P2187" s="17"/>
      <c r="Q2187" s="16"/>
      <c r="R2187" s="16"/>
      <c r="S2187" s="946"/>
      <c r="T2187" s="913"/>
      <c r="U2187" s="913"/>
      <c r="V2187" s="913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</row>
    <row r="2188" spans="1:116" ht="10.5" customHeight="1" outlineLevel="4" x14ac:dyDescent="0.15">
      <c r="A2188" s="1002"/>
      <c r="B2188" s="1006"/>
      <c r="C2188" s="1010"/>
      <c r="D2188" s="979"/>
      <c r="E2188" s="961"/>
      <c r="F2188" s="964"/>
      <c r="G2188" s="943"/>
      <c r="H2188" s="943"/>
      <c r="I2188" s="943"/>
      <c r="J2188" s="18" t="s">
        <v>159</v>
      </c>
      <c r="K2188" s="21"/>
      <c r="L2188" s="21"/>
      <c r="M2188" s="22"/>
      <c r="N2188" s="22"/>
      <c r="O2188" s="22"/>
      <c r="P2188" s="22"/>
      <c r="Q2188" s="18"/>
      <c r="R2188" s="18"/>
      <c r="S2188" s="946"/>
      <c r="T2188" s="913"/>
      <c r="U2188" s="913"/>
      <c r="V2188" s="913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</row>
    <row r="2189" spans="1:116" ht="9.75" customHeight="1" outlineLevel="4" thickBot="1" x14ac:dyDescent="0.25">
      <c r="A2189" s="1003"/>
      <c r="B2189" s="1007"/>
      <c r="C2189" s="1011"/>
      <c r="D2189" s="980"/>
      <c r="E2189" s="962"/>
      <c r="F2189" s="965"/>
      <c r="G2189" s="944"/>
      <c r="H2189" s="944"/>
      <c r="I2189" s="944"/>
      <c r="J2189" s="19" t="s">
        <v>385</v>
      </c>
      <c r="K2189" s="19">
        <f>SUM(K2185:K2188)</f>
        <v>0</v>
      </c>
      <c r="L2189" s="19">
        <f>SUM(L2185:L2188)</f>
        <v>0</v>
      </c>
      <c r="M2189" s="19">
        <f t="shared" ref="M2189:R2189" si="522">SUM(M2185:M2188)</f>
        <v>0</v>
      </c>
      <c r="N2189" s="19">
        <f t="shared" si="522"/>
        <v>0</v>
      </c>
      <c r="O2189" s="19">
        <f t="shared" si="522"/>
        <v>0</v>
      </c>
      <c r="P2189" s="19">
        <f t="shared" si="522"/>
        <v>0</v>
      </c>
      <c r="Q2189" s="19">
        <f t="shared" si="522"/>
        <v>0</v>
      </c>
      <c r="R2189" s="19">
        <f t="shared" si="522"/>
        <v>0</v>
      </c>
      <c r="S2189" s="947"/>
      <c r="T2189" s="914"/>
      <c r="U2189" s="914"/>
      <c r="V2189" s="914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</row>
    <row r="2190" spans="1:116" ht="9.75" customHeight="1" outlineLevel="4" x14ac:dyDescent="0.2">
      <c r="A2190" s="1000" t="s">
        <v>73</v>
      </c>
      <c r="B2190" s="1004" t="s">
        <v>12</v>
      </c>
      <c r="C2190" s="1008" t="s">
        <v>12</v>
      </c>
      <c r="D2190" s="978">
        <v>4</v>
      </c>
      <c r="E2190" s="960" t="s">
        <v>12</v>
      </c>
      <c r="F2190" s="963"/>
      <c r="G2190" s="942"/>
      <c r="H2190" s="942"/>
      <c r="I2190" s="942"/>
      <c r="J2190" s="14" t="s">
        <v>156</v>
      </c>
      <c r="K2190" s="20"/>
      <c r="L2190" s="20"/>
      <c r="M2190" s="17"/>
      <c r="N2190" s="17"/>
      <c r="O2190" s="17"/>
      <c r="P2190" s="17"/>
      <c r="Q2190" s="16"/>
      <c r="R2190" s="16"/>
      <c r="S2190" s="945"/>
      <c r="T2190" s="912"/>
      <c r="U2190" s="912"/>
      <c r="V2190" s="912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</row>
    <row r="2191" spans="1:116" ht="9.75" customHeight="1" outlineLevel="4" x14ac:dyDescent="0.2">
      <c r="A2191" s="1001"/>
      <c r="B2191" s="1005"/>
      <c r="C2191" s="1009"/>
      <c r="D2191" s="979"/>
      <c r="E2191" s="961"/>
      <c r="F2191" s="964"/>
      <c r="G2191" s="943"/>
      <c r="H2191" s="943"/>
      <c r="I2191" s="943"/>
      <c r="J2191" s="16" t="s">
        <v>157</v>
      </c>
      <c r="K2191" s="20"/>
      <c r="L2191" s="20"/>
      <c r="M2191" s="17"/>
      <c r="N2191" s="17"/>
      <c r="O2191" s="17"/>
      <c r="P2191" s="17"/>
      <c r="Q2191" s="16"/>
      <c r="R2191" s="16"/>
      <c r="S2191" s="946"/>
      <c r="T2191" s="913"/>
      <c r="U2191" s="913"/>
      <c r="V2191" s="913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</row>
    <row r="2192" spans="1:116" ht="9.75" customHeight="1" outlineLevel="4" x14ac:dyDescent="0.15">
      <c r="A2192" s="1001"/>
      <c r="B2192" s="1005"/>
      <c r="C2192" s="1009"/>
      <c r="D2192" s="979"/>
      <c r="E2192" s="961"/>
      <c r="F2192" s="964"/>
      <c r="G2192" s="943"/>
      <c r="H2192" s="943"/>
      <c r="I2192" s="943"/>
      <c r="J2192" s="16" t="s">
        <v>158</v>
      </c>
      <c r="K2192" s="20"/>
      <c r="L2192" s="20"/>
      <c r="M2192" s="17"/>
      <c r="N2192" s="17"/>
      <c r="O2192" s="17"/>
      <c r="P2192" s="17"/>
      <c r="Q2192" s="16"/>
      <c r="R2192" s="16"/>
      <c r="S2192" s="946"/>
      <c r="T2192" s="913"/>
      <c r="U2192" s="913"/>
      <c r="V2192" s="913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</row>
    <row r="2193" spans="1:44" ht="11.25" customHeight="1" outlineLevel="4" x14ac:dyDescent="0.15">
      <c r="A2193" s="1002"/>
      <c r="B2193" s="1006"/>
      <c r="C2193" s="1010"/>
      <c r="D2193" s="979"/>
      <c r="E2193" s="961"/>
      <c r="F2193" s="964"/>
      <c r="G2193" s="943"/>
      <c r="H2193" s="943"/>
      <c r="I2193" s="943"/>
      <c r="J2193" s="18" t="s">
        <v>159</v>
      </c>
      <c r="K2193" s="21"/>
      <c r="L2193" s="21"/>
      <c r="M2193" s="22"/>
      <c r="N2193" s="22"/>
      <c r="O2193" s="22"/>
      <c r="P2193" s="22"/>
      <c r="Q2193" s="18"/>
      <c r="R2193" s="18"/>
      <c r="S2193" s="946"/>
      <c r="T2193" s="913"/>
      <c r="U2193" s="913"/>
      <c r="V2193" s="913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</row>
    <row r="2194" spans="1:44" ht="11.25" customHeight="1" outlineLevel="4" thickBot="1" x14ac:dyDescent="0.2">
      <c r="A2194" s="1003"/>
      <c r="B2194" s="1007"/>
      <c r="C2194" s="1011"/>
      <c r="D2194" s="980"/>
      <c r="E2194" s="962"/>
      <c r="F2194" s="965"/>
      <c r="G2194" s="944"/>
      <c r="H2194" s="944"/>
      <c r="I2194" s="944"/>
      <c r="J2194" s="19" t="s">
        <v>385</v>
      </c>
      <c r="K2194" s="19">
        <f>SUM(K2190:K2193)</f>
        <v>0</v>
      </c>
      <c r="L2194" s="19">
        <f>SUM(L2190:L2193)</f>
        <v>0</v>
      </c>
      <c r="M2194" s="19">
        <f t="shared" ref="M2194:R2194" si="523">SUM(M2190:M2193)</f>
        <v>0</v>
      </c>
      <c r="N2194" s="19">
        <f t="shared" si="523"/>
        <v>0</v>
      </c>
      <c r="O2194" s="19">
        <f t="shared" si="523"/>
        <v>0</v>
      </c>
      <c r="P2194" s="19">
        <f t="shared" si="523"/>
        <v>0</v>
      </c>
      <c r="Q2194" s="19">
        <f t="shared" si="523"/>
        <v>0</v>
      </c>
      <c r="R2194" s="19">
        <f t="shared" si="523"/>
        <v>0</v>
      </c>
      <c r="S2194" s="947"/>
      <c r="T2194" s="914"/>
      <c r="U2194" s="914"/>
      <c r="V2194" s="914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</row>
    <row r="2195" spans="1:44" ht="11.25" customHeight="1" outlineLevel="3" thickBot="1" x14ac:dyDescent="0.2">
      <c r="A2195" s="30" t="s">
        <v>73</v>
      </c>
      <c r="B2195" s="31" t="s">
        <v>12</v>
      </c>
      <c r="C2195" s="10" t="s">
        <v>12</v>
      </c>
      <c r="D2195" s="25">
        <v>4</v>
      </c>
      <c r="E2195" s="915" t="s">
        <v>46</v>
      </c>
      <c r="F2195" s="916"/>
      <c r="G2195" s="916"/>
      <c r="H2195" s="916"/>
      <c r="I2195" s="916"/>
      <c r="J2195" s="917"/>
      <c r="K2195" s="26">
        <f>K2184+K2189+K2194</f>
        <v>0</v>
      </c>
      <c r="L2195" s="26">
        <f>L2184+L2189+L2194</f>
        <v>0</v>
      </c>
      <c r="M2195" s="26">
        <f t="shared" ref="M2195:R2195" si="524">M2184+M2189+M2194</f>
        <v>0</v>
      </c>
      <c r="N2195" s="26">
        <f t="shared" si="524"/>
        <v>0</v>
      </c>
      <c r="O2195" s="26">
        <f t="shared" si="524"/>
        <v>0</v>
      </c>
      <c r="P2195" s="26">
        <f t="shared" si="524"/>
        <v>0</v>
      </c>
      <c r="Q2195" s="26">
        <f t="shared" si="524"/>
        <v>0</v>
      </c>
      <c r="R2195" s="26">
        <f t="shared" si="524"/>
        <v>0</v>
      </c>
      <c r="S2195" s="42" t="s">
        <v>13</v>
      </c>
      <c r="T2195" s="43" t="s">
        <v>13</v>
      </c>
      <c r="U2195" s="44" t="s">
        <v>13</v>
      </c>
      <c r="V2195" s="45" t="s">
        <v>13</v>
      </c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</row>
    <row r="2196" spans="1:44" ht="11.25" customHeight="1" outlineLevel="4" thickBot="1" x14ac:dyDescent="0.2">
      <c r="A2196" s="11" t="s">
        <v>73</v>
      </c>
      <c r="B2196" s="12" t="s">
        <v>12</v>
      </c>
      <c r="C2196" s="86" t="s">
        <v>12</v>
      </c>
      <c r="D2196" s="13">
        <v>5</v>
      </c>
      <c r="E2196" s="1016" t="s">
        <v>269</v>
      </c>
      <c r="F2196" s="1017"/>
      <c r="G2196" s="1017"/>
      <c r="H2196" s="1017"/>
      <c r="I2196" s="1017"/>
      <c r="J2196" s="1017"/>
      <c r="K2196" s="1017"/>
      <c r="L2196" s="1017"/>
      <c r="M2196" s="1017"/>
      <c r="N2196" s="1017"/>
      <c r="O2196" s="1017"/>
      <c r="P2196" s="1017"/>
      <c r="Q2196" s="1017"/>
      <c r="R2196" s="1017"/>
      <c r="S2196" s="1017"/>
      <c r="T2196" s="1017"/>
      <c r="U2196" s="1017"/>
      <c r="V2196" s="1018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</row>
    <row r="2197" spans="1:44" ht="10.5" outlineLevel="4" x14ac:dyDescent="0.15">
      <c r="A2197" s="1000" t="s">
        <v>73</v>
      </c>
      <c r="B2197" s="1004" t="s">
        <v>12</v>
      </c>
      <c r="C2197" s="1008" t="s">
        <v>12</v>
      </c>
      <c r="D2197" s="978">
        <v>5</v>
      </c>
      <c r="E2197" s="1022" t="s">
        <v>10</v>
      </c>
      <c r="F2197" s="966"/>
      <c r="G2197" s="942"/>
      <c r="H2197" s="942"/>
      <c r="I2197" s="942"/>
      <c r="J2197" s="16" t="s">
        <v>156</v>
      </c>
      <c r="K2197" s="20"/>
      <c r="L2197" s="14"/>
      <c r="M2197" s="15"/>
      <c r="N2197" s="15"/>
      <c r="O2197" s="15"/>
      <c r="P2197" s="15"/>
      <c r="Q2197" s="14"/>
      <c r="R2197" s="14"/>
      <c r="S2197" s="1012"/>
      <c r="T2197" s="912"/>
      <c r="U2197" s="912"/>
      <c r="V2197" s="912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</row>
    <row r="2198" spans="1:44" ht="10.5" outlineLevel="4" x14ac:dyDescent="0.15">
      <c r="A2198" s="1001"/>
      <c r="B2198" s="1005"/>
      <c r="C2198" s="1009"/>
      <c r="D2198" s="979"/>
      <c r="E2198" s="1023"/>
      <c r="F2198" s="967"/>
      <c r="G2198" s="943"/>
      <c r="H2198" s="943"/>
      <c r="I2198" s="943"/>
      <c r="J2198" s="16" t="s">
        <v>157</v>
      </c>
      <c r="K2198" s="20"/>
      <c r="L2198" s="16"/>
      <c r="M2198" s="17"/>
      <c r="N2198" s="17"/>
      <c r="O2198" s="17"/>
      <c r="P2198" s="17"/>
      <c r="Q2198" s="16"/>
      <c r="R2198" s="16"/>
      <c r="S2198" s="1013"/>
      <c r="T2198" s="913"/>
      <c r="U2198" s="913"/>
      <c r="V2198" s="913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</row>
    <row r="2199" spans="1:44" ht="10.5" outlineLevel="4" x14ac:dyDescent="0.15">
      <c r="A2199" s="1001"/>
      <c r="B2199" s="1005"/>
      <c r="C2199" s="1009"/>
      <c r="D2199" s="979"/>
      <c r="E2199" s="1023"/>
      <c r="F2199" s="967"/>
      <c r="G2199" s="943"/>
      <c r="H2199" s="943"/>
      <c r="I2199" s="943"/>
      <c r="J2199" s="16" t="s">
        <v>158</v>
      </c>
      <c r="K2199" s="20"/>
      <c r="L2199" s="16"/>
      <c r="M2199" s="17"/>
      <c r="N2199" s="17"/>
      <c r="O2199" s="17"/>
      <c r="P2199" s="17"/>
      <c r="Q2199" s="16"/>
      <c r="R2199" s="16"/>
      <c r="S2199" s="1013"/>
      <c r="T2199" s="913"/>
      <c r="U2199" s="913"/>
      <c r="V2199" s="913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</row>
    <row r="2200" spans="1:44" ht="10.5" outlineLevel="4" x14ac:dyDescent="0.15">
      <c r="A2200" s="1002"/>
      <c r="B2200" s="1006"/>
      <c r="C2200" s="1010"/>
      <c r="D2200" s="979"/>
      <c r="E2200" s="1024"/>
      <c r="F2200" s="967"/>
      <c r="G2200" s="943"/>
      <c r="H2200" s="943"/>
      <c r="I2200" s="943"/>
      <c r="J2200" s="18" t="s">
        <v>159</v>
      </c>
      <c r="K2200" s="21"/>
      <c r="L2200" s="18"/>
      <c r="M2200" s="18"/>
      <c r="N2200" s="18"/>
      <c r="O2200" s="18"/>
      <c r="P2200" s="18"/>
      <c r="Q2200" s="18"/>
      <c r="R2200" s="18"/>
      <c r="S2200" s="1014"/>
      <c r="T2200" s="913"/>
      <c r="U2200" s="913"/>
      <c r="V2200" s="913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</row>
    <row r="2201" spans="1:44" ht="11.25" outlineLevel="4" thickBot="1" x14ac:dyDescent="0.2">
      <c r="A2201" s="1003"/>
      <c r="B2201" s="1007"/>
      <c r="C2201" s="1011"/>
      <c r="D2201" s="980"/>
      <c r="E2201" s="1025"/>
      <c r="F2201" s="968"/>
      <c r="G2201" s="944"/>
      <c r="H2201" s="944"/>
      <c r="I2201" s="944"/>
      <c r="J2201" s="19" t="s">
        <v>385</v>
      </c>
      <c r="K2201" s="19">
        <f>SUM(K2197:K2200)</f>
        <v>0</v>
      </c>
      <c r="L2201" s="19">
        <f>SUM(L2197:L2200)</f>
        <v>0</v>
      </c>
      <c r="M2201" s="19">
        <f t="shared" ref="M2201:R2201" si="525">SUM(M2197:M2200)</f>
        <v>0</v>
      </c>
      <c r="N2201" s="19">
        <f t="shared" si="525"/>
        <v>0</v>
      </c>
      <c r="O2201" s="19">
        <f t="shared" si="525"/>
        <v>0</v>
      </c>
      <c r="P2201" s="19">
        <f t="shared" si="525"/>
        <v>0</v>
      </c>
      <c r="Q2201" s="19">
        <f t="shared" si="525"/>
        <v>0</v>
      </c>
      <c r="R2201" s="19">
        <f t="shared" si="525"/>
        <v>0</v>
      </c>
      <c r="S2201" s="1015"/>
      <c r="T2201" s="914"/>
      <c r="U2201" s="914"/>
      <c r="V2201" s="914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</row>
    <row r="2202" spans="1:44" ht="10.5" outlineLevel="4" x14ac:dyDescent="0.15">
      <c r="A2202" s="1000" t="s">
        <v>73</v>
      </c>
      <c r="B2202" s="1004" t="s">
        <v>12</v>
      </c>
      <c r="C2202" s="1008" t="s">
        <v>12</v>
      </c>
      <c r="D2202" s="978">
        <v>5</v>
      </c>
      <c r="E2202" s="960" t="s">
        <v>11</v>
      </c>
      <c r="F2202" s="963"/>
      <c r="G2202" s="942"/>
      <c r="H2202" s="942"/>
      <c r="I2202" s="942"/>
      <c r="J2202" s="14" t="s">
        <v>156</v>
      </c>
      <c r="K2202" s="20"/>
      <c r="L2202" s="20"/>
      <c r="M2202" s="17"/>
      <c r="N2202" s="17"/>
      <c r="O2202" s="17"/>
      <c r="P2202" s="17"/>
      <c r="Q2202" s="16"/>
      <c r="R2202" s="16"/>
      <c r="S2202" s="945"/>
      <c r="T2202" s="912"/>
      <c r="U2202" s="912"/>
      <c r="V2202" s="912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</row>
    <row r="2203" spans="1:44" ht="10.5" outlineLevel="4" x14ac:dyDescent="0.15">
      <c r="A2203" s="1001"/>
      <c r="B2203" s="1005"/>
      <c r="C2203" s="1009"/>
      <c r="D2203" s="979"/>
      <c r="E2203" s="961"/>
      <c r="F2203" s="964"/>
      <c r="G2203" s="943"/>
      <c r="H2203" s="943"/>
      <c r="I2203" s="943"/>
      <c r="J2203" s="16" t="s">
        <v>157</v>
      </c>
      <c r="K2203" s="20"/>
      <c r="L2203" s="20"/>
      <c r="M2203" s="17"/>
      <c r="N2203" s="17"/>
      <c r="O2203" s="17"/>
      <c r="P2203" s="17"/>
      <c r="Q2203" s="16"/>
      <c r="R2203" s="16"/>
      <c r="S2203" s="946"/>
      <c r="T2203" s="913"/>
      <c r="U2203" s="913"/>
      <c r="V2203" s="913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</row>
    <row r="2204" spans="1:44" ht="10.5" outlineLevel="4" x14ac:dyDescent="0.15">
      <c r="A2204" s="1001"/>
      <c r="B2204" s="1005"/>
      <c r="C2204" s="1009"/>
      <c r="D2204" s="979"/>
      <c r="E2204" s="961"/>
      <c r="F2204" s="964"/>
      <c r="G2204" s="943"/>
      <c r="H2204" s="943"/>
      <c r="I2204" s="943"/>
      <c r="J2204" s="16" t="s">
        <v>158</v>
      </c>
      <c r="K2204" s="20"/>
      <c r="L2204" s="20"/>
      <c r="M2204" s="17"/>
      <c r="N2204" s="17"/>
      <c r="O2204" s="17"/>
      <c r="P2204" s="17"/>
      <c r="Q2204" s="16"/>
      <c r="R2204" s="16"/>
      <c r="S2204" s="946"/>
      <c r="T2204" s="913"/>
      <c r="U2204" s="913"/>
      <c r="V2204" s="913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</row>
    <row r="2205" spans="1:44" ht="10.5" outlineLevel="4" x14ac:dyDescent="0.15">
      <c r="A2205" s="1002"/>
      <c r="B2205" s="1006"/>
      <c r="C2205" s="1010"/>
      <c r="D2205" s="979"/>
      <c r="E2205" s="961"/>
      <c r="F2205" s="964"/>
      <c r="G2205" s="943"/>
      <c r="H2205" s="943"/>
      <c r="I2205" s="943"/>
      <c r="J2205" s="18" t="s">
        <v>159</v>
      </c>
      <c r="K2205" s="21"/>
      <c r="L2205" s="21"/>
      <c r="M2205" s="22"/>
      <c r="N2205" s="22"/>
      <c r="O2205" s="22"/>
      <c r="P2205" s="22"/>
      <c r="Q2205" s="18"/>
      <c r="R2205" s="18"/>
      <c r="S2205" s="946"/>
      <c r="T2205" s="913"/>
      <c r="U2205" s="913"/>
      <c r="V2205" s="913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</row>
    <row r="2206" spans="1:44" ht="11.25" outlineLevel="4" thickBot="1" x14ac:dyDescent="0.2">
      <c r="A2206" s="1003"/>
      <c r="B2206" s="1007"/>
      <c r="C2206" s="1011"/>
      <c r="D2206" s="980"/>
      <c r="E2206" s="962"/>
      <c r="F2206" s="965"/>
      <c r="G2206" s="944"/>
      <c r="H2206" s="944"/>
      <c r="I2206" s="944"/>
      <c r="J2206" s="19" t="s">
        <v>385</v>
      </c>
      <c r="K2206" s="19">
        <f>SUM(K2202:K2205)</f>
        <v>0</v>
      </c>
      <c r="L2206" s="19">
        <f>SUM(L2202:L2205)</f>
        <v>0</v>
      </c>
      <c r="M2206" s="19">
        <f t="shared" ref="M2206:R2206" si="526">SUM(M2202:M2205)</f>
        <v>0</v>
      </c>
      <c r="N2206" s="19">
        <f t="shared" si="526"/>
        <v>0</v>
      </c>
      <c r="O2206" s="19">
        <f t="shared" si="526"/>
        <v>0</v>
      </c>
      <c r="P2206" s="19">
        <f t="shared" si="526"/>
        <v>0</v>
      </c>
      <c r="Q2206" s="19">
        <f t="shared" si="526"/>
        <v>0</v>
      </c>
      <c r="R2206" s="19">
        <f t="shared" si="526"/>
        <v>0</v>
      </c>
      <c r="S2206" s="947"/>
      <c r="T2206" s="914"/>
      <c r="U2206" s="914"/>
      <c r="V2206" s="914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</row>
    <row r="2207" spans="1:44" ht="10.5" outlineLevel="4" x14ac:dyDescent="0.15">
      <c r="A2207" s="1000" t="s">
        <v>73</v>
      </c>
      <c r="B2207" s="1004" t="s">
        <v>12</v>
      </c>
      <c r="C2207" s="1008" t="s">
        <v>12</v>
      </c>
      <c r="D2207" s="978">
        <v>5</v>
      </c>
      <c r="E2207" s="960" t="s">
        <v>12</v>
      </c>
      <c r="F2207" s="963"/>
      <c r="G2207" s="942"/>
      <c r="H2207" s="942"/>
      <c r="I2207" s="942"/>
      <c r="J2207" s="14" t="s">
        <v>156</v>
      </c>
      <c r="K2207" s="20"/>
      <c r="L2207" s="20"/>
      <c r="M2207" s="17"/>
      <c r="N2207" s="17"/>
      <c r="O2207" s="17"/>
      <c r="P2207" s="17"/>
      <c r="Q2207" s="16"/>
      <c r="R2207" s="16"/>
      <c r="S2207" s="945"/>
      <c r="T2207" s="912"/>
      <c r="U2207" s="912"/>
      <c r="V2207" s="912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</row>
    <row r="2208" spans="1:44" ht="10.5" outlineLevel="4" x14ac:dyDescent="0.15">
      <c r="A2208" s="1001"/>
      <c r="B2208" s="1005"/>
      <c r="C2208" s="1009"/>
      <c r="D2208" s="979"/>
      <c r="E2208" s="961"/>
      <c r="F2208" s="964"/>
      <c r="G2208" s="943"/>
      <c r="H2208" s="943"/>
      <c r="I2208" s="943"/>
      <c r="J2208" s="16" t="s">
        <v>157</v>
      </c>
      <c r="K2208" s="20"/>
      <c r="L2208" s="20"/>
      <c r="M2208" s="17"/>
      <c r="N2208" s="17"/>
      <c r="O2208" s="17"/>
      <c r="P2208" s="17"/>
      <c r="Q2208" s="16"/>
      <c r="R2208" s="16"/>
      <c r="S2208" s="946"/>
      <c r="T2208" s="913"/>
      <c r="U2208" s="913"/>
      <c r="V2208" s="913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</row>
    <row r="2209" spans="1:116" ht="9.75" customHeight="1" outlineLevel="4" x14ac:dyDescent="0.15">
      <c r="A2209" s="1001"/>
      <c r="B2209" s="1005"/>
      <c r="C2209" s="1009"/>
      <c r="D2209" s="979"/>
      <c r="E2209" s="961"/>
      <c r="F2209" s="964"/>
      <c r="G2209" s="943"/>
      <c r="H2209" s="943"/>
      <c r="I2209" s="943"/>
      <c r="J2209" s="16" t="s">
        <v>158</v>
      </c>
      <c r="K2209" s="20"/>
      <c r="L2209" s="20"/>
      <c r="M2209" s="17"/>
      <c r="N2209" s="17"/>
      <c r="O2209" s="17"/>
      <c r="P2209" s="17"/>
      <c r="Q2209" s="16"/>
      <c r="R2209" s="16"/>
      <c r="S2209" s="946"/>
      <c r="T2209" s="913"/>
      <c r="U2209" s="913"/>
      <c r="V2209" s="913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</row>
    <row r="2210" spans="1:116" ht="9.75" customHeight="1" outlineLevel="4" x14ac:dyDescent="0.15">
      <c r="A2210" s="1002"/>
      <c r="B2210" s="1006"/>
      <c r="C2210" s="1010"/>
      <c r="D2210" s="979"/>
      <c r="E2210" s="961"/>
      <c r="F2210" s="964"/>
      <c r="G2210" s="943"/>
      <c r="H2210" s="943"/>
      <c r="I2210" s="943"/>
      <c r="J2210" s="18" t="s">
        <v>159</v>
      </c>
      <c r="K2210" s="21"/>
      <c r="L2210" s="21"/>
      <c r="M2210" s="22"/>
      <c r="N2210" s="22"/>
      <c r="O2210" s="22"/>
      <c r="P2210" s="22"/>
      <c r="Q2210" s="18"/>
      <c r="R2210" s="18"/>
      <c r="S2210" s="946"/>
      <c r="T2210" s="913"/>
      <c r="U2210" s="913"/>
      <c r="V2210" s="913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</row>
    <row r="2211" spans="1:116" ht="9.75" customHeight="1" outlineLevel="4" thickBot="1" x14ac:dyDescent="0.2">
      <c r="A2211" s="1003"/>
      <c r="B2211" s="1007"/>
      <c r="C2211" s="1011"/>
      <c r="D2211" s="980"/>
      <c r="E2211" s="962"/>
      <c r="F2211" s="965"/>
      <c r="G2211" s="944"/>
      <c r="H2211" s="944"/>
      <c r="I2211" s="944"/>
      <c r="J2211" s="19" t="s">
        <v>385</v>
      </c>
      <c r="K2211" s="19">
        <f>SUM(K2207:K2210)</f>
        <v>0</v>
      </c>
      <c r="L2211" s="19">
        <f>SUM(L2207:L2210)</f>
        <v>0</v>
      </c>
      <c r="M2211" s="19">
        <f t="shared" ref="M2211:R2211" si="527">SUM(M2207:M2210)</f>
        <v>0</v>
      </c>
      <c r="N2211" s="19">
        <f t="shared" si="527"/>
        <v>0</v>
      </c>
      <c r="O2211" s="19">
        <f t="shared" si="527"/>
        <v>0</v>
      </c>
      <c r="P2211" s="19">
        <f t="shared" si="527"/>
        <v>0</v>
      </c>
      <c r="Q2211" s="19">
        <f t="shared" si="527"/>
        <v>0</v>
      </c>
      <c r="R2211" s="19">
        <f t="shared" si="527"/>
        <v>0</v>
      </c>
      <c r="S2211" s="947"/>
      <c r="T2211" s="914"/>
      <c r="U2211" s="914"/>
      <c r="V2211" s="914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</row>
    <row r="2212" spans="1:116" ht="9.75" customHeight="1" outlineLevel="3" thickBot="1" x14ac:dyDescent="0.2">
      <c r="A2212" s="30" t="s">
        <v>73</v>
      </c>
      <c r="B2212" s="31" t="s">
        <v>12</v>
      </c>
      <c r="C2212" s="10" t="s">
        <v>12</v>
      </c>
      <c r="D2212" s="25">
        <v>5</v>
      </c>
      <c r="E2212" s="915" t="s">
        <v>46</v>
      </c>
      <c r="F2212" s="916"/>
      <c r="G2212" s="916"/>
      <c r="H2212" s="916"/>
      <c r="I2212" s="916"/>
      <c r="J2212" s="917"/>
      <c r="K2212" s="26">
        <f>K2201+K2206+K2211</f>
        <v>0</v>
      </c>
      <c r="L2212" s="26">
        <f>L2201+L2206+L2211</f>
        <v>0</v>
      </c>
      <c r="M2212" s="26">
        <f t="shared" ref="M2212:R2212" si="528">M2201+M2206+M2211</f>
        <v>0</v>
      </c>
      <c r="N2212" s="26">
        <f t="shared" si="528"/>
        <v>0</v>
      </c>
      <c r="O2212" s="26">
        <f t="shared" si="528"/>
        <v>0</v>
      </c>
      <c r="P2212" s="26">
        <f t="shared" si="528"/>
        <v>0</v>
      </c>
      <c r="Q2212" s="26">
        <f t="shared" si="528"/>
        <v>0</v>
      </c>
      <c r="R2212" s="26">
        <f t="shared" si="528"/>
        <v>0</v>
      </c>
      <c r="S2212" s="42" t="s">
        <v>13</v>
      </c>
      <c r="T2212" s="43" t="s">
        <v>13</v>
      </c>
      <c r="U2212" s="44" t="s">
        <v>13</v>
      </c>
      <c r="V2212" s="45" t="s">
        <v>13</v>
      </c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</row>
    <row r="2213" spans="1:116" ht="9.75" customHeight="1" outlineLevel="4" thickBot="1" x14ac:dyDescent="0.2">
      <c r="A2213" s="11" t="s">
        <v>73</v>
      </c>
      <c r="B2213" s="12" t="s">
        <v>12</v>
      </c>
      <c r="C2213" s="86" t="s">
        <v>12</v>
      </c>
      <c r="D2213" s="13">
        <v>6</v>
      </c>
      <c r="E2213" s="1016" t="s">
        <v>125</v>
      </c>
      <c r="F2213" s="1017"/>
      <c r="G2213" s="1017"/>
      <c r="H2213" s="1017"/>
      <c r="I2213" s="1017"/>
      <c r="J2213" s="1017"/>
      <c r="K2213" s="1017"/>
      <c r="L2213" s="1017"/>
      <c r="M2213" s="1017"/>
      <c r="N2213" s="1017"/>
      <c r="O2213" s="1017"/>
      <c r="P2213" s="1017"/>
      <c r="Q2213" s="1017"/>
      <c r="R2213" s="1017"/>
      <c r="S2213" s="1017"/>
      <c r="T2213" s="1017"/>
      <c r="U2213" s="1017"/>
      <c r="V2213" s="1018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</row>
    <row r="2214" spans="1:116" ht="9.75" customHeight="1" outlineLevel="4" x14ac:dyDescent="0.15">
      <c r="A2214" s="1000" t="s">
        <v>73</v>
      </c>
      <c r="B2214" s="1004" t="s">
        <v>12</v>
      </c>
      <c r="C2214" s="1008" t="s">
        <v>12</v>
      </c>
      <c r="D2214" s="978">
        <v>6</v>
      </c>
      <c r="E2214" s="1022" t="s">
        <v>10</v>
      </c>
      <c r="F2214" s="966"/>
      <c r="G2214" s="942"/>
      <c r="H2214" s="942"/>
      <c r="I2214" s="942"/>
      <c r="J2214" s="16" t="s">
        <v>156</v>
      </c>
      <c r="K2214" s="20"/>
      <c r="L2214" s="14"/>
      <c r="M2214" s="15"/>
      <c r="N2214" s="15"/>
      <c r="O2214" s="15"/>
      <c r="P2214" s="15"/>
      <c r="Q2214" s="14"/>
      <c r="R2214" s="14"/>
      <c r="S2214" s="1012"/>
      <c r="T2214" s="912"/>
      <c r="U2214" s="912"/>
      <c r="V2214" s="912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</row>
    <row r="2215" spans="1:116" ht="9.75" customHeight="1" outlineLevel="4" x14ac:dyDescent="0.15">
      <c r="A2215" s="1001"/>
      <c r="B2215" s="1005"/>
      <c r="C2215" s="1009"/>
      <c r="D2215" s="979"/>
      <c r="E2215" s="1023"/>
      <c r="F2215" s="967"/>
      <c r="G2215" s="943"/>
      <c r="H2215" s="943"/>
      <c r="I2215" s="943"/>
      <c r="J2215" s="16" t="s">
        <v>157</v>
      </c>
      <c r="K2215" s="20"/>
      <c r="L2215" s="16"/>
      <c r="M2215" s="17"/>
      <c r="N2215" s="17"/>
      <c r="O2215" s="17"/>
      <c r="P2215" s="17"/>
      <c r="Q2215" s="16"/>
      <c r="R2215" s="16"/>
      <c r="S2215" s="1013"/>
      <c r="T2215" s="913"/>
      <c r="U2215" s="913"/>
      <c r="V2215" s="913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</row>
    <row r="2216" spans="1:116" ht="9.75" customHeight="1" outlineLevel="4" x14ac:dyDescent="0.15">
      <c r="A2216" s="1001"/>
      <c r="B2216" s="1005"/>
      <c r="C2216" s="1009"/>
      <c r="D2216" s="979"/>
      <c r="E2216" s="1023"/>
      <c r="F2216" s="967"/>
      <c r="G2216" s="943"/>
      <c r="H2216" s="943"/>
      <c r="I2216" s="943"/>
      <c r="J2216" s="16" t="s">
        <v>158</v>
      </c>
      <c r="K2216" s="20"/>
      <c r="L2216" s="16"/>
      <c r="M2216" s="17"/>
      <c r="N2216" s="17"/>
      <c r="O2216" s="17"/>
      <c r="P2216" s="17"/>
      <c r="Q2216" s="16"/>
      <c r="R2216" s="16"/>
      <c r="S2216" s="1013"/>
      <c r="T2216" s="913"/>
      <c r="U2216" s="913"/>
      <c r="V2216" s="913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</row>
    <row r="2217" spans="1:116" ht="9.75" customHeight="1" outlineLevel="4" x14ac:dyDescent="0.15">
      <c r="A2217" s="1002"/>
      <c r="B2217" s="1006"/>
      <c r="C2217" s="1010"/>
      <c r="D2217" s="979"/>
      <c r="E2217" s="1024"/>
      <c r="F2217" s="967"/>
      <c r="G2217" s="943"/>
      <c r="H2217" s="943"/>
      <c r="I2217" s="943"/>
      <c r="J2217" s="18" t="s">
        <v>159</v>
      </c>
      <c r="K2217" s="21"/>
      <c r="L2217" s="18"/>
      <c r="M2217" s="18"/>
      <c r="N2217" s="18"/>
      <c r="O2217" s="18"/>
      <c r="P2217" s="18"/>
      <c r="Q2217" s="18"/>
      <c r="R2217" s="18"/>
      <c r="S2217" s="1014"/>
      <c r="T2217" s="913"/>
      <c r="U2217" s="913"/>
      <c r="V2217" s="913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</row>
    <row r="2218" spans="1:116" ht="9.75" customHeight="1" outlineLevel="4" thickBot="1" x14ac:dyDescent="0.2">
      <c r="A2218" s="1003"/>
      <c r="B2218" s="1007"/>
      <c r="C2218" s="1011"/>
      <c r="D2218" s="980"/>
      <c r="E2218" s="1025"/>
      <c r="F2218" s="968"/>
      <c r="G2218" s="944"/>
      <c r="H2218" s="944"/>
      <c r="I2218" s="944"/>
      <c r="J2218" s="19" t="s">
        <v>385</v>
      </c>
      <c r="K2218" s="19">
        <f>SUM(K2214:K2217)</f>
        <v>0</v>
      </c>
      <c r="L2218" s="19">
        <f>SUM(L2214:L2217)</f>
        <v>0</v>
      </c>
      <c r="M2218" s="19">
        <f t="shared" ref="M2218:R2218" si="529">SUM(M2214:M2217)</f>
        <v>0</v>
      </c>
      <c r="N2218" s="19">
        <f t="shared" si="529"/>
        <v>0</v>
      </c>
      <c r="O2218" s="19">
        <f t="shared" si="529"/>
        <v>0</v>
      </c>
      <c r="P2218" s="19">
        <f t="shared" si="529"/>
        <v>0</v>
      </c>
      <c r="Q2218" s="19">
        <f t="shared" si="529"/>
        <v>0</v>
      </c>
      <c r="R2218" s="19">
        <f t="shared" si="529"/>
        <v>0</v>
      </c>
      <c r="S2218" s="1015"/>
      <c r="T2218" s="914"/>
      <c r="U2218" s="914"/>
      <c r="V2218" s="914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</row>
    <row r="2219" spans="1:116" ht="9.75" customHeight="1" outlineLevel="4" x14ac:dyDescent="0.15">
      <c r="A2219" s="1000" t="s">
        <v>73</v>
      </c>
      <c r="B2219" s="1004" t="s">
        <v>12</v>
      </c>
      <c r="C2219" s="1008" t="s">
        <v>12</v>
      </c>
      <c r="D2219" s="978">
        <v>6</v>
      </c>
      <c r="E2219" s="960" t="s">
        <v>11</v>
      </c>
      <c r="F2219" s="963"/>
      <c r="G2219" s="942"/>
      <c r="H2219" s="942"/>
      <c r="I2219" s="942"/>
      <c r="J2219" s="14" t="s">
        <v>156</v>
      </c>
      <c r="K2219" s="20"/>
      <c r="L2219" s="20"/>
      <c r="M2219" s="17"/>
      <c r="N2219" s="17"/>
      <c r="O2219" s="17"/>
      <c r="P2219" s="17"/>
      <c r="Q2219" s="16"/>
      <c r="R2219" s="16"/>
      <c r="S2219" s="945"/>
      <c r="T2219" s="912"/>
      <c r="U2219" s="912"/>
      <c r="V2219" s="912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</row>
    <row r="2220" spans="1:116" ht="9.75" customHeight="1" outlineLevel="4" x14ac:dyDescent="0.15">
      <c r="A2220" s="1001"/>
      <c r="B2220" s="1005"/>
      <c r="C2220" s="1009"/>
      <c r="D2220" s="979"/>
      <c r="E2220" s="961"/>
      <c r="F2220" s="964"/>
      <c r="G2220" s="943"/>
      <c r="H2220" s="943"/>
      <c r="I2220" s="943"/>
      <c r="J2220" s="16" t="s">
        <v>157</v>
      </c>
      <c r="K2220" s="20"/>
      <c r="L2220" s="20"/>
      <c r="M2220" s="17"/>
      <c r="N2220" s="17"/>
      <c r="O2220" s="17"/>
      <c r="P2220" s="17"/>
      <c r="Q2220" s="16"/>
      <c r="R2220" s="16"/>
      <c r="S2220" s="946"/>
      <c r="T2220" s="913"/>
      <c r="U2220" s="913"/>
      <c r="V2220" s="913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</row>
    <row r="2221" spans="1:116" ht="9.75" customHeight="1" outlineLevel="4" x14ac:dyDescent="0.15">
      <c r="A2221" s="1001"/>
      <c r="B2221" s="1005"/>
      <c r="C2221" s="1009"/>
      <c r="D2221" s="979"/>
      <c r="E2221" s="961"/>
      <c r="F2221" s="964"/>
      <c r="G2221" s="943"/>
      <c r="H2221" s="943"/>
      <c r="I2221" s="943"/>
      <c r="J2221" s="16" t="s">
        <v>158</v>
      </c>
      <c r="K2221" s="20"/>
      <c r="L2221" s="20"/>
      <c r="M2221" s="17"/>
      <c r="N2221" s="17"/>
      <c r="O2221" s="17"/>
      <c r="P2221" s="17"/>
      <c r="Q2221" s="16"/>
      <c r="R2221" s="16"/>
      <c r="S2221" s="946"/>
      <c r="T2221" s="913"/>
      <c r="U2221" s="913"/>
      <c r="V2221" s="913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</row>
    <row r="2222" spans="1:116" ht="9.75" customHeight="1" outlineLevel="4" x14ac:dyDescent="0.15">
      <c r="A2222" s="1002"/>
      <c r="B2222" s="1006"/>
      <c r="C2222" s="1010"/>
      <c r="D2222" s="979"/>
      <c r="E2222" s="961"/>
      <c r="F2222" s="964"/>
      <c r="G2222" s="943"/>
      <c r="H2222" s="943"/>
      <c r="I2222" s="943"/>
      <c r="J2222" s="18" t="s">
        <v>159</v>
      </c>
      <c r="K2222" s="21"/>
      <c r="L2222" s="21"/>
      <c r="M2222" s="22"/>
      <c r="N2222" s="22"/>
      <c r="O2222" s="22"/>
      <c r="P2222" s="22"/>
      <c r="Q2222" s="18"/>
      <c r="R2222" s="18"/>
      <c r="S2222" s="946"/>
      <c r="T2222" s="913"/>
      <c r="U2222" s="913"/>
      <c r="V2222" s="913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</row>
    <row r="2223" spans="1:116" ht="9.75" customHeight="1" outlineLevel="4" thickBot="1" x14ac:dyDescent="0.2">
      <c r="A2223" s="1003"/>
      <c r="B2223" s="1007"/>
      <c r="C2223" s="1011"/>
      <c r="D2223" s="980"/>
      <c r="E2223" s="962"/>
      <c r="F2223" s="965"/>
      <c r="G2223" s="944"/>
      <c r="H2223" s="944"/>
      <c r="I2223" s="944"/>
      <c r="J2223" s="19" t="s">
        <v>385</v>
      </c>
      <c r="K2223" s="19">
        <f>SUM(K2219:K2222)</f>
        <v>0</v>
      </c>
      <c r="L2223" s="19">
        <f>SUM(L2219:L2222)</f>
        <v>0</v>
      </c>
      <c r="M2223" s="19">
        <f t="shared" ref="M2223:R2223" si="530">SUM(M2219:M2222)</f>
        <v>0</v>
      </c>
      <c r="N2223" s="19">
        <f t="shared" si="530"/>
        <v>0</v>
      </c>
      <c r="O2223" s="19">
        <f t="shared" si="530"/>
        <v>0</v>
      </c>
      <c r="P2223" s="19">
        <f t="shared" si="530"/>
        <v>0</v>
      </c>
      <c r="Q2223" s="19">
        <f t="shared" si="530"/>
        <v>0</v>
      </c>
      <c r="R2223" s="19">
        <f t="shared" si="530"/>
        <v>0</v>
      </c>
      <c r="S2223" s="947"/>
      <c r="T2223" s="914"/>
      <c r="U2223" s="914"/>
      <c r="V2223" s="914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</row>
    <row r="2224" spans="1:116" ht="9.75" customHeight="1" outlineLevel="4" x14ac:dyDescent="0.15">
      <c r="A2224" s="1000" t="s">
        <v>73</v>
      </c>
      <c r="B2224" s="1004" t="s">
        <v>12</v>
      </c>
      <c r="C2224" s="1008" t="s">
        <v>12</v>
      </c>
      <c r="D2224" s="978">
        <v>6</v>
      </c>
      <c r="E2224" s="960" t="s">
        <v>12</v>
      </c>
      <c r="F2224" s="963"/>
      <c r="G2224" s="942"/>
      <c r="H2224" s="942"/>
      <c r="I2224" s="942"/>
      <c r="J2224" s="14" t="s">
        <v>156</v>
      </c>
      <c r="K2224" s="20"/>
      <c r="L2224" s="20"/>
      <c r="M2224" s="17"/>
      <c r="N2224" s="17"/>
      <c r="O2224" s="17"/>
      <c r="P2224" s="17"/>
      <c r="Q2224" s="16"/>
      <c r="R2224" s="16"/>
      <c r="S2224" s="945"/>
      <c r="T2224" s="912"/>
      <c r="U2224" s="912"/>
      <c r="V2224" s="912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</row>
    <row r="2225" spans="1:116" ht="9.75" customHeight="1" outlineLevel="4" x14ac:dyDescent="0.15">
      <c r="A2225" s="1001"/>
      <c r="B2225" s="1005"/>
      <c r="C2225" s="1009"/>
      <c r="D2225" s="979"/>
      <c r="E2225" s="961"/>
      <c r="F2225" s="964"/>
      <c r="G2225" s="943"/>
      <c r="H2225" s="943"/>
      <c r="I2225" s="943"/>
      <c r="J2225" s="16" t="s">
        <v>157</v>
      </c>
      <c r="K2225" s="20"/>
      <c r="L2225" s="20"/>
      <c r="M2225" s="17"/>
      <c r="N2225" s="17"/>
      <c r="O2225" s="17"/>
      <c r="P2225" s="17"/>
      <c r="Q2225" s="16"/>
      <c r="R2225" s="16"/>
      <c r="S2225" s="946"/>
      <c r="T2225" s="913"/>
      <c r="U2225" s="913"/>
      <c r="V2225" s="913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</row>
    <row r="2226" spans="1:116" ht="9.75" customHeight="1" outlineLevel="4" x14ac:dyDescent="0.15">
      <c r="A2226" s="1001"/>
      <c r="B2226" s="1005"/>
      <c r="C2226" s="1009"/>
      <c r="D2226" s="979"/>
      <c r="E2226" s="961"/>
      <c r="F2226" s="964"/>
      <c r="G2226" s="943"/>
      <c r="H2226" s="943"/>
      <c r="I2226" s="943"/>
      <c r="J2226" s="16" t="s">
        <v>158</v>
      </c>
      <c r="K2226" s="20"/>
      <c r="L2226" s="20"/>
      <c r="M2226" s="17"/>
      <c r="N2226" s="17"/>
      <c r="O2226" s="17"/>
      <c r="P2226" s="17"/>
      <c r="Q2226" s="16"/>
      <c r="R2226" s="16"/>
      <c r="S2226" s="946"/>
      <c r="T2226" s="913"/>
      <c r="U2226" s="913"/>
      <c r="V2226" s="913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</row>
    <row r="2227" spans="1:116" ht="9.75" customHeight="1" outlineLevel="4" x14ac:dyDescent="0.15">
      <c r="A2227" s="1002"/>
      <c r="B2227" s="1006"/>
      <c r="C2227" s="1010"/>
      <c r="D2227" s="979"/>
      <c r="E2227" s="961"/>
      <c r="F2227" s="964"/>
      <c r="G2227" s="943"/>
      <c r="H2227" s="943"/>
      <c r="I2227" s="943"/>
      <c r="J2227" s="18" t="s">
        <v>159</v>
      </c>
      <c r="K2227" s="21"/>
      <c r="L2227" s="21"/>
      <c r="M2227" s="22"/>
      <c r="N2227" s="22"/>
      <c r="O2227" s="22"/>
      <c r="P2227" s="22"/>
      <c r="Q2227" s="18"/>
      <c r="R2227" s="18"/>
      <c r="S2227" s="946"/>
      <c r="T2227" s="913"/>
      <c r="U2227" s="913"/>
      <c r="V2227" s="913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</row>
    <row r="2228" spans="1:116" ht="9.75" customHeight="1" outlineLevel="4" thickBot="1" x14ac:dyDescent="0.2">
      <c r="A2228" s="1003"/>
      <c r="B2228" s="1007"/>
      <c r="C2228" s="1011"/>
      <c r="D2228" s="980"/>
      <c r="E2228" s="962"/>
      <c r="F2228" s="965"/>
      <c r="G2228" s="944"/>
      <c r="H2228" s="944"/>
      <c r="I2228" s="944"/>
      <c r="J2228" s="19" t="s">
        <v>385</v>
      </c>
      <c r="K2228" s="19">
        <f>SUM(K2224:K2227)</f>
        <v>0</v>
      </c>
      <c r="L2228" s="19">
        <f>SUM(L2224:L2227)</f>
        <v>0</v>
      </c>
      <c r="M2228" s="19">
        <f t="shared" ref="M2228:R2228" si="531">SUM(M2224:M2227)</f>
        <v>0</v>
      </c>
      <c r="N2228" s="19">
        <f t="shared" si="531"/>
        <v>0</v>
      </c>
      <c r="O2228" s="19">
        <f t="shared" si="531"/>
        <v>0</v>
      </c>
      <c r="P2228" s="19">
        <f t="shared" si="531"/>
        <v>0</v>
      </c>
      <c r="Q2228" s="19">
        <f t="shared" si="531"/>
        <v>0</v>
      </c>
      <c r="R2228" s="19">
        <f t="shared" si="531"/>
        <v>0</v>
      </c>
      <c r="S2228" s="947"/>
      <c r="T2228" s="914"/>
      <c r="U2228" s="914"/>
      <c r="V2228" s="914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</row>
    <row r="2229" spans="1:116" ht="9.75" customHeight="1" outlineLevel="3" thickBot="1" x14ac:dyDescent="0.2">
      <c r="A2229" s="30" t="s">
        <v>73</v>
      </c>
      <c r="B2229" s="31" t="s">
        <v>12</v>
      </c>
      <c r="C2229" s="10" t="s">
        <v>12</v>
      </c>
      <c r="D2229" s="25">
        <v>6</v>
      </c>
      <c r="E2229" s="915" t="s">
        <v>46</v>
      </c>
      <c r="F2229" s="916"/>
      <c r="G2229" s="916"/>
      <c r="H2229" s="916"/>
      <c r="I2229" s="916"/>
      <c r="J2229" s="917"/>
      <c r="K2229" s="26">
        <f>K2218+K2223+K2228</f>
        <v>0</v>
      </c>
      <c r="L2229" s="26">
        <f>L2218+L2223+L2228</f>
        <v>0</v>
      </c>
      <c r="M2229" s="26">
        <f t="shared" ref="M2229:R2229" si="532">M2218+M2223+M2228</f>
        <v>0</v>
      </c>
      <c r="N2229" s="26">
        <f t="shared" si="532"/>
        <v>0</v>
      </c>
      <c r="O2229" s="26">
        <f t="shared" si="532"/>
        <v>0</v>
      </c>
      <c r="P2229" s="26">
        <f t="shared" si="532"/>
        <v>0</v>
      </c>
      <c r="Q2229" s="26">
        <f t="shared" si="532"/>
        <v>0</v>
      </c>
      <c r="R2229" s="26">
        <f t="shared" si="532"/>
        <v>0</v>
      </c>
      <c r="S2229" s="42" t="s">
        <v>13</v>
      </c>
      <c r="T2229" s="43" t="s">
        <v>13</v>
      </c>
      <c r="U2229" s="44" t="s">
        <v>13</v>
      </c>
      <c r="V2229" s="45" t="s">
        <v>13</v>
      </c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</row>
    <row r="2230" spans="1:116" ht="9.75" customHeight="1" outlineLevel="4" thickBot="1" x14ac:dyDescent="0.2">
      <c r="A2230" s="11" t="s">
        <v>73</v>
      </c>
      <c r="B2230" s="12" t="s">
        <v>12</v>
      </c>
      <c r="C2230" s="86" t="s">
        <v>12</v>
      </c>
      <c r="D2230" s="13">
        <v>7</v>
      </c>
      <c r="E2230" s="1016" t="s">
        <v>126</v>
      </c>
      <c r="F2230" s="1017"/>
      <c r="G2230" s="1017"/>
      <c r="H2230" s="1017"/>
      <c r="I2230" s="1017"/>
      <c r="J2230" s="1017"/>
      <c r="K2230" s="1017"/>
      <c r="L2230" s="1017"/>
      <c r="M2230" s="1017"/>
      <c r="N2230" s="1017"/>
      <c r="O2230" s="1017"/>
      <c r="P2230" s="1017"/>
      <c r="Q2230" s="1017"/>
      <c r="R2230" s="1017"/>
      <c r="S2230" s="1017"/>
      <c r="T2230" s="1017"/>
      <c r="U2230" s="1017"/>
      <c r="V2230" s="1018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</row>
    <row r="2231" spans="1:116" ht="9.75" customHeight="1" outlineLevel="4" x14ac:dyDescent="0.15">
      <c r="A2231" s="1000" t="s">
        <v>73</v>
      </c>
      <c r="B2231" s="1004" t="s">
        <v>12</v>
      </c>
      <c r="C2231" s="1008" t="s">
        <v>12</v>
      </c>
      <c r="D2231" s="978">
        <v>7</v>
      </c>
      <c r="E2231" s="1022" t="s">
        <v>10</v>
      </c>
      <c r="F2231" s="966"/>
      <c r="G2231" s="942"/>
      <c r="H2231" s="942"/>
      <c r="I2231" s="942"/>
      <c r="J2231" s="16" t="s">
        <v>156</v>
      </c>
      <c r="K2231" s="20"/>
      <c r="L2231" s="14"/>
      <c r="M2231" s="15"/>
      <c r="N2231" s="15"/>
      <c r="O2231" s="15"/>
      <c r="P2231" s="15"/>
      <c r="Q2231" s="14"/>
      <c r="R2231" s="14"/>
      <c r="S2231" s="1012"/>
      <c r="T2231" s="912"/>
      <c r="U2231" s="912"/>
      <c r="V2231" s="912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</row>
    <row r="2232" spans="1:116" ht="9.75" customHeight="1" outlineLevel="4" x14ac:dyDescent="0.15">
      <c r="A2232" s="1001"/>
      <c r="B2232" s="1005"/>
      <c r="C2232" s="1009"/>
      <c r="D2232" s="979"/>
      <c r="E2232" s="1023"/>
      <c r="F2232" s="967"/>
      <c r="G2232" s="943"/>
      <c r="H2232" s="943"/>
      <c r="I2232" s="943"/>
      <c r="J2232" s="16" t="s">
        <v>157</v>
      </c>
      <c r="K2232" s="20"/>
      <c r="L2232" s="16"/>
      <c r="M2232" s="17"/>
      <c r="N2232" s="17"/>
      <c r="O2232" s="17"/>
      <c r="P2232" s="17"/>
      <c r="Q2232" s="16"/>
      <c r="R2232" s="16"/>
      <c r="S2232" s="1013"/>
      <c r="T2232" s="913"/>
      <c r="U2232" s="913"/>
      <c r="V2232" s="913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</row>
    <row r="2233" spans="1:116" ht="9.75" customHeight="1" outlineLevel="4" x14ac:dyDescent="0.15">
      <c r="A2233" s="1001"/>
      <c r="B2233" s="1005"/>
      <c r="C2233" s="1009"/>
      <c r="D2233" s="979"/>
      <c r="E2233" s="1023"/>
      <c r="F2233" s="967"/>
      <c r="G2233" s="943"/>
      <c r="H2233" s="943"/>
      <c r="I2233" s="943"/>
      <c r="J2233" s="16" t="s">
        <v>158</v>
      </c>
      <c r="K2233" s="20"/>
      <c r="L2233" s="16"/>
      <c r="M2233" s="17"/>
      <c r="N2233" s="17"/>
      <c r="O2233" s="17"/>
      <c r="P2233" s="17"/>
      <c r="Q2233" s="16"/>
      <c r="R2233" s="16"/>
      <c r="S2233" s="1013"/>
      <c r="T2233" s="913"/>
      <c r="U2233" s="913"/>
      <c r="V2233" s="913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</row>
    <row r="2234" spans="1:116" ht="9.75" customHeight="1" outlineLevel="4" x14ac:dyDescent="0.15">
      <c r="A2234" s="1002"/>
      <c r="B2234" s="1006"/>
      <c r="C2234" s="1010"/>
      <c r="D2234" s="979"/>
      <c r="E2234" s="1024"/>
      <c r="F2234" s="967"/>
      <c r="G2234" s="943"/>
      <c r="H2234" s="943"/>
      <c r="I2234" s="943"/>
      <c r="J2234" s="18" t="s">
        <v>159</v>
      </c>
      <c r="K2234" s="21"/>
      <c r="L2234" s="18"/>
      <c r="M2234" s="18"/>
      <c r="N2234" s="18"/>
      <c r="O2234" s="18"/>
      <c r="P2234" s="18"/>
      <c r="Q2234" s="18"/>
      <c r="R2234" s="18"/>
      <c r="S2234" s="1014"/>
      <c r="T2234" s="913"/>
      <c r="U2234" s="913"/>
      <c r="V2234" s="913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</row>
    <row r="2235" spans="1:116" ht="9.75" customHeight="1" outlineLevel="4" thickBot="1" x14ac:dyDescent="0.2">
      <c r="A2235" s="1003"/>
      <c r="B2235" s="1007"/>
      <c r="C2235" s="1011"/>
      <c r="D2235" s="980"/>
      <c r="E2235" s="1025"/>
      <c r="F2235" s="968"/>
      <c r="G2235" s="944"/>
      <c r="H2235" s="944"/>
      <c r="I2235" s="944"/>
      <c r="J2235" s="19" t="s">
        <v>385</v>
      </c>
      <c r="K2235" s="19">
        <f>SUM(K2231:K2234)</f>
        <v>0</v>
      </c>
      <c r="L2235" s="19">
        <f>SUM(L2231:L2234)</f>
        <v>0</v>
      </c>
      <c r="M2235" s="19">
        <f t="shared" ref="M2235:R2235" si="533">SUM(M2231:M2234)</f>
        <v>0</v>
      </c>
      <c r="N2235" s="19">
        <f t="shared" si="533"/>
        <v>0</v>
      </c>
      <c r="O2235" s="19">
        <f t="shared" si="533"/>
        <v>0</v>
      </c>
      <c r="P2235" s="19">
        <f t="shared" si="533"/>
        <v>0</v>
      </c>
      <c r="Q2235" s="19">
        <f t="shared" si="533"/>
        <v>0</v>
      </c>
      <c r="R2235" s="19">
        <f t="shared" si="533"/>
        <v>0</v>
      </c>
      <c r="S2235" s="1015"/>
      <c r="T2235" s="914"/>
      <c r="U2235" s="914"/>
      <c r="V2235" s="914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</row>
    <row r="2236" spans="1:116" ht="9.75" customHeight="1" outlineLevel="4" x14ac:dyDescent="0.15">
      <c r="A2236" s="1000" t="s">
        <v>73</v>
      </c>
      <c r="B2236" s="1004" t="s">
        <v>12</v>
      </c>
      <c r="C2236" s="1008" t="s">
        <v>12</v>
      </c>
      <c r="D2236" s="978">
        <v>7</v>
      </c>
      <c r="E2236" s="960" t="s">
        <v>11</v>
      </c>
      <c r="F2236" s="963"/>
      <c r="G2236" s="942"/>
      <c r="H2236" s="942"/>
      <c r="I2236" s="942"/>
      <c r="J2236" s="14" t="s">
        <v>156</v>
      </c>
      <c r="K2236" s="20"/>
      <c r="L2236" s="20"/>
      <c r="M2236" s="17"/>
      <c r="N2236" s="17"/>
      <c r="O2236" s="17"/>
      <c r="P2236" s="17"/>
      <c r="Q2236" s="16"/>
      <c r="R2236" s="16"/>
      <c r="S2236" s="945"/>
      <c r="T2236" s="912"/>
      <c r="U2236" s="912"/>
      <c r="V2236" s="912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</row>
    <row r="2237" spans="1:116" ht="9.75" customHeight="1" outlineLevel="4" x14ac:dyDescent="0.15">
      <c r="A2237" s="1001"/>
      <c r="B2237" s="1005"/>
      <c r="C2237" s="1009"/>
      <c r="D2237" s="979"/>
      <c r="E2237" s="961"/>
      <c r="F2237" s="964"/>
      <c r="G2237" s="943"/>
      <c r="H2237" s="943"/>
      <c r="I2237" s="943"/>
      <c r="J2237" s="16" t="s">
        <v>157</v>
      </c>
      <c r="K2237" s="20"/>
      <c r="L2237" s="20"/>
      <c r="M2237" s="17"/>
      <c r="N2237" s="17"/>
      <c r="O2237" s="17"/>
      <c r="P2237" s="17"/>
      <c r="Q2237" s="16"/>
      <c r="R2237" s="16"/>
      <c r="S2237" s="946"/>
      <c r="T2237" s="913"/>
      <c r="U2237" s="913"/>
      <c r="V2237" s="913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</row>
    <row r="2238" spans="1:116" ht="9.75" customHeight="1" outlineLevel="4" x14ac:dyDescent="0.15">
      <c r="A2238" s="1001"/>
      <c r="B2238" s="1005"/>
      <c r="C2238" s="1009"/>
      <c r="D2238" s="979"/>
      <c r="E2238" s="961"/>
      <c r="F2238" s="964"/>
      <c r="G2238" s="943"/>
      <c r="H2238" s="943"/>
      <c r="I2238" s="943"/>
      <c r="J2238" s="16" t="s">
        <v>158</v>
      </c>
      <c r="K2238" s="20"/>
      <c r="L2238" s="20"/>
      <c r="M2238" s="17"/>
      <c r="N2238" s="17"/>
      <c r="O2238" s="17"/>
      <c r="P2238" s="17"/>
      <c r="Q2238" s="16"/>
      <c r="R2238" s="16"/>
      <c r="S2238" s="946"/>
      <c r="T2238" s="913"/>
      <c r="U2238" s="913"/>
      <c r="V2238" s="913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</row>
    <row r="2239" spans="1:116" ht="9.75" customHeight="1" outlineLevel="4" x14ac:dyDescent="0.15">
      <c r="A2239" s="1002"/>
      <c r="B2239" s="1006"/>
      <c r="C2239" s="1010"/>
      <c r="D2239" s="979"/>
      <c r="E2239" s="961"/>
      <c r="F2239" s="964"/>
      <c r="G2239" s="943"/>
      <c r="H2239" s="943"/>
      <c r="I2239" s="943"/>
      <c r="J2239" s="18" t="s">
        <v>159</v>
      </c>
      <c r="K2239" s="21"/>
      <c r="L2239" s="21"/>
      <c r="M2239" s="22"/>
      <c r="N2239" s="22"/>
      <c r="O2239" s="22"/>
      <c r="P2239" s="22"/>
      <c r="Q2239" s="18"/>
      <c r="R2239" s="18"/>
      <c r="S2239" s="946"/>
      <c r="T2239" s="913"/>
      <c r="U2239" s="913"/>
      <c r="V2239" s="913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</row>
    <row r="2240" spans="1:116" ht="9.75" customHeight="1" outlineLevel="4" thickBot="1" x14ac:dyDescent="0.2">
      <c r="A2240" s="1003"/>
      <c r="B2240" s="1007"/>
      <c r="C2240" s="1011"/>
      <c r="D2240" s="980"/>
      <c r="E2240" s="962"/>
      <c r="F2240" s="965"/>
      <c r="G2240" s="944"/>
      <c r="H2240" s="944"/>
      <c r="I2240" s="944"/>
      <c r="J2240" s="19" t="s">
        <v>385</v>
      </c>
      <c r="K2240" s="19">
        <f>SUM(K2236:K2239)</f>
        <v>0</v>
      </c>
      <c r="L2240" s="19">
        <f>SUM(L2236:L2239)</f>
        <v>0</v>
      </c>
      <c r="M2240" s="19">
        <f t="shared" ref="M2240:R2240" si="534">SUM(M2236:M2239)</f>
        <v>0</v>
      </c>
      <c r="N2240" s="19">
        <f t="shared" si="534"/>
        <v>0</v>
      </c>
      <c r="O2240" s="19">
        <f t="shared" si="534"/>
        <v>0</v>
      </c>
      <c r="P2240" s="19">
        <f t="shared" si="534"/>
        <v>0</v>
      </c>
      <c r="Q2240" s="19">
        <f t="shared" si="534"/>
        <v>0</v>
      </c>
      <c r="R2240" s="19">
        <f t="shared" si="534"/>
        <v>0</v>
      </c>
      <c r="S2240" s="947"/>
      <c r="T2240" s="914"/>
      <c r="U2240" s="914"/>
      <c r="V2240" s="914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</row>
    <row r="2241" spans="1:116" ht="9.75" customHeight="1" outlineLevel="4" x14ac:dyDescent="0.15">
      <c r="A2241" s="1000" t="s">
        <v>73</v>
      </c>
      <c r="B2241" s="1004" t="s">
        <v>12</v>
      </c>
      <c r="C2241" s="1008" t="s">
        <v>12</v>
      </c>
      <c r="D2241" s="978">
        <v>7</v>
      </c>
      <c r="E2241" s="960" t="s">
        <v>12</v>
      </c>
      <c r="F2241" s="963"/>
      <c r="G2241" s="942"/>
      <c r="H2241" s="942"/>
      <c r="I2241" s="942"/>
      <c r="J2241" s="14" t="s">
        <v>156</v>
      </c>
      <c r="K2241" s="20"/>
      <c r="L2241" s="20"/>
      <c r="M2241" s="17"/>
      <c r="N2241" s="17"/>
      <c r="O2241" s="17"/>
      <c r="P2241" s="17"/>
      <c r="Q2241" s="16"/>
      <c r="R2241" s="16"/>
      <c r="S2241" s="945"/>
      <c r="T2241" s="912"/>
      <c r="U2241" s="912"/>
      <c r="V2241" s="912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</row>
    <row r="2242" spans="1:116" ht="9.75" customHeight="1" outlineLevel="4" x14ac:dyDescent="0.15">
      <c r="A2242" s="1001"/>
      <c r="B2242" s="1005"/>
      <c r="C2242" s="1009"/>
      <c r="D2242" s="979"/>
      <c r="E2242" s="961"/>
      <c r="F2242" s="964"/>
      <c r="G2242" s="943"/>
      <c r="H2242" s="943"/>
      <c r="I2242" s="943"/>
      <c r="J2242" s="16" t="s">
        <v>157</v>
      </c>
      <c r="K2242" s="20"/>
      <c r="L2242" s="20"/>
      <c r="M2242" s="17"/>
      <c r="N2242" s="17"/>
      <c r="O2242" s="17"/>
      <c r="P2242" s="17"/>
      <c r="Q2242" s="16"/>
      <c r="R2242" s="16"/>
      <c r="S2242" s="946"/>
      <c r="T2242" s="913"/>
      <c r="U2242" s="913"/>
      <c r="V2242" s="913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</row>
    <row r="2243" spans="1:116" ht="9.75" customHeight="1" outlineLevel="4" x14ac:dyDescent="0.15">
      <c r="A2243" s="1001"/>
      <c r="B2243" s="1005"/>
      <c r="C2243" s="1009"/>
      <c r="D2243" s="979"/>
      <c r="E2243" s="961"/>
      <c r="F2243" s="964"/>
      <c r="G2243" s="943"/>
      <c r="H2243" s="943"/>
      <c r="I2243" s="943"/>
      <c r="J2243" s="16" t="s">
        <v>158</v>
      </c>
      <c r="K2243" s="20"/>
      <c r="L2243" s="20"/>
      <c r="M2243" s="17"/>
      <c r="N2243" s="17"/>
      <c r="O2243" s="17"/>
      <c r="P2243" s="17"/>
      <c r="Q2243" s="16"/>
      <c r="R2243" s="16"/>
      <c r="S2243" s="946"/>
      <c r="T2243" s="913"/>
      <c r="U2243" s="913"/>
      <c r="V2243" s="913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</row>
    <row r="2244" spans="1:116" ht="9.75" customHeight="1" outlineLevel="4" x14ac:dyDescent="0.15">
      <c r="A2244" s="1002"/>
      <c r="B2244" s="1006"/>
      <c r="C2244" s="1010"/>
      <c r="D2244" s="979"/>
      <c r="E2244" s="961"/>
      <c r="F2244" s="964"/>
      <c r="G2244" s="943"/>
      <c r="H2244" s="943"/>
      <c r="I2244" s="943"/>
      <c r="J2244" s="18" t="s">
        <v>159</v>
      </c>
      <c r="K2244" s="21"/>
      <c r="L2244" s="21"/>
      <c r="M2244" s="22"/>
      <c r="N2244" s="22"/>
      <c r="O2244" s="22"/>
      <c r="P2244" s="22"/>
      <c r="Q2244" s="18"/>
      <c r="R2244" s="18"/>
      <c r="S2244" s="946"/>
      <c r="T2244" s="913"/>
      <c r="U2244" s="913"/>
      <c r="V2244" s="913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</row>
    <row r="2245" spans="1:116" ht="9.75" customHeight="1" outlineLevel="4" thickBot="1" x14ac:dyDescent="0.2">
      <c r="A2245" s="1003"/>
      <c r="B2245" s="1007"/>
      <c r="C2245" s="1011"/>
      <c r="D2245" s="980"/>
      <c r="E2245" s="962"/>
      <c r="F2245" s="965"/>
      <c r="G2245" s="944"/>
      <c r="H2245" s="944"/>
      <c r="I2245" s="944"/>
      <c r="J2245" s="19" t="s">
        <v>385</v>
      </c>
      <c r="K2245" s="19">
        <f>SUM(K2241:K2244)</f>
        <v>0</v>
      </c>
      <c r="L2245" s="19">
        <f>SUM(L2241:L2244)</f>
        <v>0</v>
      </c>
      <c r="M2245" s="19">
        <f t="shared" ref="M2245:R2245" si="535">SUM(M2241:M2244)</f>
        <v>0</v>
      </c>
      <c r="N2245" s="19">
        <f t="shared" si="535"/>
        <v>0</v>
      </c>
      <c r="O2245" s="19">
        <f t="shared" si="535"/>
        <v>0</v>
      </c>
      <c r="P2245" s="19">
        <f t="shared" si="535"/>
        <v>0</v>
      </c>
      <c r="Q2245" s="19">
        <f t="shared" si="535"/>
        <v>0</v>
      </c>
      <c r="R2245" s="19">
        <f t="shared" si="535"/>
        <v>0</v>
      </c>
      <c r="S2245" s="947"/>
      <c r="T2245" s="914"/>
      <c r="U2245" s="914"/>
      <c r="V2245" s="914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</row>
    <row r="2246" spans="1:116" ht="9.75" customHeight="1" outlineLevel="3" thickBot="1" x14ac:dyDescent="0.2">
      <c r="A2246" s="30" t="s">
        <v>73</v>
      </c>
      <c r="B2246" s="31" t="s">
        <v>12</v>
      </c>
      <c r="C2246" s="10" t="s">
        <v>12</v>
      </c>
      <c r="D2246" s="25">
        <v>7</v>
      </c>
      <c r="E2246" s="915" t="s">
        <v>46</v>
      </c>
      <c r="F2246" s="916"/>
      <c r="G2246" s="916"/>
      <c r="H2246" s="916"/>
      <c r="I2246" s="916"/>
      <c r="J2246" s="917"/>
      <c r="K2246" s="26">
        <f>K2235+K2240+K2245</f>
        <v>0</v>
      </c>
      <c r="L2246" s="26">
        <f>L2235+L2240+L2245</f>
        <v>0</v>
      </c>
      <c r="M2246" s="26">
        <f t="shared" ref="M2246:R2246" si="536">M2235+M2240+M2245</f>
        <v>0</v>
      </c>
      <c r="N2246" s="26">
        <f t="shared" si="536"/>
        <v>0</v>
      </c>
      <c r="O2246" s="26">
        <f t="shared" si="536"/>
        <v>0</v>
      </c>
      <c r="P2246" s="26">
        <f t="shared" si="536"/>
        <v>0</v>
      </c>
      <c r="Q2246" s="26">
        <f t="shared" si="536"/>
        <v>0</v>
      </c>
      <c r="R2246" s="26">
        <f t="shared" si="536"/>
        <v>0</v>
      </c>
      <c r="S2246" s="42" t="s">
        <v>13</v>
      </c>
      <c r="T2246" s="43" t="s">
        <v>13</v>
      </c>
      <c r="U2246" s="44" t="s">
        <v>13</v>
      </c>
      <c r="V2246" s="45" t="s">
        <v>13</v>
      </c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</row>
    <row r="2247" spans="1:116" ht="9.75" customHeight="1" outlineLevel="4" thickBot="1" x14ac:dyDescent="0.2">
      <c r="A2247" s="11" t="s">
        <v>73</v>
      </c>
      <c r="B2247" s="12" t="s">
        <v>12</v>
      </c>
      <c r="C2247" s="86" t="s">
        <v>12</v>
      </c>
      <c r="D2247" s="13">
        <v>8</v>
      </c>
      <c r="E2247" s="1016" t="s">
        <v>270</v>
      </c>
      <c r="F2247" s="1017"/>
      <c r="G2247" s="1017"/>
      <c r="H2247" s="1017"/>
      <c r="I2247" s="1017"/>
      <c r="J2247" s="1017"/>
      <c r="K2247" s="1017"/>
      <c r="L2247" s="1017"/>
      <c r="M2247" s="1017"/>
      <c r="N2247" s="1017"/>
      <c r="O2247" s="1017"/>
      <c r="P2247" s="1017"/>
      <c r="Q2247" s="1017"/>
      <c r="R2247" s="1017"/>
      <c r="S2247" s="1017"/>
      <c r="T2247" s="1017"/>
      <c r="U2247" s="1017"/>
      <c r="V2247" s="1018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</row>
    <row r="2248" spans="1:116" ht="9.75" customHeight="1" outlineLevel="4" x14ac:dyDescent="0.15">
      <c r="A2248" s="1000" t="s">
        <v>73</v>
      </c>
      <c r="B2248" s="1004" t="s">
        <v>12</v>
      </c>
      <c r="C2248" s="1008" t="s">
        <v>12</v>
      </c>
      <c r="D2248" s="978">
        <v>8</v>
      </c>
      <c r="E2248" s="1022" t="s">
        <v>10</v>
      </c>
      <c r="F2248" s="966"/>
      <c r="G2248" s="942"/>
      <c r="H2248" s="942"/>
      <c r="I2248" s="942"/>
      <c r="J2248" s="16" t="s">
        <v>156</v>
      </c>
      <c r="K2248" s="20"/>
      <c r="L2248" s="14"/>
      <c r="M2248" s="15"/>
      <c r="N2248" s="15"/>
      <c r="O2248" s="15"/>
      <c r="P2248" s="15"/>
      <c r="Q2248" s="14"/>
      <c r="R2248" s="14"/>
      <c r="S2248" s="1012"/>
      <c r="T2248" s="912"/>
      <c r="U2248" s="912"/>
      <c r="V2248" s="912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</row>
    <row r="2249" spans="1:116" ht="9.75" customHeight="1" outlineLevel="4" x14ac:dyDescent="0.15">
      <c r="A2249" s="1001"/>
      <c r="B2249" s="1005"/>
      <c r="C2249" s="1009"/>
      <c r="D2249" s="979"/>
      <c r="E2249" s="1023"/>
      <c r="F2249" s="967"/>
      <c r="G2249" s="943"/>
      <c r="H2249" s="943"/>
      <c r="I2249" s="943"/>
      <c r="J2249" s="16" t="s">
        <v>157</v>
      </c>
      <c r="K2249" s="20"/>
      <c r="L2249" s="16"/>
      <c r="M2249" s="17"/>
      <c r="N2249" s="17"/>
      <c r="O2249" s="17"/>
      <c r="P2249" s="17"/>
      <c r="Q2249" s="16"/>
      <c r="R2249" s="16"/>
      <c r="S2249" s="1013"/>
      <c r="T2249" s="913"/>
      <c r="U2249" s="913"/>
      <c r="V2249" s="913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</row>
    <row r="2250" spans="1:116" ht="9.75" customHeight="1" outlineLevel="4" x14ac:dyDescent="0.15">
      <c r="A2250" s="1001"/>
      <c r="B2250" s="1005"/>
      <c r="C2250" s="1009"/>
      <c r="D2250" s="979"/>
      <c r="E2250" s="1023"/>
      <c r="F2250" s="967"/>
      <c r="G2250" s="943"/>
      <c r="H2250" s="943"/>
      <c r="I2250" s="943"/>
      <c r="J2250" s="16" t="s">
        <v>158</v>
      </c>
      <c r="K2250" s="20"/>
      <c r="L2250" s="16"/>
      <c r="M2250" s="17"/>
      <c r="N2250" s="17"/>
      <c r="O2250" s="17"/>
      <c r="P2250" s="17"/>
      <c r="Q2250" s="16"/>
      <c r="R2250" s="16"/>
      <c r="S2250" s="1013"/>
      <c r="T2250" s="913"/>
      <c r="U2250" s="913"/>
      <c r="V2250" s="913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</row>
    <row r="2251" spans="1:116" ht="9.75" customHeight="1" outlineLevel="4" x14ac:dyDescent="0.15">
      <c r="A2251" s="1002"/>
      <c r="B2251" s="1006"/>
      <c r="C2251" s="1010"/>
      <c r="D2251" s="979"/>
      <c r="E2251" s="1024"/>
      <c r="F2251" s="967"/>
      <c r="G2251" s="943"/>
      <c r="H2251" s="943"/>
      <c r="I2251" s="943"/>
      <c r="J2251" s="18" t="s">
        <v>159</v>
      </c>
      <c r="K2251" s="21"/>
      <c r="L2251" s="18"/>
      <c r="M2251" s="18"/>
      <c r="N2251" s="18"/>
      <c r="O2251" s="18"/>
      <c r="P2251" s="18"/>
      <c r="Q2251" s="18"/>
      <c r="R2251" s="18"/>
      <c r="S2251" s="1014"/>
      <c r="T2251" s="913"/>
      <c r="U2251" s="913"/>
      <c r="V2251" s="913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</row>
    <row r="2252" spans="1:116" ht="9.75" customHeight="1" outlineLevel="4" thickBot="1" x14ac:dyDescent="0.2">
      <c r="A2252" s="1003"/>
      <c r="B2252" s="1007"/>
      <c r="C2252" s="1011"/>
      <c r="D2252" s="980"/>
      <c r="E2252" s="1025"/>
      <c r="F2252" s="968"/>
      <c r="G2252" s="944"/>
      <c r="H2252" s="944"/>
      <c r="I2252" s="944"/>
      <c r="J2252" s="19" t="s">
        <v>385</v>
      </c>
      <c r="K2252" s="19">
        <f>SUM(K2248:K2251)</f>
        <v>0</v>
      </c>
      <c r="L2252" s="19">
        <f>SUM(L2248:L2251)</f>
        <v>0</v>
      </c>
      <c r="M2252" s="19">
        <f t="shared" ref="M2252:R2252" si="537">SUM(M2248:M2251)</f>
        <v>0</v>
      </c>
      <c r="N2252" s="19">
        <f t="shared" si="537"/>
        <v>0</v>
      </c>
      <c r="O2252" s="19">
        <f t="shared" si="537"/>
        <v>0</v>
      </c>
      <c r="P2252" s="19">
        <f t="shared" si="537"/>
        <v>0</v>
      </c>
      <c r="Q2252" s="19">
        <f t="shared" si="537"/>
        <v>0</v>
      </c>
      <c r="R2252" s="19">
        <f t="shared" si="537"/>
        <v>0</v>
      </c>
      <c r="S2252" s="1015"/>
      <c r="T2252" s="914"/>
      <c r="U2252" s="914"/>
      <c r="V2252" s="914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</row>
    <row r="2253" spans="1:116" ht="9.75" customHeight="1" outlineLevel="4" x14ac:dyDescent="0.15">
      <c r="A2253" s="1000" t="s">
        <v>73</v>
      </c>
      <c r="B2253" s="1004" t="s">
        <v>12</v>
      </c>
      <c r="C2253" s="1008" t="s">
        <v>12</v>
      </c>
      <c r="D2253" s="978">
        <v>8</v>
      </c>
      <c r="E2253" s="960" t="s">
        <v>11</v>
      </c>
      <c r="F2253" s="963"/>
      <c r="G2253" s="942"/>
      <c r="H2253" s="942"/>
      <c r="I2253" s="942"/>
      <c r="J2253" s="14" t="s">
        <v>156</v>
      </c>
      <c r="K2253" s="20"/>
      <c r="L2253" s="20"/>
      <c r="M2253" s="17"/>
      <c r="N2253" s="17"/>
      <c r="O2253" s="17"/>
      <c r="P2253" s="17"/>
      <c r="Q2253" s="16"/>
      <c r="R2253" s="16"/>
      <c r="S2253" s="945"/>
      <c r="T2253" s="912"/>
      <c r="U2253" s="912"/>
      <c r="V2253" s="912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</row>
    <row r="2254" spans="1:116" ht="9.75" customHeight="1" outlineLevel="4" x14ac:dyDescent="0.15">
      <c r="A2254" s="1001"/>
      <c r="B2254" s="1005"/>
      <c r="C2254" s="1009"/>
      <c r="D2254" s="979"/>
      <c r="E2254" s="961"/>
      <c r="F2254" s="964"/>
      <c r="G2254" s="943"/>
      <c r="H2254" s="943"/>
      <c r="I2254" s="943"/>
      <c r="J2254" s="16" t="s">
        <v>157</v>
      </c>
      <c r="K2254" s="20"/>
      <c r="L2254" s="20"/>
      <c r="M2254" s="17"/>
      <c r="N2254" s="17"/>
      <c r="O2254" s="17"/>
      <c r="P2254" s="17"/>
      <c r="Q2254" s="16"/>
      <c r="R2254" s="16"/>
      <c r="S2254" s="946"/>
      <c r="T2254" s="913"/>
      <c r="U2254" s="913"/>
      <c r="V2254" s="913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</row>
    <row r="2255" spans="1:116" ht="9.75" customHeight="1" outlineLevel="4" x14ac:dyDescent="0.15">
      <c r="A2255" s="1001"/>
      <c r="B2255" s="1005"/>
      <c r="C2255" s="1009"/>
      <c r="D2255" s="979"/>
      <c r="E2255" s="961"/>
      <c r="F2255" s="964"/>
      <c r="G2255" s="943"/>
      <c r="H2255" s="943"/>
      <c r="I2255" s="943"/>
      <c r="J2255" s="16" t="s">
        <v>158</v>
      </c>
      <c r="K2255" s="20"/>
      <c r="L2255" s="20"/>
      <c r="M2255" s="17"/>
      <c r="N2255" s="17"/>
      <c r="O2255" s="17"/>
      <c r="P2255" s="17"/>
      <c r="Q2255" s="16"/>
      <c r="R2255" s="16"/>
      <c r="S2255" s="946"/>
      <c r="T2255" s="913"/>
      <c r="U2255" s="913"/>
      <c r="V2255" s="913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</row>
    <row r="2256" spans="1:116" ht="9.75" customHeight="1" outlineLevel="4" x14ac:dyDescent="0.15">
      <c r="A2256" s="1002"/>
      <c r="B2256" s="1006"/>
      <c r="C2256" s="1010"/>
      <c r="D2256" s="979"/>
      <c r="E2256" s="961"/>
      <c r="F2256" s="964"/>
      <c r="G2256" s="943"/>
      <c r="H2256" s="943"/>
      <c r="I2256" s="943"/>
      <c r="J2256" s="18" t="s">
        <v>159</v>
      </c>
      <c r="K2256" s="21"/>
      <c r="L2256" s="21"/>
      <c r="M2256" s="22"/>
      <c r="N2256" s="22"/>
      <c r="O2256" s="22"/>
      <c r="P2256" s="22"/>
      <c r="Q2256" s="18"/>
      <c r="R2256" s="18"/>
      <c r="S2256" s="946"/>
      <c r="T2256" s="913"/>
      <c r="U2256" s="913"/>
      <c r="V2256" s="913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</row>
    <row r="2257" spans="1:116" ht="9.75" customHeight="1" outlineLevel="4" thickBot="1" x14ac:dyDescent="0.2">
      <c r="A2257" s="1003"/>
      <c r="B2257" s="1007"/>
      <c r="C2257" s="1011"/>
      <c r="D2257" s="980"/>
      <c r="E2257" s="962"/>
      <c r="F2257" s="965"/>
      <c r="G2257" s="944"/>
      <c r="H2257" s="944"/>
      <c r="I2257" s="944"/>
      <c r="J2257" s="19" t="s">
        <v>385</v>
      </c>
      <c r="K2257" s="19">
        <f>SUM(K2253:K2256)</f>
        <v>0</v>
      </c>
      <c r="L2257" s="19">
        <f>SUM(L2253:L2256)</f>
        <v>0</v>
      </c>
      <c r="M2257" s="19">
        <f t="shared" ref="M2257:R2257" si="538">SUM(M2253:M2256)</f>
        <v>0</v>
      </c>
      <c r="N2257" s="19">
        <f t="shared" si="538"/>
        <v>0</v>
      </c>
      <c r="O2257" s="19">
        <f t="shared" si="538"/>
        <v>0</v>
      </c>
      <c r="P2257" s="19">
        <f t="shared" si="538"/>
        <v>0</v>
      </c>
      <c r="Q2257" s="19">
        <f t="shared" si="538"/>
        <v>0</v>
      </c>
      <c r="R2257" s="19">
        <f t="shared" si="538"/>
        <v>0</v>
      </c>
      <c r="S2257" s="947"/>
      <c r="T2257" s="914"/>
      <c r="U2257" s="914"/>
      <c r="V2257" s="914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</row>
    <row r="2258" spans="1:116" ht="9.75" customHeight="1" outlineLevel="4" x14ac:dyDescent="0.15">
      <c r="A2258" s="1000" t="s">
        <v>73</v>
      </c>
      <c r="B2258" s="1004" t="s">
        <v>12</v>
      </c>
      <c r="C2258" s="1008" t="s">
        <v>12</v>
      </c>
      <c r="D2258" s="978">
        <v>8</v>
      </c>
      <c r="E2258" s="960" t="s">
        <v>12</v>
      </c>
      <c r="F2258" s="963"/>
      <c r="G2258" s="942"/>
      <c r="H2258" s="942"/>
      <c r="I2258" s="942"/>
      <c r="J2258" s="14" t="s">
        <v>156</v>
      </c>
      <c r="K2258" s="20"/>
      <c r="L2258" s="20"/>
      <c r="M2258" s="17"/>
      <c r="N2258" s="17"/>
      <c r="O2258" s="17"/>
      <c r="P2258" s="17"/>
      <c r="Q2258" s="16"/>
      <c r="R2258" s="16"/>
      <c r="S2258" s="945"/>
      <c r="T2258" s="912"/>
      <c r="U2258" s="912"/>
      <c r="V2258" s="912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</row>
    <row r="2259" spans="1:116" ht="9.75" customHeight="1" outlineLevel="4" x14ac:dyDescent="0.15">
      <c r="A2259" s="1001"/>
      <c r="B2259" s="1005"/>
      <c r="C2259" s="1009"/>
      <c r="D2259" s="979"/>
      <c r="E2259" s="961"/>
      <c r="F2259" s="964"/>
      <c r="G2259" s="943"/>
      <c r="H2259" s="943"/>
      <c r="I2259" s="943"/>
      <c r="J2259" s="16" t="s">
        <v>157</v>
      </c>
      <c r="K2259" s="20"/>
      <c r="L2259" s="20"/>
      <c r="M2259" s="17"/>
      <c r="N2259" s="17"/>
      <c r="O2259" s="17"/>
      <c r="P2259" s="17"/>
      <c r="Q2259" s="16"/>
      <c r="R2259" s="16"/>
      <c r="S2259" s="946"/>
      <c r="T2259" s="913"/>
      <c r="U2259" s="913"/>
      <c r="V2259" s="913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</row>
    <row r="2260" spans="1:116" ht="9.75" customHeight="1" outlineLevel="4" x14ac:dyDescent="0.15">
      <c r="A2260" s="1001"/>
      <c r="B2260" s="1005"/>
      <c r="C2260" s="1009"/>
      <c r="D2260" s="979"/>
      <c r="E2260" s="961"/>
      <c r="F2260" s="964"/>
      <c r="G2260" s="943"/>
      <c r="H2260" s="943"/>
      <c r="I2260" s="943"/>
      <c r="J2260" s="16" t="s">
        <v>158</v>
      </c>
      <c r="K2260" s="20"/>
      <c r="L2260" s="20"/>
      <c r="M2260" s="17"/>
      <c r="N2260" s="17"/>
      <c r="O2260" s="17"/>
      <c r="P2260" s="17"/>
      <c r="Q2260" s="16"/>
      <c r="R2260" s="16"/>
      <c r="S2260" s="946"/>
      <c r="T2260" s="913"/>
      <c r="U2260" s="913"/>
      <c r="V2260" s="913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</row>
    <row r="2261" spans="1:116" ht="9.75" customHeight="1" outlineLevel="4" x14ac:dyDescent="0.15">
      <c r="A2261" s="1002"/>
      <c r="B2261" s="1006"/>
      <c r="C2261" s="1010"/>
      <c r="D2261" s="979"/>
      <c r="E2261" s="961"/>
      <c r="F2261" s="964"/>
      <c r="G2261" s="943"/>
      <c r="H2261" s="943"/>
      <c r="I2261" s="943"/>
      <c r="J2261" s="18" t="s">
        <v>159</v>
      </c>
      <c r="K2261" s="21"/>
      <c r="L2261" s="21"/>
      <c r="M2261" s="22"/>
      <c r="N2261" s="22"/>
      <c r="O2261" s="22"/>
      <c r="P2261" s="22"/>
      <c r="Q2261" s="18"/>
      <c r="R2261" s="18"/>
      <c r="S2261" s="946"/>
      <c r="T2261" s="913"/>
      <c r="U2261" s="913"/>
      <c r="V2261" s="913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</row>
    <row r="2262" spans="1:116" ht="9.75" customHeight="1" outlineLevel="4" thickBot="1" x14ac:dyDescent="0.2">
      <c r="A2262" s="1003"/>
      <c r="B2262" s="1007"/>
      <c r="C2262" s="1011"/>
      <c r="D2262" s="980"/>
      <c r="E2262" s="962"/>
      <c r="F2262" s="965"/>
      <c r="G2262" s="944"/>
      <c r="H2262" s="944"/>
      <c r="I2262" s="944"/>
      <c r="J2262" s="19" t="s">
        <v>385</v>
      </c>
      <c r="K2262" s="19">
        <f>SUM(K2258:K2261)</f>
        <v>0</v>
      </c>
      <c r="L2262" s="19">
        <f>SUM(L2258:L2261)</f>
        <v>0</v>
      </c>
      <c r="M2262" s="19">
        <f t="shared" ref="M2262:R2262" si="539">SUM(M2258:M2261)</f>
        <v>0</v>
      </c>
      <c r="N2262" s="19">
        <f t="shared" si="539"/>
        <v>0</v>
      </c>
      <c r="O2262" s="19">
        <f t="shared" si="539"/>
        <v>0</v>
      </c>
      <c r="P2262" s="19">
        <f t="shared" si="539"/>
        <v>0</v>
      </c>
      <c r="Q2262" s="19">
        <f t="shared" si="539"/>
        <v>0</v>
      </c>
      <c r="R2262" s="19">
        <f t="shared" si="539"/>
        <v>0</v>
      </c>
      <c r="S2262" s="947"/>
      <c r="T2262" s="914"/>
      <c r="U2262" s="914"/>
      <c r="V2262" s="914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</row>
    <row r="2263" spans="1:116" ht="9.75" customHeight="1" outlineLevel="3" thickBot="1" x14ac:dyDescent="0.2">
      <c r="A2263" s="30" t="s">
        <v>73</v>
      </c>
      <c r="B2263" s="31" t="s">
        <v>12</v>
      </c>
      <c r="C2263" s="10" t="s">
        <v>12</v>
      </c>
      <c r="D2263" s="25">
        <v>8</v>
      </c>
      <c r="E2263" s="915" t="s">
        <v>46</v>
      </c>
      <c r="F2263" s="916"/>
      <c r="G2263" s="916"/>
      <c r="H2263" s="916"/>
      <c r="I2263" s="916"/>
      <c r="J2263" s="917"/>
      <c r="K2263" s="26">
        <f>K2252+K2257+K2262</f>
        <v>0</v>
      </c>
      <c r="L2263" s="26">
        <f>L2252+L2257+L2262</f>
        <v>0</v>
      </c>
      <c r="M2263" s="26">
        <f t="shared" ref="M2263:R2263" si="540">M2252+M2257+M2262</f>
        <v>0</v>
      </c>
      <c r="N2263" s="26">
        <f t="shared" si="540"/>
        <v>0</v>
      </c>
      <c r="O2263" s="26">
        <f t="shared" si="540"/>
        <v>0</v>
      </c>
      <c r="P2263" s="26">
        <f t="shared" si="540"/>
        <v>0</v>
      </c>
      <c r="Q2263" s="26">
        <f t="shared" si="540"/>
        <v>0</v>
      </c>
      <c r="R2263" s="26">
        <f t="shared" si="540"/>
        <v>0</v>
      </c>
      <c r="S2263" s="42" t="s">
        <v>13</v>
      </c>
      <c r="T2263" s="43" t="s">
        <v>13</v>
      </c>
      <c r="U2263" s="44" t="s">
        <v>13</v>
      </c>
      <c r="V2263" s="45" t="s">
        <v>13</v>
      </c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</row>
    <row r="2264" spans="1:116" ht="9.75" customHeight="1" outlineLevel="2" thickBot="1" x14ac:dyDescent="0.2">
      <c r="A2264" s="30" t="s">
        <v>73</v>
      </c>
      <c r="B2264" s="31" t="s">
        <v>12</v>
      </c>
      <c r="C2264" s="10" t="s">
        <v>12</v>
      </c>
      <c r="D2264" s="1059" t="s">
        <v>21</v>
      </c>
      <c r="E2264" s="1060"/>
      <c r="F2264" s="1060"/>
      <c r="G2264" s="1060"/>
      <c r="H2264" s="1060"/>
      <c r="I2264" s="1060"/>
      <c r="J2264" s="1060"/>
      <c r="K2264" s="32">
        <f>K2263+K2246+K2229+K2212+K2195+K2178+K2161+K2144</f>
        <v>0</v>
      </c>
      <c r="L2264" s="32">
        <f>L2263+L2246+L2229+L2212+L2195+L2178+L2161+L2144</f>
        <v>0</v>
      </c>
      <c r="M2264" s="32">
        <f t="shared" ref="M2264:R2264" si="541">M2263+M2246+M2229+M2212+M2195+M2178+M2161+M2144</f>
        <v>0</v>
      </c>
      <c r="N2264" s="32">
        <f t="shared" si="541"/>
        <v>0</v>
      </c>
      <c r="O2264" s="32">
        <f t="shared" si="541"/>
        <v>0</v>
      </c>
      <c r="P2264" s="32">
        <f t="shared" si="541"/>
        <v>0</v>
      </c>
      <c r="Q2264" s="32">
        <f t="shared" si="541"/>
        <v>0</v>
      </c>
      <c r="R2264" s="32">
        <f t="shared" si="541"/>
        <v>0</v>
      </c>
      <c r="S2264" s="33" t="s">
        <v>13</v>
      </c>
      <c r="T2264" s="34" t="s">
        <v>13</v>
      </c>
      <c r="U2264" s="35" t="s">
        <v>13</v>
      </c>
      <c r="V2264" s="36" t="s">
        <v>13</v>
      </c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</row>
    <row r="2265" spans="1:116" ht="9.75" customHeight="1" outlineLevel="1" thickBot="1" x14ac:dyDescent="0.2">
      <c r="A2265" s="30" t="s">
        <v>73</v>
      </c>
      <c r="B2265" s="31" t="s">
        <v>12</v>
      </c>
      <c r="C2265" s="1057" t="s">
        <v>15</v>
      </c>
      <c r="D2265" s="1058"/>
      <c r="E2265" s="1058"/>
      <c r="F2265" s="1058"/>
      <c r="G2265" s="1058"/>
      <c r="H2265" s="1058"/>
      <c r="I2265" s="1058"/>
      <c r="J2265" s="1058"/>
      <c r="K2265" s="37">
        <f>K2264+K2126+K2022</f>
        <v>1121402.72</v>
      </c>
      <c r="L2265" s="37">
        <f>L2264+L2126+L2022</f>
        <v>386383.63</v>
      </c>
      <c r="M2265" s="37">
        <f t="shared" ref="M2265:R2265" si="542">M2264+M2126+M2022</f>
        <v>386383.63</v>
      </c>
      <c r="N2265" s="37">
        <f t="shared" si="542"/>
        <v>2323.1999999999998</v>
      </c>
      <c r="O2265" s="37">
        <f t="shared" si="542"/>
        <v>0</v>
      </c>
      <c r="P2265" s="37">
        <f t="shared" si="542"/>
        <v>384060.43000000005</v>
      </c>
      <c r="Q2265" s="37">
        <f t="shared" si="542"/>
        <v>464713.1</v>
      </c>
      <c r="R2265" s="37">
        <f t="shared" si="542"/>
        <v>353287.02</v>
      </c>
      <c r="S2265" s="38" t="s">
        <v>14</v>
      </c>
      <c r="T2265" s="39" t="s">
        <v>14</v>
      </c>
      <c r="U2265" s="40" t="s">
        <v>14</v>
      </c>
      <c r="V2265" s="41" t="s">
        <v>14</v>
      </c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</row>
    <row r="2266" spans="1:116" ht="9.75" customHeight="1" thickBot="1" x14ac:dyDescent="0.2">
      <c r="A2266" s="30" t="s">
        <v>73</v>
      </c>
      <c r="B2266" s="1192" t="s">
        <v>29</v>
      </c>
      <c r="C2266" s="1193"/>
      <c r="D2266" s="1193"/>
      <c r="E2266" s="1193"/>
      <c r="F2266" s="1193"/>
      <c r="G2266" s="1193"/>
      <c r="H2266" s="1193"/>
      <c r="I2266" s="1193"/>
      <c r="J2266" s="1193"/>
      <c r="K2266" s="49">
        <f>K2265+K1781+K1310</f>
        <v>3212177.0599999996</v>
      </c>
      <c r="L2266" s="49">
        <f>L2265+L1781+L1310</f>
        <v>1286686.73</v>
      </c>
      <c r="M2266" s="49">
        <f t="shared" ref="M2266:R2266" si="543">M2265+M1781+M1310</f>
        <v>1286686.73</v>
      </c>
      <c r="N2266" s="49">
        <f t="shared" si="543"/>
        <v>13934.689999999999</v>
      </c>
      <c r="O2266" s="49">
        <f t="shared" si="543"/>
        <v>0</v>
      </c>
      <c r="P2266" s="49">
        <f t="shared" si="543"/>
        <v>1272752.04</v>
      </c>
      <c r="Q2266" s="49">
        <f t="shared" si="543"/>
        <v>836829.13</v>
      </c>
      <c r="R2266" s="49">
        <f t="shared" si="543"/>
        <v>716487.53</v>
      </c>
      <c r="S2266" s="50" t="s">
        <v>14</v>
      </c>
      <c r="T2266" s="49" t="s">
        <v>14</v>
      </c>
      <c r="U2266" s="51" t="s">
        <v>14</v>
      </c>
      <c r="V2266" s="52" t="s">
        <v>14</v>
      </c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</row>
    <row r="2267" spans="1:116" ht="9.75" customHeight="1" thickBot="1" x14ac:dyDescent="0.2">
      <c r="A2267" s="53"/>
      <c r="B2267" s="53"/>
      <c r="C2267" s="53"/>
      <c r="D2267" s="53"/>
      <c r="E2267" s="53"/>
      <c r="F2267" s="54"/>
      <c r="G2267" s="54"/>
      <c r="H2267" s="54"/>
      <c r="I2267" s="54"/>
      <c r="J2267" s="54"/>
      <c r="K2267" s="54"/>
      <c r="L2267" s="54"/>
      <c r="M2267" s="54"/>
      <c r="N2267" s="54"/>
      <c r="O2267" s="54"/>
      <c r="P2267" s="54"/>
      <c r="Q2267" s="54"/>
      <c r="R2267" s="54"/>
      <c r="S2267" s="54"/>
      <c r="T2267" s="54"/>
      <c r="U2267" s="54"/>
      <c r="V2267" s="55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</row>
    <row r="2268" spans="1:116" ht="9.75" customHeight="1" outlineLevel="1" thickBot="1" x14ac:dyDescent="0.2">
      <c r="A2268" s="997" t="s">
        <v>127</v>
      </c>
      <c r="B2268" s="998"/>
      <c r="C2268" s="998"/>
      <c r="D2268" s="998"/>
      <c r="E2268" s="998"/>
      <c r="F2268" s="998"/>
      <c r="G2268" s="998"/>
      <c r="H2268" s="998"/>
      <c r="I2268" s="998"/>
      <c r="J2268" s="998"/>
      <c r="K2268" s="998"/>
      <c r="L2268" s="998"/>
      <c r="M2268" s="998"/>
      <c r="N2268" s="998"/>
      <c r="O2268" s="998"/>
      <c r="P2268" s="998"/>
      <c r="Q2268" s="998"/>
      <c r="R2268" s="998"/>
      <c r="S2268" s="998"/>
      <c r="T2268" s="998"/>
      <c r="U2268" s="998"/>
      <c r="V2268" s="999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</row>
    <row r="2269" spans="1:116" ht="9.75" customHeight="1" outlineLevel="2" thickBot="1" x14ac:dyDescent="0.2">
      <c r="A2269" s="7" t="s">
        <v>128</v>
      </c>
      <c r="B2269" s="8">
        <v>1</v>
      </c>
      <c r="C2269" s="975" t="s">
        <v>131</v>
      </c>
      <c r="D2269" s="976"/>
      <c r="E2269" s="976"/>
      <c r="F2269" s="976"/>
      <c r="G2269" s="976"/>
      <c r="H2269" s="976"/>
      <c r="I2269" s="976"/>
      <c r="J2269" s="976"/>
      <c r="K2269" s="976"/>
      <c r="L2269" s="976"/>
      <c r="M2269" s="976"/>
      <c r="N2269" s="976"/>
      <c r="O2269" s="976"/>
      <c r="P2269" s="976"/>
      <c r="Q2269" s="976"/>
      <c r="R2269" s="976"/>
      <c r="S2269" s="976"/>
      <c r="T2269" s="976"/>
      <c r="U2269" s="976"/>
      <c r="V2269" s="977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</row>
    <row r="2270" spans="1:116" ht="9.75" customHeight="1" outlineLevel="3" thickBot="1" x14ac:dyDescent="0.2">
      <c r="A2270" s="7" t="s">
        <v>128</v>
      </c>
      <c r="B2270" s="9" t="s">
        <v>10</v>
      </c>
      <c r="C2270" s="10" t="s">
        <v>10</v>
      </c>
      <c r="D2270" s="972" t="s">
        <v>129</v>
      </c>
      <c r="E2270" s="973"/>
      <c r="F2270" s="973"/>
      <c r="G2270" s="973"/>
      <c r="H2270" s="973"/>
      <c r="I2270" s="973"/>
      <c r="J2270" s="973"/>
      <c r="K2270" s="973"/>
      <c r="L2270" s="973"/>
      <c r="M2270" s="973"/>
      <c r="N2270" s="973"/>
      <c r="O2270" s="973"/>
      <c r="P2270" s="973"/>
      <c r="Q2270" s="973"/>
      <c r="R2270" s="973"/>
      <c r="S2270" s="973"/>
      <c r="T2270" s="973"/>
      <c r="U2270" s="973"/>
      <c r="V2270" s="974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</row>
    <row r="2271" spans="1:116" ht="9.75" customHeight="1" outlineLevel="4" thickBot="1" x14ac:dyDescent="0.2">
      <c r="A2271" s="11" t="s">
        <v>128</v>
      </c>
      <c r="B2271" s="12" t="s">
        <v>10</v>
      </c>
      <c r="C2271" s="86" t="s">
        <v>10</v>
      </c>
      <c r="D2271" s="13">
        <v>1</v>
      </c>
      <c r="E2271" s="1016" t="s">
        <v>130</v>
      </c>
      <c r="F2271" s="1017"/>
      <c r="G2271" s="1017"/>
      <c r="H2271" s="1017"/>
      <c r="I2271" s="1017"/>
      <c r="J2271" s="1017"/>
      <c r="K2271" s="1017"/>
      <c r="L2271" s="1017"/>
      <c r="M2271" s="1017"/>
      <c r="N2271" s="1017"/>
      <c r="O2271" s="1017"/>
      <c r="P2271" s="1017"/>
      <c r="Q2271" s="1017"/>
      <c r="R2271" s="1017"/>
      <c r="S2271" s="1017"/>
      <c r="T2271" s="1017"/>
      <c r="U2271" s="1017"/>
      <c r="V2271" s="1018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</row>
    <row r="2272" spans="1:116" ht="9.75" customHeight="1" outlineLevel="4" x14ac:dyDescent="0.15">
      <c r="A2272" s="1000" t="s">
        <v>128</v>
      </c>
      <c r="B2272" s="1004" t="s">
        <v>10</v>
      </c>
      <c r="C2272" s="1008" t="s">
        <v>10</v>
      </c>
      <c r="D2272" s="1048" t="s">
        <v>10</v>
      </c>
      <c r="E2272" s="1022" t="s">
        <v>10</v>
      </c>
      <c r="F2272" s="966"/>
      <c r="G2272" s="942"/>
      <c r="H2272" s="942"/>
      <c r="I2272" s="942"/>
      <c r="J2272" s="16" t="s">
        <v>156</v>
      </c>
      <c r="K2272" s="20"/>
      <c r="L2272" s="14"/>
      <c r="M2272" s="15"/>
      <c r="N2272" s="15"/>
      <c r="O2272" s="15"/>
      <c r="P2272" s="15"/>
      <c r="Q2272" s="14"/>
      <c r="R2272" s="14"/>
      <c r="S2272" s="1012"/>
      <c r="T2272" s="912"/>
      <c r="U2272" s="912"/>
      <c r="V2272" s="912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</row>
    <row r="2273" spans="1:116" ht="9.75" customHeight="1" outlineLevel="4" x14ac:dyDescent="0.15">
      <c r="A2273" s="1001"/>
      <c r="B2273" s="1005"/>
      <c r="C2273" s="1009"/>
      <c r="D2273" s="1045"/>
      <c r="E2273" s="1023"/>
      <c r="F2273" s="967"/>
      <c r="G2273" s="943"/>
      <c r="H2273" s="943"/>
      <c r="I2273" s="943"/>
      <c r="J2273" s="16" t="s">
        <v>157</v>
      </c>
      <c r="K2273" s="20"/>
      <c r="L2273" s="16"/>
      <c r="M2273" s="17"/>
      <c r="N2273" s="17"/>
      <c r="O2273" s="17"/>
      <c r="P2273" s="17"/>
      <c r="Q2273" s="16"/>
      <c r="R2273" s="16"/>
      <c r="S2273" s="1013"/>
      <c r="T2273" s="913"/>
      <c r="U2273" s="913"/>
      <c r="V2273" s="913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</row>
    <row r="2274" spans="1:116" ht="9.75" customHeight="1" outlineLevel="4" x14ac:dyDescent="0.15">
      <c r="A2274" s="1001"/>
      <c r="B2274" s="1005"/>
      <c r="C2274" s="1009"/>
      <c r="D2274" s="1045"/>
      <c r="E2274" s="1023"/>
      <c r="F2274" s="967"/>
      <c r="G2274" s="943"/>
      <c r="H2274" s="943"/>
      <c r="I2274" s="943"/>
      <c r="J2274" s="16" t="s">
        <v>158</v>
      </c>
      <c r="K2274" s="20"/>
      <c r="L2274" s="16"/>
      <c r="M2274" s="17"/>
      <c r="N2274" s="17"/>
      <c r="O2274" s="17"/>
      <c r="P2274" s="17"/>
      <c r="Q2274" s="16"/>
      <c r="R2274" s="16"/>
      <c r="S2274" s="1013"/>
      <c r="T2274" s="913"/>
      <c r="U2274" s="913"/>
      <c r="V2274" s="913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</row>
    <row r="2275" spans="1:116" ht="9.75" customHeight="1" outlineLevel="4" x14ac:dyDescent="0.15">
      <c r="A2275" s="1002"/>
      <c r="B2275" s="1006"/>
      <c r="C2275" s="1010"/>
      <c r="D2275" s="1046"/>
      <c r="E2275" s="1024"/>
      <c r="F2275" s="967"/>
      <c r="G2275" s="943"/>
      <c r="H2275" s="943"/>
      <c r="I2275" s="943"/>
      <c r="J2275" s="18" t="s">
        <v>159</v>
      </c>
      <c r="K2275" s="21"/>
      <c r="L2275" s="18"/>
      <c r="M2275" s="18"/>
      <c r="N2275" s="18"/>
      <c r="O2275" s="18"/>
      <c r="P2275" s="18"/>
      <c r="Q2275" s="18"/>
      <c r="R2275" s="18"/>
      <c r="S2275" s="1014"/>
      <c r="T2275" s="913"/>
      <c r="U2275" s="913"/>
      <c r="V2275" s="913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</row>
    <row r="2276" spans="1:116" ht="9.75" customHeight="1" outlineLevel="4" thickBot="1" x14ac:dyDescent="0.2">
      <c r="A2276" s="1003"/>
      <c r="B2276" s="1007"/>
      <c r="C2276" s="1011"/>
      <c r="D2276" s="1047"/>
      <c r="E2276" s="1025"/>
      <c r="F2276" s="968"/>
      <c r="G2276" s="944"/>
      <c r="H2276" s="944"/>
      <c r="I2276" s="944"/>
      <c r="J2276" s="19" t="s">
        <v>385</v>
      </c>
      <c r="K2276" s="19">
        <f>SUM(K2272:K2275)</f>
        <v>0</v>
      </c>
      <c r="L2276" s="19">
        <f>SUM(L2272:L2275)</f>
        <v>0</v>
      </c>
      <c r="M2276" s="19">
        <f t="shared" ref="M2276:R2276" si="544">SUM(M2272:M2275)</f>
        <v>0</v>
      </c>
      <c r="N2276" s="19">
        <f t="shared" si="544"/>
        <v>0</v>
      </c>
      <c r="O2276" s="19">
        <f t="shared" si="544"/>
        <v>0</v>
      </c>
      <c r="P2276" s="19">
        <f t="shared" si="544"/>
        <v>0</v>
      </c>
      <c r="Q2276" s="19">
        <f t="shared" si="544"/>
        <v>0</v>
      </c>
      <c r="R2276" s="19">
        <f t="shared" si="544"/>
        <v>0</v>
      </c>
      <c r="S2276" s="1015"/>
      <c r="T2276" s="914"/>
      <c r="U2276" s="914"/>
      <c r="V2276" s="914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</row>
    <row r="2277" spans="1:116" ht="9.75" customHeight="1" outlineLevel="4" x14ac:dyDescent="0.15">
      <c r="A2277" s="948" t="s">
        <v>128</v>
      </c>
      <c r="B2277" s="951" t="s">
        <v>10</v>
      </c>
      <c r="C2277" s="954" t="s">
        <v>10</v>
      </c>
      <c r="D2277" s="957" t="s">
        <v>10</v>
      </c>
      <c r="E2277" s="960" t="s">
        <v>11</v>
      </c>
      <c r="F2277" s="963"/>
      <c r="G2277" s="942"/>
      <c r="H2277" s="942"/>
      <c r="I2277" s="942"/>
      <c r="J2277" s="14" t="s">
        <v>156</v>
      </c>
      <c r="K2277" s="20"/>
      <c r="L2277" s="20"/>
      <c r="M2277" s="17"/>
      <c r="N2277" s="17"/>
      <c r="O2277" s="17"/>
      <c r="P2277" s="17"/>
      <c r="Q2277" s="16"/>
      <c r="R2277" s="16"/>
      <c r="S2277" s="945"/>
      <c r="T2277" s="912"/>
      <c r="U2277" s="912"/>
      <c r="V2277" s="912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</row>
    <row r="2278" spans="1:116" ht="9.75" customHeight="1" outlineLevel="4" x14ac:dyDescent="0.15">
      <c r="A2278" s="949"/>
      <c r="B2278" s="952"/>
      <c r="C2278" s="955"/>
      <c r="D2278" s="958"/>
      <c r="E2278" s="961"/>
      <c r="F2278" s="964"/>
      <c r="G2278" s="943"/>
      <c r="H2278" s="943"/>
      <c r="I2278" s="943"/>
      <c r="J2278" s="16" t="s">
        <v>157</v>
      </c>
      <c r="K2278" s="20"/>
      <c r="L2278" s="20"/>
      <c r="M2278" s="17"/>
      <c r="N2278" s="17"/>
      <c r="O2278" s="17"/>
      <c r="P2278" s="17"/>
      <c r="Q2278" s="16"/>
      <c r="R2278" s="16"/>
      <c r="S2278" s="946"/>
      <c r="T2278" s="913"/>
      <c r="U2278" s="913"/>
      <c r="V2278" s="913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</row>
    <row r="2279" spans="1:116" ht="9.75" customHeight="1" outlineLevel="4" x14ac:dyDescent="0.15">
      <c r="A2279" s="949"/>
      <c r="B2279" s="952"/>
      <c r="C2279" s="955"/>
      <c r="D2279" s="958"/>
      <c r="E2279" s="961"/>
      <c r="F2279" s="964"/>
      <c r="G2279" s="943"/>
      <c r="H2279" s="943"/>
      <c r="I2279" s="943"/>
      <c r="J2279" s="16" t="s">
        <v>158</v>
      </c>
      <c r="K2279" s="20"/>
      <c r="L2279" s="20"/>
      <c r="M2279" s="17"/>
      <c r="N2279" s="17"/>
      <c r="O2279" s="17"/>
      <c r="P2279" s="17"/>
      <c r="Q2279" s="16"/>
      <c r="R2279" s="16"/>
      <c r="S2279" s="946"/>
      <c r="T2279" s="913"/>
      <c r="U2279" s="913"/>
      <c r="V2279" s="913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</row>
    <row r="2280" spans="1:116" ht="9.75" customHeight="1" outlineLevel="4" x14ac:dyDescent="0.15">
      <c r="A2280" s="949"/>
      <c r="B2280" s="952"/>
      <c r="C2280" s="955"/>
      <c r="D2280" s="958"/>
      <c r="E2280" s="961"/>
      <c r="F2280" s="964"/>
      <c r="G2280" s="943"/>
      <c r="H2280" s="943"/>
      <c r="I2280" s="943"/>
      <c r="J2280" s="18" t="s">
        <v>159</v>
      </c>
      <c r="K2280" s="21"/>
      <c r="L2280" s="21"/>
      <c r="M2280" s="22"/>
      <c r="N2280" s="22"/>
      <c r="O2280" s="22"/>
      <c r="P2280" s="22"/>
      <c r="Q2280" s="18"/>
      <c r="R2280" s="18"/>
      <c r="S2280" s="946"/>
      <c r="T2280" s="913"/>
      <c r="U2280" s="913"/>
      <c r="V2280" s="913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</row>
    <row r="2281" spans="1:116" ht="9.75" customHeight="1" outlineLevel="4" thickBot="1" x14ac:dyDescent="0.25">
      <c r="A2281" s="950"/>
      <c r="B2281" s="953"/>
      <c r="C2281" s="956"/>
      <c r="D2281" s="959"/>
      <c r="E2281" s="962"/>
      <c r="F2281" s="965"/>
      <c r="G2281" s="944"/>
      <c r="H2281" s="944"/>
      <c r="I2281" s="944"/>
      <c r="J2281" s="19" t="s">
        <v>385</v>
      </c>
      <c r="K2281" s="19">
        <f>SUM(K2277:K2280)</f>
        <v>0</v>
      </c>
      <c r="L2281" s="19">
        <f>SUM(L2277:L2280)</f>
        <v>0</v>
      </c>
      <c r="M2281" s="19">
        <f t="shared" ref="M2281:R2281" si="545">SUM(M2277:M2280)</f>
        <v>0</v>
      </c>
      <c r="N2281" s="19">
        <f t="shared" si="545"/>
        <v>0</v>
      </c>
      <c r="O2281" s="19">
        <f t="shared" si="545"/>
        <v>0</v>
      </c>
      <c r="P2281" s="19">
        <f t="shared" si="545"/>
        <v>0</v>
      </c>
      <c r="Q2281" s="19">
        <f t="shared" si="545"/>
        <v>0</v>
      </c>
      <c r="R2281" s="19">
        <f t="shared" si="545"/>
        <v>0</v>
      </c>
      <c r="S2281" s="947"/>
      <c r="T2281" s="914"/>
      <c r="U2281" s="914"/>
      <c r="V2281" s="914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  <c r="DI2281" s="5"/>
      <c r="DJ2281" s="5"/>
      <c r="DK2281" s="5"/>
      <c r="DL2281" s="5"/>
    </row>
    <row r="2282" spans="1:116" ht="9.75" customHeight="1" outlineLevel="4" x14ac:dyDescent="0.15">
      <c r="A2282" s="1001" t="s">
        <v>128</v>
      </c>
      <c r="B2282" s="1005" t="s">
        <v>10</v>
      </c>
      <c r="C2282" s="1009" t="s">
        <v>10</v>
      </c>
      <c r="D2282" s="1045" t="s">
        <v>10</v>
      </c>
      <c r="E2282" s="960" t="s">
        <v>12</v>
      </c>
      <c r="F2282" s="963"/>
      <c r="G2282" s="942"/>
      <c r="H2282" s="942"/>
      <c r="I2282" s="942"/>
      <c r="J2282" s="14" t="s">
        <v>156</v>
      </c>
      <c r="K2282" s="20"/>
      <c r="L2282" s="20"/>
      <c r="M2282" s="17"/>
      <c r="N2282" s="17"/>
      <c r="O2282" s="17"/>
      <c r="P2282" s="17"/>
      <c r="Q2282" s="16"/>
      <c r="R2282" s="16"/>
      <c r="S2282" s="1013"/>
      <c r="T2282" s="912"/>
      <c r="U2282" s="912"/>
      <c r="V2282" s="912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</row>
    <row r="2283" spans="1:116" ht="9.75" customHeight="1" outlineLevel="4" x14ac:dyDescent="0.15">
      <c r="A2283" s="1001"/>
      <c r="B2283" s="1005"/>
      <c r="C2283" s="1009"/>
      <c r="D2283" s="1045"/>
      <c r="E2283" s="961"/>
      <c r="F2283" s="964"/>
      <c r="G2283" s="943"/>
      <c r="H2283" s="943"/>
      <c r="I2283" s="943"/>
      <c r="J2283" s="16" t="s">
        <v>157</v>
      </c>
      <c r="K2283" s="20"/>
      <c r="L2283" s="20"/>
      <c r="M2283" s="17"/>
      <c r="N2283" s="17"/>
      <c r="O2283" s="17"/>
      <c r="P2283" s="17"/>
      <c r="Q2283" s="16"/>
      <c r="R2283" s="16"/>
      <c r="S2283" s="1013"/>
      <c r="T2283" s="913"/>
      <c r="U2283" s="913"/>
      <c r="V2283" s="913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</row>
    <row r="2284" spans="1:116" ht="9.75" customHeight="1" outlineLevel="4" x14ac:dyDescent="0.15">
      <c r="A2284" s="1001"/>
      <c r="B2284" s="1005"/>
      <c r="C2284" s="1009"/>
      <c r="D2284" s="1045"/>
      <c r="E2284" s="961"/>
      <c r="F2284" s="964"/>
      <c r="G2284" s="943"/>
      <c r="H2284" s="943"/>
      <c r="I2284" s="943"/>
      <c r="J2284" s="16" t="s">
        <v>158</v>
      </c>
      <c r="K2284" s="20"/>
      <c r="L2284" s="20"/>
      <c r="M2284" s="17"/>
      <c r="N2284" s="17"/>
      <c r="O2284" s="17"/>
      <c r="P2284" s="17"/>
      <c r="Q2284" s="16"/>
      <c r="R2284" s="16"/>
      <c r="S2284" s="1013"/>
      <c r="T2284" s="913"/>
      <c r="U2284" s="913"/>
      <c r="V2284" s="913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</row>
    <row r="2285" spans="1:116" ht="9.75" customHeight="1" outlineLevel="4" x14ac:dyDescent="0.15">
      <c r="A2285" s="1002"/>
      <c r="B2285" s="1006"/>
      <c r="C2285" s="1010"/>
      <c r="D2285" s="1046"/>
      <c r="E2285" s="961"/>
      <c r="F2285" s="964"/>
      <c r="G2285" s="943"/>
      <c r="H2285" s="943"/>
      <c r="I2285" s="943"/>
      <c r="J2285" s="18" t="s">
        <v>159</v>
      </c>
      <c r="K2285" s="21"/>
      <c r="L2285" s="21"/>
      <c r="M2285" s="22"/>
      <c r="N2285" s="22"/>
      <c r="O2285" s="22"/>
      <c r="P2285" s="22"/>
      <c r="Q2285" s="18"/>
      <c r="R2285" s="18"/>
      <c r="S2285" s="1014"/>
      <c r="T2285" s="913"/>
      <c r="U2285" s="913"/>
      <c r="V2285" s="913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</row>
    <row r="2286" spans="1:116" ht="9.75" customHeight="1" outlineLevel="4" thickBot="1" x14ac:dyDescent="0.2">
      <c r="A2286" s="1003"/>
      <c r="B2286" s="1007"/>
      <c r="C2286" s="1011"/>
      <c r="D2286" s="1047"/>
      <c r="E2286" s="962"/>
      <c r="F2286" s="965"/>
      <c r="G2286" s="944"/>
      <c r="H2286" s="944"/>
      <c r="I2286" s="944"/>
      <c r="J2286" s="19" t="s">
        <v>385</v>
      </c>
      <c r="K2286" s="19">
        <f>SUM(K2282:K2285)</f>
        <v>0</v>
      </c>
      <c r="L2286" s="19">
        <f>SUM(L2282:L2285)</f>
        <v>0</v>
      </c>
      <c r="M2286" s="19">
        <f t="shared" ref="M2286:R2286" si="546">SUM(M2282:M2285)</f>
        <v>0</v>
      </c>
      <c r="N2286" s="19">
        <f t="shared" si="546"/>
        <v>0</v>
      </c>
      <c r="O2286" s="19">
        <f t="shared" si="546"/>
        <v>0</v>
      </c>
      <c r="P2286" s="19">
        <f t="shared" si="546"/>
        <v>0</v>
      </c>
      <c r="Q2286" s="19">
        <f t="shared" si="546"/>
        <v>0</v>
      </c>
      <c r="R2286" s="19">
        <f t="shared" si="546"/>
        <v>0</v>
      </c>
      <c r="S2286" s="1015"/>
      <c r="T2286" s="914"/>
      <c r="U2286" s="914"/>
      <c r="V2286" s="914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</row>
    <row r="2287" spans="1:116" ht="9.75" customHeight="1" outlineLevel="3" thickBot="1" x14ac:dyDescent="0.2">
      <c r="A2287" s="23" t="s">
        <v>128</v>
      </c>
      <c r="B2287" s="24" t="s">
        <v>10</v>
      </c>
      <c r="C2287" s="87" t="s">
        <v>10</v>
      </c>
      <c r="D2287" s="25">
        <v>1</v>
      </c>
      <c r="E2287" s="915" t="s">
        <v>46</v>
      </c>
      <c r="F2287" s="916"/>
      <c r="G2287" s="916"/>
      <c r="H2287" s="916"/>
      <c r="I2287" s="916"/>
      <c r="J2287" s="917"/>
      <c r="K2287" s="26">
        <f>K2276+K2281+K2286</f>
        <v>0</v>
      </c>
      <c r="L2287" s="26">
        <f>L2276+L2281+L2286</f>
        <v>0</v>
      </c>
      <c r="M2287" s="26">
        <f t="shared" ref="M2287:R2287" si="547">M2276+M2281+M2286</f>
        <v>0</v>
      </c>
      <c r="N2287" s="26">
        <f t="shared" si="547"/>
        <v>0</v>
      </c>
      <c r="O2287" s="26">
        <f t="shared" si="547"/>
        <v>0</v>
      </c>
      <c r="P2287" s="26">
        <f t="shared" si="547"/>
        <v>0</v>
      </c>
      <c r="Q2287" s="26">
        <f t="shared" si="547"/>
        <v>0</v>
      </c>
      <c r="R2287" s="26">
        <f t="shared" si="547"/>
        <v>0</v>
      </c>
      <c r="S2287" s="27" t="s">
        <v>13</v>
      </c>
      <c r="T2287" s="26" t="s">
        <v>13</v>
      </c>
      <c r="U2287" s="28" t="s">
        <v>13</v>
      </c>
      <c r="V2287" s="29" t="s">
        <v>13</v>
      </c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</row>
    <row r="2288" spans="1:116" ht="9.75" customHeight="1" outlineLevel="4" thickBot="1" x14ac:dyDescent="0.2">
      <c r="A2288" s="11" t="s">
        <v>128</v>
      </c>
      <c r="B2288" s="12" t="s">
        <v>10</v>
      </c>
      <c r="C2288" s="86" t="s">
        <v>10</v>
      </c>
      <c r="D2288" s="13">
        <v>2</v>
      </c>
      <c r="E2288" s="1016" t="s">
        <v>132</v>
      </c>
      <c r="F2288" s="1017"/>
      <c r="G2288" s="1017"/>
      <c r="H2288" s="1017"/>
      <c r="I2288" s="1017"/>
      <c r="J2288" s="1017"/>
      <c r="K2288" s="1017"/>
      <c r="L2288" s="1017"/>
      <c r="M2288" s="1017"/>
      <c r="N2288" s="1017"/>
      <c r="O2288" s="1017"/>
      <c r="P2288" s="1017"/>
      <c r="Q2288" s="1017"/>
      <c r="R2288" s="1017"/>
      <c r="S2288" s="1017"/>
      <c r="T2288" s="1017"/>
      <c r="U2288" s="1017"/>
      <c r="V2288" s="1018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</row>
    <row r="2289" spans="1:116" ht="9.75" customHeight="1" outlineLevel="4" x14ac:dyDescent="0.15">
      <c r="A2289" s="1000" t="s">
        <v>128</v>
      </c>
      <c r="B2289" s="1004" t="s">
        <v>10</v>
      </c>
      <c r="C2289" s="1008" t="s">
        <v>10</v>
      </c>
      <c r="D2289" s="1048" t="s">
        <v>11</v>
      </c>
      <c r="E2289" s="1022" t="s">
        <v>10</v>
      </c>
      <c r="F2289" s="966"/>
      <c r="G2289" s="942"/>
      <c r="H2289" s="942"/>
      <c r="I2289" s="942"/>
      <c r="J2289" s="16" t="s">
        <v>156</v>
      </c>
      <c r="K2289" s="20"/>
      <c r="L2289" s="14"/>
      <c r="M2289" s="15"/>
      <c r="N2289" s="15"/>
      <c r="O2289" s="15"/>
      <c r="P2289" s="15"/>
      <c r="Q2289" s="14"/>
      <c r="R2289" s="14"/>
      <c r="S2289" s="1012"/>
      <c r="T2289" s="912"/>
      <c r="U2289" s="912"/>
      <c r="V2289" s="912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</row>
    <row r="2290" spans="1:116" ht="9.75" customHeight="1" outlineLevel="4" x14ac:dyDescent="0.15">
      <c r="A2290" s="1001"/>
      <c r="B2290" s="1005"/>
      <c r="C2290" s="1009"/>
      <c r="D2290" s="1045"/>
      <c r="E2290" s="1023"/>
      <c r="F2290" s="967"/>
      <c r="G2290" s="943"/>
      <c r="H2290" s="943"/>
      <c r="I2290" s="943"/>
      <c r="J2290" s="16" t="s">
        <v>157</v>
      </c>
      <c r="K2290" s="20"/>
      <c r="L2290" s="16"/>
      <c r="M2290" s="17"/>
      <c r="N2290" s="17"/>
      <c r="O2290" s="17"/>
      <c r="P2290" s="17"/>
      <c r="Q2290" s="16"/>
      <c r="R2290" s="16"/>
      <c r="S2290" s="1013"/>
      <c r="T2290" s="913"/>
      <c r="U2290" s="913"/>
      <c r="V2290" s="913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</row>
    <row r="2291" spans="1:116" ht="9.75" customHeight="1" outlineLevel="4" x14ac:dyDescent="0.15">
      <c r="A2291" s="1001"/>
      <c r="B2291" s="1005"/>
      <c r="C2291" s="1009"/>
      <c r="D2291" s="1045"/>
      <c r="E2291" s="1023"/>
      <c r="F2291" s="967"/>
      <c r="G2291" s="943"/>
      <c r="H2291" s="943"/>
      <c r="I2291" s="943"/>
      <c r="J2291" s="16" t="s">
        <v>158</v>
      </c>
      <c r="K2291" s="20"/>
      <c r="L2291" s="16"/>
      <c r="M2291" s="17"/>
      <c r="N2291" s="17"/>
      <c r="O2291" s="17"/>
      <c r="P2291" s="17"/>
      <c r="Q2291" s="16"/>
      <c r="R2291" s="16"/>
      <c r="S2291" s="1013"/>
      <c r="T2291" s="913"/>
      <c r="U2291" s="913"/>
      <c r="V2291" s="913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</row>
    <row r="2292" spans="1:116" ht="9.75" customHeight="1" outlineLevel="4" x14ac:dyDescent="0.15">
      <c r="A2292" s="1002"/>
      <c r="B2292" s="1006"/>
      <c r="C2292" s="1010"/>
      <c r="D2292" s="1046"/>
      <c r="E2292" s="1024"/>
      <c r="F2292" s="967"/>
      <c r="G2292" s="943"/>
      <c r="H2292" s="943"/>
      <c r="I2292" s="943"/>
      <c r="J2292" s="18" t="s">
        <v>159</v>
      </c>
      <c r="K2292" s="21"/>
      <c r="L2292" s="18"/>
      <c r="M2292" s="18"/>
      <c r="N2292" s="18"/>
      <c r="O2292" s="18"/>
      <c r="P2292" s="18"/>
      <c r="Q2292" s="18"/>
      <c r="R2292" s="18"/>
      <c r="S2292" s="1014"/>
      <c r="T2292" s="913"/>
      <c r="U2292" s="913"/>
      <c r="V2292" s="913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</row>
    <row r="2293" spans="1:116" ht="9.75" customHeight="1" outlineLevel="4" thickBot="1" x14ac:dyDescent="0.2">
      <c r="A2293" s="1003"/>
      <c r="B2293" s="1007"/>
      <c r="C2293" s="1011"/>
      <c r="D2293" s="1047"/>
      <c r="E2293" s="1025"/>
      <c r="F2293" s="968"/>
      <c r="G2293" s="944"/>
      <c r="H2293" s="944"/>
      <c r="I2293" s="944"/>
      <c r="J2293" s="19" t="s">
        <v>385</v>
      </c>
      <c r="K2293" s="19">
        <f>SUM(K2289:K2292)</f>
        <v>0</v>
      </c>
      <c r="L2293" s="19">
        <f>SUM(L2289:L2292)</f>
        <v>0</v>
      </c>
      <c r="M2293" s="19">
        <f t="shared" ref="M2293:R2293" si="548">SUM(M2289:M2292)</f>
        <v>0</v>
      </c>
      <c r="N2293" s="19">
        <f t="shared" si="548"/>
        <v>0</v>
      </c>
      <c r="O2293" s="19">
        <f t="shared" si="548"/>
        <v>0</v>
      </c>
      <c r="P2293" s="19">
        <f t="shared" si="548"/>
        <v>0</v>
      </c>
      <c r="Q2293" s="19">
        <f t="shared" si="548"/>
        <v>0</v>
      </c>
      <c r="R2293" s="19">
        <f t="shared" si="548"/>
        <v>0</v>
      </c>
      <c r="S2293" s="1015"/>
      <c r="T2293" s="914"/>
      <c r="U2293" s="914"/>
      <c r="V2293" s="914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</row>
    <row r="2294" spans="1:116" ht="9.75" customHeight="1" outlineLevel="4" x14ac:dyDescent="0.15">
      <c r="A2294" s="948" t="s">
        <v>128</v>
      </c>
      <c r="B2294" s="951" t="s">
        <v>10</v>
      </c>
      <c r="C2294" s="954" t="s">
        <v>10</v>
      </c>
      <c r="D2294" s="957" t="s">
        <v>11</v>
      </c>
      <c r="E2294" s="960" t="s">
        <v>11</v>
      </c>
      <c r="F2294" s="963"/>
      <c r="G2294" s="942"/>
      <c r="H2294" s="942"/>
      <c r="I2294" s="942"/>
      <c r="J2294" s="14" t="s">
        <v>156</v>
      </c>
      <c r="K2294" s="20"/>
      <c r="L2294" s="20"/>
      <c r="M2294" s="17"/>
      <c r="N2294" s="17"/>
      <c r="O2294" s="17"/>
      <c r="P2294" s="17"/>
      <c r="Q2294" s="16"/>
      <c r="R2294" s="16"/>
      <c r="S2294" s="945"/>
      <c r="T2294" s="912"/>
      <c r="U2294" s="912"/>
      <c r="V2294" s="912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</row>
    <row r="2295" spans="1:116" ht="9.75" customHeight="1" outlineLevel="4" x14ac:dyDescent="0.15">
      <c r="A2295" s="949"/>
      <c r="B2295" s="952"/>
      <c r="C2295" s="955"/>
      <c r="D2295" s="958"/>
      <c r="E2295" s="961"/>
      <c r="F2295" s="964"/>
      <c r="G2295" s="943"/>
      <c r="H2295" s="943"/>
      <c r="I2295" s="943"/>
      <c r="J2295" s="16" t="s">
        <v>157</v>
      </c>
      <c r="K2295" s="20"/>
      <c r="L2295" s="20"/>
      <c r="M2295" s="17"/>
      <c r="N2295" s="17"/>
      <c r="O2295" s="17"/>
      <c r="P2295" s="17"/>
      <c r="Q2295" s="16"/>
      <c r="R2295" s="16"/>
      <c r="S2295" s="946"/>
      <c r="T2295" s="913"/>
      <c r="U2295" s="913"/>
      <c r="V2295" s="913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</row>
    <row r="2296" spans="1:116" ht="9.75" customHeight="1" outlineLevel="4" x14ac:dyDescent="0.15">
      <c r="A2296" s="949"/>
      <c r="B2296" s="952"/>
      <c r="C2296" s="955"/>
      <c r="D2296" s="958"/>
      <c r="E2296" s="961"/>
      <c r="F2296" s="964"/>
      <c r="G2296" s="943"/>
      <c r="H2296" s="943"/>
      <c r="I2296" s="943"/>
      <c r="J2296" s="16" t="s">
        <v>158</v>
      </c>
      <c r="K2296" s="20"/>
      <c r="L2296" s="20"/>
      <c r="M2296" s="17"/>
      <c r="N2296" s="17"/>
      <c r="O2296" s="17"/>
      <c r="P2296" s="17"/>
      <c r="Q2296" s="16"/>
      <c r="R2296" s="16"/>
      <c r="S2296" s="946"/>
      <c r="T2296" s="913"/>
      <c r="U2296" s="913"/>
      <c r="V2296" s="913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</row>
    <row r="2297" spans="1:116" ht="9.75" customHeight="1" outlineLevel="4" x14ac:dyDescent="0.15">
      <c r="A2297" s="949"/>
      <c r="B2297" s="952"/>
      <c r="C2297" s="955"/>
      <c r="D2297" s="958"/>
      <c r="E2297" s="961"/>
      <c r="F2297" s="964"/>
      <c r="G2297" s="943"/>
      <c r="H2297" s="943"/>
      <c r="I2297" s="943"/>
      <c r="J2297" s="18" t="s">
        <v>159</v>
      </c>
      <c r="K2297" s="21"/>
      <c r="L2297" s="21"/>
      <c r="M2297" s="22"/>
      <c r="N2297" s="22"/>
      <c r="O2297" s="22"/>
      <c r="P2297" s="22"/>
      <c r="Q2297" s="18"/>
      <c r="R2297" s="18"/>
      <c r="S2297" s="946"/>
      <c r="T2297" s="913"/>
      <c r="U2297" s="913"/>
      <c r="V2297" s="913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</row>
    <row r="2298" spans="1:116" ht="9.75" customHeight="1" outlineLevel="4" thickBot="1" x14ac:dyDescent="0.2">
      <c r="A2298" s="950"/>
      <c r="B2298" s="953"/>
      <c r="C2298" s="956"/>
      <c r="D2298" s="959"/>
      <c r="E2298" s="962"/>
      <c r="F2298" s="965"/>
      <c r="G2298" s="944"/>
      <c r="H2298" s="944"/>
      <c r="I2298" s="944"/>
      <c r="J2298" s="19" t="s">
        <v>385</v>
      </c>
      <c r="K2298" s="19">
        <f>SUM(K2294:K2297)</f>
        <v>0</v>
      </c>
      <c r="L2298" s="19">
        <f>SUM(L2294:L2297)</f>
        <v>0</v>
      </c>
      <c r="M2298" s="19">
        <f t="shared" ref="M2298:R2298" si="549">SUM(M2294:M2297)</f>
        <v>0</v>
      </c>
      <c r="N2298" s="19">
        <f t="shared" si="549"/>
        <v>0</v>
      </c>
      <c r="O2298" s="19">
        <f t="shared" si="549"/>
        <v>0</v>
      </c>
      <c r="P2298" s="19">
        <f t="shared" si="549"/>
        <v>0</v>
      </c>
      <c r="Q2298" s="19">
        <f t="shared" si="549"/>
        <v>0</v>
      </c>
      <c r="R2298" s="19">
        <f t="shared" si="549"/>
        <v>0</v>
      </c>
      <c r="S2298" s="947"/>
      <c r="T2298" s="914"/>
      <c r="U2298" s="914"/>
      <c r="V2298" s="914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</row>
    <row r="2299" spans="1:116" ht="9.75" customHeight="1" outlineLevel="4" x14ac:dyDescent="0.15">
      <c r="A2299" s="1001" t="s">
        <v>128</v>
      </c>
      <c r="B2299" s="1005" t="s">
        <v>10</v>
      </c>
      <c r="C2299" s="1009" t="s">
        <v>10</v>
      </c>
      <c r="D2299" s="1045" t="s">
        <v>11</v>
      </c>
      <c r="E2299" s="960" t="s">
        <v>12</v>
      </c>
      <c r="F2299" s="963"/>
      <c r="G2299" s="942"/>
      <c r="H2299" s="942"/>
      <c r="I2299" s="942"/>
      <c r="J2299" s="14" t="s">
        <v>156</v>
      </c>
      <c r="K2299" s="20"/>
      <c r="L2299" s="20"/>
      <c r="M2299" s="17"/>
      <c r="N2299" s="17"/>
      <c r="O2299" s="17"/>
      <c r="P2299" s="17"/>
      <c r="Q2299" s="16"/>
      <c r="R2299" s="16"/>
      <c r="S2299" s="1013"/>
      <c r="T2299" s="912"/>
      <c r="U2299" s="912"/>
      <c r="V2299" s="912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</row>
    <row r="2300" spans="1:116" ht="9.75" customHeight="1" outlineLevel="4" x14ac:dyDescent="0.15">
      <c r="A2300" s="1001"/>
      <c r="B2300" s="1005"/>
      <c r="C2300" s="1009"/>
      <c r="D2300" s="1045"/>
      <c r="E2300" s="961"/>
      <c r="F2300" s="964"/>
      <c r="G2300" s="943"/>
      <c r="H2300" s="943"/>
      <c r="I2300" s="943"/>
      <c r="J2300" s="16" t="s">
        <v>157</v>
      </c>
      <c r="K2300" s="20"/>
      <c r="L2300" s="20"/>
      <c r="M2300" s="17"/>
      <c r="N2300" s="17"/>
      <c r="O2300" s="17"/>
      <c r="P2300" s="17"/>
      <c r="Q2300" s="16"/>
      <c r="R2300" s="16"/>
      <c r="S2300" s="1013"/>
      <c r="T2300" s="913"/>
      <c r="U2300" s="913"/>
      <c r="V2300" s="913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</row>
    <row r="2301" spans="1:116" ht="9.75" customHeight="1" outlineLevel="4" x14ac:dyDescent="0.15">
      <c r="A2301" s="1001"/>
      <c r="B2301" s="1005"/>
      <c r="C2301" s="1009"/>
      <c r="D2301" s="1045"/>
      <c r="E2301" s="961"/>
      <c r="F2301" s="964"/>
      <c r="G2301" s="943"/>
      <c r="H2301" s="943"/>
      <c r="I2301" s="943"/>
      <c r="J2301" s="16" t="s">
        <v>158</v>
      </c>
      <c r="K2301" s="20"/>
      <c r="L2301" s="20"/>
      <c r="M2301" s="17"/>
      <c r="N2301" s="17"/>
      <c r="O2301" s="17"/>
      <c r="P2301" s="17"/>
      <c r="Q2301" s="16"/>
      <c r="R2301" s="16"/>
      <c r="S2301" s="1013"/>
      <c r="T2301" s="913"/>
      <c r="U2301" s="913"/>
      <c r="V2301" s="913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</row>
    <row r="2302" spans="1:116" ht="9.75" customHeight="1" outlineLevel="4" x14ac:dyDescent="0.15">
      <c r="A2302" s="1002"/>
      <c r="B2302" s="1006"/>
      <c r="C2302" s="1010"/>
      <c r="D2302" s="1046"/>
      <c r="E2302" s="961"/>
      <c r="F2302" s="964"/>
      <c r="G2302" s="943"/>
      <c r="H2302" s="943"/>
      <c r="I2302" s="943"/>
      <c r="J2302" s="18" t="s">
        <v>159</v>
      </c>
      <c r="K2302" s="21"/>
      <c r="L2302" s="21"/>
      <c r="M2302" s="22"/>
      <c r="N2302" s="22"/>
      <c r="O2302" s="22"/>
      <c r="P2302" s="22"/>
      <c r="Q2302" s="18"/>
      <c r="R2302" s="18"/>
      <c r="S2302" s="1014"/>
      <c r="T2302" s="913"/>
      <c r="U2302" s="913"/>
      <c r="V2302" s="913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</row>
    <row r="2303" spans="1:116" ht="9.75" customHeight="1" outlineLevel="4" thickBot="1" x14ac:dyDescent="0.2">
      <c r="A2303" s="1003"/>
      <c r="B2303" s="1007"/>
      <c r="C2303" s="1011"/>
      <c r="D2303" s="1047"/>
      <c r="E2303" s="962"/>
      <c r="F2303" s="965"/>
      <c r="G2303" s="944"/>
      <c r="H2303" s="944"/>
      <c r="I2303" s="944"/>
      <c r="J2303" s="19" t="s">
        <v>385</v>
      </c>
      <c r="K2303" s="19">
        <f>SUM(K2299:K2302)</f>
        <v>0</v>
      </c>
      <c r="L2303" s="19">
        <f>SUM(L2299:L2302)</f>
        <v>0</v>
      </c>
      <c r="M2303" s="19">
        <f t="shared" ref="M2303:R2303" si="550">SUM(M2299:M2302)</f>
        <v>0</v>
      </c>
      <c r="N2303" s="19">
        <f t="shared" si="550"/>
        <v>0</v>
      </c>
      <c r="O2303" s="19">
        <f t="shared" si="550"/>
        <v>0</v>
      </c>
      <c r="P2303" s="19">
        <f t="shared" si="550"/>
        <v>0</v>
      </c>
      <c r="Q2303" s="19">
        <f t="shared" si="550"/>
        <v>0</v>
      </c>
      <c r="R2303" s="19">
        <f t="shared" si="550"/>
        <v>0</v>
      </c>
      <c r="S2303" s="1015"/>
      <c r="T2303" s="914"/>
      <c r="U2303" s="914"/>
      <c r="V2303" s="914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</row>
    <row r="2304" spans="1:116" ht="9.75" customHeight="1" outlineLevel="3" thickBot="1" x14ac:dyDescent="0.2">
      <c r="A2304" s="23" t="s">
        <v>128</v>
      </c>
      <c r="B2304" s="24" t="s">
        <v>10</v>
      </c>
      <c r="C2304" s="87" t="s">
        <v>10</v>
      </c>
      <c r="D2304" s="25">
        <v>2</v>
      </c>
      <c r="E2304" s="915" t="s">
        <v>46</v>
      </c>
      <c r="F2304" s="916"/>
      <c r="G2304" s="916"/>
      <c r="H2304" s="916"/>
      <c r="I2304" s="916"/>
      <c r="J2304" s="917"/>
      <c r="K2304" s="26">
        <f>K2293+K2298+K2303</f>
        <v>0</v>
      </c>
      <c r="L2304" s="26">
        <f>L2293+L2298+L2303</f>
        <v>0</v>
      </c>
      <c r="M2304" s="26">
        <f t="shared" ref="M2304:R2304" si="551">M2293+M2298+M2303</f>
        <v>0</v>
      </c>
      <c r="N2304" s="26">
        <f t="shared" si="551"/>
        <v>0</v>
      </c>
      <c r="O2304" s="26">
        <f t="shared" si="551"/>
        <v>0</v>
      </c>
      <c r="P2304" s="26">
        <f t="shared" si="551"/>
        <v>0</v>
      </c>
      <c r="Q2304" s="26">
        <f t="shared" si="551"/>
        <v>0</v>
      </c>
      <c r="R2304" s="26">
        <f t="shared" si="551"/>
        <v>0</v>
      </c>
      <c r="S2304" s="27" t="s">
        <v>13</v>
      </c>
      <c r="T2304" s="26" t="s">
        <v>13</v>
      </c>
      <c r="U2304" s="28" t="s">
        <v>13</v>
      </c>
      <c r="V2304" s="29" t="s">
        <v>13</v>
      </c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</row>
    <row r="2305" spans="1:116" ht="9.75" customHeight="1" outlineLevel="4" thickBot="1" x14ac:dyDescent="0.2">
      <c r="A2305" s="11" t="s">
        <v>128</v>
      </c>
      <c r="B2305" s="12" t="s">
        <v>10</v>
      </c>
      <c r="C2305" s="86" t="s">
        <v>10</v>
      </c>
      <c r="D2305" s="13">
        <v>3</v>
      </c>
      <c r="E2305" s="1016" t="s">
        <v>133</v>
      </c>
      <c r="F2305" s="1017"/>
      <c r="G2305" s="1017"/>
      <c r="H2305" s="1017"/>
      <c r="I2305" s="1017"/>
      <c r="J2305" s="1017"/>
      <c r="K2305" s="1017"/>
      <c r="L2305" s="1017"/>
      <c r="M2305" s="1017"/>
      <c r="N2305" s="1017"/>
      <c r="O2305" s="1017"/>
      <c r="P2305" s="1017"/>
      <c r="Q2305" s="1017"/>
      <c r="R2305" s="1017"/>
      <c r="S2305" s="1017"/>
      <c r="T2305" s="1017"/>
      <c r="U2305" s="1017"/>
      <c r="V2305" s="1018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</row>
    <row r="2306" spans="1:116" ht="9.75" customHeight="1" outlineLevel="4" x14ac:dyDescent="0.15">
      <c r="A2306" s="1000" t="s">
        <v>128</v>
      </c>
      <c r="B2306" s="1004" t="s">
        <v>10</v>
      </c>
      <c r="C2306" s="1008" t="s">
        <v>10</v>
      </c>
      <c r="D2306" s="1048" t="s">
        <v>12</v>
      </c>
      <c r="E2306" s="1022" t="s">
        <v>10</v>
      </c>
      <c r="F2306" s="966"/>
      <c r="G2306" s="942"/>
      <c r="H2306" s="942"/>
      <c r="I2306" s="942"/>
      <c r="J2306" s="16" t="s">
        <v>156</v>
      </c>
      <c r="K2306" s="20"/>
      <c r="L2306" s="14"/>
      <c r="M2306" s="15"/>
      <c r="N2306" s="15"/>
      <c r="O2306" s="15"/>
      <c r="P2306" s="15"/>
      <c r="Q2306" s="14"/>
      <c r="R2306" s="14"/>
      <c r="S2306" s="1012"/>
      <c r="T2306" s="912"/>
      <c r="U2306" s="912"/>
      <c r="V2306" s="912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</row>
    <row r="2307" spans="1:116" ht="9.75" customHeight="1" outlineLevel="4" x14ac:dyDescent="0.15">
      <c r="A2307" s="1001"/>
      <c r="B2307" s="1005"/>
      <c r="C2307" s="1009"/>
      <c r="D2307" s="1045"/>
      <c r="E2307" s="1023"/>
      <c r="F2307" s="967"/>
      <c r="G2307" s="943"/>
      <c r="H2307" s="943"/>
      <c r="I2307" s="943"/>
      <c r="J2307" s="16" t="s">
        <v>157</v>
      </c>
      <c r="K2307" s="20"/>
      <c r="L2307" s="16"/>
      <c r="M2307" s="17"/>
      <c r="N2307" s="17"/>
      <c r="O2307" s="17"/>
      <c r="P2307" s="17"/>
      <c r="Q2307" s="16"/>
      <c r="R2307" s="16"/>
      <c r="S2307" s="1013"/>
      <c r="T2307" s="913"/>
      <c r="U2307" s="913"/>
      <c r="V2307" s="913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</row>
    <row r="2308" spans="1:116" ht="9.75" customHeight="1" outlineLevel="4" x14ac:dyDescent="0.15">
      <c r="A2308" s="1001"/>
      <c r="B2308" s="1005"/>
      <c r="C2308" s="1009"/>
      <c r="D2308" s="1045"/>
      <c r="E2308" s="1023"/>
      <c r="F2308" s="967"/>
      <c r="G2308" s="943"/>
      <c r="H2308" s="943"/>
      <c r="I2308" s="943"/>
      <c r="J2308" s="16" t="s">
        <v>158</v>
      </c>
      <c r="K2308" s="20"/>
      <c r="L2308" s="16"/>
      <c r="M2308" s="17"/>
      <c r="N2308" s="17"/>
      <c r="O2308" s="17"/>
      <c r="P2308" s="17"/>
      <c r="Q2308" s="16"/>
      <c r="R2308" s="16"/>
      <c r="S2308" s="1013"/>
      <c r="T2308" s="913"/>
      <c r="U2308" s="913"/>
      <c r="V2308" s="913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</row>
    <row r="2309" spans="1:116" ht="9.75" customHeight="1" outlineLevel="4" x14ac:dyDescent="0.15">
      <c r="A2309" s="1002"/>
      <c r="B2309" s="1006"/>
      <c r="C2309" s="1010"/>
      <c r="D2309" s="1046"/>
      <c r="E2309" s="1024"/>
      <c r="F2309" s="967"/>
      <c r="G2309" s="943"/>
      <c r="H2309" s="943"/>
      <c r="I2309" s="943"/>
      <c r="J2309" s="18" t="s">
        <v>159</v>
      </c>
      <c r="K2309" s="21"/>
      <c r="L2309" s="18"/>
      <c r="M2309" s="18"/>
      <c r="N2309" s="18"/>
      <c r="O2309" s="18"/>
      <c r="P2309" s="18"/>
      <c r="Q2309" s="18"/>
      <c r="R2309" s="18"/>
      <c r="S2309" s="1014"/>
      <c r="T2309" s="913"/>
      <c r="U2309" s="913"/>
      <c r="V2309" s="913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</row>
    <row r="2310" spans="1:116" ht="9.75" customHeight="1" outlineLevel="4" thickBot="1" x14ac:dyDescent="0.2">
      <c r="A2310" s="1003"/>
      <c r="B2310" s="1007"/>
      <c r="C2310" s="1011"/>
      <c r="D2310" s="1047"/>
      <c r="E2310" s="1025"/>
      <c r="F2310" s="968"/>
      <c r="G2310" s="944"/>
      <c r="H2310" s="944"/>
      <c r="I2310" s="944"/>
      <c r="J2310" s="19" t="s">
        <v>385</v>
      </c>
      <c r="K2310" s="19">
        <f>SUM(K2306:K2309)</f>
        <v>0</v>
      </c>
      <c r="L2310" s="19">
        <f>SUM(L2306:L2309)</f>
        <v>0</v>
      </c>
      <c r="M2310" s="19">
        <f t="shared" ref="M2310:R2310" si="552">SUM(M2306:M2309)</f>
        <v>0</v>
      </c>
      <c r="N2310" s="19">
        <f t="shared" si="552"/>
        <v>0</v>
      </c>
      <c r="O2310" s="19">
        <f t="shared" si="552"/>
        <v>0</v>
      </c>
      <c r="P2310" s="19">
        <f t="shared" si="552"/>
        <v>0</v>
      </c>
      <c r="Q2310" s="19">
        <f t="shared" si="552"/>
        <v>0</v>
      </c>
      <c r="R2310" s="19">
        <f t="shared" si="552"/>
        <v>0</v>
      </c>
      <c r="S2310" s="1015"/>
      <c r="T2310" s="914"/>
      <c r="U2310" s="914"/>
      <c r="V2310" s="914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</row>
    <row r="2311" spans="1:116" ht="9.75" customHeight="1" outlineLevel="4" x14ac:dyDescent="0.15">
      <c r="A2311" s="948" t="s">
        <v>128</v>
      </c>
      <c r="B2311" s="951" t="s">
        <v>10</v>
      </c>
      <c r="C2311" s="954" t="s">
        <v>10</v>
      </c>
      <c r="D2311" s="957" t="s">
        <v>12</v>
      </c>
      <c r="E2311" s="960" t="s">
        <v>11</v>
      </c>
      <c r="F2311" s="963"/>
      <c r="G2311" s="942"/>
      <c r="H2311" s="942"/>
      <c r="I2311" s="942"/>
      <c r="J2311" s="14" t="s">
        <v>156</v>
      </c>
      <c r="K2311" s="20"/>
      <c r="L2311" s="20"/>
      <c r="M2311" s="17"/>
      <c r="N2311" s="17"/>
      <c r="O2311" s="17"/>
      <c r="P2311" s="17"/>
      <c r="Q2311" s="16"/>
      <c r="R2311" s="16"/>
      <c r="S2311" s="945"/>
      <c r="T2311" s="912"/>
      <c r="U2311" s="912"/>
      <c r="V2311" s="912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</row>
    <row r="2312" spans="1:116" ht="9.75" customHeight="1" outlineLevel="4" x14ac:dyDescent="0.15">
      <c r="A2312" s="949"/>
      <c r="B2312" s="952"/>
      <c r="C2312" s="955"/>
      <c r="D2312" s="958"/>
      <c r="E2312" s="961"/>
      <c r="F2312" s="964"/>
      <c r="G2312" s="943"/>
      <c r="H2312" s="943"/>
      <c r="I2312" s="943"/>
      <c r="J2312" s="16" t="s">
        <v>157</v>
      </c>
      <c r="K2312" s="20"/>
      <c r="L2312" s="20"/>
      <c r="M2312" s="17"/>
      <c r="N2312" s="17"/>
      <c r="O2312" s="17"/>
      <c r="P2312" s="17"/>
      <c r="Q2312" s="16"/>
      <c r="R2312" s="16"/>
      <c r="S2312" s="946"/>
      <c r="T2312" s="913"/>
      <c r="U2312" s="913"/>
      <c r="V2312" s="913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</row>
    <row r="2313" spans="1:116" ht="9.75" customHeight="1" outlineLevel="4" x14ac:dyDescent="0.15">
      <c r="A2313" s="949"/>
      <c r="B2313" s="952"/>
      <c r="C2313" s="955"/>
      <c r="D2313" s="958"/>
      <c r="E2313" s="961"/>
      <c r="F2313" s="964"/>
      <c r="G2313" s="943"/>
      <c r="H2313" s="943"/>
      <c r="I2313" s="943"/>
      <c r="J2313" s="16" t="s">
        <v>158</v>
      </c>
      <c r="K2313" s="20"/>
      <c r="L2313" s="20"/>
      <c r="M2313" s="17"/>
      <c r="N2313" s="17"/>
      <c r="O2313" s="17"/>
      <c r="P2313" s="17"/>
      <c r="Q2313" s="16"/>
      <c r="R2313" s="16"/>
      <c r="S2313" s="946"/>
      <c r="T2313" s="913"/>
      <c r="U2313" s="913"/>
      <c r="V2313" s="913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</row>
    <row r="2314" spans="1:116" ht="9.75" customHeight="1" outlineLevel="4" x14ac:dyDescent="0.15">
      <c r="A2314" s="949"/>
      <c r="B2314" s="952"/>
      <c r="C2314" s="955"/>
      <c r="D2314" s="958"/>
      <c r="E2314" s="961"/>
      <c r="F2314" s="964"/>
      <c r="G2314" s="943"/>
      <c r="H2314" s="943"/>
      <c r="I2314" s="943"/>
      <c r="J2314" s="18" t="s">
        <v>159</v>
      </c>
      <c r="K2314" s="21"/>
      <c r="L2314" s="21"/>
      <c r="M2314" s="22"/>
      <c r="N2314" s="22"/>
      <c r="O2314" s="22"/>
      <c r="P2314" s="22"/>
      <c r="Q2314" s="18"/>
      <c r="R2314" s="18"/>
      <c r="S2314" s="946"/>
      <c r="T2314" s="913"/>
      <c r="U2314" s="913"/>
      <c r="V2314" s="913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</row>
    <row r="2315" spans="1:116" ht="9.75" customHeight="1" outlineLevel="4" thickBot="1" x14ac:dyDescent="0.2">
      <c r="A2315" s="950"/>
      <c r="B2315" s="953"/>
      <c r="C2315" s="956"/>
      <c r="D2315" s="959"/>
      <c r="E2315" s="962"/>
      <c r="F2315" s="965"/>
      <c r="G2315" s="944"/>
      <c r="H2315" s="944"/>
      <c r="I2315" s="944"/>
      <c r="J2315" s="19" t="s">
        <v>385</v>
      </c>
      <c r="K2315" s="19">
        <f>SUM(K2311:K2314)</f>
        <v>0</v>
      </c>
      <c r="L2315" s="19">
        <f>SUM(L2311:L2314)</f>
        <v>0</v>
      </c>
      <c r="M2315" s="19">
        <f t="shared" ref="M2315:R2315" si="553">SUM(M2311:M2314)</f>
        <v>0</v>
      </c>
      <c r="N2315" s="19">
        <f t="shared" si="553"/>
        <v>0</v>
      </c>
      <c r="O2315" s="19">
        <f t="shared" si="553"/>
        <v>0</v>
      </c>
      <c r="P2315" s="19">
        <f t="shared" si="553"/>
        <v>0</v>
      </c>
      <c r="Q2315" s="19">
        <f t="shared" si="553"/>
        <v>0</v>
      </c>
      <c r="R2315" s="19">
        <f t="shared" si="553"/>
        <v>0</v>
      </c>
      <c r="S2315" s="947"/>
      <c r="T2315" s="914"/>
      <c r="U2315" s="914"/>
      <c r="V2315" s="914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</row>
    <row r="2316" spans="1:116" ht="9.75" customHeight="1" outlineLevel="4" x14ac:dyDescent="0.15">
      <c r="A2316" s="1001" t="s">
        <v>128</v>
      </c>
      <c r="B2316" s="1005" t="s">
        <v>10</v>
      </c>
      <c r="C2316" s="1009" t="s">
        <v>10</v>
      </c>
      <c r="D2316" s="1045" t="s">
        <v>12</v>
      </c>
      <c r="E2316" s="960" t="s">
        <v>12</v>
      </c>
      <c r="F2316" s="963"/>
      <c r="G2316" s="942"/>
      <c r="H2316" s="942"/>
      <c r="I2316" s="942"/>
      <c r="J2316" s="14" t="s">
        <v>156</v>
      </c>
      <c r="K2316" s="20"/>
      <c r="L2316" s="20"/>
      <c r="M2316" s="17"/>
      <c r="N2316" s="17"/>
      <c r="O2316" s="17"/>
      <c r="P2316" s="17"/>
      <c r="Q2316" s="16"/>
      <c r="R2316" s="16"/>
      <c r="S2316" s="1013"/>
      <c r="T2316" s="912"/>
      <c r="U2316" s="912"/>
      <c r="V2316" s="912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</row>
    <row r="2317" spans="1:116" ht="9.75" customHeight="1" outlineLevel="4" x14ac:dyDescent="0.15">
      <c r="A2317" s="1001"/>
      <c r="B2317" s="1005"/>
      <c r="C2317" s="1009"/>
      <c r="D2317" s="1045"/>
      <c r="E2317" s="961"/>
      <c r="F2317" s="964"/>
      <c r="G2317" s="943"/>
      <c r="H2317" s="943"/>
      <c r="I2317" s="943"/>
      <c r="J2317" s="16" t="s">
        <v>157</v>
      </c>
      <c r="K2317" s="20"/>
      <c r="L2317" s="20"/>
      <c r="M2317" s="17"/>
      <c r="N2317" s="17"/>
      <c r="O2317" s="17"/>
      <c r="P2317" s="17"/>
      <c r="Q2317" s="16"/>
      <c r="R2317" s="16"/>
      <c r="S2317" s="1013"/>
      <c r="T2317" s="913"/>
      <c r="U2317" s="913"/>
      <c r="V2317" s="913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</row>
    <row r="2318" spans="1:116" ht="9.75" customHeight="1" outlineLevel="4" x14ac:dyDescent="0.15">
      <c r="A2318" s="1001"/>
      <c r="B2318" s="1005"/>
      <c r="C2318" s="1009"/>
      <c r="D2318" s="1045"/>
      <c r="E2318" s="961"/>
      <c r="F2318" s="964"/>
      <c r="G2318" s="943"/>
      <c r="H2318" s="943"/>
      <c r="I2318" s="943"/>
      <c r="J2318" s="16" t="s">
        <v>158</v>
      </c>
      <c r="K2318" s="20"/>
      <c r="L2318" s="20"/>
      <c r="M2318" s="17"/>
      <c r="N2318" s="17"/>
      <c r="O2318" s="17"/>
      <c r="P2318" s="17"/>
      <c r="Q2318" s="16"/>
      <c r="R2318" s="16"/>
      <c r="S2318" s="1013"/>
      <c r="T2318" s="913"/>
      <c r="U2318" s="913"/>
      <c r="V2318" s="913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</row>
    <row r="2319" spans="1:116" ht="9.75" customHeight="1" outlineLevel="4" x14ac:dyDescent="0.15">
      <c r="A2319" s="1002"/>
      <c r="B2319" s="1006"/>
      <c r="C2319" s="1010"/>
      <c r="D2319" s="1046"/>
      <c r="E2319" s="961"/>
      <c r="F2319" s="964"/>
      <c r="G2319" s="943"/>
      <c r="H2319" s="943"/>
      <c r="I2319" s="943"/>
      <c r="J2319" s="18" t="s">
        <v>159</v>
      </c>
      <c r="K2319" s="21"/>
      <c r="L2319" s="21"/>
      <c r="M2319" s="22"/>
      <c r="N2319" s="22"/>
      <c r="O2319" s="22"/>
      <c r="P2319" s="22"/>
      <c r="Q2319" s="18"/>
      <c r="R2319" s="18"/>
      <c r="S2319" s="1014"/>
      <c r="T2319" s="913"/>
      <c r="U2319" s="913"/>
      <c r="V2319" s="913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</row>
    <row r="2320" spans="1:116" ht="9.75" customHeight="1" outlineLevel="4" thickBot="1" x14ac:dyDescent="0.2">
      <c r="A2320" s="1003"/>
      <c r="B2320" s="1007"/>
      <c r="C2320" s="1011"/>
      <c r="D2320" s="1047"/>
      <c r="E2320" s="962"/>
      <c r="F2320" s="965"/>
      <c r="G2320" s="944"/>
      <c r="H2320" s="944"/>
      <c r="I2320" s="944"/>
      <c r="J2320" s="19" t="s">
        <v>385</v>
      </c>
      <c r="K2320" s="19">
        <f>SUM(K2316:K2319)</f>
        <v>0</v>
      </c>
      <c r="L2320" s="19">
        <f>SUM(L2316:L2319)</f>
        <v>0</v>
      </c>
      <c r="M2320" s="19">
        <f t="shared" ref="M2320:R2320" si="554">SUM(M2316:M2319)</f>
        <v>0</v>
      </c>
      <c r="N2320" s="19">
        <f t="shared" si="554"/>
        <v>0</v>
      </c>
      <c r="O2320" s="19">
        <f t="shared" si="554"/>
        <v>0</v>
      </c>
      <c r="P2320" s="19">
        <f t="shared" si="554"/>
        <v>0</v>
      </c>
      <c r="Q2320" s="19">
        <f t="shared" si="554"/>
        <v>0</v>
      </c>
      <c r="R2320" s="19">
        <f t="shared" si="554"/>
        <v>0</v>
      </c>
      <c r="S2320" s="1015"/>
      <c r="T2320" s="914"/>
      <c r="U2320" s="914"/>
      <c r="V2320" s="914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</row>
    <row r="2321" spans="1:116" ht="9.75" customHeight="1" outlineLevel="3" thickBot="1" x14ac:dyDescent="0.2">
      <c r="A2321" s="23" t="s">
        <v>128</v>
      </c>
      <c r="B2321" s="24" t="s">
        <v>10</v>
      </c>
      <c r="C2321" s="87" t="s">
        <v>10</v>
      </c>
      <c r="D2321" s="25">
        <v>3</v>
      </c>
      <c r="E2321" s="915" t="s">
        <v>46</v>
      </c>
      <c r="F2321" s="916"/>
      <c r="G2321" s="916"/>
      <c r="H2321" s="916"/>
      <c r="I2321" s="916"/>
      <c r="J2321" s="917"/>
      <c r="K2321" s="26">
        <f>K2310+K2315+K2320</f>
        <v>0</v>
      </c>
      <c r="L2321" s="26">
        <f>L2310+L2315+L2320</f>
        <v>0</v>
      </c>
      <c r="M2321" s="26">
        <f t="shared" ref="M2321:R2321" si="555">M2310+M2315+M2320</f>
        <v>0</v>
      </c>
      <c r="N2321" s="26">
        <f t="shared" si="555"/>
        <v>0</v>
      </c>
      <c r="O2321" s="26">
        <f t="shared" si="555"/>
        <v>0</v>
      </c>
      <c r="P2321" s="26">
        <f t="shared" si="555"/>
        <v>0</v>
      </c>
      <c r="Q2321" s="26">
        <f t="shared" si="555"/>
        <v>0</v>
      </c>
      <c r="R2321" s="26">
        <f t="shared" si="555"/>
        <v>0</v>
      </c>
      <c r="S2321" s="27" t="s">
        <v>13</v>
      </c>
      <c r="T2321" s="26" t="s">
        <v>13</v>
      </c>
      <c r="U2321" s="28" t="s">
        <v>13</v>
      </c>
      <c r="V2321" s="29" t="s">
        <v>13</v>
      </c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</row>
    <row r="2322" spans="1:116" ht="9.75" customHeight="1" outlineLevel="4" thickBot="1" x14ac:dyDescent="0.2">
      <c r="A2322" s="11" t="s">
        <v>128</v>
      </c>
      <c r="B2322" s="12" t="s">
        <v>10</v>
      </c>
      <c r="C2322" s="86" t="s">
        <v>10</v>
      </c>
      <c r="D2322" s="13">
        <v>4</v>
      </c>
      <c r="E2322" s="1016" t="s">
        <v>162</v>
      </c>
      <c r="F2322" s="1017"/>
      <c r="G2322" s="1017"/>
      <c r="H2322" s="1017"/>
      <c r="I2322" s="1017"/>
      <c r="J2322" s="1017"/>
      <c r="K2322" s="1017"/>
      <c r="L2322" s="1017"/>
      <c r="M2322" s="1017"/>
      <c r="N2322" s="1017"/>
      <c r="O2322" s="1017"/>
      <c r="P2322" s="1017"/>
      <c r="Q2322" s="1017"/>
      <c r="R2322" s="1017"/>
      <c r="S2322" s="1017"/>
      <c r="T2322" s="1017"/>
      <c r="U2322" s="1017"/>
      <c r="V2322" s="1018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</row>
    <row r="2323" spans="1:116" ht="9.75" customHeight="1" outlineLevel="4" x14ac:dyDescent="0.15">
      <c r="A2323" s="1000" t="s">
        <v>128</v>
      </c>
      <c r="B2323" s="1004" t="s">
        <v>10</v>
      </c>
      <c r="C2323" s="1008" t="s">
        <v>10</v>
      </c>
      <c r="D2323" s="1048" t="s">
        <v>41</v>
      </c>
      <c r="E2323" s="1022" t="s">
        <v>10</v>
      </c>
      <c r="F2323" s="966"/>
      <c r="G2323" s="942"/>
      <c r="H2323" s="942"/>
      <c r="I2323" s="942"/>
      <c r="J2323" s="16" t="s">
        <v>156</v>
      </c>
      <c r="K2323" s="20"/>
      <c r="L2323" s="14"/>
      <c r="M2323" s="15"/>
      <c r="N2323" s="15"/>
      <c r="O2323" s="15"/>
      <c r="P2323" s="15"/>
      <c r="Q2323" s="14"/>
      <c r="R2323" s="14"/>
      <c r="S2323" s="1012"/>
      <c r="T2323" s="912"/>
      <c r="U2323" s="912"/>
      <c r="V2323" s="912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</row>
    <row r="2324" spans="1:116" ht="9.75" customHeight="1" outlineLevel="4" x14ac:dyDescent="0.15">
      <c r="A2324" s="1001"/>
      <c r="B2324" s="1005"/>
      <c r="C2324" s="1009"/>
      <c r="D2324" s="1045"/>
      <c r="E2324" s="1023"/>
      <c r="F2324" s="967"/>
      <c r="G2324" s="943"/>
      <c r="H2324" s="943"/>
      <c r="I2324" s="943"/>
      <c r="J2324" s="16" t="s">
        <v>157</v>
      </c>
      <c r="K2324" s="20"/>
      <c r="L2324" s="16"/>
      <c r="M2324" s="17"/>
      <c r="N2324" s="17"/>
      <c r="O2324" s="17"/>
      <c r="P2324" s="17"/>
      <c r="Q2324" s="16"/>
      <c r="R2324" s="16"/>
      <c r="S2324" s="1013"/>
      <c r="T2324" s="913"/>
      <c r="U2324" s="913"/>
      <c r="V2324" s="913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</row>
    <row r="2325" spans="1:116" ht="9.75" customHeight="1" outlineLevel="4" x14ac:dyDescent="0.15">
      <c r="A2325" s="1001"/>
      <c r="B2325" s="1005"/>
      <c r="C2325" s="1009"/>
      <c r="D2325" s="1045"/>
      <c r="E2325" s="1023"/>
      <c r="F2325" s="967"/>
      <c r="G2325" s="943"/>
      <c r="H2325" s="943"/>
      <c r="I2325" s="943"/>
      <c r="J2325" s="16" t="s">
        <v>158</v>
      </c>
      <c r="K2325" s="20"/>
      <c r="L2325" s="16"/>
      <c r="M2325" s="17"/>
      <c r="N2325" s="17"/>
      <c r="O2325" s="17"/>
      <c r="P2325" s="17"/>
      <c r="Q2325" s="16"/>
      <c r="R2325" s="16"/>
      <c r="S2325" s="1013"/>
      <c r="T2325" s="913"/>
      <c r="U2325" s="913"/>
      <c r="V2325" s="913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</row>
    <row r="2326" spans="1:116" ht="9.75" customHeight="1" outlineLevel="4" x14ac:dyDescent="0.15">
      <c r="A2326" s="1002"/>
      <c r="B2326" s="1006"/>
      <c r="C2326" s="1010"/>
      <c r="D2326" s="1046"/>
      <c r="E2326" s="1024"/>
      <c r="F2326" s="967"/>
      <c r="G2326" s="943"/>
      <c r="H2326" s="943"/>
      <c r="I2326" s="943"/>
      <c r="J2326" s="18" t="s">
        <v>159</v>
      </c>
      <c r="K2326" s="21"/>
      <c r="L2326" s="18"/>
      <c r="M2326" s="18"/>
      <c r="N2326" s="18"/>
      <c r="O2326" s="18"/>
      <c r="P2326" s="18"/>
      <c r="Q2326" s="18"/>
      <c r="R2326" s="18"/>
      <c r="S2326" s="1014"/>
      <c r="T2326" s="913"/>
      <c r="U2326" s="913"/>
      <c r="V2326" s="913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</row>
    <row r="2327" spans="1:116" ht="9.75" customHeight="1" outlineLevel="4" thickBot="1" x14ac:dyDescent="0.2">
      <c r="A2327" s="1003"/>
      <c r="B2327" s="1007"/>
      <c r="C2327" s="1011"/>
      <c r="D2327" s="1047"/>
      <c r="E2327" s="1025"/>
      <c r="F2327" s="968"/>
      <c r="G2327" s="944"/>
      <c r="H2327" s="944"/>
      <c r="I2327" s="944"/>
      <c r="J2327" s="19" t="s">
        <v>385</v>
      </c>
      <c r="K2327" s="19">
        <f>SUM(K2323:K2326)</f>
        <v>0</v>
      </c>
      <c r="L2327" s="19">
        <f>SUM(L2323:L2326)</f>
        <v>0</v>
      </c>
      <c r="M2327" s="19">
        <f t="shared" ref="M2327:R2327" si="556">SUM(M2323:M2326)</f>
        <v>0</v>
      </c>
      <c r="N2327" s="19">
        <f t="shared" si="556"/>
        <v>0</v>
      </c>
      <c r="O2327" s="19">
        <f t="shared" si="556"/>
        <v>0</v>
      </c>
      <c r="P2327" s="19">
        <f t="shared" si="556"/>
        <v>0</v>
      </c>
      <c r="Q2327" s="19">
        <f t="shared" si="556"/>
        <v>0</v>
      </c>
      <c r="R2327" s="19">
        <f t="shared" si="556"/>
        <v>0</v>
      </c>
      <c r="S2327" s="1015"/>
      <c r="T2327" s="914"/>
      <c r="U2327" s="914"/>
      <c r="V2327" s="914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</row>
    <row r="2328" spans="1:116" ht="9.75" customHeight="1" outlineLevel="4" x14ac:dyDescent="0.15">
      <c r="A2328" s="948" t="s">
        <v>128</v>
      </c>
      <c r="B2328" s="951" t="s">
        <v>10</v>
      </c>
      <c r="C2328" s="954" t="s">
        <v>10</v>
      </c>
      <c r="D2328" s="957" t="s">
        <v>41</v>
      </c>
      <c r="E2328" s="960" t="s">
        <v>11</v>
      </c>
      <c r="F2328" s="963"/>
      <c r="G2328" s="942"/>
      <c r="H2328" s="942"/>
      <c r="I2328" s="942"/>
      <c r="J2328" s="14" t="s">
        <v>156</v>
      </c>
      <c r="K2328" s="20"/>
      <c r="L2328" s="20"/>
      <c r="M2328" s="17"/>
      <c r="N2328" s="17"/>
      <c r="O2328" s="17"/>
      <c r="P2328" s="17"/>
      <c r="Q2328" s="16"/>
      <c r="R2328" s="16"/>
      <c r="S2328" s="945"/>
      <c r="T2328" s="912"/>
      <c r="U2328" s="912"/>
      <c r="V2328" s="912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</row>
    <row r="2329" spans="1:116" ht="9.75" customHeight="1" outlineLevel="4" x14ac:dyDescent="0.15">
      <c r="A2329" s="949"/>
      <c r="B2329" s="952"/>
      <c r="C2329" s="955"/>
      <c r="D2329" s="958"/>
      <c r="E2329" s="961"/>
      <c r="F2329" s="964"/>
      <c r="G2329" s="943"/>
      <c r="H2329" s="943"/>
      <c r="I2329" s="943"/>
      <c r="J2329" s="16" t="s">
        <v>157</v>
      </c>
      <c r="K2329" s="20"/>
      <c r="L2329" s="20"/>
      <c r="M2329" s="17"/>
      <c r="N2329" s="17"/>
      <c r="O2329" s="17"/>
      <c r="P2329" s="17"/>
      <c r="Q2329" s="16"/>
      <c r="R2329" s="16"/>
      <c r="S2329" s="946"/>
      <c r="T2329" s="913"/>
      <c r="U2329" s="913"/>
      <c r="V2329" s="913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</row>
    <row r="2330" spans="1:116" ht="9.75" customHeight="1" outlineLevel="4" x14ac:dyDescent="0.15">
      <c r="A2330" s="949"/>
      <c r="B2330" s="952"/>
      <c r="C2330" s="955"/>
      <c r="D2330" s="958"/>
      <c r="E2330" s="961"/>
      <c r="F2330" s="964"/>
      <c r="G2330" s="943"/>
      <c r="H2330" s="943"/>
      <c r="I2330" s="943"/>
      <c r="J2330" s="16" t="s">
        <v>158</v>
      </c>
      <c r="K2330" s="20"/>
      <c r="L2330" s="20"/>
      <c r="M2330" s="17"/>
      <c r="N2330" s="17"/>
      <c r="O2330" s="17"/>
      <c r="P2330" s="17"/>
      <c r="Q2330" s="16"/>
      <c r="R2330" s="16"/>
      <c r="S2330" s="946"/>
      <c r="T2330" s="913"/>
      <c r="U2330" s="913"/>
      <c r="V2330" s="913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</row>
    <row r="2331" spans="1:116" ht="9.75" customHeight="1" outlineLevel="4" x14ac:dyDescent="0.15">
      <c r="A2331" s="949"/>
      <c r="B2331" s="952"/>
      <c r="C2331" s="955"/>
      <c r="D2331" s="958"/>
      <c r="E2331" s="961"/>
      <c r="F2331" s="964"/>
      <c r="G2331" s="943"/>
      <c r="H2331" s="943"/>
      <c r="I2331" s="943"/>
      <c r="J2331" s="18" t="s">
        <v>159</v>
      </c>
      <c r="K2331" s="21"/>
      <c r="L2331" s="21"/>
      <c r="M2331" s="22"/>
      <c r="N2331" s="22"/>
      <c r="O2331" s="22"/>
      <c r="P2331" s="22"/>
      <c r="Q2331" s="18"/>
      <c r="R2331" s="18"/>
      <c r="S2331" s="946"/>
      <c r="T2331" s="913"/>
      <c r="U2331" s="913"/>
      <c r="V2331" s="913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</row>
    <row r="2332" spans="1:116" ht="9.75" customHeight="1" outlineLevel="4" thickBot="1" x14ac:dyDescent="0.2">
      <c r="A2332" s="950"/>
      <c r="B2332" s="953"/>
      <c r="C2332" s="956"/>
      <c r="D2332" s="959"/>
      <c r="E2332" s="962"/>
      <c r="F2332" s="965"/>
      <c r="G2332" s="944"/>
      <c r="H2332" s="944"/>
      <c r="I2332" s="944"/>
      <c r="J2332" s="19" t="s">
        <v>385</v>
      </c>
      <c r="K2332" s="19">
        <f>SUM(K2328:K2331)</f>
        <v>0</v>
      </c>
      <c r="L2332" s="19">
        <f>SUM(L2328:L2331)</f>
        <v>0</v>
      </c>
      <c r="M2332" s="19">
        <f t="shared" ref="M2332:R2332" si="557">SUM(M2328:M2331)</f>
        <v>0</v>
      </c>
      <c r="N2332" s="19">
        <f t="shared" si="557"/>
        <v>0</v>
      </c>
      <c r="O2332" s="19">
        <f t="shared" si="557"/>
        <v>0</v>
      </c>
      <c r="P2332" s="19">
        <f t="shared" si="557"/>
        <v>0</v>
      </c>
      <c r="Q2332" s="19">
        <f t="shared" si="557"/>
        <v>0</v>
      </c>
      <c r="R2332" s="19">
        <f t="shared" si="557"/>
        <v>0</v>
      </c>
      <c r="S2332" s="947"/>
      <c r="T2332" s="914"/>
      <c r="U2332" s="914"/>
      <c r="V2332" s="914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</row>
    <row r="2333" spans="1:116" ht="9.75" customHeight="1" outlineLevel="4" x14ac:dyDescent="0.15">
      <c r="A2333" s="1001" t="s">
        <v>128</v>
      </c>
      <c r="B2333" s="1005" t="s">
        <v>10</v>
      </c>
      <c r="C2333" s="1009" t="s">
        <v>10</v>
      </c>
      <c r="D2333" s="1045" t="s">
        <v>41</v>
      </c>
      <c r="E2333" s="960" t="s">
        <v>12</v>
      </c>
      <c r="F2333" s="963"/>
      <c r="G2333" s="942"/>
      <c r="H2333" s="942"/>
      <c r="I2333" s="942"/>
      <c r="J2333" s="14" t="s">
        <v>156</v>
      </c>
      <c r="K2333" s="20"/>
      <c r="L2333" s="20"/>
      <c r="M2333" s="17"/>
      <c r="N2333" s="17"/>
      <c r="O2333" s="17"/>
      <c r="P2333" s="17"/>
      <c r="Q2333" s="16"/>
      <c r="R2333" s="16"/>
      <c r="S2333" s="1013"/>
      <c r="T2333" s="912"/>
      <c r="U2333" s="912"/>
      <c r="V2333" s="912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</row>
    <row r="2334" spans="1:116" ht="9.75" customHeight="1" outlineLevel="4" x14ac:dyDescent="0.15">
      <c r="A2334" s="1001"/>
      <c r="B2334" s="1005"/>
      <c r="C2334" s="1009"/>
      <c r="D2334" s="1045"/>
      <c r="E2334" s="961"/>
      <c r="F2334" s="964"/>
      <c r="G2334" s="943"/>
      <c r="H2334" s="943"/>
      <c r="I2334" s="943"/>
      <c r="J2334" s="16" t="s">
        <v>157</v>
      </c>
      <c r="K2334" s="20"/>
      <c r="L2334" s="20"/>
      <c r="M2334" s="17"/>
      <c r="N2334" s="17"/>
      <c r="O2334" s="17"/>
      <c r="P2334" s="17"/>
      <c r="Q2334" s="16"/>
      <c r="R2334" s="16"/>
      <c r="S2334" s="1013"/>
      <c r="T2334" s="913"/>
      <c r="U2334" s="913"/>
      <c r="V2334" s="913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</row>
    <row r="2335" spans="1:116" ht="9.75" customHeight="1" outlineLevel="4" x14ac:dyDescent="0.15">
      <c r="A2335" s="1001"/>
      <c r="B2335" s="1005"/>
      <c r="C2335" s="1009"/>
      <c r="D2335" s="1045"/>
      <c r="E2335" s="961"/>
      <c r="F2335" s="964"/>
      <c r="G2335" s="943"/>
      <c r="H2335" s="943"/>
      <c r="I2335" s="943"/>
      <c r="J2335" s="16" t="s">
        <v>158</v>
      </c>
      <c r="K2335" s="20"/>
      <c r="L2335" s="20"/>
      <c r="M2335" s="17"/>
      <c r="N2335" s="17"/>
      <c r="O2335" s="17"/>
      <c r="P2335" s="17"/>
      <c r="Q2335" s="16"/>
      <c r="R2335" s="16"/>
      <c r="S2335" s="1013"/>
      <c r="T2335" s="913"/>
      <c r="U2335" s="913"/>
      <c r="V2335" s="913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</row>
    <row r="2336" spans="1:116" ht="9.75" customHeight="1" outlineLevel="4" x14ac:dyDescent="0.15">
      <c r="A2336" s="1002"/>
      <c r="B2336" s="1006"/>
      <c r="C2336" s="1010"/>
      <c r="D2336" s="1046"/>
      <c r="E2336" s="961"/>
      <c r="F2336" s="964"/>
      <c r="G2336" s="943"/>
      <c r="H2336" s="943"/>
      <c r="I2336" s="943"/>
      <c r="J2336" s="18" t="s">
        <v>159</v>
      </c>
      <c r="K2336" s="21"/>
      <c r="L2336" s="21"/>
      <c r="M2336" s="22"/>
      <c r="N2336" s="22"/>
      <c r="O2336" s="22"/>
      <c r="P2336" s="22"/>
      <c r="Q2336" s="18"/>
      <c r="R2336" s="18"/>
      <c r="S2336" s="1014"/>
      <c r="T2336" s="913"/>
      <c r="U2336" s="913"/>
      <c r="V2336" s="913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</row>
    <row r="2337" spans="1:116" ht="9.75" customHeight="1" outlineLevel="4" thickBot="1" x14ac:dyDescent="0.2">
      <c r="A2337" s="1003"/>
      <c r="B2337" s="1007"/>
      <c r="C2337" s="1011"/>
      <c r="D2337" s="1047"/>
      <c r="E2337" s="962"/>
      <c r="F2337" s="965"/>
      <c r="G2337" s="944"/>
      <c r="H2337" s="944"/>
      <c r="I2337" s="944"/>
      <c r="J2337" s="19" t="s">
        <v>385</v>
      </c>
      <c r="K2337" s="19">
        <f>SUM(K2333:K2336)</f>
        <v>0</v>
      </c>
      <c r="L2337" s="19">
        <f>SUM(L2333:L2336)</f>
        <v>0</v>
      </c>
      <c r="M2337" s="19">
        <f t="shared" ref="M2337:R2337" si="558">SUM(M2333:M2336)</f>
        <v>0</v>
      </c>
      <c r="N2337" s="19">
        <f t="shared" si="558"/>
        <v>0</v>
      </c>
      <c r="O2337" s="19">
        <f t="shared" si="558"/>
        <v>0</v>
      </c>
      <c r="P2337" s="19">
        <f t="shared" si="558"/>
        <v>0</v>
      </c>
      <c r="Q2337" s="19">
        <f t="shared" si="558"/>
        <v>0</v>
      </c>
      <c r="R2337" s="19">
        <f t="shared" si="558"/>
        <v>0</v>
      </c>
      <c r="S2337" s="1015"/>
      <c r="T2337" s="914"/>
      <c r="U2337" s="914"/>
      <c r="V2337" s="914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</row>
    <row r="2338" spans="1:116" ht="9.75" customHeight="1" outlineLevel="3" thickBot="1" x14ac:dyDescent="0.2">
      <c r="A2338" s="23" t="s">
        <v>128</v>
      </c>
      <c r="B2338" s="24" t="s">
        <v>10</v>
      </c>
      <c r="C2338" s="87" t="s">
        <v>10</v>
      </c>
      <c r="D2338" s="25">
        <v>4</v>
      </c>
      <c r="E2338" s="915" t="s">
        <v>46</v>
      </c>
      <c r="F2338" s="916"/>
      <c r="G2338" s="916"/>
      <c r="H2338" s="916"/>
      <c r="I2338" s="916"/>
      <c r="J2338" s="917"/>
      <c r="K2338" s="26">
        <f>K2327+K2332+K2337</f>
        <v>0</v>
      </c>
      <c r="L2338" s="26">
        <f>L2327+L2332+L2337</f>
        <v>0</v>
      </c>
      <c r="M2338" s="26">
        <f t="shared" ref="M2338:R2338" si="559">M2327+M2332+M2337</f>
        <v>0</v>
      </c>
      <c r="N2338" s="26">
        <f t="shared" si="559"/>
        <v>0</v>
      </c>
      <c r="O2338" s="26">
        <f t="shared" si="559"/>
        <v>0</v>
      </c>
      <c r="P2338" s="26">
        <f t="shared" si="559"/>
        <v>0</v>
      </c>
      <c r="Q2338" s="26">
        <f t="shared" si="559"/>
        <v>0</v>
      </c>
      <c r="R2338" s="26">
        <f t="shared" si="559"/>
        <v>0</v>
      </c>
      <c r="S2338" s="27" t="s">
        <v>13</v>
      </c>
      <c r="T2338" s="26" t="s">
        <v>13</v>
      </c>
      <c r="U2338" s="28" t="s">
        <v>13</v>
      </c>
      <c r="V2338" s="29" t="s">
        <v>13</v>
      </c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</row>
    <row r="2339" spans="1:116" ht="9.75" customHeight="1" outlineLevel="4" thickBot="1" x14ac:dyDescent="0.2">
      <c r="A2339" s="11" t="s">
        <v>128</v>
      </c>
      <c r="B2339" s="12" t="s">
        <v>10</v>
      </c>
      <c r="C2339" s="86" t="s">
        <v>10</v>
      </c>
      <c r="D2339" s="13">
        <v>5</v>
      </c>
      <c r="E2339" s="1016" t="s">
        <v>134</v>
      </c>
      <c r="F2339" s="1017"/>
      <c r="G2339" s="1017"/>
      <c r="H2339" s="1017"/>
      <c r="I2339" s="1017"/>
      <c r="J2339" s="1017"/>
      <c r="K2339" s="1017"/>
      <c r="L2339" s="1017"/>
      <c r="M2339" s="1017"/>
      <c r="N2339" s="1017"/>
      <c r="O2339" s="1017"/>
      <c r="P2339" s="1017"/>
      <c r="Q2339" s="1017"/>
      <c r="R2339" s="1017"/>
      <c r="S2339" s="1017"/>
      <c r="T2339" s="1017"/>
      <c r="U2339" s="1017"/>
      <c r="V2339" s="1018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</row>
    <row r="2340" spans="1:116" ht="9.75" customHeight="1" outlineLevel="4" x14ac:dyDescent="0.15">
      <c r="A2340" s="1000" t="s">
        <v>128</v>
      </c>
      <c r="B2340" s="1004" t="s">
        <v>10</v>
      </c>
      <c r="C2340" s="1008" t="s">
        <v>10</v>
      </c>
      <c r="D2340" s="1048" t="s">
        <v>45</v>
      </c>
      <c r="E2340" s="1022" t="s">
        <v>10</v>
      </c>
      <c r="F2340" s="1169" t="s">
        <v>324</v>
      </c>
      <c r="G2340" s="942" t="s">
        <v>444</v>
      </c>
      <c r="H2340" s="942" t="s">
        <v>388</v>
      </c>
      <c r="I2340" s="942" t="s">
        <v>469</v>
      </c>
      <c r="J2340" s="16" t="s">
        <v>156</v>
      </c>
      <c r="K2340" s="20">
        <v>56477</v>
      </c>
      <c r="L2340" s="14">
        <v>225903.62</v>
      </c>
      <c r="M2340" s="15">
        <f>N2340+P2340</f>
        <v>225903.58</v>
      </c>
      <c r="N2340" s="15">
        <v>17775.5</v>
      </c>
      <c r="O2340" s="15"/>
      <c r="P2340" s="15">
        <v>208128.08</v>
      </c>
      <c r="Q2340" s="14">
        <v>527108.43999999994</v>
      </c>
      <c r="R2340" s="14"/>
      <c r="S2340" s="1019" t="s">
        <v>426</v>
      </c>
      <c r="T2340" s="912">
        <v>0</v>
      </c>
      <c r="U2340" s="912">
        <v>0</v>
      </c>
      <c r="V2340" s="912">
        <v>2</v>
      </c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</row>
    <row r="2341" spans="1:116" ht="9.75" customHeight="1" outlineLevel="4" x14ac:dyDescent="0.15">
      <c r="A2341" s="1001"/>
      <c r="B2341" s="1005"/>
      <c r="C2341" s="1009"/>
      <c r="D2341" s="1045"/>
      <c r="E2341" s="1023"/>
      <c r="F2341" s="1170"/>
      <c r="G2341" s="943"/>
      <c r="H2341" s="943"/>
      <c r="I2341" s="943"/>
      <c r="J2341" s="16" t="s">
        <v>157</v>
      </c>
      <c r="K2341" s="20"/>
      <c r="L2341" s="16"/>
      <c r="M2341" s="17"/>
      <c r="N2341" s="17"/>
      <c r="O2341" s="17"/>
      <c r="P2341" s="17"/>
      <c r="Q2341" s="16"/>
      <c r="R2341" s="16"/>
      <c r="S2341" s="1020"/>
      <c r="T2341" s="913"/>
      <c r="U2341" s="913"/>
      <c r="V2341" s="913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</row>
    <row r="2342" spans="1:116" ht="9.75" customHeight="1" outlineLevel="4" x14ac:dyDescent="0.15">
      <c r="A2342" s="1001"/>
      <c r="B2342" s="1005"/>
      <c r="C2342" s="1009"/>
      <c r="D2342" s="1045"/>
      <c r="E2342" s="1023"/>
      <c r="F2342" s="1170"/>
      <c r="G2342" s="943"/>
      <c r="H2342" s="943"/>
      <c r="I2342" s="943"/>
      <c r="J2342" s="16" t="s">
        <v>158</v>
      </c>
      <c r="K2342" s="20">
        <v>640060</v>
      </c>
      <c r="L2342" s="16"/>
      <c r="M2342" s="17"/>
      <c r="N2342" s="17"/>
      <c r="O2342" s="17"/>
      <c r="P2342" s="17"/>
      <c r="Q2342" s="16"/>
      <c r="R2342" s="16"/>
      <c r="S2342" s="1020" t="s">
        <v>427</v>
      </c>
      <c r="T2342" s="913">
        <v>0</v>
      </c>
      <c r="U2342" s="913">
        <v>0</v>
      </c>
      <c r="V2342" s="1055">
        <v>2.18E-2</v>
      </c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</row>
    <row r="2343" spans="1:116" ht="9.75" customHeight="1" outlineLevel="4" x14ac:dyDescent="0.15">
      <c r="A2343" s="1002"/>
      <c r="B2343" s="1006"/>
      <c r="C2343" s="1010"/>
      <c r="D2343" s="1046"/>
      <c r="E2343" s="1024"/>
      <c r="F2343" s="1170"/>
      <c r="G2343" s="943"/>
      <c r="H2343" s="943" t="s">
        <v>62</v>
      </c>
      <c r="I2343" s="943"/>
      <c r="J2343" s="18" t="s">
        <v>159</v>
      </c>
      <c r="K2343" s="21">
        <v>56475</v>
      </c>
      <c r="L2343" s="18"/>
      <c r="M2343" s="18"/>
      <c r="N2343" s="18"/>
      <c r="O2343" s="18"/>
      <c r="P2343" s="18"/>
      <c r="Q2343" s="18"/>
      <c r="R2343" s="18"/>
      <c r="S2343" s="1020"/>
      <c r="T2343" s="913"/>
      <c r="U2343" s="913"/>
      <c r="V2343" s="1055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</row>
    <row r="2344" spans="1:116" ht="9.75" customHeight="1" outlineLevel="4" thickBot="1" x14ac:dyDescent="0.2">
      <c r="A2344" s="1003"/>
      <c r="B2344" s="1007"/>
      <c r="C2344" s="1011"/>
      <c r="D2344" s="1047"/>
      <c r="E2344" s="1025"/>
      <c r="F2344" s="1171"/>
      <c r="G2344" s="944"/>
      <c r="H2344" s="944"/>
      <c r="I2344" s="944"/>
      <c r="J2344" s="19" t="s">
        <v>385</v>
      </c>
      <c r="K2344" s="19">
        <f>SUM(K2340:K2343)</f>
        <v>753012</v>
      </c>
      <c r="L2344" s="19">
        <f>SUM(L2340:L2343)</f>
        <v>225903.62</v>
      </c>
      <c r="M2344" s="19">
        <f t="shared" ref="M2344:R2344" si="560">SUM(M2340:M2343)</f>
        <v>225903.58</v>
      </c>
      <c r="N2344" s="19">
        <f t="shared" si="560"/>
        <v>17775.5</v>
      </c>
      <c r="O2344" s="19">
        <f t="shared" si="560"/>
        <v>0</v>
      </c>
      <c r="P2344" s="19">
        <f t="shared" si="560"/>
        <v>208128.08</v>
      </c>
      <c r="Q2344" s="19">
        <f t="shared" si="560"/>
        <v>527108.43999999994</v>
      </c>
      <c r="R2344" s="19">
        <f t="shared" si="560"/>
        <v>0</v>
      </c>
      <c r="S2344" s="1026"/>
      <c r="T2344" s="914"/>
      <c r="U2344" s="914"/>
      <c r="V2344" s="105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</row>
    <row r="2345" spans="1:116" ht="9.75" customHeight="1" outlineLevel="4" x14ac:dyDescent="0.15">
      <c r="A2345" s="948" t="s">
        <v>128</v>
      </c>
      <c r="B2345" s="951" t="s">
        <v>10</v>
      </c>
      <c r="C2345" s="954" t="s">
        <v>10</v>
      </c>
      <c r="D2345" s="957" t="s">
        <v>45</v>
      </c>
      <c r="E2345" s="960" t="s">
        <v>11</v>
      </c>
      <c r="F2345" s="1169" t="s">
        <v>325</v>
      </c>
      <c r="G2345" s="942" t="s">
        <v>444</v>
      </c>
      <c r="H2345" s="942" t="s">
        <v>388</v>
      </c>
      <c r="I2345" s="942" t="s">
        <v>470</v>
      </c>
      <c r="J2345" s="14" t="s">
        <v>156</v>
      </c>
      <c r="K2345" s="21">
        <v>39669.160000000003</v>
      </c>
      <c r="L2345" s="20">
        <v>317353.24</v>
      </c>
      <c r="M2345" s="15">
        <f>N2345+P2345</f>
        <v>317353.24</v>
      </c>
      <c r="N2345" s="17">
        <v>22111.93</v>
      </c>
      <c r="O2345" s="17"/>
      <c r="P2345" s="17">
        <f>295241.31</f>
        <v>295241.31</v>
      </c>
      <c r="Q2345" s="16">
        <v>211568.83</v>
      </c>
      <c r="R2345" s="16"/>
      <c r="S2345" s="1019" t="s">
        <v>428</v>
      </c>
      <c r="T2345" s="912">
        <v>0</v>
      </c>
      <c r="U2345" s="912">
        <v>0</v>
      </c>
      <c r="V2345" s="912">
        <v>9</v>
      </c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</row>
    <row r="2346" spans="1:116" ht="9.75" customHeight="1" outlineLevel="4" x14ac:dyDescent="0.15">
      <c r="A2346" s="949"/>
      <c r="B2346" s="952"/>
      <c r="C2346" s="955"/>
      <c r="D2346" s="958"/>
      <c r="E2346" s="961"/>
      <c r="F2346" s="1170"/>
      <c r="G2346" s="943"/>
      <c r="H2346" s="943"/>
      <c r="I2346" s="943"/>
      <c r="J2346" s="16" t="s">
        <v>157</v>
      </c>
      <c r="K2346" s="20"/>
      <c r="L2346" s="20"/>
      <c r="M2346" s="17"/>
      <c r="N2346" s="17"/>
      <c r="O2346" s="17"/>
      <c r="P2346" s="17"/>
      <c r="Q2346" s="16"/>
      <c r="R2346" s="16"/>
      <c r="S2346" s="1020"/>
      <c r="T2346" s="913"/>
      <c r="U2346" s="913"/>
      <c r="V2346" s="913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</row>
    <row r="2347" spans="1:116" ht="9.75" customHeight="1" outlineLevel="4" x14ac:dyDescent="0.15">
      <c r="A2347" s="949"/>
      <c r="B2347" s="952"/>
      <c r="C2347" s="955"/>
      <c r="D2347" s="958"/>
      <c r="E2347" s="961"/>
      <c r="F2347" s="1170"/>
      <c r="G2347" s="943"/>
      <c r="H2347" s="943"/>
      <c r="I2347" s="943"/>
      <c r="J2347" s="16" t="s">
        <v>158</v>
      </c>
      <c r="K2347" s="20">
        <v>449583.76</v>
      </c>
      <c r="L2347" s="20"/>
      <c r="M2347" s="17"/>
      <c r="N2347" s="17"/>
      <c r="O2347" s="17"/>
      <c r="P2347" s="17"/>
      <c r="Q2347" s="16"/>
      <c r="R2347" s="16"/>
      <c r="S2347" s="1020"/>
      <c r="T2347" s="913"/>
      <c r="U2347" s="913"/>
      <c r="V2347" s="913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</row>
    <row r="2348" spans="1:116" ht="9.75" customHeight="1" outlineLevel="4" x14ac:dyDescent="0.15">
      <c r="A2348" s="949"/>
      <c r="B2348" s="952"/>
      <c r="C2348" s="955"/>
      <c r="D2348" s="958"/>
      <c r="E2348" s="961"/>
      <c r="F2348" s="1170"/>
      <c r="G2348" s="943"/>
      <c r="H2348" s="943" t="s">
        <v>62</v>
      </c>
      <c r="I2348" s="943"/>
      <c r="J2348" s="18" t="s">
        <v>159</v>
      </c>
      <c r="K2348" s="21">
        <v>39669.15</v>
      </c>
      <c r="L2348" s="21"/>
      <c r="M2348" s="22"/>
      <c r="N2348" s="22"/>
      <c r="O2348" s="22"/>
      <c r="P2348" s="22"/>
      <c r="Q2348" s="18"/>
      <c r="R2348" s="18"/>
      <c r="S2348" s="1020"/>
      <c r="T2348" s="913"/>
      <c r="U2348" s="913"/>
      <c r="V2348" s="913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</row>
    <row r="2349" spans="1:116" ht="9.75" customHeight="1" outlineLevel="4" thickBot="1" x14ac:dyDescent="0.2">
      <c r="A2349" s="950"/>
      <c r="B2349" s="953"/>
      <c r="C2349" s="956"/>
      <c r="D2349" s="959"/>
      <c r="E2349" s="962"/>
      <c r="F2349" s="1171"/>
      <c r="G2349" s="944"/>
      <c r="H2349" s="944"/>
      <c r="I2349" s="944"/>
      <c r="J2349" s="19" t="s">
        <v>385</v>
      </c>
      <c r="K2349" s="19">
        <f>SUM(K2345:K2348)</f>
        <v>528922.07000000007</v>
      </c>
      <c r="L2349" s="19">
        <f>SUM(L2345:L2348)</f>
        <v>317353.24</v>
      </c>
      <c r="M2349" s="19">
        <f t="shared" ref="M2349:R2349" si="561">SUM(M2345:M2348)</f>
        <v>317353.24</v>
      </c>
      <c r="N2349" s="19">
        <f t="shared" si="561"/>
        <v>22111.93</v>
      </c>
      <c r="O2349" s="19">
        <f t="shared" si="561"/>
        <v>0</v>
      </c>
      <c r="P2349" s="19">
        <f t="shared" si="561"/>
        <v>295241.31</v>
      </c>
      <c r="Q2349" s="19">
        <f t="shared" si="561"/>
        <v>211568.83</v>
      </c>
      <c r="R2349" s="19">
        <f t="shared" si="561"/>
        <v>0</v>
      </c>
      <c r="S2349" s="1026"/>
      <c r="T2349" s="914"/>
      <c r="U2349" s="914"/>
      <c r="V2349" s="914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</row>
    <row r="2350" spans="1:116" ht="9.75" customHeight="1" outlineLevel="4" x14ac:dyDescent="0.15">
      <c r="A2350" s="1001" t="s">
        <v>128</v>
      </c>
      <c r="B2350" s="1005" t="s">
        <v>10</v>
      </c>
      <c r="C2350" s="1009" t="s">
        <v>10</v>
      </c>
      <c r="D2350" s="1045" t="s">
        <v>45</v>
      </c>
      <c r="E2350" s="1023" t="s">
        <v>12</v>
      </c>
      <c r="F2350" s="1050"/>
      <c r="G2350" s="985"/>
      <c r="H2350" s="985"/>
      <c r="I2350" s="985"/>
      <c r="J2350" s="14" t="s">
        <v>156</v>
      </c>
      <c r="K2350" s="20"/>
      <c r="L2350" s="20"/>
      <c r="M2350" s="17"/>
      <c r="N2350" s="17"/>
      <c r="O2350" s="17"/>
      <c r="P2350" s="17"/>
      <c r="Q2350" s="16"/>
      <c r="R2350" s="16"/>
      <c r="S2350" s="1013"/>
      <c r="T2350" s="912"/>
      <c r="U2350" s="912"/>
      <c r="V2350" s="912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</row>
    <row r="2351" spans="1:116" ht="9.75" customHeight="1" outlineLevel="4" x14ac:dyDescent="0.15">
      <c r="A2351" s="1001"/>
      <c r="B2351" s="1005"/>
      <c r="C2351" s="1009"/>
      <c r="D2351" s="1045"/>
      <c r="E2351" s="1023"/>
      <c r="F2351" s="1050"/>
      <c r="G2351" s="985"/>
      <c r="H2351" s="985"/>
      <c r="I2351" s="985"/>
      <c r="J2351" s="16" t="s">
        <v>157</v>
      </c>
      <c r="K2351" s="20"/>
      <c r="L2351" s="20"/>
      <c r="M2351" s="17"/>
      <c r="N2351" s="17"/>
      <c r="O2351" s="17"/>
      <c r="P2351" s="17"/>
      <c r="Q2351" s="16"/>
      <c r="R2351" s="16"/>
      <c r="S2351" s="1013"/>
      <c r="T2351" s="913"/>
      <c r="U2351" s="913"/>
      <c r="V2351" s="913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</row>
    <row r="2352" spans="1:116" ht="9.75" customHeight="1" outlineLevel="4" x14ac:dyDescent="0.15">
      <c r="A2352" s="1001"/>
      <c r="B2352" s="1005"/>
      <c r="C2352" s="1009"/>
      <c r="D2352" s="1045"/>
      <c r="E2352" s="1023"/>
      <c r="F2352" s="1050"/>
      <c r="G2352" s="985"/>
      <c r="H2352" s="985"/>
      <c r="I2352" s="985"/>
      <c r="J2352" s="16" t="s">
        <v>158</v>
      </c>
      <c r="K2352" s="20"/>
      <c r="L2352" s="20"/>
      <c r="M2352" s="17"/>
      <c r="N2352" s="17"/>
      <c r="O2352" s="17"/>
      <c r="P2352" s="17"/>
      <c r="Q2352" s="16"/>
      <c r="R2352" s="16"/>
      <c r="S2352" s="1013"/>
      <c r="T2352" s="913"/>
      <c r="U2352" s="913"/>
      <c r="V2352" s="913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</row>
    <row r="2353" spans="1:116" ht="9.75" customHeight="1" outlineLevel="4" x14ac:dyDescent="0.15">
      <c r="A2353" s="1002"/>
      <c r="B2353" s="1006"/>
      <c r="C2353" s="1010"/>
      <c r="D2353" s="1046"/>
      <c r="E2353" s="1024"/>
      <c r="F2353" s="1051"/>
      <c r="G2353" s="987"/>
      <c r="H2353" s="987"/>
      <c r="I2353" s="987"/>
      <c r="J2353" s="18" t="s">
        <v>159</v>
      </c>
      <c r="K2353" s="21"/>
      <c r="L2353" s="21"/>
      <c r="M2353" s="22"/>
      <c r="N2353" s="22"/>
      <c r="O2353" s="22"/>
      <c r="P2353" s="22"/>
      <c r="Q2353" s="18"/>
      <c r="R2353" s="18"/>
      <c r="S2353" s="1014"/>
      <c r="T2353" s="913"/>
      <c r="U2353" s="913"/>
      <c r="V2353" s="913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</row>
    <row r="2354" spans="1:116" ht="9.75" customHeight="1" outlineLevel="4" thickBot="1" x14ac:dyDescent="0.2">
      <c r="A2354" s="1003"/>
      <c r="B2354" s="1007"/>
      <c r="C2354" s="1011"/>
      <c r="D2354" s="1047"/>
      <c r="E2354" s="1025"/>
      <c r="F2354" s="1052"/>
      <c r="G2354" s="988"/>
      <c r="H2354" s="988"/>
      <c r="I2354" s="988"/>
      <c r="J2354" s="19" t="s">
        <v>385</v>
      </c>
      <c r="K2354" s="19">
        <f>SUM(K2350:K2353)</f>
        <v>0</v>
      </c>
      <c r="L2354" s="19">
        <f>SUM(L2350:L2353)</f>
        <v>0</v>
      </c>
      <c r="M2354" s="19">
        <f t="shared" ref="M2354:R2354" si="562">SUM(M2350:M2353)</f>
        <v>0</v>
      </c>
      <c r="N2354" s="19">
        <f t="shared" si="562"/>
        <v>0</v>
      </c>
      <c r="O2354" s="19">
        <f t="shared" si="562"/>
        <v>0</v>
      </c>
      <c r="P2354" s="19">
        <f t="shared" si="562"/>
        <v>0</v>
      </c>
      <c r="Q2354" s="19">
        <f t="shared" si="562"/>
        <v>0</v>
      </c>
      <c r="R2354" s="19">
        <f t="shared" si="562"/>
        <v>0</v>
      </c>
      <c r="S2354" s="1015"/>
      <c r="T2354" s="914"/>
      <c r="U2354" s="914"/>
      <c r="V2354" s="914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</row>
    <row r="2355" spans="1:116" ht="9.75" customHeight="1" outlineLevel="3" thickBot="1" x14ac:dyDescent="0.2">
      <c r="A2355" s="23" t="s">
        <v>128</v>
      </c>
      <c r="B2355" s="24" t="s">
        <v>10</v>
      </c>
      <c r="C2355" s="87" t="s">
        <v>10</v>
      </c>
      <c r="D2355" s="25">
        <v>5</v>
      </c>
      <c r="E2355" s="915" t="s">
        <v>46</v>
      </c>
      <c r="F2355" s="916"/>
      <c r="G2355" s="916"/>
      <c r="H2355" s="916"/>
      <c r="I2355" s="916"/>
      <c r="J2355" s="917"/>
      <c r="K2355" s="26">
        <f>K2344+K2349+K2354</f>
        <v>1281934.07</v>
      </c>
      <c r="L2355" s="26">
        <f>L2344+L2349+L2354</f>
        <v>543256.86</v>
      </c>
      <c r="M2355" s="26">
        <f t="shared" ref="M2355:R2355" si="563">M2344+M2349+M2354</f>
        <v>543256.81999999995</v>
      </c>
      <c r="N2355" s="26">
        <f t="shared" si="563"/>
        <v>39887.43</v>
      </c>
      <c r="O2355" s="26">
        <f t="shared" si="563"/>
        <v>0</v>
      </c>
      <c r="P2355" s="26">
        <f t="shared" si="563"/>
        <v>503369.39</v>
      </c>
      <c r="Q2355" s="26">
        <f t="shared" si="563"/>
        <v>738677.2699999999</v>
      </c>
      <c r="R2355" s="26">
        <f t="shared" si="563"/>
        <v>0</v>
      </c>
      <c r="S2355" s="27" t="s">
        <v>13</v>
      </c>
      <c r="T2355" s="26" t="s">
        <v>13</v>
      </c>
      <c r="U2355" s="28" t="s">
        <v>13</v>
      </c>
      <c r="V2355" s="29" t="s">
        <v>13</v>
      </c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</row>
    <row r="2356" spans="1:116" ht="9.75" customHeight="1" outlineLevel="2" thickBot="1" x14ac:dyDescent="0.2">
      <c r="A2356" s="30" t="s">
        <v>128</v>
      </c>
      <c r="B2356" s="31" t="s">
        <v>10</v>
      </c>
      <c r="C2356" s="10" t="s">
        <v>10</v>
      </c>
      <c r="D2356" s="918" t="s">
        <v>21</v>
      </c>
      <c r="E2356" s="919"/>
      <c r="F2356" s="919"/>
      <c r="G2356" s="919"/>
      <c r="H2356" s="919"/>
      <c r="I2356" s="919"/>
      <c r="J2356" s="1054"/>
      <c r="K2356" s="32">
        <f>K2287+K2304+K2321+K2338+K2355</f>
        <v>1281934.07</v>
      </c>
      <c r="L2356" s="32">
        <f>L2287+L2304+L2321+L2338+L2355</f>
        <v>543256.86</v>
      </c>
      <c r="M2356" s="32">
        <f t="shared" ref="M2356:R2356" si="564">M2287+M2304+M2321+M2338+M2355</f>
        <v>543256.81999999995</v>
      </c>
      <c r="N2356" s="32">
        <f t="shared" si="564"/>
        <v>39887.43</v>
      </c>
      <c r="O2356" s="32">
        <f t="shared" si="564"/>
        <v>0</v>
      </c>
      <c r="P2356" s="32">
        <f t="shared" si="564"/>
        <v>503369.39</v>
      </c>
      <c r="Q2356" s="32">
        <f t="shared" si="564"/>
        <v>738677.2699999999</v>
      </c>
      <c r="R2356" s="32">
        <f t="shared" si="564"/>
        <v>0</v>
      </c>
      <c r="S2356" s="33" t="s">
        <v>13</v>
      </c>
      <c r="T2356" s="34" t="s">
        <v>13</v>
      </c>
      <c r="U2356" s="35" t="s">
        <v>13</v>
      </c>
      <c r="V2356" s="36" t="s">
        <v>13</v>
      </c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</row>
    <row r="2357" spans="1:116" ht="9.75" customHeight="1" outlineLevel="3" thickBot="1" x14ac:dyDescent="0.2">
      <c r="A2357" s="7" t="s">
        <v>128</v>
      </c>
      <c r="B2357" s="9" t="s">
        <v>10</v>
      </c>
      <c r="C2357" s="10" t="s">
        <v>11</v>
      </c>
      <c r="D2357" s="972" t="s">
        <v>135</v>
      </c>
      <c r="E2357" s="973"/>
      <c r="F2357" s="973"/>
      <c r="G2357" s="973"/>
      <c r="H2357" s="973"/>
      <c r="I2357" s="973"/>
      <c r="J2357" s="973"/>
      <c r="K2357" s="973"/>
      <c r="L2357" s="973"/>
      <c r="M2357" s="973"/>
      <c r="N2357" s="973"/>
      <c r="O2357" s="973"/>
      <c r="P2357" s="973"/>
      <c r="Q2357" s="973"/>
      <c r="R2357" s="973"/>
      <c r="S2357" s="973"/>
      <c r="T2357" s="973"/>
      <c r="U2357" s="973"/>
      <c r="V2357" s="974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</row>
    <row r="2358" spans="1:116" ht="9.75" customHeight="1" outlineLevel="4" thickBot="1" x14ac:dyDescent="0.2">
      <c r="A2358" s="11" t="s">
        <v>128</v>
      </c>
      <c r="B2358" s="12" t="s">
        <v>10</v>
      </c>
      <c r="C2358" s="86" t="s">
        <v>11</v>
      </c>
      <c r="D2358" s="13">
        <v>1</v>
      </c>
      <c r="E2358" s="1016" t="s">
        <v>136</v>
      </c>
      <c r="F2358" s="1017"/>
      <c r="G2358" s="1017"/>
      <c r="H2358" s="1017"/>
      <c r="I2358" s="1017"/>
      <c r="J2358" s="1017"/>
      <c r="K2358" s="1017"/>
      <c r="L2358" s="1017"/>
      <c r="M2358" s="1017"/>
      <c r="N2358" s="1017"/>
      <c r="O2358" s="1017"/>
      <c r="P2358" s="1017"/>
      <c r="Q2358" s="1017"/>
      <c r="R2358" s="1017"/>
      <c r="S2358" s="1017"/>
      <c r="T2358" s="1017"/>
      <c r="U2358" s="1017"/>
      <c r="V2358" s="1018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</row>
    <row r="2359" spans="1:116" ht="9.75" customHeight="1" outlineLevel="4" x14ac:dyDescent="0.15">
      <c r="A2359" s="1000" t="s">
        <v>128</v>
      </c>
      <c r="B2359" s="1004" t="s">
        <v>10</v>
      </c>
      <c r="C2359" s="1008" t="s">
        <v>11</v>
      </c>
      <c r="D2359" s="1048" t="s">
        <v>10</v>
      </c>
      <c r="E2359" s="1022" t="s">
        <v>10</v>
      </c>
      <c r="F2359" s="1169" t="s">
        <v>326</v>
      </c>
      <c r="G2359" s="942" t="s">
        <v>444</v>
      </c>
      <c r="H2359" s="942" t="s">
        <v>388</v>
      </c>
      <c r="I2359" s="942" t="s">
        <v>471</v>
      </c>
      <c r="J2359" s="16" t="s">
        <v>156</v>
      </c>
      <c r="K2359" s="20">
        <v>24203.14</v>
      </c>
      <c r="L2359" s="14">
        <v>127290.06</v>
      </c>
      <c r="M2359" s="15">
        <f>N2359+P2359</f>
        <v>127290.06</v>
      </c>
      <c r="N2359" s="15">
        <v>3751</v>
      </c>
      <c r="O2359" s="15"/>
      <c r="P2359" s="15">
        <v>123539.06</v>
      </c>
      <c r="Q2359" s="14">
        <v>31822.52</v>
      </c>
      <c r="R2359" s="14">
        <v>0</v>
      </c>
      <c r="S2359" s="1012" t="s">
        <v>429</v>
      </c>
      <c r="T2359" s="912">
        <v>0</v>
      </c>
      <c r="U2359" s="912">
        <v>0</v>
      </c>
      <c r="V2359" s="912">
        <v>1.8</v>
      </c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</row>
    <row r="2360" spans="1:116" ht="9.75" customHeight="1" outlineLevel="4" x14ac:dyDescent="0.15">
      <c r="A2360" s="1001"/>
      <c r="B2360" s="1005"/>
      <c r="C2360" s="1009"/>
      <c r="D2360" s="1045"/>
      <c r="E2360" s="1023"/>
      <c r="F2360" s="1170"/>
      <c r="G2360" s="943"/>
      <c r="H2360" s="943"/>
      <c r="I2360" s="943"/>
      <c r="J2360" s="16" t="s">
        <v>157</v>
      </c>
      <c r="K2360" s="20"/>
      <c r="L2360" s="16"/>
      <c r="M2360" s="17"/>
      <c r="N2360" s="17"/>
      <c r="O2360" s="17"/>
      <c r="P2360" s="17"/>
      <c r="Q2360" s="16"/>
      <c r="R2360" s="16"/>
      <c r="S2360" s="1013"/>
      <c r="T2360" s="913"/>
      <c r="U2360" s="913"/>
      <c r="V2360" s="913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</row>
    <row r="2361" spans="1:116" ht="9.75" customHeight="1" outlineLevel="4" x14ac:dyDescent="0.15">
      <c r="A2361" s="1001"/>
      <c r="B2361" s="1005"/>
      <c r="C2361" s="1009"/>
      <c r="D2361" s="1045"/>
      <c r="E2361" s="1023"/>
      <c r="F2361" s="1170"/>
      <c r="G2361" s="943"/>
      <c r="H2361" s="943"/>
      <c r="I2361" s="943"/>
      <c r="J2361" s="16" t="s">
        <v>158</v>
      </c>
      <c r="K2361" s="20">
        <v>134909.24</v>
      </c>
      <c r="L2361" s="16"/>
      <c r="M2361" s="17"/>
      <c r="N2361" s="17"/>
      <c r="O2361" s="17"/>
      <c r="P2361" s="17"/>
      <c r="Q2361" s="16"/>
      <c r="R2361" s="16"/>
      <c r="S2361" s="1013"/>
      <c r="T2361" s="913"/>
      <c r="U2361" s="913"/>
      <c r="V2361" s="913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</row>
    <row r="2362" spans="1:116" ht="9.75" customHeight="1" outlineLevel="4" x14ac:dyDescent="0.15">
      <c r="A2362" s="1002"/>
      <c r="B2362" s="1006"/>
      <c r="C2362" s="1010"/>
      <c r="D2362" s="1046"/>
      <c r="E2362" s="1024"/>
      <c r="F2362" s="1170"/>
      <c r="G2362" s="943"/>
      <c r="H2362" s="943" t="s">
        <v>62</v>
      </c>
      <c r="I2362" s="943"/>
      <c r="J2362" s="18" t="s">
        <v>159</v>
      </c>
      <c r="K2362" s="21"/>
      <c r="L2362" s="18"/>
      <c r="M2362" s="18"/>
      <c r="N2362" s="18"/>
      <c r="O2362" s="18"/>
      <c r="P2362" s="18"/>
      <c r="Q2362" s="18"/>
      <c r="R2362" s="18"/>
      <c r="S2362" s="1014"/>
      <c r="T2362" s="913"/>
      <c r="U2362" s="913"/>
      <c r="V2362" s="913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</row>
    <row r="2363" spans="1:116" ht="9.75" customHeight="1" outlineLevel="4" thickBot="1" x14ac:dyDescent="0.2">
      <c r="A2363" s="1003"/>
      <c r="B2363" s="1007"/>
      <c r="C2363" s="1011"/>
      <c r="D2363" s="1047"/>
      <c r="E2363" s="1025"/>
      <c r="F2363" s="1171"/>
      <c r="G2363" s="944"/>
      <c r="H2363" s="944"/>
      <c r="I2363" s="944"/>
      <c r="J2363" s="19" t="s">
        <v>385</v>
      </c>
      <c r="K2363" s="19">
        <f>SUM(K2359:K2362)</f>
        <v>159112.38</v>
      </c>
      <c r="L2363" s="19">
        <f>SUM(L2359:L2362)</f>
        <v>127290.06</v>
      </c>
      <c r="M2363" s="19">
        <f t="shared" ref="M2363:R2363" si="565">SUM(M2359:M2362)</f>
        <v>127290.06</v>
      </c>
      <c r="N2363" s="19">
        <f t="shared" si="565"/>
        <v>3751</v>
      </c>
      <c r="O2363" s="19">
        <f t="shared" si="565"/>
        <v>0</v>
      </c>
      <c r="P2363" s="19">
        <f t="shared" si="565"/>
        <v>123539.06</v>
      </c>
      <c r="Q2363" s="19">
        <f t="shared" si="565"/>
        <v>31822.52</v>
      </c>
      <c r="R2363" s="19">
        <f t="shared" si="565"/>
        <v>0</v>
      </c>
      <c r="S2363" s="1015"/>
      <c r="T2363" s="914"/>
      <c r="U2363" s="914"/>
      <c r="V2363" s="914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</row>
    <row r="2364" spans="1:116" ht="9.75" customHeight="1" outlineLevel="4" x14ac:dyDescent="0.15">
      <c r="A2364" s="948" t="s">
        <v>128</v>
      </c>
      <c r="B2364" s="951" t="s">
        <v>10</v>
      </c>
      <c r="C2364" s="954" t="s">
        <v>11</v>
      </c>
      <c r="D2364" s="957" t="s">
        <v>10</v>
      </c>
      <c r="E2364" s="960" t="s">
        <v>11</v>
      </c>
      <c r="F2364" s="1135" t="s">
        <v>335</v>
      </c>
      <c r="G2364" s="942"/>
      <c r="H2364" s="942" t="s">
        <v>62</v>
      </c>
      <c r="I2364" s="986" t="s">
        <v>336</v>
      </c>
      <c r="J2364" s="14" t="s">
        <v>156</v>
      </c>
      <c r="K2364" s="20"/>
      <c r="L2364" s="20"/>
      <c r="M2364" s="17"/>
      <c r="N2364" s="17"/>
      <c r="O2364" s="17"/>
      <c r="P2364" s="17"/>
      <c r="Q2364" s="16"/>
      <c r="R2364" s="16"/>
      <c r="S2364" s="945"/>
      <c r="T2364" s="912"/>
      <c r="U2364" s="912"/>
      <c r="V2364" s="912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</row>
    <row r="2365" spans="1:116" ht="9.75" customHeight="1" outlineLevel="4" x14ac:dyDescent="0.15">
      <c r="A2365" s="949"/>
      <c r="B2365" s="952"/>
      <c r="C2365" s="955"/>
      <c r="D2365" s="958"/>
      <c r="E2365" s="961"/>
      <c r="F2365" s="1136"/>
      <c r="G2365" s="943"/>
      <c r="H2365" s="943"/>
      <c r="I2365" s="985"/>
      <c r="J2365" s="16" t="s">
        <v>157</v>
      </c>
      <c r="K2365" s="20"/>
      <c r="L2365" s="20"/>
      <c r="M2365" s="17"/>
      <c r="N2365" s="17"/>
      <c r="O2365" s="17"/>
      <c r="P2365" s="17"/>
      <c r="Q2365" s="16"/>
      <c r="R2365" s="16"/>
      <c r="S2365" s="946"/>
      <c r="T2365" s="913"/>
      <c r="U2365" s="913"/>
      <c r="V2365" s="913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</row>
    <row r="2366" spans="1:116" ht="9.75" customHeight="1" outlineLevel="4" x14ac:dyDescent="0.15">
      <c r="A2366" s="949"/>
      <c r="B2366" s="952"/>
      <c r="C2366" s="955"/>
      <c r="D2366" s="958"/>
      <c r="E2366" s="961"/>
      <c r="F2366" s="1136"/>
      <c r="G2366" s="943"/>
      <c r="H2366" s="943"/>
      <c r="I2366" s="985"/>
      <c r="J2366" s="16" t="s">
        <v>158</v>
      </c>
      <c r="K2366" s="20"/>
      <c r="L2366" s="20"/>
      <c r="M2366" s="17"/>
      <c r="N2366" s="17"/>
      <c r="O2366" s="17"/>
      <c r="P2366" s="17"/>
      <c r="Q2366" s="16"/>
      <c r="R2366" s="16"/>
      <c r="S2366" s="946"/>
      <c r="T2366" s="913"/>
      <c r="U2366" s="913"/>
      <c r="V2366" s="913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</row>
    <row r="2367" spans="1:116" ht="9.75" customHeight="1" outlineLevel="4" x14ac:dyDescent="0.15">
      <c r="A2367" s="949"/>
      <c r="B2367" s="952"/>
      <c r="C2367" s="955"/>
      <c r="D2367" s="958"/>
      <c r="E2367" s="961"/>
      <c r="F2367" s="1136"/>
      <c r="G2367" s="943"/>
      <c r="H2367" s="943"/>
      <c r="I2367" s="987"/>
      <c r="J2367" s="18" t="s">
        <v>159</v>
      </c>
      <c r="K2367" s="21"/>
      <c r="L2367" s="21"/>
      <c r="M2367" s="22"/>
      <c r="N2367" s="22"/>
      <c r="O2367" s="22"/>
      <c r="P2367" s="22"/>
      <c r="Q2367" s="18"/>
      <c r="R2367" s="18"/>
      <c r="S2367" s="946"/>
      <c r="T2367" s="913"/>
      <c r="U2367" s="913"/>
      <c r="V2367" s="913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  <c r="DK2367" s="6"/>
      <c r="DL2367" s="6"/>
    </row>
    <row r="2368" spans="1:116" ht="9.75" customHeight="1" outlineLevel="4" thickBot="1" x14ac:dyDescent="0.25">
      <c r="A2368" s="950"/>
      <c r="B2368" s="953"/>
      <c r="C2368" s="956"/>
      <c r="D2368" s="959"/>
      <c r="E2368" s="962"/>
      <c r="F2368" s="1137"/>
      <c r="G2368" s="944"/>
      <c r="H2368" s="944"/>
      <c r="I2368" s="988"/>
      <c r="J2368" s="19" t="s">
        <v>385</v>
      </c>
      <c r="K2368" s="19">
        <f>SUM(K2364:K2367)</f>
        <v>0</v>
      </c>
      <c r="L2368" s="19">
        <f>SUM(L2364:L2367)</f>
        <v>0</v>
      </c>
      <c r="M2368" s="19">
        <f t="shared" ref="M2368:R2368" si="566">SUM(M2364:M2367)</f>
        <v>0</v>
      </c>
      <c r="N2368" s="19">
        <f t="shared" si="566"/>
        <v>0</v>
      </c>
      <c r="O2368" s="19">
        <f t="shared" si="566"/>
        <v>0</v>
      </c>
      <c r="P2368" s="19">
        <f t="shared" si="566"/>
        <v>0</v>
      </c>
      <c r="Q2368" s="19">
        <f t="shared" si="566"/>
        <v>0</v>
      </c>
      <c r="R2368" s="19">
        <f t="shared" si="566"/>
        <v>0</v>
      </c>
      <c r="S2368" s="947"/>
      <c r="T2368" s="914"/>
      <c r="U2368" s="914"/>
      <c r="V2368" s="914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  <c r="DI2368" s="5"/>
      <c r="DJ2368" s="5"/>
      <c r="DK2368" s="5"/>
      <c r="DL2368" s="5"/>
    </row>
    <row r="2369" spans="1:116" ht="9.75" customHeight="1" outlineLevel="4" x14ac:dyDescent="0.2">
      <c r="A2369" s="1001" t="s">
        <v>128</v>
      </c>
      <c r="B2369" s="1005" t="s">
        <v>10</v>
      </c>
      <c r="C2369" s="1009" t="s">
        <v>11</v>
      </c>
      <c r="D2369" s="1045" t="s">
        <v>10</v>
      </c>
      <c r="E2369" s="1023" t="s">
        <v>12</v>
      </c>
      <c r="F2369" s="1050"/>
      <c r="G2369" s="985"/>
      <c r="H2369" s="985"/>
      <c r="I2369" s="985"/>
      <c r="J2369" s="14" t="s">
        <v>156</v>
      </c>
      <c r="K2369" s="20"/>
      <c r="L2369" s="20"/>
      <c r="M2369" s="17"/>
      <c r="N2369" s="17"/>
      <c r="O2369" s="17"/>
      <c r="P2369" s="17"/>
      <c r="Q2369" s="16"/>
      <c r="R2369" s="16"/>
      <c r="S2369" s="1013"/>
      <c r="T2369" s="912"/>
      <c r="U2369" s="912"/>
      <c r="V2369" s="912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  <c r="DI2369" s="5"/>
      <c r="DJ2369" s="5"/>
      <c r="DK2369" s="5"/>
      <c r="DL2369" s="5"/>
    </row>
    <row r="2370" spans="1:116" ht="9.75" customHeight="1" outlineLevel="4" x14ac:dyDescent="0.15">
      <c r="A2370" s="1001"/>
      <c r="B2370" s="1005"/>
      <c r="C2370" s="1009"/>
      <c r="D2370" s="1045"/>
      <c r="E2370" s="1023"/>
      <c r="F2370" s="1050"/>
      <c r="G2370" s="985"/>
      <c r="H2370" s="985"/>
      <c r="I2370" s="985"/>
      <c r="J2370" s="16" t="s">
        <v>157</v>
      </c>
      <c r="K2370" s="20"/>
      <c r="L2370" s="20"/>
      <c r="M2370" s="17"/>
      <c r="N2370" s="17"/>
      <c r="O2370" s="17"/>
      <c r="P2370" s="17"/>
      <c r="Q2370" s="16"/>
      <c r="R2370" s="16"/>
      <c r="S2370" s="1013"/>
      <c r="T2370" s="913"/>
      <c r="U2370" s="913"/>
      <c r="V2370" s="913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</row>
    <row r="2371" spans="1:116" ht="9.75" customHeight="1" outlineLevel="4" x14ac:dyDescent="0.15">
      <c r="A2371" s="1001"/>
      <c r="B2371" s="1005"/>
      <c r="C2371" s="1009"/>
      <c r="D2371" s="1045"/>
      <c r="E2371" s="1023"/>
      <c r="F2371" s="1050"/>
      <c r="G2371" s="985"/>
      <c r="H2371" s="985"/>
      <c r="I2371" s="985"/>
      <c r="J2371" s="16" t="s">
        <v>158</v>
      </c>
      <c r="K2371" s="20"/>
      <c r="L2371" s="20"/>
      <c r="M2371" s="17"/>
      <c r="N2371" s="17"/>
      <c r="O2371" s="17"/>
      <c r="P2371" s="17"/>
      <c r="Q2371" s="16"/>
      <c r="R2371" s="16"/>
      <c r="S2371" s="1013"/>
      <c r="T2371" s="913"/>
      <c r="U2371" s="913"/>
      <c r="V2371" s="913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</row>
    <row r="2372" spans="1:116" ht="11.25" customHeight="1" outlineLevel="4" x14ac:dyDescent="0.15">
      <c r="A2372" s="1002"/>
      <c r="B2372" s="1006"/>
      <c r="C2372" s="1010"/>
      <c r="D2372" s="1046"/>
      <c r="E2372" s="1024"/>
      <c r="F2372" s="1051"/>
      <c r="G2372" s="987"/>
      <c r="H2372" s="987"/>
      <c r="I2372" s="987"/>
      <c r="J2372" s="18" t="s">
        <v>159</v>
      </c>
      <c r="K2372" s="21"/>
      <c r="L2372" s="21"/>
      <c r="M2372" s="22"/>
      <c r="N2372" s="22"/>
      <c r="O2372" s="22"/>
      <c r="P2372" s="22"/>
      <c r="Q2372" s="18"/>
      <c r="R2372" s="18"/>
      <c r="S2372" s="1014"/>
      <c r="T2372" s="913"/>
      <c r="U2372" s="913"/>
      <c r="V2372" s="913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</row>
    <row r="2373" spans="1:116" ht="9.75" customHeight="1" outlineLevel="4" thickBot="1" x14ac:dyDescent="0.2">
      <c r="A2373" s="1003"/>
      <c r="B2373" s="1007"/>
      <c r="C2373" s="1011"/>
      <c r="D2373" s="1047"/>
      <c r="E2373" s="1025"/>
      <c r="F2373" s="1052"/>
      <c r="G2373" s="988"/>
      <c r="H2373" s="988"/>
      <c r="I2373" s="988"/>
      <c r="J2373" s="19" t="s">
        <v>385</v>
      </c>
      <c r="K2373" s="19">
        <f>SUM(K2369:K2372)</f>
        <v>0</v>
      </c>
      <c r="L2373" s="19">
        <f>SUM(L2369:L2372)</f>
        <v>0</v>
      </c>
      <c r="M2373" s="19">
        <f t="shared" ref="M2373:R2373" si="567">SUM(M2369:M2372)</f>
        <v>0</v>
      </c>
      <c r="N2373" s="19">
        <f t="shared" si="567"/>
        <v>0</v>
      </c>
      <c r="O2373" s="19">
        <f t="shared" si="567"/>
        <v>0</v>
      </c>
      <c r="P2373" s="19">
        <f t="shared" si="567"/>
        <v>0</v>
      </c>
      <c r="Q2373" s="19">
        <f t="shared" si="567"/>
        <v>0</v>
      </c>
      <c r="R2373" s="19">
        <f t="shared" si="567"/>
        <v>0</v>
      </c>
      <c r="S2373" s="1015"/>
      <c r="T2373" s="914"/>
      <c r="U2373" s="914"/>
      <c r="V2373" s="914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</row>
    <row r="2374" spans="1:116" ht="9.75" customHeight="1" outlineLevel="3" thickBot="1" x14ac:dyDescent="0.2">
      <c r="A2374" s="23" t="s">
        <v>128</v>
      </c>
      <c r="B2374" s="24" t="s">
        <v>10</v>
      </c>
      <c r="C2374" s="87" t="s">
        <v>11</v>
      </c>
      <c r="D2374" s="25">
        <v>1</v>
      </c>
      <c r="E2374" s="915" t="s">
        <v>46</v>
      </c>
      <c r="F2374" s="916"/>
      <c r="G2374" s="916"/>
      <c r="H2374" s="916"/>
      <c r="I2374" s="916"/>
      <c r="J2374" s="917"/>
      <c r="K2374" s="26">
        <f>K2363+K2368+K2373</f>
        <v>159112.38</v>
      </c>
      <c r="L2374" s="26">
        <f>L2363+L2368+L2373</f>
        <v>127290.06</v>
      </c>
      <c r="M2374" s="26">
        <f t="shared" ref="M2374:R2374" si="568">M2363+M2368+M2373</f>
        <v>127290.06</v>
      </c>
      <c r="N2374" s="26">
        <f t="shared" si="568"/>
        <v>3751</v>
      </c>
      <c r="O2374" s="26">
        <f t="shared" si="568"/>
        <v>0</v>
      </c>
      <c r="P2374" s="26">
        <f t="shared" si="568"/>
        <v>123539.06</v>
      </c>
      <c r="Q2374" s="26">
        <f t="shared" si="568"/>
        <v>31822.52</v>
      </c>
      <c r="R2374" s="26">
        <f t="shared" si="568"/>
        <v>0</v>
      </c>
      <c r="S2374" s="27" t="s">
        <v>13</v>
      </c>
      <c r="T2374" s="26" t="s">
        <v>13</v>
      </c>
      <c r="U2374" s="28" t="s">
        <v>13</v>
      </c>
      <c r="V2374" s="29" t="s">
        <v>13</v>
      </c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</row>
    <row r="2375" spans="1:116" ht="9.75" customHeight="1" outlineLevel="4" thickBot="1" x14ac:dyDescent="0.2">
      <c r="A2375" s="11" t="s">
        <v>128</v>
      </c>
      <c r="B2375" s="12" t="s">
        <v>10</v>
      </c>
      <c r="C2375" s="86" t="s">
        <v>11</v>
      </c>
      <c r="D2375" s="13">
        <v>2</v>
      </c>
      <c r="E2375" s="1016" t="s">
        <v>271</v>
      </c>
      <c r="F2375" s="1017"/>
      <c r="G2375" s="1017"/>
      <c r="H2375" s="1017"/>
      <c r="I2375" s="1017"/>
      <c r="J2375" s="1017"/>
      <c r="K2375" s="1017"/>
      <c r="L2375" s="1017"/>
      <c r="M2375" s="1017"/>
      <c r="N2375" s="1017"/>
      <c r="O2375" s="1017"/>
      <c r="P2375" s="1017"/>
      <c r="Q2375" s="1017"/>
      <c r="R2375" s="1017"/>
      <c r="S2375" s="1017"/>
      <c r="T2375" s="1017"/>
      <c r="U2375" s="1017"/>
      <c r="V2375" s="1018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</row>
    <row r="2376" spans="1:116" ht="9.75" customHeight="1" outlineLevel="4" x14ac:dyDescent="0.15">
      <c r="A2376" s="1000" t="s">
        <v>128</v>
      </c>
      <c r="B2376" s="1004" t="s">
        <v>10</v>
      </c>
      <c r="C2376" s="1008" t="s">
        <v>11</v>
      </c>
      <c r="D2376" s="1048" t="s">
        <v>11</v>
      </c>
      <c r="E2376" s="1022" t="s">
        <v>10</v>
      </c>
      <c r="F2376" s="966"/>
      <c r="G2376" s="942"/>
      <c r="H2376" s="942"/>
      <c r="I2376" s="942"/>
      <c r="J2376" s="16" t="s">
        <v>156</v>
      </c>
      <c r="K2376" s="20"/>
      <c r="L2376" s="14"/>
      <c r="M2376" s="15"/>
      <c r="N2376" s="15"/>
      <c r="O2376" s="15"/>
      <c r="P2376" s="15"/>
      <c r="Q2376" s="14"/>
      <c r="R2376" s="14"/>
      <c r="S2376" s="1012"/>
      <c r="T2376" s="912"/>
      <c r="U2376" s="912"/>
      <c r="V2376" s="912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</row>
    <row r="2377" spans="1:116" ht="9.75" customHeight="1" outlineLevel="4" x14ac:dyDescent="0.15">
      <c r="A2377" s="1001"/>
      <c r="B2377" s="1005"/>
      <c r="C2377" s="1009"/>
      <c r="D2377" s="1045"/>
      <c r="E2377" s="1023"/>
      <c r="F2377" s="967"/>
      <c r="G2377" s="943"/>
      <c r="H2377" s="943"/>
      <c r="I2377" s="943"/>
      <c r="J2377" s="16" t="s">
        <v>157</v>
      </c>
      <c r="K2377" s="20"/>
      <c r="L2377" s="16"/>
      <c r="M2377" s="17"/>
      <c r="N2377" s="17"/>
      <c r="O2377" s="17"/>
      <c r="P2377" s="17"/>
      <c r="Q2377" s="16"/>
      <c r="R2377" s="16"/>
      <c r="S2377" s="1013"/>
      <c r="T2377" s="913"/>
      <c r="U2377" s="913"/>
      <c r="V2377" s="913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</row>
    <row r="2378" spans="1:116" ht="9.75" customHeight="1" outlineLevel="4" x14ac:dyDescent="0.15">
      <c r="A2378" s="1001"/>
      <c r="B2378" s="1005"/>
      <c r="C2378" s="1009"/>
      <c r="D2378" s="1045"/>
      <c r="E2378" s="1023"/>
      <c r="F2378" s="967"/>
      <c r="G2378" s="943"/>
      <c r="H2378" s="943"/>
      <c r="I2378" s="943"/>
      <c r="J2378" s="16" t="s">
        <v>158</v>
      </c>
      <c r="K2378" s="20"/>
      <c r="L2378" s="16"/>
      <c r="M2378" s="17"/>
      <c r="N2378" s="17"/>
      <c r="O2378" s="17"/>
      <c r="P2378" s="17"/>
      <c r="Q2378" s="16"/>
      <c r="R2378" s="16"/>
      <c r="S2378" s="1013"/>
      <c r="T2378" s="913"/>
      <c r="U2378" s="913"/>
      <c r="V2378" s="913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</row>
    <row r="2379" spans="1:116" ht="9.75" customHeight="1" outlineLevel="4" x14ac:dyDescent="0.15">
      <c r="A2379" s="1002"/>
      <c r="B2379" s="1006"/>
      <c r="C2379" s="1010"/>
      <c r="D2379" s="1046"/>
      <c r="E2379" s="1024"/>
      <c r="F2379" s="967"/>
      <c r="G2379" s="943"/>
      <c r="H2379" s="943"/>
      <c r="I2379" s="943"/>
      <c r="J2379" s="18" t="s">
        <v>159</v>
      </c>
      <c r="K2379" s="21"/>
      <c r="L2379" s="18"/>
      <c r="M2379" s="18"/>
      <c r="N2379" s="18"/>
      <c r="O2379" s="18"/>
      <c r="P2379" s="18"/>
      <c r="Q2379" s="18"/>
      <c r="R2379" s="18"/>
      <c r="S2379" s="1014"/>
      <c r="T2379" s="913"/>
      <c r="U2379" s="913"/>
      <c r="V2379" s="913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</row>
    <row r="2380" spans="1:116" ht="9.75" customHeight="1" outlineLevel="4" thickBot="1" x14ac:dyDescent="0.2">
      <c r="A2380" s="1003"/>
      <c r="B2380" s="1007"/>
      <c r="C2380" s="1011"/>
      <c r="D2380" s="1047"/>
      <c r="E2380" s="1025"/>
      <c r="F2380" s="968"/>
      <c r="G2380" s="944"/>
      <c r="H2380" s="944"/>
      <c r="I2380" s="944"/>
      <c r="J2380" s="19" t="s">
        <v>385</v>
      </c>
      <c r="K2380" s="19">
        <f>SUM(K2376:K2379)</f>
        <v>0</v>
      </c>
      <c r="L2380" s="19">
        <f>SUM(L2376:L2379)</f>
        <v>0</v>
      </c>
      <c r="M2380" s="19">
        <f t="shared" ref="M2380:R2380" si="569">SUM(M2376:M2379)</f>
        <v>0</v>
      </c>
      <c r="N2380" s="19">
        <f t="shared" si="569"/>
        <v>0</v>
      </c>
      <c r="O2380" s="19">
        <f t="shared" si="569"/>
        <v>0</v>
      </c>
      <c r="P2380" s="19">
        <f t="shared" si="569"/>
        <v>0</v>
      </c>
      <c r="Q2380" s="19">
        <f t="shared" si="569"/>
        <v>0</v>
      </c>
      <c r="R2380" s="19">
        <f t="shared" si="569"/>
        <v>0</v>
      </c>
      <c r="S2380" s="1015"/>
      <c r="T2380" s="914"/>
      <c r="U2380" s="914"/>
      <c r="V2380" s="914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</row>
    <row r="2381" spans="1:116" ht="9.75" customHeight="1" outlineLevel="4" x14ac:dyDescent="0.15">
      <c r="A2381" s="948" t="s">
        <v>128</v>
      </c>
      <c r="B2381" s="951" t="s">
        <v>10</v>
      </c>
      <c r="C2381" s="954" t="s">
        <v>11</v>
      </c>
      <c r="D2381" s="957" t="s">
        <v>11</v>
      </c>
      <c r="E2381" s="960" t="s">
        <v>11</v>
      </c>
      <c r="F2381" s="963"/>
      <c r="G2381" s="942"/>
      <c r="H2381" s="942"/>
      <c r="I2381" s="942"/>
      <c r="J2381" s="14" t="s">
        <v>156</v>
      </c>
      <c r="K2381" s="20"/>
      <c r="L2381" s="20"/>
      <c r="M2381" s="17"/>
      <c r="N2381" s="17"/>
      <c r="O2381" s="17"/>
      <c r="P2381" s="17"/>
      <c r="Q2381" s="16"/>
      <c r="R2381" s="16"/>
      <c r="S2381" s="945"/>
      <c r="T2381" s="912"/>
      <c r="U2381" s="912"/>
      <c r="V2381" s="912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</row>
    <row r="2382" spans="1:116" ht="9.75" customHeight="1" outlineLevel="4" x14ac:dyDescent="0.15">
      <c r="A2382" s="949"/>
      <c r="B2382" s="952"/>
      <c r="C2382" s="955"/>
      <c r="D2382" s="958"/>
      <c r="E2382" s="961"/>
      <c r="F2382" s="964"/>
      <c r="G2382" s="943"/>
      <c r="H2382" s="943"/>
      <c r="I2382" s="943"/>
      <c r="J2382" s="16" t="s">
        <v>157</v>
      </c>
      <c r="K2382" s="20"/>
      <c r="L2382" s="20"/>
      <c r="M2382" s="17"/>
      <c r="N2382" s="17"/>
      <c r="O2382" s="17"/>
      <c r="P2382" s="17"/>
      <c r="Q2382" s="16"/>
      <c r="R2382" s="16"/>
      <c r="S2382" s="946"/>
      <c r="T2382" s="913"/>
      <c r="U2382" s="913"/>
      <c r="V2382" s="913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</row>
    <row r="2383" spans="1:116" ht="9.75" customHeight="1" outlineLevel="4" x14ac:dyDescent="0.15">
      <c r="A2383" s="949"/>
      <c r="B2383" s="952"/>
      <c r="C2383" s="955"/>
      <c r="D2383" s="958"/>
      <c r="E2383" s="961"/>
      <c r="F2383" s="964"/>
      <c r="G2383" s="943"/>
      <c r="H2383" s="943"/>
      <c r="I2383" s="943"/>
      <c r="J2383" s="16" t="s">
        <v>158</v>
      </c>
      <c r="K2383" s="20"/>
      <c r="L2383" s="20"/>
      <c r="M2383" s="17"/>
      <c r="N2383" s="17"/>
      <c r="O2383" s="17"/>
      <c r="P2383" s="17"/>
      <c r="Q2383" s="16"/>
      <c r="R2383" s="16"/>
      <c r="S2383" s="946"/>
      <c r="T2383" s="913"/>
      <c r="U2383" s="913"/>
      <c r="V2383" s="913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</row>
    <row r="2384" spans="1:116" ht="9.75" customHeight="1" outlineLevel="4" x14ac:dyDescent="0.15">
      <c r="A2384" s="949"/>
      <c r="B2384" s="952"/>
      <c r="C2384" s="955"/>
      <c r="D2384" s="958"/>
      <c r="E2384" s="961"/>
      <c r="F2384" s="964"/>
      <c r="G2384" s="943"/>
      <c r="H2384" s="943"/>
      <c r="I2384" s="943"/>
      <c r="J2384" s="18" t="s">
        <v>159</v>
      </c>
      <c r="K2384" s="21"/>
      <c r="L2384" s="21"/>
      <c r="M2384" s="22"/>
      <c r="N2384" s="22"/>
      <c r="O2384" s="22"/>
      <c r="P2384" s="22"/>
      <c r="Q2384" s="18"/>
      <c r="R2384" s="18"/>
      <c r="S2384" s="946"/>
      <c r="T2384" s="913"/>
      <c r="U2384" s="913"/>
      <c r="V2384" s="913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</row>
    <row r="2385" spans="1:116" ht="9.75" customHeight="1" outlineLevel="4" thickBot="1" x14ac:dyDescent="0.2">
      <c r="A2385" s="950"/>
      <c r="B2385" s="953"/>
      <c r="C2385" s="956"/>
      <c r="D2385" s="959"/>
      <c r="E2385" s="962"/>
      <c r="F2385" s="965"/>
      <c r="G2385" s="944"/>
      <c r="H2385" s="944"/>
      <c r="I2385" s="944"/>
      <c r="J2385" s="19" t="s">
        <v>385</v>
      </c>
      <c r="K2385" s="19">
        <f>SUM(K2381:K2384)</f>
        <v>0</v>
      </c>
      <c r="L2385" s="19">
        <f>SUM(L2381:L2384)</f>
        <v>0</v>
      </c>
      <c r="M2385" s="19">
        <f t="shared" ref="M2385:R2385" si="570">SUM(M2381:M2384)</f>
        <v>0</v>
      </c>
      <c r="N2385" s="19">
        <f t="shared" si="570"/>
        <v>0</v>
      </c>
      <c r="O2385" s="19">
        <f t="shared" si="570"/>
        <v>0</v>
      </c>
      <c r="P2385" s="19">
        <f t="shared" si="570"/>
        <v>0</v>
      </c>
      <c r="Q2385" s="19">
        <f t="shared" si="570"/>
        <v>0</v>
      </c>
      <c r="R2385" s="19">
        <f t="shared" si="570"/>
        <v>0</v>
      </c>
      <c r="S2385" s="947"/>
      <c r="T2385" s="914"/>
      <c r="U2385" s="914"/>
      <c r="V2385" s="914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</row>
    <row r="2386" spans="1:116" ht="9.75" customHeight="1" outlineLevel="4" x14ac:dyDescent="0.15">
      <c r="A2386" s="1001" t="s">
        <v>128</v>
      </c>
      <c r="B2386" s="1005" t="s">
        <v>10</v>
      </c>
      <c r="C2386" s="1009" t="s">
        <v>11</v>
      </c>
      <c r="D2386" s="1045" t="s">
        <v>11</v>
      </c>
      <c r="E2386" s="960" t="s">
        <v>12</v>
      </c>
      <c r="F2386" s="963"/>
      <c r="G2386" s="942"/>
      <c r="H2386" s="942"/>
      <c r="I2386" s="942"/>
      <c r="J2386" s="14" t="s">
        <v>156</v>
      </c>
      <c r="K2386" s="20"/>
      <c r="L2386" s="20"/>
      <c r="M2386" s="17"/>
      <c r="N2386" s="17"/>
      <c r="O2386" s="17"/>
      <c r="P2386" s="17"/>
      <c r="Q2386" s="16"/>
      <c r="R2386" s="16"/>
      <c r="S2386" s="1013"/>
      <c r="T2386" s="912"/>
      <c r="U2386" s="912"/>
      <c r="V2386" s="912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</row>
    <row r="2387" spans="1:116" ht="9.75" customHeight="1" outlineLevel="4" x14ac:dyDescent="0.15">
      <c r="A2387" s="1001"/>
      <c r="B2387" s="1005"/>
      <c r="C2387" s="1009"/>
      <c r="D2387" s="1045"/>
      <c r="E2387" s="961"/>
      <c r="F2387" s="964"/>
      <c r="G2387" s="943"/>
      <c r="H2387" s="943"/>
      <c r="I2387" s="943"/>
      <c r="J2387" s="16" t="s">
        <v>157</v>
      </c>
      <c r="K2387" s="20"/>
      <c r="L2387" s="20"/>
      <c r="M2387" s="17"/>
      <c r="N2387" s="17"/>
      <c r="O2387" s="17"/>
      <c r="P2387" s="17"/>
      <c r="Q2387" s="16"/>
      <c r="R2387" s="16"/>
      <c r="S2387" s="1013"/>
      <c r="T2387" s="913"/>
      <c r="U2387" s="913"/>
      <c r="V2387" s="913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</row>
    <row r="2388" spans="1:116" ht="10.5" customHeight="1" outlineLevel="4" x14ac:dyDescent="0.15">
      <c r="A2388" s="1001"/>
      <c r="B2388" s="1005"/>
      <c r="C2388" s="1009"/>
      <c r="D2388" s="1045"/>
      <c r="E2388" s="961"/>
      <c r="F2388" s="964"/>
      <c r="G2388" s="943"/>
      <c r="H2388" s="943"/>
      <c r="I2388" s="943"/>
      <c r="J2388" s="16" t="s">
        <v>158</v>
      </c>
      <c r="K2388" s="20"/>
      <c r="L2388" s="20"/>
      <c r="M2388" s="17"/>
      <c r="N2388" s="17"/>
      <c r="O2388" s="17"/>
      <c r="P2388" s="17"/>
      <c r="Q2388" s="16"/>
      <c r="R2388" s="16"/>
      <c r="S2388" s="1013"/>
      <c r="T2388" s="913"/>
      <c r="U2388" s="913"/>
      <c r="V2388" s="913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</row>
    <row r="2389" spans="1:116" ht="10.5" customHeight="1" outlineLevel="4" x14ac:dyDescent="0.15">
      <c r="A2389" s="1002"/>
      <c r="B2389" s="1006"/>
      <c r="C2389" s="1010"/>
      <c r="D2389" s="1046"/>
      <c r="E2389" s="961"/>
      <c r="F2389" s="964"/>
      <c r="G2389" s="943"/>
      <c r="H2389" s="943"/>
      <c r="I2389" s="943"/>
      <c r="J2389" s="18" t="s">
        <v>159</v>
      </c>
      <c r="K2389" s="21"/>
      <c r="L2389" s="21"/>
      <c r="M2389" s="22"/>
      <c r="N2389" s="22"/>
      <c r="O2389" s="22"/>
      <c r="P2389" s="22"/>
      <c r="Q2389" s="18"/>
      <c r="R2389" s="18"/>
      <c r="S2389" s="1014"/>
      <c r="T2389" s="913"/>
      <c r="U2389" s="913"/>
      <c r="V2389" s="913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</row>
    <row r="2390" spans="1:116" ht="9.75" customHeight="1" outlineLevel="4" thickBot="1" x14ac:dyDescent="0.2">
      <c r="A2390" s="1003"/>
      <c r="B2390" s="1007"/>
      <c r="C2390" s="1011"/>
      <c r="D2390" s="1047"/>
      <c r="E2390" s="962"/>
      <c r="F2390" s="965"/>
      <c r="G2390" s="944"/>
      <c r="H2390" s="944"/>
      <c r="I2390" s="944"/>
      <c r="J2390" s="19" t="s">
        <v>385</v>
      </c>
      <c r="K2390" s="19">
        <f>SUM(K2386:K2389)</f>
        <v>0</v>
      </c>
      <c r="L2390" s="19">
        <f>SUM(L2386:L2389)</f>
        <v>0</v>
      </c>
      <c r="M2390" s="19">
        <f t="shared" ref="M2390:R2390" si="571">SUM(M2386:M2389)</f>
        <v>0</v>
      </c>
      <c r="N2390" s="19">
        <f t="shared" si="571"/>
        <v>0</v>
      </c>
      <c r="O2390" s="19">
        <f t="shared" si="571"/>
        <v>0</v>
      </c>
      <c r="P2390" s="19">
        <f t="shared" si="571"/>
        <v>0</v>
      </c>
      <c r="Q2390" s="19">
        <f t="shared" si="571"/>
        <v>0</v>
      </c>
      <c r="R2390" s="19">
        <f t="shared" si="571"/>
        <v>0</v>
      </c>
      <c r="S2390" s="1015"/>
      <c r="T2390" s="914"/>
      <c r="U2390" s="914"/>
      <c r="V2390" s="914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</row>
    <row r="2391" spans="1:116" ht="9.75" customHeight="1" outlineLevel="3" thickBot="1" x14ac:dyDescent="0.2">
      <c r="A2391" s="23" t="s">
        <v>128</v>
      </c>
      <c r="B2391" s="24" t="s">
        <v>10</v>
      </c>
      <c r="C2391" s="87" t="s">
        <v>11</v>
      </c>
      <c r="D2391" s="25">
        <v>2</v>
      </c>
      <c r="E2391" s="915" t="s">
        <v>46</v>
      </c>
      <c r="F2391" s="916"/>
      <c r="G2391" s="916"/>
      <c r="H2391" s="916"/>
      <c r="I2391" s="916"/>
      <c r="J2391" s="917"/>
      <c r="K2391" s="26">
        <f>K2380+K2385+K2390</f>
        <v>0</v>
      </c>
      <c r="L2391" s="26">
        <f>L2380+L2385+L2390</f>
        <v>0</v>
      </c>
      <c r="M2391" s="26">
        <f t="shared" ref="M2391:R2391" si="572">M2380+M2385+M2390</f>
        <v>0</v>
      </c>
      <c r="N2391" s="26">
        <f t="shared" si="572"/>
        <v>0</v>
      </c>
      <c r="O2391" s="26">
        <f t="shared" si="572"/>
        <v>0</v>
      </c>
      <c r="P2391" s="26">
        <f t="shared" si="572"/>
        <v>0</v>
      </c>
      <c r="Q2391" s="26">
        <f t="shared" si="572"/>
        <v>0</v>
      </c>
      <c r="R2391" s="26">
        <f t="shared" si="572"/>
        <v>0</v>
      </c>
      <c r="S2391" s="27" t="s">
        <v>13</v>
      </c>
      <c r="T2391" s="26" t="s">
        <v>13</v>
      </c>
      <c r="U2391" s="28" t="s">
        <v>13</v>
      </c>
      <c r="V2391" s="29" t="s">
        <v>13</v>
      </c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</row>
    <row r="2392" spans="1:116" ht="9.75" customHeight="1" outlineLevel="4" thickBot="1" x14ac:dyDescent="0.2">
      <c r="A2392" s="11" t="s">
        <v>128</v>
      </c>
      <c r="B2392" s="12" t="s">
        <v>10</v>
      </c>
      <c r="C2392" s="86" t="s">
        <v>11</v>
      </c>
      <c r="D2392" s="13">
        <v>3</v>
      </c>
      <c r="E2392" s="1016" t="s">
        <v>137</v>
      </c>
      <c r="F2392" s="1017"/>
      <c r="G2392" s="1017"/>
      <c r="H2392" s="1017"/>
      <c r="I2392" s="1017"/>
      <c r="J2392" s="1017"/>
      <c r="K2392" s="1017"/>
      <c r="L2392" s="1017"/>
      <c r="M2392" s="1017"/>
      <c r="N2392" s="1017"/>
      <c r="O2392" s="1017"/>
      <c r="P2392" s="1017"/>
      <c r="Q2392" s="1017"/>
      <c r="R2392" s="1017"/>
      <c r="S2392" s="1017"/>
      <c r="T2392" s="1017"/>
      <c r="U2392" s="1017"/>
      <c r="V2392" s="1018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</row>
    <row r="2393" spans="1:116" ht="9.75" customHeight="1" outlineLevel="4" x14ac:dyDescent="0.15">
      <c r="A2393" s="1000" t="s">
        <v>128</v>
      </c>
      <c r="B2393" s="1004" t="s">
        <v>10</v>
      </c>
      <c r="C2393" s="1008" t="s">
        <v>11</v>
      </c>
      <c r="D2393" s="1048" t="s">
        <v>12</v>
      </c>
      <c r="E2393" s="1022" t="s">
        <v>10</v>
      </c>
      <c r="F2393" s="1169" t="s">
        <v>327</v>
      </c>
      <c r="G2393" s="942" t="s">
        <v>444</v>
      </c>
      <c r="H2393" s="93" t="s">
        <v>430</v>
      </c>
      <c r="I2393" s="986" t="s">
        <v>472</v>
      </c>
      <c r="J2393" s="16" t="s">
        <v>156</v>
      </c>
      <c r="K2393" s="20">
        <v>54375.87</v>
      </c>
      <c r="L2393" s="14">
        <v>362505.79</v>
      </c>
      <c r="M2393" s="15">
        <f>N2393+P2393</f>
        <v>362505.79</v>
      </c>
      <c r="N2393" s="15">
        <v>2530.79</v>
      </c>
      <c r="O2393" s="15"/>
      <c r="P2393" s="15">
        <v>359975</v>
      </c>
      <c r="Q2393" s="14">
        <v>0</v>
      </c>
      <c r="R2393" s="14"/>
      <c r="S2393" s="1019" t="s">
        <v>432</v>
      </c>
      <c r="T2393" s="912">
        <v>0</v>
      </c>
      <c r="U2393" s="912">
        <v>1</v>
      </c>
      <c r="V2393" s="912" t="s">
        <v>13</v>
      </c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</row>
    <row r="2394" spans="1:116" ht="9.75" customHeight="1" outlineLevel="4" x14ac:dyDescent="0.15">
      <c r="A2394" s="1001"/>
      <c r="B2394" s="1005"/>
      <c r="C2394" s="1009"/>
      <c r="D2394" s="1045"/>
      <c r="E2394" s="1023"/>
      <c r="F2394" s="1170"/>
      <c r="G2394" s="943"/>
      <c r="H2394" s="943" t="s">
        <v>431</v>
      </c>
      <c r="I2394" s="985"/>
      <c r="J2394" s="16" t="s">
        <v>157</v>
      </c>
      <c r="K2394" s="20"/>
      <c r="L2394" s="16"/>
      <c r="M2394" s="17"/>
      <c r="N2394" s="17"/>
      <c r="O2394" s="17"/>
      <c r="P2394" s="17"/>
      <c r="Q2394" s="16"/>
      <c r="R2394" s="16"/>
      <c r="S2394" s="1021"/>
      <c r="T2394" s="913"/>
      <c r="U2394" s="913"/>
      <c r="V2394" s="913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</row>
    <row r="2395" spans="1:116" ht="21" customHeight="1" outlineLevel="4" x14ac:dyDescent="0.15">
      <c r="A2395" s="1001"/>
      <c r="B2395" s="1005"/>
      <c r="C2395" s="1009"/>
      <c r="D2395" s="1045"/>
      <c r="E2395" s="1023"/>
      <c r="F2395" s="1170"/>
      <c r="G2395" s="943"/>
      <c r="H2395" s="943"/>
      <c r="I2395" s="985"/>
      <c r="J2395" s="16" t="s">
        <v>158</v>
      </c>
      <c r="K2395" s="20">
        <v>308129.91999999998</v>
      </c>
      <c r="L2395" s="16"/>
      <c r="M2395" s="17"/>
      <c r="N2395" s="17"/>
      <c r="O2395" s="17"/>
      <c r="P2395" s="17"/>
      <c r="Q2395" s="16"/>
      <c r="R2395" s="16"/>
      <c r="S2395" s="101" t="s">
        <v>434</v>
      </c>
      <c r="T2395" s="92">
        <v>0</v>
      </c>
      <c r="U2395" s="92">
        <v>40000</v>
      </c>
      <c r="V2395" s="102" t="s">
        <v>13</v>
      </c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</row>
    <row r="2396" spans="1:116" ht="14.25" customHeight="1" outlineLevel="4" x14ac:dyDescent="0.15">
      <c r="A2396" s="1002"/>
      <c r="B2396" s="1006"/>
      <c r="C2396" s="1010"/>
      <c r="D2396" s="1046"/>
      <c r="E2396" s="1024"/>
      <c r="F2396" s="1170"/>
      <c r="G2396" s="943"/>
      <c r="H2396" s="943" t="s">
        <v>62</v>
      </c>
      <c r="I2396" s="987"/>
      <c r="J2396" s="18" t="s">
        <v>159</v>
      </c>
      <c r="K2396" s="21"/>
      <c r="L2396" s="18"/>
      <c r="M2396" s="18"/>
      <c r="N2396" s="18"/>
      <c r="O2396" s="18"/>
      <c r="P2396" s="18"/>
      <c r="Q2396" s="18"/>
      <c r="R2396" s="18"/>
      <c r="S2396" s="1053" t="s">
        <v>433</v>
      </c>
      <c r="T2396" s="913">
        <v>0</v>
      </c>
      <c r="U2396" s="913">
        <v>15480</v>
      </c>
      <c r="V2396" s="913" t="s">
        <v>13</v>
      </c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</row>
    <row r="2397" spans="1:116" ht="14.25" customHeight="1" outlineLevel="4" thickBot="1" x14ac:dyDescent="0.2">
      <c r="A2397" s="1003"/>
      <c r="B2397" s="1007"/>
      <c r="C2397" s="1011"/>
      <c r="D2397" s="1047"/>
      <c r="E2397" s="1025"/>
      <c r="F2397" s="1171"/>
      <c r="G2397" s="944"/>
      <c r="H2397" s="944"/>
      <c r="I2397" s="988"/>
      <c r="J2397" s="19" t="s">
        <v>385</v>
      </c>
      <c r="K2397" s="19">
        <f>SUM(K2393:K2396)</f>
        <v>362505.79</v>
      </c>
      <c r="L2397" s="19">
        <f>SUM(L2393:L2396)</f>
        <v>362505.79</v>
      </c>
      <c r="M2397" s="19">
        <f t="shared" ref="M2397:R2397" si="573">SUM(M2393:M2396)</f>
        <v>362505.79</v>
      </c>
      <c r="N2397" s="19">
        <f t="shared" si="573"/>
        <v>2530.79</v>
      </c>
      <c r="O2397" s="19">
        <f t="shared" si="573"/>
        <v>0</v>
      </c>
      <c r="P2397" s="19">
        <f t="shared" si="573"/>
        <v>359975</v>
      </c>
      <c r="Q2397" s="19">
        <f t="shared" si="573"/>
        <v>0</v>
      </c>
      <c r="R2397" s="19">
        <f t="shared" si="573"/>
        <v>0</v>
      </c>
      <c r="S2397" s="1026"/>
      <c r="T2397" s="914"/>
      <c r="U2397" s="914"/>
      <c r="V2397" s="914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</row>
    <row r="2398" spans="1:116" ht="9.75" customHeight="1" outlineLevel="4" x14ac:dyDescent="0.15">
      <c r="A2398" s="948" t="s">
        <v>128</v>
      </c>
      <c r="B2398" s="951" t="s">
        <v>10</v>
      </c>
      <c r="C2398" s="954" t="s">
        <v>11</v>
      </c>
      <c r="D2398" s="957" t="s">
        <v>12</v>
      </c>
      <c r="E2398" s="960" t="s">
        <v>11</v>
      </c>
      <c r="F2398" s="1135" t="s">
        <v>337</v>
      </c>
      <c r="G2398" s="942"/>
      <c r="H2398" s="942" t="s">
        <v>62</v>
      </c>
      <c r="I2398" s="986" t="s">
        <v>336</v>
      </c>
      <c r="J2398" s="14" t="s">
        <v>156</v>
      </c>
      <c r="K2398" s="20"/>
      <c r="L2398" s="20"/>
      <c r="M2398" s="17"/>
      <c r="N2398" s="17"/>
      <c r="O2398" s="17"/>
      <c r="P2398" s="17"/>
      <c r="Q2398" s="16"/>
      <c r="R2398" s="16"/>
      <c r="S2398" s="945"/>
      <c r="T2398" s="912"/>
      <c r="U2398" s="912"/>
      <c r="V2398" s="912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</row>
    <row r="2399" spans="1:116" ht="9.75" customHeight="1" outlineLevel="4" x14ac:dyDescent="0.15">
      <c r="A2399" s="949"/>
      <c r="B2399" s="952"/>
      <c r="C2399" s="955"/>
      <c r="D2399" s="958"/>
      <c r="E2399" s="961"/>
      <c r="F2399" s="1136"/>
      <c r="G2399" s="943"/>
      <c r="H2399" s="943"/>
      <c r="I2399" s="985"/>
      <c r="J2399" s="16" t="s">
        <v>157</v>
      </c>
      <c r="K2399" s="20"/>
      <c r="L2399" s="20"/>
      <c r="M2399" s="17"/>
      <c r="N2399" s="17"/>
      <c r="O2399" s="17"/>
      <c r="P2399" s="17"/>
      <c r="Q2399" s="16"/>
      <c r="R2399" s="16"/>
      <c r="S2399" s="946"/>
      <c r="T2399" s="913"/>
      <c r="U2399" s="913"/>
      <c r="V2399" s="913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</row>
    <row r="2400" spans="1:116" ht="9.75" customHeight="1" outlineLevel="4" x14ac:dyDescent="0.15">
      <c r="A2400" s="949"/>
      <c r="B2400" s="952"/>
      <c r="C2400" s="955"/>
      <c r="D2400" s="958"/>
      <c r="E2400" s="961"/>
      <c r="F2400" s="1136"/>
      <c r="G2400" s="943"/>
      <c r="H2400" s="943"/>
      <c r="I2400" s="985"/>
      <c r="J2400" s="16" t="s">
        <v>158</v>
      </c>
      <c r="K2400" s="20"/>
      <c r="L2400" s="20"/>
      <c r="M2400" s="17"/>
      <c r="N2400" s="17"/>
      <c r="O2400" s="17"/>
      <c r="P2400" s="17"/>
      <c r="Q2400" s="16"/>
      <c r="R2400" s="16"/>
      <c r="S2400" s="946"/>
      <c r="T2400" s="913"/>
      <c r="U2400" s="913"/>
      <c r="V2400" s="913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</row>
    <row r="2401" spans="1:116" ht="9.75" customHeight="1" outlineLevel="4" x14ac:dyDescent="0.15">
      <c r="A2401" s="949"/>
      <c r="B2401" s="952"/>
      <c r="C2401" s="955"/>
      <c r="D2401" s="958"/>
      <c r="E2401" s="961"/>
      <c r="F2401" s="1136"/>
      <c r="G2401" s="943"/>
      <c r="H2401" s="943"/>
      <c r="I2401" s="987"/>
      <c r="J2401" s="18" t="s">
        <v>159</v>
      </c>
      <c r="K2401" s="21"/>
      <c r="L2401" s="21"/>
      <c r="M2401" s="22"/>
      <c r="N2401" s="22"/>
      <c r="O2401" s="22"/>
      <c r="P2401" s="22"/>
      <c r="Q2401" s="18"/>
      <c r="R2401" s="18"/>
      <c r="S2401" s="946"/>
      <c r="T2401" s="913"/>
      <c r="U2401" s="913"/>
      <c r="V2401" s="913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</row>
    <row r="2402" spans="1:116" ht="9.75" customHeight="1" outlineLevel="4" thickBot="1" x14ac:dyDescent="0.2">
      <c r="A2402" s="950"/>
      <c r="B2402" s="953"/>
      <c r="C2402" s="956"/>
      <c r="D2402" s="959"/>
      <c r="E2402" s="962"/>
      <c r="F2402" s="1137"/>
      <c r="G2402" s="944"/>
      <c r="H2402" s="944"/>
      <c r="I2402" s="988"/>
      <c r="J2402" s="19" t="s">
        <v>385</v>
      </c>
      <c r="K2402" s="19">
        <f>SUM(K2398:K2401)</f>
        <v>0</v>
      </c>
      <c r="L2402" s="19">
        <f>SUM(L2398:L2401)</f>
        <v>0</v>
      </c>
      <c r="M2402" s="19">
        <f t="shared" ref="M2402:R2402" si="574">SUM(M2398:M2401)</f>
        <v>0</v>
      </c>
      <c r="N2402" s="19">
        <f t="shared" si="574"/>
        <v>0</v>
      </c>
      <c r="O2402" s="19">
        <f t="shared" si="574"/>
        <v>0</v>
      </c>
      <c r="P2402" s="19">
        <f t="shared" si="574"/>
        <v>0</v>
      </c>
      <c r="Q2402" s="19">
        <f t="shared" si="574"/>
        <v>0</v>
      </c>
      <c r="R2402" s="19">
        <f t="shared" si="574"/>
        <v>0</v>
      </c>
      <c r="S2402" s="947"/>
      <c r="T2402" s="914"/>
      <c r="U2402" s="914"/>
      <c r="V2402" s="914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</row>
    <row r="2403" spans="1:116" ht="9.75" customHeight="1" outlineLevel="4" x14ac:dyDescent="0.15">
      <c r="A2403" s="1001" t="s">
        <v>128</v>
      </c>
      <c r="B2403" s="1005" t="s">
        <v>10</v>
      </c>
      <c r="C2403" s="1009" t="s">
        <v>11</v>
      </c>
      <c r="D2403" s="1045" t="s">
        <v>12</v>
      </c>
      <c r="E2403" s="1023" t="s">
        <v>12</v>
      </c>
      <c r="F2403" s="1050"/>
      <c r="G2403" s="985"/>
      <c r="H2403" s="985"/>
      <c r="I2403" s="985"/>
      <c r="J2403" s="14" t="s">
        <v>156</v>
      </c>
      <c r="K2403" s="20"/>
      <c r="L2403" s="20"/>
      <c r="M2403" s="17"/>
      <c r="N2403" s="17"/>
      <c r="O2403" s="17"/>
      <c r="P2403" s="17"/>
      <c r="Q2403" s="16"/>
      <c r="R2403" s="16"/>
      <c r="S2403" s="1013"/>
      <c r="T2403" s="912"/>
      <c r="U2403" s="912"/>
      <c r="V2403" s="912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</row>
    <row r="2404" spans="1:116" ht="9.75" customHeight="1" outlineLevel="4" x14ac:dyDescent="0.15">
      <c r="A2404" s="1001"/>
      <c r="B2404" s="1005"/>
      <c r="C2404" s="1009"/>
      <c r="D2404" s="1045"/>
      <c r="E2404" s="1023"/>
      <c r="F2404" s="1050"/>
      <c r="G2404" s="985"/>
      <c r="H2404" s="985"/>
      <c r="I2404" s="985"/>
      <c r="J2404" s="16" t="s">
        <v>157</v>
      </c>
      <c r="K2404" s="20"/>
      <c r="L2404" s="20"/>
      <c r="M2404" s="17"/>
      <c r="N2404" s="17"/>
      <c r="O2404" s="17"/>
      <c r="P2404" s="17"/>
      <c r="Q2404" s="16"/>
      <c r="R2404" s="16"/>
      <c r="S2404" s="1013"/>
      <c r="T2404" s="913"/>
      <c r="U2404" s="913"/>
      <c r="V2404" s="913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</row>
    <row r="2405" spans="1:116" ht="10.5" customHeight="1" outlineLevel="4" x14ac:dyDescent="0.15">
      <c r="A2405" s="1001"/>
      <c r="B2405" s="1005"/>
      <c r="C2405" s="1009"/>
      <c r="D2405" s="1045"/>
      <c r="E2405" s="1023"/>
      <c r="F2405" s="1050"/>
      <c r="G2405" s="985"/>
      <c r="H2405" s="985"/>
      <c r="I2405" s="985"/>
      <c r="J2405" s="16" t="s">
        <v>158</v>
      </c>
      <c r="K2405" s="20"/>
      <c r="L2405" s="20"/>
      <c r="M2405" s="17"/>
      <c r="N2405" s="17"/>
      <c r="O2405" s="17"/>
      <c r="P2405" s="17"/>
      <c r="Q2405" s="16"/>
      <c r="R2405" s="16"/>
      <c r="S2405" s="1013"/>
      <c r="T2405" s="913"/>
      <c r="U2405" s="913"/>
      <c r="V2405" s="913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</row>
    <row r="2406" spans="1:116" ht="10.5" customHeight="1" outlineLevel="4" x14ac:dyDescent="0.15">
      <c r="A2406" s="1002"/>
      <c r="B2406" s="1006"/>
      <c r="C2406" s="1010"/>
      <c r="D2406" s="1046"/>
      <c r="E2406" s="1024"/>
      <c r="F2406" s="1051"/>
      <c r="G2406" s="987"/>
      <c r="H2406" s="987"/>
      <c r="I2406" s="987"/>
      <c r="J2406" s="18" t="s">
        <v>159</v>
      </c>
      <c r="K2406" s="21"/>
      <c r="L2406" s="21"/>
      <c r="M2406" s="22"/>
      <c r="N2406" s="22"/>
      <c r="O2406" s="22"/>
      <c r="P2406" s="22"/>
      <c r="Q2406" s="18"/>
      <c r="R2406" s="18"/>
      <c r="S2406" s="1014"/>
      <c r="T2406" s="913"/>
      <c r="U2406" s="913"/>
      <c r="V2406" s="913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</row>
    <row r="2407" spans="1:116" ht="9.75" customHeight="1" outlineLevel="4" thickBot="1" x14ac:dyDescent="0.2">
      <c r="A2407" s="1003"/>
      <c r="B2407" s="1007"/>
      <c r="C2407" s="1011"/>
      <c r="D2407" s="1047"/>
      <c r="E2407" s="1025"/>
      <c r="F2407" s="1052"/>
      <c r="G2407" s="988"/>
      <c r="H2407" s="988"/>
      <c r="I2407" s="988"/>
      <c r="J2407" s="19" t="s">
        <v>385</v>
      </c>
      <c r="K2407" s="19">
        <f>SUM(K2403:K2406)</f>
        <v>0</v>
      </c>
      <c r="L2407" s="19">
        <f>SUM(L2403:L2406)</f>
        <v>0</v>
      </c>
      <c r="M2407" s="19">
        <f t="shared" ref="M2407:R2407" si="575">SUM(M2403:M2406)</f>
        <v>0</v>
      </c>
      <c r="N2407" s="19">
        <f t="shared" si="575"/>
        <v>0</v>
      </c>
      <c r="O2407" s="19">
        <f t="shared" si="575"/>
        <v>0</v>
      </c>
      <c r="P2407" s="19">
        <f t="shared" si="575"/>
        <v>0</v>
      </c>
      <c r="Q2407" s="19">
        <f t="shared" si="575"/>
        <v>0</v>
      </c>
      <c r="R2407" s="19">
        <f t="shared" si="575"/>
        <v>0</v>
      </c>
      <c r="S2407" s="1015"/>
      <c r="T2407" s="914"/>
      <c r="U2407" s="914"/>
      <c r="V2407" s="914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</row>
    <row r="2408" spans="1:116" ht="9.75" customHeight="1" outlineLevel="3" thickBot="1" x14ac:dyDescent="0.2">
      <c r="A2408" s="23" t="s">
        <v>128</v>
      </c>
      <c r="B2408" s="24" t="s">
        <v>10</v>
      </c>
      <c r="C2408" s="87" t="s">
        <v>11</v>
      </c>
      <c r="D2408" s="25">
        <v>2</v>
      </c>
      <c r="E2408" s="915" t="s">
        <v>46</v>
      </c>
      <c r="F2408" s="916"/>
      <c r="G2408" s="916"/>
      <c r="H2408" s="916"/>
      <c r="I2408" s="916"/>
      <c r="J2408" s="917"/>
      <c r="K2408" s="26">
        <f>K2397+K2402+K2407</f>
        <v>362505.79</v>
      </c>
      <c r="L2408" s="26">
        <f>L2397+L2402+L2407</f>
        <v>362505.79</v>
      </c>
      <c r="M2408" s="26">
        <f t="shared" ref="M2408:R2408" si="576">M2397+M2402+M2407</f>
        <v>362505.79</v>
      </c>
      <c r="N2408" s="26">
        <f t="shared" si="576"/>
        <v>2530.79</v>
      </c>
      <c r="O2408" s="26">
        <f t="shared" si="576"/>
        <v>0</v>
      </c>
      <c r="P2408" s="26">
        <f t="shared" si="576"/>
        <v>359975</v>
      </c>
      <c r="Q2408" s="26">
        <f t="shared" si="576"/>
        <v>0</v>
      </c>
      <c r="R2408" s="26">
        <f t="shared" si="576"/>
        <v>0</v>
      </c>
      <c r="S2408" s="27" t="s">
        <v>13</v>
      </c>
      <c r="T2408" s="26" t="s">
        <v>13</v>
      </c>
      <c r="U2408" s="28" t="s">
        <v>13</v>
      </c>
      <c r="V2408" s="29" t="s">
        <v>13</v>
      </c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</row>
    <row r="2409" spans="1:116" ht="9.75" customHeight="1" outlineLevel="4" thickBot="1" x14ac:dyDescent="0.2">
      <c r="A2409" s="11" t="s">
        <v>128</v>
      </c>
      <c r="B2409" s="12" t="s">
        <v>10</v>
      </c>
      <c r="C2409" s="86" t="s">
        <v>11</v>
      </c>
      <c r="D2409" s="13">
        <v>4</v>
      </c>
      <c r="E2409" s="1016" t="s">
        <v>272</v>
      </c>
      <c r="F2409" s="1017"/>
      <c r="G2409" s="1017"/>
      <c r="H2409" s="1017"/>
      <c r="I2409" s="1017"/>
      <c r="J2409" s="1017"/>
      <c r="K2409" s="1017"/>
      <c r="L2409" s="1017"/>
      <c r="M2409" s="1017"/>
      <c r="N2409" s="1017"/>
      <c r="O2409" s="1017"/>
      <c r="P2409" s="1017"/>
      <c r="Q2409" s="1017"/>
      <c r="R2409" s="1017"/>
      <c r="S2409" s="1017"/>
      <c r="T2409" s="1017"/>
      <c r="U2409" s="1017"/>
      <c r="V2409" s="1018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</row>
    <row r="2410" spans="1:116" ht="9.75" customHeight="1" outlineLevel="4" x14ac:dyDescent="0.15">
      <c r="A2410" s="1000" t="s">
        <v>128</v>
      </c>
      <c r="B2410" s="1004" t="s">
        <v>10</v>
      </c>
      <c r="C2410" s="1008" t="s">
        <v>11</v>
      </c>
      <c r="D2410" s="1048" t="s">
        <v>41</v>
      </c>
      <c r="E2410" s="1022" t="s">
        <v>10</v>
      </c>
      <c r="F2410" s="966"/>
      <c r="G2410" s="942"/>
      <c r="H2410" s="942"/>
      <c r="I2410" s="942"/>
      <c r="J2410" s="16" t="s">
        <v>156</v>
      </c>
      <c r="K2410" s="20"/>
      <c r="L2410" s="14"/>
      <c r="M2410" s="15"/>
      <c r="N2410" s="15"/>
      <c r="O2410" s="15"/>
      <c r="P2410" s="15"/>
      <c r="Q2410" s="14"/>
      <c r="R2410" s="14"/>
      <c r="S2410" s="1012"/>
      <c r="T2410" s="912"/>
      <c r="U2410" s="912"/>
      <c r="V2410" s="912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</row>
    <row r="2411" spans="1:116" ht="9.75" customHeight="1" outlineLevel="4" x14ac:dyDescent="0.15">
      <c r="A2411" s="1001"/>
      <c r="B2411" s="1005"/>
      <c r="C2411" s="1009"/>
      <c r="D2411" s="1045"/>
      <c r="E2411" s="1023"/>
      <c r="F2411" s="967"/>
      <c r="G2411" s="943"/>
      <c r="H2411" s="943"/>
      <c r="I2411" s="943"/>
      <c r="J2411" s="16" t="s">
        <v>157</v>
      </c>
      <c r="K2411" s="20"/>
      <c r="L2411" s="16"/>
      <c r="M2411" s="17"/>
      <c r="N2411" s="17"/>
      <c r="O2411" s="17"/>
      <c r="P2411" s="17"/>
      <c r="Q2411" s="16"/>
      <c r="R2411" s="16"/>
      <c r="S2411" s="1013"/>
      <c r="T2411" s="913"/>
      <c r="U2411" s="913"/>
      <c r="V2411" s="913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</row>
    <row r="2412" spans="1:116" ht="9.75" customHeight="1" outlineLevel="4" x14ac:dyDescent="0.15">
      <c r="A2412" s="1001"/>
      <c r="B2412" s="1005"/>
      <c r="C2412" s="1009"/>
      <c r="D2412" s="1045"/>
      <c r="E2412" s="1023"/>
      <c r="F2412" s="967"/>
      <c r="G2412" s="943"/>
      <c r="H2412" s="943"/>
      <c r="I2412" s="943"/>
      <c r="J2412" s="16" t="s">
        <v>158</v>
      </c>
      <c r="K2412" s="20"/>
      <c r="L2412" s="16"/>
      <c r="M2412" s="17"/>
      <c r="N2412" s="17"/>
      <c r="O2412" s="17"/>
      <c r="P2412" s="17"/>
      <c r="Q2412" s="16"/>
      <c r="R2412" s="16"/>
      <c r="S2412" s="1013"/>
      <c r="T2412" s="913"/>
      <c r="U2412" s="913"/>
      <c r="V2412" s="913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</row>
    <row r="2413" spans="1:116" ht="9.75" customHeight="1" outlineLevel="4" x14ac:dyDescent="0.15">
      <c r="A2413" s="1002"/>
      <c r="B2413" s="1006"/>
      <c r="C2413" s="1010"/>
      <c r="D2413" s="1046"/>
      <c r="E2413" s="1024"/>
      <c r="F2413" s="967"/>
      <c r="G2413" s="943"/>
      <c r="H2413" s="943"/>
      <c r="I2413" s="943"/>
      <c r="J2413" s="18" t="s">
        <v>159</v>
      </c>
      <c r="K2413" s="21"/>
      <c r="L2413" s="18"/>
      <c r="M2413" s="18"/>
      <c r="N2413" s="18"/>
      <c r="O2413" s="18"/>
      <c r="P2413" s="18"/>
      <c r="Q2413" s="18"/>
      <c r="R2413" s="18"/>
      <c r="S2413" s="1014"/>
      <c r="T2413" s="913"/>
      <c r="U2413" s="913"/>
      <c r="V2413" s="913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</row>
    <row r="2414" spans="1:116" ht="9.75" customHeight="1" outlineLevel="4" thickBot="1" x14ac:dyDescent="0.2">
      <c r="A2414" s="1003"/>
      <c r="B2414" s="1007"/>
      <c r="C2414" s="1011"/>
      <c r="D2414" s="1047"/>
      <c r="E2414" s="1025"/>
      <c r="F2414" s="968"/>
      <c r="G2414" s="944"/>
      <c r="H2414" s="944"/>
      <c r="I2414" s="944"/>
      <c r="J2414" s="19" t="s">
        <v>385</v>
      </c>
      <c r="K2414" s="19">
        <f>SUM(K2410:K2413)</f>
        <v>0</v>
      </c>
      <c r="L2414" s="19">
        <f>SUM(L2410:L2413)</f>
        <v>0</v>
      </c>
      <c r="M2414" s="19">
        <f t="shared" ref="M2414:R2414" si="577">SUM(M2410:M2413)</f>
        <v>0</v>
      </c>
      <c r="N2414" s="19">
        <f t="shared" si="577"/>
        <v>0</v>
      </c>
      <c r="O2414" s="19">
        <f t="shared" si="577"/>
        <v>0</v>
      </c>
      <c r="P2414" s="19">
        <f t="shared" si="577"/>
        <v>0</v>
      </c>
      <c r="Q2414" s="19">
        <f t="shared" si="577"/>
        <v>0</v>
      </c>
      <c r="R2414" s="19">
        <f t="shared" si="577"/>
        <v>0</v>
      </c>
      <c r="S2414" s="1015"/>
      <c r="T2414" s="914"/>
      <c r="U2414" s="914"/>
      <c r="V2414" s="914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</row>
    <row r="2415" spans="1:116" ht="9.75" customHeight="1" outlineLevel="4" x14ac:dyDescent="0.15">
      <c r="A2415" s="948" t="s">
        <v>128</v>
      </c>
      <c r="B2415" s="951" t="s">
        <v>10</v>
      </c>
      <c r="C2415" s="954" t="s">
        <v>11</v>
      </c>
      <c r="D2415" s="957" t="s">
        <v>41</v>
      </c>
      <c r="E2415" s="960" t="s">
        <v>11</v>
      </c>
      <c r="F2415" s="963"/>
      <c r="G2415" s="942"/>
      <c r="H2415" s="942"/>
      <c r="I2415" s="942"/>
      <c r="J2415" s="14" t="s">
        <v>156</v>
      </c>
      <c r="K2415" s="20"/>
      <c r="L2415" s="20"/>
      <c r="M2415" s="17"/>
      <c r="N2415" s="17"/>
      <c r="O2415" s="17"/>
      <c r="P2415" s="17"/>
      <c r="Q2415" s="16"/>
      <c r="R2415" s="16"/>
      <c r="S2415" s="945"/>
      <c r="T2415" s="912"/>
      <c r="U2415" s="912"/>
      <c r="V2415" s="912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</row>
    <row r="2416" spans="1:116" ht="9.75" customHeight="1" outlineLevel="4" x14ac:dyDescent="0.15">
      <c r="A2416" s="949"/>
      <c r="B2416" s="952"/>
      <c r="C2416" s="955"/>
      <c r="D2416" s="958"/>
      <c r="E2416" s="961"/>
      <c r="F2416" s="964"/>
      <c r="G2416" s="943"/>
      <c r="H2416" s="943"/>
      <c r="I2416" s="943"/>
      <c r="J2416" s="16" t="s">
        <v>157</v>
      </c>
      <c r="K2416" s="20"/>
      <c r="L2416" s="20"/>
      <c r="M2416" s="17"/>
      <c r="N2416" s="17"/>
      <c r="O2416" s="17"/>
      <c r="P2416" s="17"/>
      <c r="Q2416" s="16"/>
      <c r="R2416" s="16"/>
      <c r="S2416" s="946"/>
      <c r="T2416" s="913"/>
      <c r="U2416" s="913"/>
      <c r="V2416" s="913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</row>
    <row r="2417" spans="1:116" ht="9.75" customHeight="1" outlineLevel="4" x14ac:dyDescent="0.15">
      <c r="A2417" s="949"/>
      <c r="B2417" s="952"/>
      <c r="C2417" s="955"/>
      <c r="D2417" s="958"/>
      <c r="E2417" s="961"/>
      <c r="F2417" s="964"/>
      <c r="G2417" s="943"/>
      <c r="H2417" s="943"/>
      <c r="I2417" s="943"/>
      <c r="J2417" s="16" t="s">
        <v>158</v>
      </c>
      <c r="K2417" s="20"/>
      <c r="L2417" s="20"/>
      <c r="M2417" s="17"/>
      <c r="N2417" s="17"/>
      <c r="O2417" s="17"/>
      <c r="P2417" s="17"/>
      <c r="Q2417" s="16"/>
      <c r="R2417" s="16"/>
      <c r="S2417" s="946"/>
      <c r="T2417" s="913"/>
      <c r="U2417" s="913"/>
      <c r="V2417" s="913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</row>
    <row r="2418" spans="1:116" ht="9.75" customHeight="1" outlineLevel="4" x14ac:dyDescent="0.15">
      <c r="A2418" s="949"/>
      <c r="B2418" s="952"/>
      <c r="C2418" s="955"/>
      <c r="D2418" s="958"/>
      <c r="E2418" s="961"/>
      <c r="F2418" s="964"/>
      <c r="G2418" s="943"/>
      <c r="H2418" s="943"/>
      <c r="I2418" s="943"/>
      <c r="J2418" s="18" t="s">
        <v>159</v>
      </c>
      <c r="K2418" s="21"/>
      <c r="L2418" s="21"/>
      <c r="M2418" s="22"/>
      <c r="N2418" s="22"/>
      <c r="O2418" s="22"/>
      <c r="P2418" s="22"/>
      <c r="Q2418" s="18"/>
      <c r="R2418" s="18"/>
      <c r="S2418" s="946"/>
      <c r="T2418" s="913"/>
      <c r="U2418" s="913"/>
      <c r="V2418" s="913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</row>
    <row r="2419" spans="1:116" ht="9.75" customHeight="1" outlineLevel="4" thickBot="1" x14ac:dyDescent="0.2">
      <c r="A2419" s="950"/>
      <c r="B2419" s="953"/>
      <c r="C2419" s="956"/>
      <c r="D2419" s="959"/>
      <c r="E2419" s="962"/>
      <c r="F2419" s="965"/>
      <c r="G2419" s="944"/>
      <c r="H2419" s="944"/>
      <c r="I2419" s="944"/>
      <c r="J2419" s="19" t="s">
        <v>385</v>
      </c>
      <c r="K2419" s="19">
        <f>SUM(K2415:K2418)</f>
        <v>0</v>
      </c>
      <c r="L2419" s="19">
        <f>SUM(L2415:L2418)</f>
        <v>0</v>
      </c>
      <c r="M2419" s="19">
        <f t="shared" ref="M2419:R2419" si="578">SUM(M2415:M2418)</f>
        <v>0</v>
      </c>
      <c r="N2419" s="19">
        <f t="shared" si="578"/>
        <v>0</v>
      </c>
      <c r="O2419" s="19">
        <f t="shared" si="578"/>
        <v>0</v>
      </c>
      <c r="P2419" s="19">
        <f t="shared" si="578"/>
        <v>0</v>
      </c>
      <c r="Q2419" s="19">
        <f t="shared" si="578"/>
        <v>0</v>
      </c>
      <c r="R2419" s="19">
        <f t="shared" si="578"/>
        <v>0</v>
      </c>
      <c r="S2419" s="947"/>
      <c r="T2419" s="914"/>
      <c r="U2419" s="914"/>
      <c r="V2419" s="914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</row>
    <row r="2420" spans="1:116" ht="9.75" customHeight="1" outlineLevel="4" x14ac:dyDescent="0.15">
      <c r="A2420" s="1001" t="s">
        <v>128</v>
      </c>
      <c r="B2420" s="1005" t="s">
        <v>10</v>
      </c>
      <c r="C2420" s="1009" t="s">
        <v>11</v>
      </c>
      <c r="D2420" s="1045" t="s">
        <v>41</v>
      </c>
      <c r="E2420" s="960" t="s">
        <v>12</v>
      </c>
      <c r="F2420" s="963"/>
      <c r="G2420" s="942"/>
      <c r="H2420" s="942"/>
      <c r="I2420" s="942"/>
      <c r="J2420" s="14" t="s">
        <v>156</v>
      </c>
      <c r="K2420" s="20"/>
      <c r="L2420" s="20"/>
      <c r="M2420" s="17"/>
      <c r="N2420" s="17"/>
      <c r="O2420" s="17"/>
      <c r="P2420" s="17"/>
      <c r="Q2420" s="16"/>
      <c r="R2420" s="16"/>
      <c r="S2420" s="1013"/>
      <c r="T2420" s="912"/>
      <c r="U2420" s="912"/>
      <c r="V2420" s="912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</row>
    <row r="2421" spans="1:116" ht="9.75" customHeight="1" outlineLevel="4" x14ac:dyDescent="0.15">
      <c r="A2421" s="1001"/>
      <c r="B2421" s="1005"/>
      <c r="C2421" s="1009"/>
      <c r="D2421" s="1045"/>
      <c r="E2421" s="961"/>
      <c r="F2421" s="964"/>
      <c r="G2421" s="943"/>
      <c r="H2421" s="943"/>
      <c r="I2421" s="943"/>
      <c r="J2421" s="16" t="s">
        <v>157</v>
      </c>
      <c r="K2421" s="20"/>
      <c r="L2421" s="20"/>
      <c r="M2421" s="17"/>
      <c r="N2421" s="17"/>
      <c r="O2421" s="17"/>
      <c r="P2421" s="17"/>
      <c r="Q2421" s="16"/>
      <c r="R2421" s="16"/>
      <c r="S2421" s="1013"/>
      <c r="T2421" s="913"/>
      <c r="U2421" s="913"/>
      <c r="V2421" s="913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</row>
    <row r="2422" spans="1:116" ht="10.5" customHeight="1" outlineLevel="4" x14ac:dyDescent="0.15">
      <c r="A2422" s="1001"/>
      <c r="B2422" s="1005"/>
      <c r="C2422" s="1009"/>
      <c r="D2422" s="1045"/>
      <c r="E2422" s="961"/>
      <c r="F2422" s="964"/>
      <c r="G2422" s="943"/>
      <c r="H2422" s="943"/>
      <c r="I2422" s="943"/>
      <c r="J2422" s="16" t="s">
        <v>158</v>
      </c>
      <c r="K2422" s="20"/>
      <c r="L2422" s="20"/>
      <c r="M2422" s="17"/>
      <c r="N2422" s="17"/>
      <c r="O2422" s="17"/>
      <c r="P2422" s="17"/>
      <c r="Q2422" s="16"/>
      <c r="R2422" s="16"/>
      <c r="S2422" s="1013"/>
      <c r="T2422" s="913"/>
      <c r="U2422" s="913"/>
      <c r="V2422" s="913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</row>
    <row r="2423" spans="1:116" ht="9.75" customHeight="1" outlineLevel="4" x14ac:dyDescent="0.2">
      <c r="A2423" s="1002"/>
      <c r="B2423" s="1006"/>
      <c r="C2423" s="1010"/>
      <c r="D2423" s="1046"/>
      <c r="E2423" s="961"/>
      <c r="F2423" s="964"/>
      <c r="G2423" s="943"/>
      <c r="H2423" s="943"/>
      <c r="I2423" s="943"/>
      <c r="J2423" s="18" t="s">
        <v>159</v>
      </c>
      <c r="K2423" s="21"/>
      <c r="L2423" s="21"/>
      <c r="M2423" s="22"/>
      <c r="N2423" s="22"/>
      <c r="O2423" s="22"/>
      <c r="P2423" s="22"/>
      <c r="Q2423" s="18"/>
      <c r="R2423" s="18"/>
      <c r="S2423" s="1014"/>
      <c r="T2423" s="913"/>
      <c r="U2423" s="913"/>
      <c r="V2423" s="913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</row>
    <row r="2424" spans="1:116" ht="9.75" customHeight="1" outlineLevel="4" thickBot="1" x14ac:dyDescent="0.2">
      <c r="A2424" s="1003"/>
      <c r="B2424" s="1007"/>
      <c r="C2424" s="1011"/>
      <c r="D2424" s="1047"/>
      <c r="E2424" s="962"/>
      <c r="F2424" s="965"/>
      <c r="G2424" s="944"/>
      <c r="H2424" s="944"/>
      <c r="I2424" s="944"/>
      <c r="J2424" s="19" t="s">
        <v>385</v>
      </c>
      <c r="K2424" s="19">
        <f>SUM(K2420:K2423)</f>
        <v>0</v>
      </c>
      <c r="L2424" s="19">
        <f>SUM(L2420:L2423)</f>
        <v>0</v>
      </c>
      <c r="M2424" s="19">
        <f t="shared" ref="M2424:R2424" si="579">SUM(M2420:M2423)</f>
        <v>0</v>
      </c>
      <c r="N2424" s="19">
        <f t="shared" si="579"/>
        <v>0</v>
      </c>
      <c r="O2424" s="19">
        <f t="shared" si="579"/>
        <v>0</v>
      </c>
      <c r="P2424" s="19">
        <f t="shared" si="579"/>
        <v>0</v>
      </c>
      <c r="Q2424" s="19">
        <f t="shared" si="579"/>
        <v>0</v>
      </c>
      <c r="R2424" s="19">
        <f t="shared" si="579"/>
        <v>0</v>
      </c>
      <c r="S2424" s="1015"/>
      <c r="T2424" s="914"/>
      <c r="U2424" s="914"/>
      <c r="V2424" s="914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</row>
    <row r="2425" spans="1:116" ht="11.25" customHeight="1" outlineLevel="3" thickBot="1" x14ac:dyDescent="0.2">
      <c r="A2425" s="23" t="s">
        <v>128</v>
      </c>
      <c r="B2425" s="24" t="s">
        <v>10</v>
      </c>
      <c r="C2425" s="87" t="s">
        <v>11</v>
      </c>
      <c r="D2425" s="25">
        <v>4</v>
      </c>
      <c r="E2425" s="915" t="s">
        <v>46</v>
      </c>
      <c r="F2425" s="916"/>
      <c r="G2425" s="916"/>
      <c r="H2425" s="916"/>
      <c r="I2425" s="916"/>
      <c r="J2425" s="917"/>
      <c r="K2425" s="26">
        <f>K2414+K2419+K2424</f>
        <v>0</v>
      </c>
      <c r="L2425" s="26">
        <f>L2414+L2419+L2424</f>
        <v>0</v>
      </c>
      <c r="M2425" s="26">
        <f t="shared" ref="M2425:R2425" si="580">M2414+M2419+M2424</f>
        <v>0</v>
      </c>
      <c r="N2425" s="26">
        <f t="shared" si="580"/>
        <v>0</v>
      </c>
      <c r="O2425" s="26">
        <f t="shared" si="580"/>
        <v>0</v>
      </c>
      <c r="P2425" s="26">
        <f t="shared" si="580"/>
        <v>0</v>
      </c>
      <c r="Q2425" s="26">
        <f t="shared" si="580"/>
        <v>0</v>
      </c>
      <c r="R2425" s="26">
        <f t="shared" si="580"/>
        <v>0</v>
      </c>
      <c r="S2425" s="27" t="s">
        <v>13</v>
      </c>
      <c r="T2425" s="26" t="s">
        <v>13</v>
      </c>
      <c r="U2425" s="28" t="s">
        <v>13</v>
      </c>
      <c r="V2425" s="29" t="s">
        <v>13</v>
      </c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</row>
    <row r="2426" spans="1:116" ht="9.75" customHeight="1" outlineLevel="4" thickBot="1" x14ac:dyDescent="0.2">
      <c r="A2426" s="11" t="s">
        <v>128</v>
      </c>
      <c r="B2426" s="12" t="s">
        <v>10</v>
      </c>
      <c r="C2426" s="86" t="s">
        <v>11</v>
      </c>
      <c r="D2426" s="13">
        <v>5</v>
      </c>
      <c r="E2426" s="1016" t="s">
        <v>273</v>
      </c>
      <c r="F2426" s="1017"/>
      <c r="G2426" s="1017"/>
      <c r="H2426" s="1017"/>
      <c r="I2426" s="1017"/>
      <c r="J2426" s="1017"/>
      <c r="K2426" s="1017"/>
      <c r="L2426" s="1017"/>
      <c r="M2426" s="1017"/>
      <c r="N2426" s="1017"/>
      <c r="O2426" s="1017"/>
      <c r="P2426" s="1017"/>
      <c r="Q2426" s="1017"/>
      <c r="R2426" s="1017"/>
      <c r="S2426" s="1017"/>
      <c r="T2426" s="1017"/>
      <c r="U2426" s="1017"/>
      <c r="V2426" s="1018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</row>
    <row r="2427" spans="1:116" ht="9.75" customHeight="1" outlineLevel="4" x14ac:dyDescent="0.15">
      <c r="A2427" s="1000" t="s">
        <v>128</v>
      </c>
      <c r="B2427" s="1004" t="s">
        <v>10</v>
      </c>
      <c r="C2427" s="1008" t="s">
        <v>11</v>
      </c>
      <c r="D2427" s="1048" t="s">
        <v>45</v>
      </c>
      <c r="E2427" s="1022" t="s">
        <v>10</v>
      </c>
      <c r="F2427" s="966"/>
      <c r="G2427" s="942"/>
      <c r="H2427" s="942"/>
      <c r="I2427" s="942"/>
      <c r="J2427" s="16" t="s">
        <v>156</v>
      </c>
      <c r="K2427" s="20"/>
      <c r="L2427" s="14"/>
      <c r="M2427" s="15"/>
      <c r="N2427" s="15"/>
      <c r="O2427" s="15"/>
      <c r="P2427" s="15"/>
      <c r="Q2427" s="14"/>
      <c r="R2427" s="14"/>
      <c r="S2427" s="1012"/>
      <c r="T2427" s="912"/>
      <c r="U2427" s="912"/>
      <c r="V2427" s="912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</row>
    <row r="2428" spans="1:116" ht="9.75" customHeight="1" outlineLevel="4" x14ac:dyDescent="0.15">
      <c r="A2428" s="1001"/>
      <c r="B2428" s="1005"/>
      <c r="C2428" s="1009"/>
      <c r="D2428" s="1045"/>
      <c r="E2428" s="1023"/>
      <c r="F2428" s="967"/>
      <c r="G2428" s="943"/>
      <c r="H2428" s="943"/>
      <c r="I2428" s="943"/>
      <c r="J2428" s="16" t="s">
        <v>157</v>
      </c>
      <c r="K2428" s="20"/>
      <c r="L2428" s="16"/>
      <c r="M2428" s="17"/>
      <c r="N2428" s="17"/>
      <c r="O2428" s="17"/>
      <c r="P2428" s="17"/>
      <c r="Q2428" s="16"/>
      <c r="R2428" s="16"/>
      <c r="S2428" s="1013"/>
      <c r="T2428" s="913"/>
      <c r="U2428" s="913"/>
      <c r="V2428" s="913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</row>
    <row r="2429" spans="1:116" ht="9.75" customHeight="1" outlineLevel="4" x14ac:dyDescent="0.15">
      <c r="A2429" s="1001"/>
      <c r="B2429" s="1005"/>
      <c r="C2429" s="1009"/>
      <c r="D2429" s="1045"/>
      <c r="E2429" s="1023"/>
      <c r="F2429" s="967"/>
      <c r="G2429" s="943"/>
      <c r="H2429" s="943"/>
      <c r="I2429" s="943"/>
      <c r="J2429" s="16" t="s">
        <v>158</v>
      </c>
      <c r="K2429" s="20"/>
      <c r="L2429" s="16"/>
      <c r="M2429" s="17"/>
      <c r="N2429" s="17"/>
      <c r="O2429" s="17"/>
      <c r="P2429" s="17"/>
      <c r="Q2429" s="16"/>
      <c r="R2429" s="16"/>
      <c r="S2429" s="1013"/>
      <c r="T2429" s="913"/>
      <c r="U2429" s="913"/>
      <c r="V2429" s="913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</row>
    <row r="2430" spans="1:116" ht="9.75" customHeight="1" outlineLevel="4" x14ac:dyDescent="0.15">
      <c r="A2430" s="1002"/>
      <c r="B2430" s="1006"/>
      <c r="C2430" s="1010"/>
      <c r="D2430" s="1046"/>
      <c r="E2430" s="1024"/>
      <c r="F2430" s="967"/>
      <c r="G2430" s="943"/>
      <c r="H2430" s="943"/>
      <c r="I2430" s="943"/>
      <c r="J2430" s="18" t="s">
        <v>159</v>
      </c>
      <c r="K2430" s="21"/>
      <c r="L2430" s="18"/>
      <c r="M2430" s="18"/>
      <c r="N2430" s="18"/>
      <c r="O2430" s="18"/>
      <c r="P2430" s="18"/>
      <c r="Q2430" s="18"/>
      <c r="R2430" s="18"/>
      <c r="S2430" s="1014"/>
      <c r="T2430" s="913"/>
      <c r="U2430" s="913"/>
      <c r="V2430" s="913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</row>
    <row r="2431" spans="1:116" ht="9.75" customHeight="1" outlineLevel="4" thickBot="1" x14ac:dyDescent="0.2">
      <c r="A2431" s="1003"/>
      <c r="B2431" s="1007"/>
      <c r="C2431" s="1011"/>
      <c r="D2431" s="1047"/>
      <c r="E2431" s="1025"/>
      <c r="F2431" s="968"/>
      <c r="G2431" s="944"/>
      <c r="H2431" s="944"/>
      <c r="I2431" s="944"/>
      <c r="J2431" s="19" t="s">
        <v>385</v>
      </c>
      <c r="K2431" s="19">
        <f>SUM(K2427:K2430)</f>
        <v>0</v>
      </c>
      <c r="L2431" s="19">
        <f>SUM(L2427:L2430)</f>
        <v>0</v>
      </c>
      <c r="M2431" s="19">
        <f t="shared" ref="M2431:R2431" si="581">SUM(M2427:M2430)</f>
        <v>0</v>
      </c>
      <c r="N2431" s="19">
        <f t="shared" si="581"/>
        <v>0</v>
      </c>
      <c r="O2431" s="19">
        <f t="shared" si="581"/>
        <v>0</v>
      </c>
      <c r="P2431" s="19">
        <f t="shared" si="581"/>
        <v>0</v>
      </c>
      <c r="Q2431" s="19">
        <f t="shared" si="581"/>
        <v>0</v>
      </c>
      <c r="R2431" s="19">
        <f t="shared" si="581"/>
        <v>0</v>
      </c>
      <c r="S2431" s="1015"/>
      <c r="T2431" s="914"/>
      <c r="U2431" s="914"/>
      <c r="V2431" s="914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</row>
    <row r="2432" spans="1:116" ht="9.75" customHeight="1" outlineLevel="4" x14ac:dyDescent="0.15">
      <c r="A2432" s="948" t="s">
        <v>128</v>
      </c>
      <c r="B2432" s="951" t="s">
        <v>10</v>
      </c>
      <c r="C2432" s="954" t="s">
        <v>11</v>
      </c>
      <c r="D2432" s="957" t="s">
        <v>45</v>
      </c>
      <c r="E2432" s="960" t="s">
        <v>11</v>
      </c>
      <c r="F2432" s="963"/>
      <c r="G2432" s="942"/>
      <c r="H2432" s="942"/>
      <c r="I2432" s="942"/>
      <c r="J2432" s="14" t="s">
        <v>156</v>
      </c>
      <c r="K2432" s="20"/>
      <c r="L2432" s="20"/>
      <c r="M2432" s="17"/>
      <c r="N2432" s="17"/>
      <c r="O2432" s="17"/>
      <c r="P2432" s="17"/>
      <c r="Q2432" s="16"/>
      <c r="R2432" s="16"/>
      <c r="S2432" s="945"/>
      <c r="T2432" s="912"/>
      <c r="U2432" s="912"/>
      <c r="V2432" s="912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</row>
    <row r="2433" spans="1:116" ht="9.75" customHeight="1" outlineLevel="4" x14ac:dyDescent="0.15">
      <c r="A2433" s="949"/>
      <c r="B2433" s="952"/>
      <c r="C2433" s="955"/>
      <c r="D2433" s="958"/>
      <c r="E2433" s="961"/>
      <c r="F2433" s="964"/>
      <c r="G2433" s="943"/>
      <c r="H2433" s="943"/>
      <c r="I2433" s="943"/>
      <c r="J2433" s="16" t="s">
        <v>157</v>
      </c>
      <c r="K2433" s="20"/>
      <c r="L2433" s="20"/>
      <c r="M2433" s="17"/>
      <c r="N2433" s="17"/>
      <c r="O2433" s="17"/>
      <c r="P2433" s="17"/>
      <c r="Q2433" s="16"/>
      <c r="R2433" s="16"/>
      <c r="S2433" s="946"/>
      <c r="T2433" s="913"/>
      <c r="U2433" s="913"/>
      <c r="V2433" s="913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</row>
    <row r="2434" spans="1:116" ht="9.75" customHeight="1" outlineLevel="4" x14ac:dyDescent="0.15">
      <c r="A2434" s="949"/>
      <c r="B2434" s="952"/>
      <c r="C2434" s="955"/>
      <c r="D2434" s="958"/>
      <c r="E2434" s="961"/>
      <c r="F2434" s="964"/>
      <c r="G2434" s="943"/>
      <c r="H2434" s="943"/>
      <c r="I2434" s="943"/>
      <c r="J2434" s="16" t="s">
        <v>158</v>
      </c>
      <c r="K2434" s="20"/>
      <c r="L2434" s="20"/>
      <c r="M2434" s="17"/>
      <c r="N2434" s="17"/>
      <c r="O2434" s="17"/>
      <c r="P2434" s="17"/>
      <c r="Q2434" s="16"/>
      <c r="R2434" s="16"/>
      <c r="S2434" s="946"/>
      <c r="T2434" s="913"/>
      <c r="U2434" s="913"/>
      <c r="V2434" s="913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</row>
    <row r="2435" spans="1:116" ht="9.75" customHeight="1" outlineLevel="4" x14ac:dyDescent="0.15">
      <c r="A2435" s="949"/>
      <c r="B2435" s="952"/>
      <c r="C2435" s="955"/>
      <c r="D2435" s="958"/>
      <c r="E2435" s="961"/>
      <c r="F2435" s="964"/>
      <c r="G2435" s="943"/>
      <c r="H2435" s="943"/>
      <c r="I2435" s="943"/>
      <c r="J2435" s="18" t="s">
        <v>159</v>
      </c>
      <c r="K2435" s="21"/>
      <c r="L2435" s="21"/>
      <c r="M2435" s="22"/>
      <c r="N2435" s="22"/>
      <c r="O2435" s="22"/>
      <c r="P2435" s="22"/>
      <c r="Q2435" s="18"/>
      <c r="R2435" s="18"/>
      <c r="S2435" s="946"/>
      <c r="T2435" s="913"/>
      <c r="U2435" s="913"/>
      <c r="V2435" s="913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</row>
    <row r="2436" spans="1:116" ht="9.75" customHeight="1" outlineLevel="4" thickBot="1" x14ac:dyDescent="0.2">
      <c r="A2436" s="950"/>
      <c r="B2436" s="953"/>
      <c r="C2436" s="956"/>
      <c r="D2436" s="959"/>
      <c r="E2436" s="962"/>
      <c r="F2436" s="965"/>
      <c r="G2436" s="944"/>
      <c r="H2436" s="944"/>
      <c r="I2436" s="944"/>
      <c r="J2436" s="19" t="s">
        <v>385</v>
      </c>
      <c r="K2436" s="19">
        <f>SUM(K2432:K2435)</f>
        <v>0</v>
      </c>
      <c r="L2436" s="19">
        <f>SUM(L2432:L2435)</f>
        <v>0</v>
      </c>
      <c r="M2436" s="19">
        <f t="shared" ref="M2436:R2436" si="582">SUM(M2432:M2435)</f>
        <v>0</v>
      </c>
      <c r="N2436" s="19">
        <f t="shared" si="582"/>
        <v>0</v>
      </c>
      <c r="O2436" s="19">
        <f t="shared" si="582"/>
        <v>0</v>
      </c>
      <c r="P2436" s="19">
        <f t="shared" si="582"/>
        <v>0</v>
      </c>
      <c r="Q2436" s="19">
        <f t="shared" si="582"/>
        <v>0</v>
      </c>
      <c r="R2436" s="19">
        <f t="shared" si="582"/>
        <v>0</v>
      </c>
      <c r="S2436" s="947"/>
      <c r="T2436" s="914"/>
      <c r="U2436" s="914"/>
      <c r="V2436" s="914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</row>
    <row r="2437" spans="1:116" ht="9.75" customHeight="1" outlineLevel="4" x14ac:dyDescent="0.15">
      <c r="A2437" s="1001" t="s">
        <v>128</v>
      </c>
      <c r="B2437" s="1005" t="s">
        <v>10</v>
      </c>
      <c r="C2437" s="1009" t="s">
        <v>11</v>
      </c>
      <c r="D2437" s="1045" t="s">
        <v>45</v>
      </c>
      <c r="E2437" s="960" t="s">
        <v>12</v>
      </c>
      <c r="F2437" s="963"/>
      <c r="G2437" s="942"/>
      <c r="H2437" s="942"/>
      <c r="I2437" s="942"/>
      <c r="J2437" s="14" t="s">
        <v>156</v>
      </c>
      <c r="K2437" s="20"/>
      <c r="L2437" s="20"/>
      <c r="M2437" s="17"/>
      <c r="N2437" s="17"/>
      <c r="O2437" s="17"/>
      <c r="P2437" s="17"/>
      <c r="Q2437" s="16"/>
      <c r="R2437" s="16"/>
      <c r="S2437" s="1013"/>
      <c r="T2437" s="912"/>
      <c r="U2437" s="912"/>
      <c r="V2437" s="912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</row>
    <row r="2438" spans="1:116" ht="9.75" customHeight="1" outlineLevel="4" x14ac:dyDescent="0.15">
      <c r="A2438" s="1001"/>
      <c r="B2438" s="1005"/>
      <c r="C2438" s="1009"/>
      <c r="D2438" s="1045"/>
      <c r="E2438" s="961"/>
      <c r="F2438" s="964"/>
      <c r="G2438" s="943"/>
      <c r="H2438" s="943"/>
      <c r="I2438" s="943"/>
      <c r="J2438" s="16" t="s">
        <v>157</v>
      </c>
      <c r="K2438" s="20"/>
      <c r="L2438" s="20"/>
      <c r="M2438" s="17"/>
      <c r="N2438" s="17"/>
      <c r="O2438" s="17"/>
      <c r="P2438" s="17"/>
      <c r="Q2438" s="16"/>
      <c r="R2438" s="16"/>
      <c r="S2438" s="1013"/>
      <c r="T2438" s="913"/>
      <c r="U2438" s="913"/>
      <c r="V2438" s="913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</row>
    <row r="2439" spans="1:116" ht="9.75" customHeight="1" outlineLevel="4" x14ac:dyDescent="0.15">
      <c r="A2439" s="1001"/>
      <c r="B2439" s="1005"/>
      <c r="C2439" s="1009"/>
      <c r="D2439" s="1045"/>
      <c r="E2439" s="961"/>
      <c r="F2439" s="964"/>
      <c r="G2439" s="943"/>
      <c r="H2439" s="943"/>
      <c r="I2439" s="943"/>
      <c r="J2439" s="16" t="s">
        <v>158</v>
      </c>
      <c r="K2439" s="20"/>
      <c r="L2439" s="20"/>
      <c r="M2439" s="17"/>
      <c r="N2439" s="17"/>
      <c r="O2439" s="17"/>
      <c r="P2439" s="17"/>
      <c r="Q2439" s="16"/>
      <c r="R2439" s="16"/>
      <c r="S2439" s="1013"/>
      <c r="T2439" s="913"/>
      <c r="U2439" s="913"/>
      <c r="V2439" s="913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</row>
    <row r="2440" spans="1:116" ht="9.75" customHeight="1" outlineLevel="4" x14ac:dyDescent="0.15">
      <c r="A2440" s="1002"/>
      <c r="B2440" s="1006"/>
      <c r="C2440" s="1010"/>
      <c r="D2440" s="1046"/>
      <c r="E2440" s="961"/>
      <c r="F2440" s="964"/>
      <c r="G2440" s="943"/>
      <c r="H2440" s="943"/>
      <c r="I2440" s="943"/>
      <c r="J2440" s="18" t="s">
        <v>159</v>
      </c>
      <c r="K2440" s="21"/>
      <c r="L2440" s="21"/>
      <c r="M2440" s="22"/>
      <c r="N2440" s="22"/>
      <c r="O2440" s="22"/>
      <c r="P2440" s="22"/>
      <c r="Q2440" s="18"/>
      <c r="R2440" s="18"/>
      <c r="S2440" s="1014"/>
      <c r="T2440" s="913"/>
      <c r="U2440" s="913"/>
      <c r="V2440" s="913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</row>
    <row r="2441" spans="1:116" ht="10.5" customHeight="1" outlineLevel="4" thickBot="1" x14ac:dyDescent="0.2">
      <c r="A2441" s="1003"/>
      <c r="B2441" s="1007"/>
      <c r="C2441" s="1011"/>
      <c r="D2441" s="1047"/>
      <c r="E2441" s="962"/>
      <c r="F2441" s="965"/>
      <c r="G2441" s="944"/>
      <c r="H2441" s="944"/>
      <c r="I2441" s="944"/>
      <c r="J2441" s="19" t="s">
        <v>385</v>
      </c>
      <c r="K2441" s="19">
        <f>SUM(K2437:K2440)</f>
        <v>0</v>
      </c>
      <c r="L2441" s="19">
        <f>SUM(L2437:L2440)</f>
        <v>0</v>
      </c>
      <c r="M2441" s="19">
        <f t="shared" ref="M2441:R2441" si="583">SUM(M2437:M2440)</f>
        <v>0</v>
      </c>
      <c r="N2441" s="19">
        <f t="shared" si="583"/>
        <v>0</v>
      </c>
      <c r="O2441" s="19">
        <f t="shared" si="583"/>
        <v>0</v>
      </c>
      <c r="P2441" s="19">
        <f t="shared" si="583"/>
        <v>0</v>
      </c>
      <c r="Q2441" s="19">
        <f t="shared" si="583"/>
        <v>0</v>
      </c>
      <c r="R2441" s="19">
        <f t="shared" si="583"/>
        <v>0</v>
      </c>
      <c r="S2441" s="1015"/>
      <c r="T2441" s="914"/>
      <c r="U2441" s="914"/>
      <c r="V2441" s="914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  <c r="DK2441" s="6"/>
      <c r="DL2441" s="6"/>
    </row>
    <row r="2442" spans="1:116" ht="10.5" customHeight="1" outlineLevel="3" thickBot="1" x14ac:dyDescent="0.2">
      <c r="A2442" s="23" t="s">
        <v>128</v>
      </c>
      <c r="B2442" s="24" t="s">
        <v>10</v>
      </c>
      <c r="C2442" s="87" t="s">
        <v>11</v>
      </c>
      <c r="D2442" s="25">
        <v>5</v>
      </c>
      <c r="E2442" s="915" t="s">
        <v>46</v>
      </c>
      <c r="F2442" s="916"/>
      <c r="G2442" s="916"/>
      <c r="H2442" s="916"/>
      <c r="I2442" s="916"/>
      <c r="J2442" s="917"/>
      <c r="K2442" s="26">
        <f>K2431+K2436+K2441</f>
        <v>0</v>
      </c>
      <c r="L2442" s="26">
        <f t="shared" ref="L2442:R2442" si="584">L2431+L2436+L2441</f>
        <v>0</v>
      </c>
      <c r="M2442" s="26">
        <f t="shared" si="584"/>
        <v>0</v>
      </c>
      <c r="N2442" s="26">
        <f t="shared" si="584"/>
        <v>0</v>
      </c>
      <c r="O2442" s="26">
        <f t="shared" si="584"/>
        <v>0</v>
      </c>
      <c r="P2442" s="26">
        <f t="shared" si="584"/>
        <v>0</v>
      </c>
      <c r="Q2442" s="26">
        <f t="shared" si="584"/>
        <v>0</v>
      </c>
      <c r="R2442" s="26">
        <f t="shared" si="584"/>
        <v>0</v>
      </c>
      <c r="S2442" s="27" t="s">
        <v>13</v>
      </c>
      <c r="T2442" s="26" t="s">
        <v>13</v>
      </c>
      <c r="U2442" s="28" t="s">
        <v>13</v>
      </c>
      <c r="V2442" s="29" t="s">
        <v>13</v>
      </c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</row>
    <row r="2443" spans="1:116" ht="9.75" customHeight="1" outlineLevel="2" thickBot="1" x14ac:dyDescent="0.2">
      <c r="A2443" s="30" t="s">
        <v>128</v>
      </c>
      <c r="B2443" s="31" t="s">
        <v>10</v>
      </c>
      <c r="C2443" s="10" t="s">
        <v>11</v>
      </c>
      <c r="D2443" s="918" t="s">
        <v>21</v>
      </c>
      <c r="E2443" s="919"/>
      <c r="F2443" s="919"/>
      <c r="G2443" s="919"/>
      <c r="H2443" s="919"/>
      <c r="I2443" s="919"/>
      <c r="J2443" s="919"/>
      <c r="K2443" s="32">
        <f>K2374+K2391+K2408+K2425+K2442</f>
        <v>521618.17</v>
      </c>
      <c r="L2443" s="32">
        <f>L2374+L2391+L2408+L2425+L2442</f>
        <v>489795.85</v>
      </c>
      <c r="M2443" s="32">
        <f>M2374+M2442</f>
        <v>127290.06</v>
      </c>
      <c r="N2443" s="32">
        <f>N2374+N2442</f>
        <v>3751</v>
      </c>
      <c r="O2443" s="32">
        <f t="shared" ref="O2443:R2443" si="585">O2374+O2442</f>
        <v>0</v>
      </c>
      <c r="P2443" s="32">
        <f t="shared" si="585"/>
        <v>123539.06</v>
      </c>
      <c r="Q2443" s="32">
        <f t="shared" si="585"/>
        <v>31822.52</v>
      </c>
      <c r="R2443" s="32">
        <f t="shared" si="585"/>
        <v>0</v>
      </c>
      <c r="S2443" s="33" t="s">
        <v>13</v>
      </c>
      <c r="T2443" s="34" t="s">
        <v>13</v>
      </c>
      <c r="U2443" s="35" t="s">
        <v>13</v>
      </c>
      <c r="V2443" s="36" t="s">
        <v>13</v>
      </c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</row>
    <row r="2444" spans="1:116" ht="9.75" customHeight="1" outlineLevel="1" thickBot="1" x14ac:dyDescent="0.2">
      <c r="A2444" s="30" t="s">
        <v>128</v>
      </c>
      <c r="B2444" s="31" t="s">
        <v>10</v>
      </c>
      <c r="C2444" s="920" t="s">
        <v>15</v>
      </c>
      <c r="D2444" s="921"/>
      <c r="E2444" s="921"/>
      <c r="F2444" s="921"/>
      <c r="G2444" s="921"/>
      <c r="H2444" s="921"/>
      <c r="I2444" s="921"/>
      <c r="J2444" s="921"/>
      <c r="K2444" s="37">
        <f>K2356+K2443</f>
        <v>1803552.24</v>
      </c>
      <c r="L2444" s="37">
        <f>L2356+L2443</f>
        <v>1033052.71</v>
      </c>
      <c r="M2444" s="37">
        <f t="shared" ref="M2444:R2444" si="586">M2356+M2443</f>
        <v>670546.87999999989</v>
      </c>
      <c r="N2444" s="37">
        <f t="shared" si="586"/>
        <v>43638.43</v>
      </c>
      <c r="O2444" s="37">
        <f t="shared" si="586"/>
        <v>0</v>
      </c>
      <c r="P2444" s="37">
        <f t="shared" si="586"/>
        <v>626908.44999999995</v>
      </c>
      <c r="Q2444" s="37">
        <f t="shared" si="586"/>
        <v>770499.78999999992</v>
      </c>
      <c r="R2444" s="37">
        <f t="shared" si="586"/>
        <v>0</v>
      </c>
      <c r="S2444" s="38" t="s">
        <v>14</v>
      </c>
      <c r="T2444" s="39" t="s">
        <v>14</v>
      </c>
      <c r="U2444" s="40" t="s">
        <v>14</v>
      </c>
      <c r="V2444" s="41" t="s">
        <v>14</v>
      </c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</row>
    <row r="2445" spans="1:116" ht="9.75" customHeight="1" outlineLevel="2" thickBot="1" x14ac:dyDescent="0.2">
      <c r="A2445" s="7" t="s">
        <v>128</v>
      </c>
      <c r="B2445" s="8">
        <v>2</v>
      </c>
      <c r="C2445" s="975" t="s">
        <v>138</v>
      </c>
      <c r="D2445" s="976"/>
      <c r="E2445" s="976"/>
      <c r="F2445" s="976"/>
      <c r="G2445" s="976"/>
      <c r="H2445" s="976"/>
      <c r="I2445" s="976"/>
      <c r="J2445" s="976"/>
      <c r="K2445" s="976"/>
      <c r="L2445" s="976"/>
      <c r="M2445" s="976"/>
      <c r="N2445" s="976"/>
      <c r="O2445" s="976"/>
      <c r="P2445" s="976"/>
      <c r="Q2445" s="976"/>
      <c r="R2445" s="976"/>
      <c r="S2445" s="976"/>
      <c r="T2445" s="976"/>
      <c r="U2445" s="976"/>
      <c r="V2445" s="977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</row>
    <row r="2446" spans="1:116" ht="9.75" customHeight="1" outlineLevel="3" thickBot="1" x14ac:dyDescent="0.2">
      <c r="A2446" s="7" t="s">
        <v>128</v>
      </c>
      <c r="B2446" s="9" t="s">
        <v>11</v>
      </c>
      <c r="C2446" s="10" t="s">
        <v>10</v>
      </c>
      <c r="D2446" s="972" t="s">
        <v>274</v>
      </c>
      <c r="E2446" s="973"/>
      <c r="F2446" s="973"/>
      <c r="G2446" s="973"/>
      <c r="H2446" s="973"/>
      <c r="I2446" s="973"/>
      <c r="J2446" s="973"/>
      <c r="K2446" s="973"/>
      <c r="L2446" s="973"/>
      <c r="M2446" s="973"/>
      <c r="N2446" s="973"/>
      <c r="O2446" s="973"/>
      <c r="P2446" s="973"/>
      <c r="Q2446" s="973"/>
      <c r="R2446" s="973"/>
      <c r="S2446" s="973"/>
      <c r="T2446" s="973"/>
      <c r="U2446" s="973"/>
      <c r="V2446" s="974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</row>
    <row r="2447" spans="1:116" ht="9.75" customHeight="1" outlineLevel="4" thickBot="1" x14ac:dyDescent="0.2">
      <c r="A2447" s="11" t="s">
        <v>128</v>
      </c>
      <c r="B2447" s="12" t="s">
        <v>11</v>
      </c>
      <c r="C2447" s="86" t="s">
        <v>10</v>
      </c>
      <c r="D2447" s="13">
        <v>1</v>
      </c>
      <c r="E2447" s="969" t="s">
        <v>275</v>
      </c>
      <c r="F2447" s="970"/>
      <c r="G2447" s="970"/>
      <c r="H2447" s="970"/>
      <c r="I2447" s="970"/>
      <c r="J2447" s="970"/>
      <c r="K2447" s="970"/>
      <c r="L2447" s="970"/>
      <c r="M2447" s="970"/>
      <c r="N2447" s="970"/>
      <c r="O2447" s="970"/>
      <c r="P2447" s="970"/>
      <c r="Q2447" s="970"/>
      <c r="R2447" s="970"/>
      <c r="S2447" s="970"/>
      <c r="T2447" s="970"/>
      <c r="U2447" s="970"/>
      <c r="V2447" s="971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</row>
    <row r="2448" spans="1:116" ht="9.75" customHeight="1" outlineLevel="4" x14ac:dyDescent="0.15">
      <c r="A2448" s="948" t="s">
        <v>128</v>
      </c>
      <c r="B2448" s="951" t="s">
        <v>11</v>
      </c>
      <c r="C2448" s="954" t="s">
        <v>10</v>
      </c>
      <c r="D2448" s="978">
        <v>1</v>
      </c>
      <c r="E2448" s="960" t="s">
        <v>10</v>
      </c>
      <c r="F2448" s="1040" t="s">
        <v>328</v>
      </c>
      <c r="G2448" s="942"/>
      <c r="H2448" s="93" t="s">
        <v>388</v>
      </c>
      <c r="I2448" s="942" t="s">
        <v>101</v>
      </c>
      <c r="J2448" s="16" t="s">
        <v>156</v>
      </c>
      <c r="K2448" s="20"/>
      <c r="L2448" s="14"/>
      <c r="M2448" s="15"/>
      <c r="N2448" s="15"/>
      <c r="O2448" s="15"/>
      <c r="P2448" s="15"/>
      <c r="Q2448" s="14"/>
      <c r="R2448" s="14"/>
      <c r="S2448" s="1034"/>
      <c r="T2448" s="1037"/>
      <c r="U2448" s="1037"/>
      <c r="V2448" s="1037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</row>
    <row r="2449" spans="1:116" ht="9.75" customHeight="1" outlineLevel="4" x14ac:dyDescent="0.15">
      <c r="A2449" s="949"/>
      <c r="B2449" s="952"/>
      <c r="C2449" s="955"/>
      <c r="D2449" s="979"/>
      <c r="E2449" s="961"/>
      <c r="F2449" s="1041"/>
      <c r="G2449" s="943"/>
      <c r="H2449" s="94" t="s">
        <v>62</v>
      </c>
      <c r="I2449" s="943"/>
      <c r="J2449" s="16" t="s">
        <v>157</v>
      </c>
      <c r="K2449" s="20"/>
      <c r="L2449" s="16"/>
      <c r="M2449" s="17"/>
      <c r="N2449" s="17"/>
      <c r="O2449" s="17"/>
      <c r="P2449" s="17"/>
      <c r="Q2449" s="16"/>
      <c r="R2449" s="16"/>
      <c r="S2449" s="1035"/>
      <c r="T2449" s="1038"/>
      <c r="U2449" s="1038"/>
      <c r="V2449" s="1038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</row>
    <row r="2450" spans="1:116" ht="9.75" customHeight="1" outlineLevel="4" x14ac:dyDescent="0.15">
      <c r="A2450" s="949"/>
      <c r="B2450" s="952"/>
      <c r="C2450" s="955"/>
      <c r="D2450" s="979"/>
      <c r="E2450" s="961"/>
      <c r="F2450" s="1041"/>
      <c r="G2450" s="943"/>
      <c r="H2450" s="94" t="s">
        <v>128</v>
      </c>
      <c r="I2450" s="943"/>
      <c r="J2450" s="16" t="s">
        <v>158</v>
      </c>
      <c r="K2450" s="20"/>
      <c r="L2450" s="16"/>
      <c r="M2450" s="17"/>
      <c r="N2450" s="17"/>
      <c r="O2450" s="17"/>
      <c r="P2450" s="17"/>
      <c r="Q2450" s="16"/>
      <c r="R2450" s="16"/>
      <c r="S2450" s="1035"/>
      <c r="T2450" s="1038"/>
      <c r="U2450" s="1038"/>
      <c r="V2450" s="1038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</row>
    <row r="2451" spans="1:116" ht="9.75" customHeight="1" outlineLevel="4" x14ac:dyDescent="0.15">
      <c r="A2451" s="949"/>
      <c r="B2451" s="952"/>
      <c r="C2451" s="955"/>
      <c r="D2451" s="979"/>
      <c r="E2451" s="961"/>
      <c r="F2451" s="1041"/>
      <c r="G2451" s="943"/>
      <c r="H2451" s="943" t="s">
        <v>391</v>
      </c>
      <c r="I2451" s="943"/>
      <c r="J2451" s="18" t="s">
        <v>159</v>
      </c>
      <c r="K2451" s="21"/>
      <c r="L2451" s="18"/>
      <c r="M2451" s="18"/>
      <c r="N2451" s="18"/>
      <c r="O2451" s="18"/>
      <c r="P2451" s="18"/>
      <c r="Q2451" s="18"/>
      <c r="R2451" s="18"/>
      <c r="S2451" s="1035"/>
      <c r="T2451" s="1038"/>
      <c r="U2451" s="1038"/>
      <c r="V2451" s="1038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</row>
    <row r="2452" spans="1:116" ht="9.75" customHeight="1" outlineLevel="4" thickBot="1" x14ac:dyDescent="0.2">
      <c r="A2452" s="950"/>
      <c r="B2452" s="953"/>
      <c r="C2452" s="956"/>
      <c r="D2452" s="980"/>
      <c r="E2452" s="962"/>
      <c r="F2452" s="1042"/>
      <c r="G2452" s="944"/>
      <c r="H2452" s="944"/>
      <c r="I2452" s="944"/>
      <c r="J2452" s="19" t="s">
        <v>385</v>
      </c>
      <c r="K2452" s="19">
        <f>SUM(K2448:K2451)</f>
        <v>0</v>
      </c>
      <c r="L2452" s="19">
        <f>SUM(L2448:L2451)</f>
        <v>0</v>
      </c>
      <c r="M2452" s="19">
        <f t="shared" ref="M2452:R2452" si="587">SUM(M2448:M2451)</f>
        <v>0</v>
      </c>
      <c r="N2452" s="19">
        <f t="shared" si="587"/>
        <v>0</v>
      </c>
      <c r="O2452" s="19">
        <f t="shared" si="587"/>
        <v>0</v>
      </c>
      <c r="P2452" s="19">
        <f t="shared" si="587"/>
        <v>0</v>
      </c>
      <c r="Q2452" s="19">
        <f t="shared" si="587"/>
        <v>0</v>
      </c>
      <c r="R2452" s="19">
        <f t="shared" si="587"/>
        <v>0</v>
      </c>
      <c r="S2452" s="1036"/>
      <c r="T2452" s="1039"/>
      <c r="U2452" s="1039"/>
      <c r="V2452" s="1039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</row>
    <row r="2453" spans="1:116" ht="9.75" customHeight="1" outlineLevel="4" x14ac:dyDescent="0.15">
      <c r="A2453" s="948" t="s">
        <v>128</v>
      </c>
      <c r="B2453" s="951" t="s">
        <v>11</v>
      </c>
      <c r="C2453" s="954" t="s">
        <v>10</v>
      </c>
      <c r="D2453" s="978">
        <v>1</v>
      </c>
      <c r="E2453" s="960" t="s">
        <v>11</v>
      </c>
      <c r="F2453" s="1145" t="s">
        <v>375</v>
      </c>
      <c r="G2453" s="942"/>
      <c r="H2453" s="942" t="s">
        <v>62</v>
      </c>
      <c r="I2453" s="986" t="s">
        <v>336</v>
      </c>
      <c r="J2453" s="14" t="s">
        <v>156</v>
      </c>
      <c r="K2453" s="20"/>
      <c r="L2453" s="20"/>
      <c r="M2453" s="17"/>
      <c r="N2453" s="17"/>
      <c r="O2453" s="17"/>
      <c r="P2453" s="17"/>
      <c r="Q2453" s="16"/>
      <c r="R2453" s="16"/>
      <c r="S2453" s="945"/>
      <c r="T2453" s="912"/>
      <c r="U2453" s="912"/>
      <c r="V2453" s="912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</row>
    <row r="2454" spans="1:116" ht="9.75" customHeight="1" outlineLevel="4" x14ac:dyDescent="0.15">
      <c r="A2454" s="949"/>
      <c r="B2454" s="952"/>
      <c r="C2454" s="955"/>
      <c r="D2454" s="979"/>
      <c r="E2454" s="961"/>
      <c r="F2454" s="1146"/>
      <c r="G2454" s="943"/>
      <c r="H2454" s="943"/>
      <c r="I2454" s="985"/>
      <c r="J2454" s="16" t="s">
        <v>157</v>
      </c>
      <c r="K2454" s="20"/>
      <c r="L2454" s="20"/>
      <c r="M2454" s="17"/>
      <c r="N2454" s="17"/>
      <c r="O2454" s="17"/>
      <c r="P2454" s="17"/>
      <c r="Q2454" s="16"/>
      <c r="R2454" s="16"/>
      <c r="S2454" s="946"/>
      <c r="T2454" s="913"/>
      <c r="U2454" s="913"/>
      <c r="V2454" s="913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</row>
    <row r="2455" spans="1:116" ht="9.75" customHeight="1" outlineLevel="4" x14ac:dyDescent="0.15">
      <c r="A2455" s="949"/>
      <c r="B2455" s="952"/>
      <c r="C2455" s="955"/>
      <c r="D2455" s="979"/>
      <c r="E2455" s="961"/>
      <c r="F2455" s="1146"/>
      <c r="G2455" s="943"/>
      <c r="H2455" s="943"/>
      <c r="I2455" s="985"/>
      <c r="J2455" s="16" t="s">
        <v>158</v>
      </c>
      <c r="K2455" s="20"/>
      <c r="L2455" s="20"/>
      <c r="M2455" s="17"/>
      <c r="N2455" s="17"/>
      <c r="O2455" s="17"/>
      <c r="P2455" s="17"/>
      <c r="Q2455" s="16"/>
      <c r="R2455" s="16"/>
      <c r="S2455" s="946"/>
      <c r="T2455" s="913"/>
      <c r="U2455" s="913"/>
      <c r="V2455" s="913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</row>
    <row r="2456" spans="1:116" ht="9.75" customHeight="1" outlineLevel="4" x14ac:dyDescent="0.15">
      <c r="A2456" s="949"/>
      <c r="B2456" s="952"/>
      <c r="C2456" s="955"/>
      <c r="D2456" s="979"/>
      <c r="E2456" s="961"/>
      <c r="F2456" s="1147"/>
      <c r="G2456" s="943"/>
      <c r="H2456" s="943"/>
      <c r="I2456" s="987"/>
      <c r="J2456" s="18" t="s">
        <v>159</v>
      </c>
      <c r="K2456" s="21"/>
      <c r="L2456" s="21"/>
      <c r="M2456" s="22"/>
      <c r="N2456" s="22"/>
      <c r="O2456" s="22"/>
      <c r="P2456" s="22"/>
      <c r="Q2456" s="18"/>
      <c r="R2456" s="18"/>
      <c r="S2456" s="946"/>
      <c r="T2456" s="913"/>
      <c r="U2456" s="913"/>
      <c r="V2456" s="913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</row>
    <row r="2457" spans="1:116" ht="9.75" customHeight="1" outlineLevel="4" thickBot="1" x14ac:dyDescent="0.2">
      <c r="A2457" s="950"/>
      <c r="B2457" s="953"/>
      <c r="C2457" s="956"/>
      <c r="D2457" s="980"/>
      <c r="E2457" s="962"/>
      <c r="F2457" s="1148"/>
      <c r="G2457" s="944"/>
      <c r="H2457" s="944"/>
      <c r="I2457" s="988"/>
      <c r="J2457" s="19" t="s">
        <v>385</v>
      </c>
      <c r="K2457" s="19">
        <f>SUM(K2453:K2456)</f>
        <v>0</v>
      </c>
      <c r="L2457" s="19">
        <f>SUM(L2453:L2456)</f>
        <v>0</v>
      </c>
      <c r="M2457" s="19">
        <f t="shared" ref="M2457:R2457" si="588">SUM(M2453:M2456)</f>
        <v>0</v>
      </c>
      <c r="N2457" s="19">
        <f t="shared" si="588"/>
        <v>0</v>
      </c>
      <c r="O2457" s="19">
        <f t="shared" si="588"/>
        <v>0</v>
      </c>
      <c r="P2457" s="19">
        <f t="shared" si="588"/>
        <v>0</v>
      </c>
      <c r="Q2457" s="19">
        <f t="shared" si="588"/>
        <v>0</v>
      </c>
      <c r="R2457" s="19">
        <f t="shared" si="588"/>
        <v>0</v>
      </c>
      <c r="S2457" s="947"/>
      <c r="T2457" s="914"/>
      <c r="U2457" s="914"/>
      <c r="V2457" s="914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</row>
    <row r="2458" spans="1:116" ht="10.5" customHeight="1" outlineLevel="4" x14ac:dyDescent="0.15">
      <c r="A2458" s="948" t="s">
        <v>128</v>
      </c>
      <c r="B2458" s="951" t="s">
        <v>11</v>
      </c>
      <c r="C2458" s="954" t="s">
        <v>10</v>
      </c>
      <c r="D2458" s="978">
        <v>1</v>
      </c>
      <c r="E2458" s="960" t="s">
        <v>12</v>
      </c>
      <c r="F2458" s="963"/>
      <c r="G2458" s="942"/>
      <c r="H2458" s="942"/>
      <c r="I2458" s="942"/>
      <c r="J2458" s="14" t="s">
        <v>156</v>
      </c>
      <c r="K2458" s="20"/>
      <c r="L2458" s="20"/>
      <c r="M2458" s="17"/>
      <c r="N2458" s="17"/>
      <c r="O2458" s="17"/>
      <c r="P2458" s="17"/>
      <c r="Q2458" s="16"/>
      <c r="R2458" s="16"/>
      <c r="S2458" s="945"/>
      <c r="T2458" s="912"/>
      <c r="U2458" s="912"/>
      <c r="V2458" s="912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  <c r="DK2458" s="6"/>
      <c r="DL2458" s="6"/>
    </row>
    <row r="2459" spans="1:116" ht="10.5" customHeight="1" outlineLevel="4" x14ac:dyDescent="0.15">
      <c r="A2459" s="949"/>
      <c r="B2459" s="952"/>
      <c r="C2459" s="955"/>
      <c r="D2459" s="979"/>
      <c r="E2459" s="961"/>
      <c r="F2459" s="964"/>
      <c r="G2459" s="943"/>
      <c r="H2459" s="943"/>
      <c r="I2459" s="943"/>
      <c r="J2459" s="16" t="s">
        <v>157</v>
      </c>
      <c r="K2459" s="20"/>
      <c r="L2459" s="20"/>
      <c r="M2459" s="17"/>
      <c r="N2459" s="17"/>
      <c r="O2459" s="17"/>
      <c r="P2459" s="17"/>
      <c r="Q2459" s="16"/>
      <c r="R2459" s="16"/>
      <c r="S2459" s="946"/>
      <c r="T2459" s="913"/>
      <c r="U2459" s="913"/>
      <c r="V2459" s="913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</row>
    <row r="2460" spans="1:116" ht="9.75" customHeight="1" outlineLevel="4" x14ac:dyDescent="0.15">
      <c r="A2460" s="949"/>
      <c r="B2460" s="952"/>
      <c r="C2460" s="955"/>
      <c r="D2460" s="979"/>
      <c r="E2460" s="961"/>
      <c r="F2460" s="964"/>
      <c r="G2460" s="943"/>
      <c r="H2460" s="943"/>
      <c r="I2460" s="943"/>
      <c r="J2460" s="16" t="s">
        <v>158</v>
      </c>
      <c r="K2460" s="20"/>
      <c r="L2460" s="20"/>
      <c r="M2460" s="17"/>
      <c r="N2460" s="17"/>
      <c r="O2460" s="17"/>
      <c r="P2460" s="17"/>
      <c r="Q2460" s="16"/>
      <c r="R2460" s="16"/>
      <c r="S2460" s="946"/>
      <c r="T2460" s="913"/>
      <c r="U2460" s="913"/>
      <c r="V2460" s="913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</row>
    <row r="2461" spans="1:116" ht="9.75" customHeight="1" outlineLevel="4" x14ac:dyDescent="0.15">
      <c r="A2461" s="949"/>
      <c r="B2461" s="952"/>
      <c r="C2461" s="955"/>
      <c r="D2461" s="979"/>
      <c r="E2461" s="961"/>
      <c r="F2461" s="964"/>
      <c r="G2461" s="943"/>
      <c r="H2461" s="943"/>
      <c r="I2461" s="943"/>
      <c r="J2461" s="18" t="s">
        <v>159</v>
      </c>
      <c r="K2461" s="21"/>
      <c r="L2461" s="21"/>
      <c r="M2461" s="22"/>
      <c r="N2461" s="22"/>
      <c r="O2461" s="22"/>
      <c r="P2461" s="22"/>
      <c r="Q2461" s="18"/>
      <c r="R2461" s="18"/>
      <c r="S2461" s="946"/>
      <c r="T2461" s="913"/>
      <c r="U2461" s="913"/>
      <c r="V2461" s="913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</row>
    <row r="2462" spans="1:116" ht="9.75" customHeight="1" outlineLevel="4" thickBot="1" x14ac:dyDescent="0.2">
      <c r="A2462" s="950"/>
      <c r="B2462" s="953"/>
      <c r="C2462" s="956"/>
      <c r="D2462" s="980"/>
      <c r="E2462" s="962"/>
      <c r="F2462" s="965"/>
      <c r="G2462" s="944"/>
      <c r="H2462" s="944"/>
      <c r="I2462" s="944"/>
      <c r="J2462" s="19" t="s">
        <v>385</v>
      </c>
      <c r="K2462" s="19">
        <f>SUM(K2458:K2461)</f>
        <v>0</v>
      </c>
      <c r="L2462" s="19">
        <f>SUM(L2458:L2461)</f>
        <v>0</v>
      </c>
      <c r="M2462" s="19">
        <f t="shared" ref="M2462:R2462" si="589">SUM(M2458:M2461)</f>
        <v>0</v>
      </c>
      <c r="N2462" s="19">
        <f t="shared" si="589"/>
        <v>0</v>
      </c>
      <c r="O2462" s="19">
        <f t="shared" si="589"/>
        <v>0</v>
      </c>
      <c r="P2462" s="19">
        <f t="shared" si="589"/>
        <v>0</v>
      </c>
      <c r="Q2462" s="19">
        <f t="shared" si="589"/>
        <v>0</v>
      </c>
      <c r="R2462" s="19">
        <f t="shared" si="589"/>
        <v>0</v>
      </c>
      <c r="S2462" s="947"/>
      <c r="T2462" s="914"/>
      <c r="U2462" s="914"/>
      <c r="V2462" s="914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</row>
    <row r="2463" spans="1:116" ht="9.75" customHeight="1" outlineLevel="3" thickBot="1" x14ac:dyDescent="0.2">
      <c r="A2463" s="30" t="s">
        <v>128</v>
      </c>
      <c r="B2463" s="31" t="s">
        <v>11</v>
      </c>
      <c r="C2463" s="10" t="s">
        <v>10</v>
      </c>
      <c r="D2463" s="25">
        <v>1</v>
      </c>
      <c r="E2463" s="915" t="s">
        <v>46</v>
      </c>
      <c r="F2463" s="916"/>
      <c r="G2463" s="916"/>
      <c r="H2463" s="916"/>
      <c r="I2463" s="916"/>
      <c r="J2463" s="917"/>
      <c r="K2463" s="26">
        <f>K2452+K2457+K2462</f>
        <v>0</v>
      </c>
      <c r="L2463" s="26">
        <f>L2452+L2457+L2462</f>
        <v>0</v>
      </c>
      <c r="M2463" s="26">
        <f t="shared" ref="M2463:R2463" si="590">M2452+M2457+M2462</f>
        <v>0</v>
      </c>
      <c r="N2463" s="26">
        <f t="shared" si="590"/>
        <v>0</v>
      </c>
      <c r="O2463" s="26">
        <f t="shared" si="590"/>
        <v>0</v>
      </c>
      <c r="P2463" s="26">
        <f t="shared" si="590"/>
        <v>0</v>
      </c>
      <c r="Q2463" s="26">
        <f t="shared" si="590"/>
        <v>0</v>
      </c>
      <c r="R2463" s="26">
        <f t="shared" si="590"/>
        <v>0</v>
      </c>
      <c r="S2463" s="42" t="s">
        <v>13</v>
      </c>
      <c r="T2463" s="43" t="s">
        <v>13</v>
      </c>
      <c r="U2463" s="44" t="s">
        <v>13</v>
      </c>
      <c r="V2463" s="45" t="s">
        <v>13</v>
      </c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</row>
    <row r="2464" spans="1:116" ht="9.75" customHeight="1" outlineLevel="4" thickBot="1" x14ac:dyDescent="0.2">
      <c r="A2464" s="11" t="s">
        <v>128</v>
      </c>
      <c r="B2464" s="12" t="s">
        <v>11</v>
      </c>
      <c r="C2464" s="86" t="s">
        <v>10</v>
      </c>
      <c r="D2464" s="13">
        <v>2</v>
      </c>
      <c r="E2464" s="969" t="s">
        <v>276</v>
      </c>
      <c r="F2464" s="970"/>
      <c r="G2464" s="970"/>
      <c r="H2464" s="970"/>
      <c r="I2464" s="970"/>
      <c r="J2464" s="970"/>
      <c r="K2464" s="970"/>
      <c r="L2464" s="970"/>
      <c r="M2464" s="970"/>
      <c r="N2464" s="970"/>
      <c r="O2464" s="970"/>
      <c r="P2464" s="970"/>
      <c r="Q2464" s="970"/>
      <c r="R2464" s="970"/>
      <c r="S2464" s="970"/>
      <c r="T2464" s="970"/>
      <c r="U2464" s="970"/>
      <c r="V2464" s="971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</row>
    <row r="2465" spans="1:116" ht="9.75" customHeight="1" outlineLevel="4" x14ac:dyDescent="0.15">
      <c r="A2465" s="948" t="s">
        <v>128</v>
      </c>
      <c r="B2465" s="951" t="s">
        <v>11</v>
      </c>
      <c r="C2465" s="954" t="s">
        <v>10</v>
      </c>
      <c r="D2465" s="978">
        <v>2</v>
      </c>
      <c r="E2465" s="960" t="s">
        <v>10</v>
      </c>
      <c r="F2465" s="966"/>
      <c r="G2465" s="942"/>
      <c r="H2465" s="942"/>
      <c r="I2465" s="942"/>
      <c r="J2465" s="16" t="s">
        <v>156</v>
      </c>
      <c r="K2465" s="20"/>
      <c r="L2465" s="14"/>
      <c r="M2465" s="15"/>
      <c r="N2465" s="15"/>
      <c r="O2465" s="15"/>
      <c r="P2465" s="15"/>
      <c r="Q2465" s="14"/>
      <c r="R2465" s="14"/>
      <c r="S2465" s="945"/>
      <c r="T2465" s="912"/>
      <c r="U2465" s="912"/>
      <c r="V2465" s="912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</row>
    <row r="2466" spans="1:116" ht="9.75" customHeight="1" outlineLevel="4" x14ac:dyDescent="0.15">
      <c r="A2466" s="949"/>
      <c r="B2466" s="952"/>
      <c r="C2466" s="955"/>
      <c r="D2466" s="979"/>
      <c r="E2466" s="961"/>
      <c r="F2466" s="967"/>
      <c r="G2466" s="943"/>
      <c r="H2466" s="943"/>
      <c r="I2466" s="943"/>
      <c r="J2466" s="16" t="s">
        <v>157</v>
      </c>
      <c r="K2466" s="20"/>
      <c r="L2466" s="16"/>
      <c r="M2466" s="17"/>
      <c r="N2466" s="17"/>
      <c r="O2466" s="17"/>
      <c r="P2466" s="17"/>
      <c r="Q2466" s="16"/>
      <c r="R2466" s="16"/>
      <c r="S2466" s="946"/>
      <c r="T2466" s="913"/>
      <c r="U2466" s="913"/>
      <c r="V2466" s="913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</row>
    <row r="2467" spans="1:116" ht="9.75" customHeight="1" outlineLevel="4" x14ac:dyDescent="0.15">
      <c r="A2467" s="949"/>
      <c r="B2467" s="952"/>
      <c r="C2467" s="955"/>
      <c r="D2467" s="979"/>
      <c r="E2467" s="961"/>
      <c r="F2467" s="967"/>
      <c r="G2467" s="943"/>
      <c r="H2467" s="943"/>
      <c r="I2467" s="943"/>
      <c r="J2467" s="16" t="s">
        <v>158</v>
      </c>
      <c r="K2467" s="20"/>
      <c r="L2467" s="16"/>
      <c r="M2467" s="17"/>
      <c r="N2467" s="17"/>
      <c r="O2467" s="17"/>
      <c r="P2467" s="17"/>
      <c r="Q2467" s="16"/>
      <c r="R2467" s="16"/>
      <c r="S2467" s="946"/>
      <c r="T2467" s="913"/>
      <c r="U2467" s="913"/>
      <c r="V2467" s="913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</row>
    <row r="2468" spans="1:116" ht="9.75" customHeight="1" outlineLevel="4" x14ac:dyDescent="0.15">
      <c r="A2468" s="949"/>
      <c r="B2468" s="952"/>
      <c r="C2468" s="955"/>
      <c r="D2468" s="979"/>
      <c r="E2468" s="961"/>
      <c r="F2468" s="967"/>
      <c r="G2468" s="943"/>
      <c r="H2468" s="943"/>
      <c r="I2468" s="943"/>
      <c r="J2468" s="18" t="s">
        <v>159</v>
      </c>
      <c r="K2468" s="21"/>
      <c r="L2468" s="18"/>
      <c r="M2468" s="18"/>
      <c r="N2468" s="18"/>
      <c r="O2468" s="18"/>
      <c r="P2468" s="18"/>
      <c r="Q2468" s="18"/>
      <c r="R2468" s="18"/>
      <c r="S2468" s="946"/>
      <c r="T2468" s="913"/>
      <c r="U2468" s="913"/>
      <c r="V2468" s="913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</row>
    <row r="2469" spans="1:116" ht="9.75" customHeight="1" outlineLevel="4" thickBot="1" x14ac:dyDescent="0.2">
      <c r="A2469" s="950"/>
      <c r="B2469" s="953"/>
      <c r="C2469" s="956"/>
      <c r="D2469" s="980"/>
      <c r="E2469" s="962"/>
      <c r="F2469" s="968"/>
      <c r="G2469" s="944"/>
      <c r="H2469" s="944"/>
      <c r="I2469" s="944"/>
      <c r="J2469" s="19" t="s">
        <v>385</v>
      </c>
      <c r="K2469" s="19">
        <f>SUM(K2465:K2468)</f>
        <v>0</v>
      </c>
      <c r="L2469" s="19">
        <f>SUM(L2465:L2468)</f>
        <v>0</v>
      </c>
      <c r="M2469" s="19">
        <f t="shared" ref="M2469:R2469" si="591">SUM(M2465:M2468)</f>
        <v>0</v>
      </c>
      <c r="N2469" s="19">
        <f t="shared" si="591"/>
        <v>0</v>
      </c>
      <c r="O2469" s="19">
        <f t="shared" si="591"/>
        <v>0</v>
      </c>
      <c r="P2469" s="19">
        <f t="shared" si="591"/>
        <v>0</v>
      </c>
      <c r="Q2469" s="19">
        <f t="shared" si="591"/>
        <v>0</v>
      </c>
      <c r="R2469" s="19">
        <f t="shared" si="591"/>
        <v>0</v>
      </c>
      <c r="S2469" s="947"/>
      <c r="T2469" s="914"/>
      <c r="U2469" s="914"/>
      <c r="V2469" s="914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</row>
    <row r="2470" spans="1:116" ht="9.75" customHeight="1" outlineLevel="4" x14ac:dyDescent="0.15">
      <c r="A2470" s="948" t="s">
        <v>128</v>
      </c>
      <c r="B2470" s="951" t="s">
        <v>11</v>
      </c>
      <c r="C2470" s="954" t="s">
        <v>10</v>
      </c>
      <c r="D2470" s="978">
        <v>2</v>
      </c>
      <c r="E2470" s="960" t="s">
        <v>11</v>
      </c>
      <c r="F2470" s="963"/>
      <c r="G2470" s="942"/>
      <c r="H2470" s="942"/>
      <c r="I2470" s="942"/>
      <c r="J2470" s="14" t="s">
        <v>156</v>
      </c>
      <c r="K2470" s="20"/>
      <c r="L2470" s="20"/>
      <c r="M2470" s="17"/>
      <c r="N2470" s="17"/>
      <c r="O2470" s="17"/>
      <c r="P2470" s="17"/>
      <c r="Q2470" s="16"/>
      <c r="R2470" s="16"/>
      <c r="S2470" s="945"/>
      <c r="T2470" s="912"/>
      <c r="U2470" s="912"/>
      <c r="V2470" s="912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</row>
    <row r="2471" spans="1:116" ht="9.75" customHeight="1" outlineLevel="4" x14ac:dyDescent="0.15">
      <c r="A2471" s="949"/>
      <c r="B2471" s="952"/>
      <c r="C2471" s="955"/>
      <c r="D2471" s="979"/>
      <c r="E2471" s="961"/>
      <c r="F2471" s="964"/>
      <c r="G2471" s="943"/>
      <c r="H2471" s="943"/>
      <c r="I2471" s="943"/>
      <c r="J2471" s="16" t="s">
        <v>157</v>
      </c>
      <c r="K2471" s="20"/>
      <c r="L2471" s="20"/>
      <c r="M2471" s="17"/>
      <c r="N2471" s="17"/>
      <c r="O2471" s="17"/>
      <c r="P2471" s="17"/>
      <c r="Q2471" s="16"/>
      <c r="R2471" s="16"/>
      <c r="S2471" s="946"/>
      <c r="T2471" s="913"/>
      <c r="U2471" s="913"/>
      <c r="V2471" s="913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</row>
    <row r="2472" spans="1:116" ht="9.75" customHeight="1" outlineLevel="4" x14ac:dyDescent="0.15">
      <c r="A2472" s="949"/>
      <c r="B2472" s="952"/>
      <c r="C2472" s="955"/>
      <c r="D2472" s="979"/>
      <c r="E2472" s="961"/>
      <c r="F2472" s="964"/>
      <c r="G2472" s="943"/>
      <c r="H2472" s="943"/>
      <c r="I2472" s="943"/>
      <c r="J2472" s="16" t="s">
        <v>158</v>
      </c>
      <c r="K2472" s="20"/>
      <c r="L2472" s="20"/>
      <c r="M2472" s="17"/>
      <c r="N2472" s="17"/>
      <c r="O2472" s="17"/>
      <c r="P2472" s="17"/>
      <c r="Q2472" s="16"/>
      <c r="R2472" s="16"/>
      <c r="S2472" s="946"/>
      <c r="T2472" s="913"/>
      <c r="U2472" s="913"/>
      <c r="V2472" s="913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</row>
    <row r="2473" spans="1:116" ht="9.75" customHeight="1" outlineLevel="4" x14ac:dyDescent="0.15">
      <c r="A2473" s="949"/>
      <c r="B2473" s="952"/>
      <c r="C2473" s="955"/>
      <c r="D2473" s="979"/>
      <c r="E2473" s="961"/>
      <c r="F2473" s="964"/>
      <c r="G2473" s="943"/>
      <c r="H2473" s="943"/>
      <c r="I2473" s="943"/>
      <c r="J2473" s="18" t="s">
        <v>159</v>
      </c>
      <c r="K2473" s="21"/>
      <c r="L2473" s="21"/>
      <c r="M2473" s="22"/>
      <c r="N2473" s="22"/>
      <c r="O2473" s="22"/>
      <c r="P2473" s="22"/>
      <c r="Q2473" s="18"/>
      <c r="R2473" s="18"/>
      <c r="S2473" s="946"/>
      <c r="T2473" s="913"/>
      <c r="U2473" s="913"/>
      <c r="V2473" s="913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</row>
    <row r="2474" spans="1:116" ht="9.75" customHeight="1" outlineLevel="4" thickBot="1" x14ac:dyDescent="0.2">
      <c r="A2474" s="950"/>
      <c r="B2474" s="953"/>
      <c r="C2474" s="956"/>
      <c r="D2474" s="980"/>
      <c r="E2474" s="962"/>
      <c r="F2474" s="965"/>
      <c r="G2474" s="944"/>
      <c r="H2474" s="944"/>
      <c r="I2474" s="944"/>
      <c r="J2474" s="19" t="s">
        <v>385</v>
      </c>
      <c r="K2474" s="19">
        <f>SUM(K2470:K2473)</f>
        <v>0</v>
      </c>
      <c r="L2474" s="19">
        <f>SUM(L2470:L2473)</f>
        <v>0</v>
      </c>
      <c r="M2474" s="19">
        <f t="shared" ref="M2474:R2474" si="592">SUM(M2470:M2473)</f>
        <v>0</v>
      </c>
      <c r="N2474" s="19">
        <f t="shared" si="592"/>
        <v>0</v>
      </c>
      <c r="O2474" s="19">
        <f t="shared" si="592"/>
        <v>0</v>
      </c>
      <c r="P2474" s="19">
        <f t="shared" si="592"/>
        <v>0</v>
      </c>
      <c r="Q2474" s="19">
        <f t="shared" si="592"/>
        <v>0</v>
      </c>
      <c r="R2474" s="19">
        <f t="shared" si="592"/>
        <v>0</v>
      </c>
      <c r="S2474" s="947"/>
      <c r="T2474" s="914"/>
      <c r="U2474" s="914"/>
      <c r="V2474" s="914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</row>
    <row r="2475" spans="1:116" ht="10.5" customHeight="1" outlineLevel="4" x14ac:dyDescent="0.15">
      <c r="A2475" s="948" t="s">
        <v>128</v>
      </c>
      <c r="B2475" s="951" t="s">
        <v>11</v>
      </c>
      <c r="C2475" s="954" t="s">
        <v>10</v>
      </c>
      <c r="D2475" s="978">
        <v>2</v>
      </c>
      <c r="E2475" s="960" t="s">
        <v>12</v>
      </c>
      <c r="F2475" s="963"/>
      <c r="G2475" s="942"/>
      <c r="H2475" s="942"/>
      <c r="I2475" s="942"/>
      <c r="J2475" s="14" t="s">
        <v>156</v>
      </c>
      <c r="K2475" s="20"/>
      <c r="L2475" s="20"/>
      <c r="M2475" s="17"/>
      <c r="N2475" s="17"/>
      <c r="O2475" s="17"/>
      <c r="P2475" s="17"/>
      <c r="Q2475" s="16"/>
      <c r="R2475" s="16"/>
      <c r="S2475" s="945"/>
      <c r="T2475" s="912"/>
      <c r="U2475" s="912"/>
      <c r="V2475" s="912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  <c r="DK2475" s="6"/>
      <c r="DL2475" s="6"/>
    </row>
    <row r="2476" spans="1:116" ht="10.5" customHeight="1" outlineLevel="4" x14ac:dyDescent="0.15">
      <c r="A2476" s="949"/>
      <c r="B2476" s="952"/>
      <c r="C2476" s="955"/>
      <c r="D2476" s="979"/>
      <c r="E2476" s="961"/>
      <c r="F2476" s="964"/>
      <c r="G2476" s="943"/>
      <c r="H2476" s="943"/>
      <c r="I2476" s="943"/>
      <c r="J2476" s="16" t="s">
        <v>157</v>
      </c>
      <c r="K2476" s="20"/>
      <c r="L2476" s="20"/>
      <c r="M2476" s="17"/>
      <c r="N2476" s="17"/>
      <c r="O2476" s="17"/>
      <c r="P2476" s="17"/>
      <c r="Q2476" s="16"/>
      <c r="R2476" s="16"/>
      <c r="S2476" s="946"/>
      <c r="T2476" s="913"/>
      <c r="U2476" s="913"/>
      <c r="V2476" s="913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</row>
    <row r="2477" spans="1:116" ht="9.75" customHeight="1" outlineLevel="4" x14ac:dyDescent="0.15">
      <c r="A2477" s="949"/>
      <c r="B2477" s="952"/>
      <c r="C2477" s="955"/>
      <c r="D2477" s="979"/>
      <c r="E2477" s="961"/>
      <c r="F2477" s="964"/>
      <c r="G2477" s="943"/>
      <c r="H2477" s="943"/>
      <c r="I2477" s="943"/>
      <c r="J2477" s="16" t="s">
        <v>158</v>
      </c>
      <c r="K2477" s="20"/>
      <c r="L2477" s="20"/>
      <c r="M2477" s="17"/>
      <c r="N2477" s="17"/>
      <c r="O2477" s="17"/>
      <c r="P2477" s="17"/>
      <c r="Q2477" s="16"/>
      <c r="R2477" s="16"/>
      <c r="S2477" s="946"/>
      <c r="T2477" s="913"/>
      <c r="U2477" s="913"/>
      <c r="V2477" s="913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</row>
    <row r="2478" spans="1:116" ht="9.75" customHeight="1" outlineLevel="4" x14ac:dyDescent="0.15">
      <c r="A2478" s="949"/>
      <c r="B2478" s="952"/>
      <c r="C2478" s="955"/>
      <c r="D2478" s="979"/>
      <c r="E2478" s="961"/>
      <c r="F2478" s="964"/>
      <c r="G2478" s="943"/>
      <c r="H2478" s="943"/>
      <c r="I2478" s="943"/>
      <c r="J2478" s="18" t="s">
        <v>159</v>
      </c>
      <c r="K2478" s="21"/>
      <c r="L2478" s="21"/>
      <c r="M2478" s="22"/>
      <c r="N2478" s="22"/>
      <c r="O2478" s="22"/>
      <c r="P2478" s="22"/>
      <c r="Q2478" s="18"/>
      <c r="R2478" s="18"/>
      <c r="S2478" s="946"/>
      <c r="T2478" s="913"/>
      <c r="U2478" s="913"/>
      <c r="V2478" s="913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</row>
    <row r="2479" spans="1:116" ht="9.75" customHeight="1" outlineLevel="4" thickBot="1" x14ac:dyDescent="0.2">
      <c r="A2479" s="950"/>
      <c r="B2479" s="953"/>
      <c r="C2479" s="956"/>
      <c r="D2479" s="980"/>
      <c r="E2479" s="962"/>
      <c r="F2479" s="965"/>
      <c r="G2479" s="944"/>
      <c r="H2479" s="944"/>
      <c r="I2479" s="944"/>
      <c r="J2479" s="19" t="s">
        <v>385</v>
      </c>
      <c r="K2479" s="19">
        <f>SUM(K2475:K2478)</f>
        <v>0</v>
      </c>
      <c r="L2479" s="19">
        <f>SUM(L2475:L2478)</f>
        <v>0</v>
      </c>
      <c r="M2479" s="19">
        <f t="shared" ref="M2479:R2479" si="593">SUM(M2475:M2478)</f>
        <v>0</v>
      </c>
      <c r="N2479" s="19">
        <f t="shared" si="593"/>
        <v>0</v>
      </c>
      <c r="O2479" s="19">
        <f t="shared" si="593"/>
        <v>0</v>
      </c>
      <c r="P2479" s="19">
        <f t="shared" si="593"/>
        <v>0</v>
      </c>
      <c r="Q2479" s="19">
        <f t="shared" si="593"/>
        <v>0</v>
      </c>
      <c r="R2479" s="19">
        <f t="shared" si="593"/>
        <v>0</v>
      </c>
      <c r="S2479" s="947"/>
      <c r="T2479" s="914"/>
      <c r="U2479" s="914"/>
      <c r="V2479" s="914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</row>
    <row r="2480" spans="1:116" ht="9.75" customHeight="1" outlineLevel="3" thickBot="1" x14ac:dyDescent="0.2">
      <c r="A2480" s="30" t="s">
        <v>128</v>
      </c>
      <c r="B2480" s="31" t="s">
        <v>11</v>
      </c>
      <c r="C2480" s="10" t="s">
        <v>10</v>
      </c>
      <c r="D2480" s="25">
        <v>2</v>
      </c>
      <c r="E2480" s="915" t="s">
        <v>46</v>
      </c>
      <c r="F2480" s="916"/>
      <c r="G2480" s="916"/>
      <c r="H2480" s="916"/>
      <c r="I2480" s="916"/>
      <c r="J2480" s="917"/>
      <c r="K2480" s="26">
        <f>K2469+K2474+K2479</f>
        <v>0</v>
      </c>
      <c r="L2480" s="26">
        <f>L2469+L2474+L2479</f>
        <v>0</v>
      </c>
      <c r="M2480" s="26">
        <f t="shared" ref="M2480:R2480" si="594">M2469+M2474+M2479</f>
        <v>0</v>
      </c>
      <c r="N2480" s="26">
        <f t="shared" si="594"/>
        <v>0</v>
      </c>
      <c r="O2480" s="26">
        <f t="shared" si="594"/>
        <v>0</v>
      </c>
      <c r="P2480" s="26">
        <f t="shared" si="594"/>
        <v>0</v>
      </c>
      <c r="Q2480" s="26">
        <f t="shared" si="594"/>
        <v>0</v>
      </c>
      <c r="R2480" s="26">
        <f t="shared" si="594"/>
        <v>0</v>
      </c>
      <c r="S2480" s="42" t="s">
        <v>13</v>
      </c>
      <c r="T2480" s="43" t="s">
        <v>13</v>
      </c>
      <c r="U2480" s="44" t="s">
        <v>13</v>
      </c>
      <c r="V2480" s="45" t="s">
        <v>13</v>
      </c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</row>
    <row r="2481" spans="1:116" ht="9.75" customHeight="1" outlineLevel="4" thickBot="1" x14ac:dyDescent="0.2">
      <c r="A2481" s="11" t="s">
        <v>128</v>
      </c>
      <c r="B2481" s="12" t="s">
        <v>11</v>
      </c>
      <c r="C2481" s="86" t="s">
        <v>10</v>
      </c>
      <c r="D2481" s="13">
        <v>3</v>
      </c>
      <c r="E2481" s="969" t="s">
        <v>277</v>
      </c>
      <c r="F2481" s="970"/>
      <c r="G2481" s="970"/>
      <c r="H2481" s="970"/>
      <c r="I2481" s="970"/>
      <c r="J2481" s="970"/>
      <c r="K2481" s="970"/>
      <c r="L2481" s="970"/>
      <c r="M2481" s="970"/>
      <c r="N2481" s="970"/>
      <c r="O2481" s="970"/>
      <c r="P2481" s="970"/>
      <c r="Q2481" s="970"/>
      <c r="R2481" s="970"/>
      <c r="S2481" s="970"/>
      <c r="T2481" s="970"/>
      <c r="U2481" s="970"/>
      <c r="V2481" s="971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</row>
    <row r="2482" spans="1:116" ht="9.75" customHeight="1" outlineLevel="4" x14ac:dyDescent="0.15">
      <c r="A2482" s="948" t="s">
        <v>128</v>
      </c>
      <c r="B2482" s="951" t="s">
        <v>11</v>
      </c>
      <c r="C2482" s="954" t="s">
        <v>10</v>
      </c>
      <c r="D2482" s="978">
        <v>3</v>
      </c>
      <c r="E2482" s="960" t="s">
        <v>10</v>
      </c>
      <c r="F2482" s="1040" t="s">
        <v>329</v>
      </c>
      <c r="G2482" s="942"/>
      <c r="H2482" s="93" t="s">
        <v>388</v>
      </c>
      <c r="I2482" s="942" t="s">
        <v>101</v>
      </c>
      <c r="J2482" s="16" t="s">
        <v>156</v>
      </c>
      <c r="K2482" s="20"/>
      <c r="L2482" s="14"/>
      <c r="M2482" s="15"/>
      <c r="N2482" s="15"/>
      <c r="O2482" s="15"/>
      <c r="P2482" s="15"/>
      <c r="Q2482" s="14"/>
      <c r="R2482" s="14"/>
      <c r="S2482" s="1034"/>
      <c r="T2482" s="1037"/>
      <c r="U2482" s="1037"/>
      <c r="V2482" s="1037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</row>
    <row r="2483" spans="1:116" ht="9.75" customHeight="1" outlineLevel="4" x14ac:dyDescent="0.15">
      <c r="A2483" s="949"/>
      <c r="B2483" s="952"/>
      <c r="C2483" s="955"/>
      <c r="D2483" s="979"/>
      <c r="E2483" s="961"/>
      <c r="F2483" s="1041"/>
      <c r="G2483" s="943"/>
      <c r="H2483" s="94" t="s">
        <v>128</v>
      </c>
      <c r="I2483" s="943"/>
      <c r="J2483" s="16" t="s">
        <v>157</v>
      </c>
      <c r="K2483" s="20"/>
      <c r="L2483" s="16"/>
      <c r="M2483" s="17"/>
      <c r="N2483" s="17"/>
      <c r="O2483" s="17"/>
      <c r="P2483" s="17"/>
      <c r="Q2483" s="16"/>
      <c r="R2483" s="16"/>
      <c r="S2483" s="1035"/>
      <c r="T2483" s="1038"/>
      <c r="U2483" s="1038"/>
      <c r="V2483" s="1038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</row>
    <row r="2484" spans="1:116" ht="9.75" customHeight="1" outlineLevel="4" x14ac:dyDescent="0.15">
      <c r="A2484" s="949"/>
      <c r="B2484" s="952"/>
      <c r="C2484" s="955"/>
      <c r="D2484" s="979"/>
      <c r="E2484" s="961"/>
      <c r="F2484" s="1041"/>
      <c r="G2484" s="943"/>
      <c r="H2484" s="94" t="s">
        <v>62</v>
      </c>
      <c r="I2484" s="943"/>
      <c r="J2484" s="16" t="s">
        <v>158</v>
      </c>
      <c r="K2484" s="20"/>
      <c r="L2484" s="16"/>
      <c r="M2484" s="17"/>
      <c r="N2484" s="17"/>
      <c r="O2484" s="17"/>
      <c r="P2484" s="17"/>
      <c r="Q2484" s="16"/>
      <c r="R2484" s="16"/>
      <c r="S2484" s="1035"/>
      <c r="T2484" s="1038"/>
      <c r="U2484" s="1038"/>
      <c r="V2484" s="1038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</row>
    <row r="2485" spans="1:116" ht="9.75" customHeight="1" outlineLevel="4" x14ac:dyDescent="0.15">
      <c r="A2485" s="949"/>
      <c r="B2485" s="952"/>
      <c r="C2485" s="955"/>
      <c r="D2485" s="979"/>
      <c r="E2485" s="961"/>
      <c r="F2485" s="1041"/>
      <c r="G2485" s="943"/>
      <c r="H2485" s="943" t="s">
        <v>391</v>
      </c>
      <c r="I2485" s="943"/>
      <c r="J2485" s="18" t="s">
        <v>159</v>
      </c>
      <c r="K2485" s="21"/>
      <c r="L2485" s="18"/>
      <c r="M2485" s="18"/>
      <c r="N2485" s="18"/>
      <c r="O2485" s="18"/>
      <c r="P2485" s="18"/>
      <c r="Q2485" s="18"/>
      <c r="R2485" s="18"/>
      <c r="S2485" s="1035"/>
      <c r="T2485" s="1038"/>
      <c r="U2485" s="1038"/>
      <c r="V2485" s="1038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</row>
    <row r="2486" spans="1:116" ht="9.75" customHeight="1" outlineLevel="4" thickBot="1" x14ac:dyDescent="0.2">
      <c r="A2486" s="950"/>
      <c r="B2486" s="953"/>
      <c r="C2486" s="956"/>
      <c r="D2486" s="980"/>
      <c r="E2486" s="962"/>
      <c r="F2486" s="1042"/>
      <c r="G2486" s="944"/>
      <c r="H2486" s="944"/>
      <c r="I2486" s="944"/>
      <c r="J2486" s="19" t="s">
        <v>385</v>
      </c>
      <c r="K2486" s="19">
        <f>SUM(K2482:K2485)</f>
        <v>0</v>
      </c>
      <c r="L2486" s="19">
        <f>SUM(L2482:L2485)</f>
        <v>0</v>
      </c>
      <c r="M2486" s="19">
        <f t="shared" ref="M2486:R2486" si="595">SUM(M2482:M2485)</f>
        <v>0</v>
      </c>
      <c r="N2486" s="19">
        <f t="shared" si="595"/>
        <v>0</v>
      </c>
      <c r="O2486" s="19">
        <f t="shared" si="595"/>
        <v>0</v>
      </c>
      <c r="P2486" s="19">
        <f t="shared" si="595"/>
        <v>0</v>
      </c>
      <c r="Q2486" s="19">
        <f t="shared" si="595"/>
        <v>0</v>
      </c>
      <c r="R2486" s="19">
        <f t="shared" si="595"/>
        <v>0</v>
      </c>
      <c r="S2486" s="1036"/>
      <c r="T2486" s="1039"/>
      <c r="U2486" s="1039"/>
      <c r="V2486" s="1039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</row>
    <row r="2487" spans="1:116" ht="9.75" customHeight="1" outlineLevel="4" x14ac:dyDescent="0.15">
      <c r="A2487" s="948" t="s">
        <v>128</v>
      </c>
      <c r="B2487" s="951" t="s">
        <v>11</v>
      </c>
      <c r="C2487" s="954" t="s">
        <v>10</v>
      </c>
      <c r="D2487" s="978">
        <v>3</v>
      </c>
      <c r="E2487" s="960" t="s">
        <v>11</v>
      </c>
      <c r="F2487" s="1145" t="s">
        <v>376</v>
      </c>
      <c r="G2487" s="942"/>
      <c r="H2487" s="942" t="s">
        <v>62</v>
      </c>
      <c r="I2487" s="942" t="s">
        <v>80</v>
      </c>
      <c r="J2487" s="14" t="s">
        <v>156</v>
      </c>
      <c r="K2487" s="20"/>
      <c r="L2487" s="20"/>
      <c r="M2487" s="17"/>
      <c r="N2487" s="17"/>
      <c r="O2487" s="17"/>
      <c r="P2487" s="17"/>
      <c r="Q2487" s="16"/>
      <c r="R2487" s="16"/>
      <c r="S2487" s="945"/>
      <c r="T2487" s="912"/>
      <c r="U2487" s="912"/>
      <c r="V2487" s="912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</row>
    <row r="2488" spans="1:116" ht="9.75" customHeight="1" outlineLevel="4" x14ac:dyDescent="0.15">
      <c r="A2488" s="949"/>
      <c r="B2488" s="952"/>
      <c r="C2488" s="955"/>
      <c r="D2488" s="979"/>
      <c r="E2488" s="961"/>
      <c r="F2488" s="1146"/>
      <c r="G2488" s="943"/>
      <c r="H2488" s="943"/>
      <c r="I2488" s="943"/>
      <c r="J2488" s="16" t="s">
        <v>157</v>
      </c>
      <c r="K2488" s="20"/>
      <c r="L2488" s="20"/>
      <c r="M2488" s="17"/>
      <c r="N2488" s="17"/>
      <c r="O2488" s="17"/>
      <c r="P2488" s="17"/>
      <c r="Q2488" s="16"/>
      <c r="R2488" s="16"/>
      <c r="S2488" s="946"/>
      <c r="T2488" s="913"/>
      <c r="U2488" s="913"/>
      <c r="V2488" s="913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</row>
    <row r="2489" spans="1:116" ht="9.75" customHeight="1" outlineLevel="4" x14ac:dyDescent="0.15">
      <c r="A2489" s="949"/>
      <c r="B2489" s="952"/>
      <c r="C2489" s="955"/>
      <c r="D2489" s="979"/>
      <c r="E2489" s="961"/>
      <c r="F2489" s="1146"/>
      <c r="G2489" s="943"/>
      <c r="H2489" s="943"/>
      <c r="I2489" s="943"/>
      <c r="J2489" s="16" t="s">
        <v>158</v>
      </c>
      <c r="K2489" s="20"/>
      <c r="L2489" s="20"/>
      <c r="M2489" s="17"/>
      <c r="N2489" s="17"/>
      <c r="O2489" s="17"/>
      <c r="P2489" s="17"/>
      <c r="Q2489" s="16"/>
      <c r="R2489" s="16"/>
      <c r="S2489" s="946"/>
      <c r="T2489" s="913"/>
      <c r="U2489" s="913"/>
      <c r="V2489" s="913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</row>
    <row r="2490" spans="1:116" ht="9.75" customHeight="1" outlineLevel="4" x14ac:dyDescent="0.15">
      <c r="A2490" s="949"/>
      <c r="B2490" s="952"/>
      <c r="C2490" s="955"/>
      <c r="D2490" s="979"/>
      <c r="E2490" s="961"/>
      <c r="F2490" s="1147"/>
      <c r="G2490" s="943"/>
      <c r="H2490" s="943"/>
      <c r="I2490" s="943"/>
      <c r="J2490" s="18" t="s">
        <v>159</v>
      </c>
      <c r="K2490" s="21"/>
      <c r="L2490" s="21"/>
      <c r="M2490" s="22"/>
      <c r="N2490" s="22"/>
      <c r="O2490" s="22"/>
      <c r="P2490" s="22"/>
      <c r="Q2490" s="18"/>
      <c r="R2490" s="18"/>
      <c r="S2490" s="946"/>
      <c r="T2490" s="913"/>
      <c r="U2490" s="913"/>
      <c r="V2490" s="913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</row>
    <row r="2491" spans="1:116" ht="9.75" customHeight="1" outlineLevel="4" thickBot="1" x14ac:dyDescent="0.2">
      <c r="A2491" s="950"/>
      <c r="B2491" s="953"/>
      <c r="C2491" s="956"/>
      <c r="D2491" s="980"/>
      <c r="E2491" s="962"/>
      <c r="F2491" s="1148"/>
      <c r="G2491" s="944"/>
      <c r="H2491" s="944"/>
      <c r="I2491" s="944"/>
      <c r="J2491" s="19" t="s">
        <v>385</v>
      </c>
      <c r="K2491" s="19">
        <f>SUM(K2487:K2490)</f>
        <v>0</v>
      </c>
      <c r="L2491" s="19">
        <f>SUM(L2487:L2490)</f>
        <v>0</v>
      </c>
      <c r="M2491" s="19">
        <f t="shared" ref="M2491:R2491" si="596">SUM(M2487:M2490)</f>
        <v>0</v>
      </c>
      <c r="N2491" s="19">
        <f t="shared" si="596"/>
        <v>0</v>
      </c>
      <c r="O2491" s="19">
        <f t="shared" si="596"/>
        <v>0</v>
      </c>
      <c r="P2491" s="19">
        <f t="shared" si="596"/>
        <v>0</v>
      </c>
      <c r="Q2491" s="19">
        <f t="shared" si="596"/>
        <v>0</v>
      </c>
      <c r="R2491" s="19">
        <f t="shared" si="596"/>
        <v>0</v>
      </c>
      <c r="S2491" s="947"/>
      <c r="T2491" s="914"/>
      <c r="U2491" s="914"/>
      <c r="V2491" s="914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</row>
    <row r="2492" spans="1:116" ht="10.5" customHeight="1" outlineLevel="4" x14ac:dyDescent="0.15">
      <c r="A2492" s="948" t="s">
        <v>128</v>
      </c>
      <c r="B2492" s="951" t="s">
        <v>11</v>
      </c>
      <c r="C2492" s="954" t="s">
        <v>10</v>
      </c>
      <c r="D2492" s="978">
        <v>3</v>
      </c>
      <c r="E2492" s="960" t="s">
        <v>12</v>
      </c>
      <c r="F2492" s="963"/>
      <c r="G2492" s="942"/>
      <c r="H2492" s="942"/>
      <c r="I2492" s="942"/>
      <c r="J2492" s="14" t="s">
        <v>156</v>
      </c>
      <c r="K2492" s="20"/>
      <c r="L2492" s="20"/>
      <c r="M2492" s="17"/>
      <c r="N2492" s="17"/>
      <c r="O2492" s="17"/>
      <c r="P2492" s="17"/>
      <c r="Q2492" s="16"/>
      <c r="R2492" s="16"/>
      <c r="S2492" s="945"/>
      <c r="T2492" s="912"/>
      <c r="U2492" s="912"/>
      <c r="V2492" s="912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  <c r="DK2492" s="6"/>
      <c r="DL2492" s="6"/>
    </row>
    <row r="2493" spans="1:116" ht="10.5" customHeight="1" outlineLevel="4" x14ac:dyDescent="0.15">
      <c r="A2493" s="949"/>
      <c r="B2493" s="952"/>
      <c r="C2493" s="955"/>
      <c r="D2493" s="979"/>
      <c r="E2493" s="961"/>
      <c r="F2493" s="964"/>
      <c r="G2493" s="943"/>
      <c r="H2493" s="943"/>
      <c r="I2493" s="943"/>
      <c r="J2493" s="16" t="s">
        <v>157</v>
      </c>
      <c r="K2493" s="20"/>
      <c r="L2493" s="20"/>
      <c r="M2493" s="17"/>
      <c r="N2493" s="17"/>
      <c r="O2493" s="17"/>
      <c r="P2493" s="17"/>
      <c r="Q2493" s="16"/>
      <c r="R2493" s="16"/>
      <c r="S2493" s="946"/>
      <c r="T2493" s="913"/>
      <c r="U2493" s="913"/>
      <c r="V2493" s="913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</row>
    <row r="2494" spans="1:116" ht="9.75" customHeight="1" outlineLevel="4" x14ac:dyDescent="0.15">
      <c r="A2494" s="949"/>
      <c r="B2494" s="952"/>
      <c r="C2494" s="955"/>
      <c r="D2494" s="979"/>
      <c r="E2494" s="961"/>
      <c r="F2494" s="964"/>
      <c r="G2494" s="943"/>
      <c r="H2494" s="943"/>
      <c r="I2494" s="943"/>
      <c r="J2494" s="16" t="s">
        <v>158</v>
      </c>
      <c r="K2494" s="20"/>
      <c r="L2494" s="20"/>
      <c r="M2494" s="17"/>
      <c r="N2494" s="17"/>
      <c r="O2494" s="17"/>
      <c r="P2494" s="17"/>
      <c r="Q2494" s="16"/>
      <c r="R2494" s="16"/>
      <c r="S2494" s="946"/>
      <c r="T2494" s="913"/>
      <c r="U2494" s="913"/>
      <c r="V2494" s="913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</row>
    <row r="2495" spans="1:116" ht="9.75" customHeight="1" outlineLevel="4" x14ac:dyDescent="0.15">
      <c r="A2495" s="949"/>
      <c r="B2495" s="952"/>
      <c r="C2495" s="955"/>
      <c r="D2495" s="979"/>
      <c r="E2495" s="961"/>
      <c r="F2495" s="964"/>
      <c r="G2495" s="943"/>
      <c r="H2495" s="943"/>
      <c r="I2495" s="943"/>
      <c r="J2495" s="18" t="s">
        <v>159</v>
      </c>
      <c r="K2495" s="21"/>
      <c r="L2495" s="21"/>
      <c r="M2495" s="22"/>
      <c r="N2495" s="22"/>
      <c r="O2495" s="22"/>
      <c r="P2495" s="22"/>
      <c r="Q2495" s="18"/>
      <c r="R2495" s="18"/>
      <c r="S2495" s="946"/>
      <c r="T2495" s="913"/>
      <c r="U2495" s="913"/>
      <c r="V2495" s="913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</row>
    <row r="2496" spans="1:116" ht="9.75" customHeight="1" outlineLevel="4" thickBot="1" x14ac:dyDescent="0.2">
      <c r="A2496" s="950"/>
      <c r="B2496" s="953"/>
      <c r="C2496" s="956"/>
      <c r="D2496" s="980"/>
      <c r="E2496" s="962"/>
      <c r="F2496" s="965"/>
      <c r="G2496" s="944"/>
      <c r="H2496" s="944"/>
      <c r="I2496" s="944"/>
      <c r="J2496" s="19" t="s">
        <v>385</v>
      </c>
      <c r="K2496" s="19">
        <f>SUM(K2492:K2495)</f>
        <v>0</v>
      </c>
      <c r="L2496" s="19">
        <f t="shared" ref="L2496:R2496" si="597">SUM(L2492:L2495)</f>
        <v>0</v>
      </c>
      <c r="M2496" s="19">
        <f t="shared" si="597"/>
        <v>0</v>
      </c>
      <c r="N2496" s="19">
        <f t="shared" si="597"/>
        <v>0</v>
      </c>
      <c r="O2496" s="19">
        <f t="shared" si="597"/>
        <v>0</v>
      </c>
      <c r="P2496" s="19">
        <f t="shared" si="597"/>
        <v>0</v>
      </c>
      <c r="Q2496" s="19">
        <f t="shared" si="597"/>
        <v>0</v>
      </c>
      <c r="R2496" s="19">
        <f t="shared" si="597"/>
        <v>0</v>
      </c>
      <c r="S2496" s="947"/>
      <c r="T2496" s="914"/>
      <c r="U2496" s="914"/>
      <c r="V2496" s="914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</row>
    <row r="2497" spans="1:116" ht="9.75" customHeight="1" outlineLevel="3" thickBot="1" x14ac:dyDescent="0.2">
      <c r="A2497" s="30" t="s">
        <v>128</v>
      </c>
      <c r="B2497" s="31" t="s">
        <v>11</v>
      </c>
      <c r="C2497" s="10" t="s">
        <v>10</v>
      </c>
      <c r="D2497" s="25">
        <v>3</v>
      </c>
      <c r="E2497" s="915" t="s">
        <v>46</v>
      </c>
      <c r="F2497" s="916"/>
      <c r="G2497" s="916"/>
      <c r="H2497" s="916"/>
      <c r="I2497" s="916"/>
      <c r="J2497" s="917"/>
      <c r="K2497" s="26">
        <f>K2486+K2491+K2496</f>
        <v>0</v>
      </c>
      <c r="L2497" s="26">
        <f>L2486+L2491+L2496</f>
        <v>0</v>
      </c>
      <c r="M2497" s="26">
        <f t="shared" ref="M2497:R2497" si="598">M2486+M2491+M2496</f>
        <v>0</v>
      </c>
      <c r="N2497" s="26">
        <f t="shared" si="598"/>
        <v>0</v>
      </c>
      <c r="O2497" s="26">
        <f t="shared" si="598"/>
        <v>0</v>
      </c>
      <c r="P2497" s="26">
        <f t="shared" si="598"/>
        <v>0</v>
      </c>
      <c r="Q2497" s="26">
        <f t="shared" si="598"/>
        <v>0</v>
      </c>
      <c r="R2497" s="26">
        <f t="shared" si="598"/>
        <v>0</v>
      </c>
      <c r="S2497" s="42" t="s">
        <v>13</v>
      </c>
      <c r="T2497" s="43" t="s">
        <v>13</v>
      </c>
      <c r="U2497" s="44" t="s">
        <v>13</v>
      </c>
      <c r="V2497" s="45" t="s">
        <v>13</v>
      </c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</row>
    <row r="2498" spans="1:116" ht="9.75" customHeight="1" outlineLevel="2" thickBot="1" x14ac:dyDescent="0.2">
      <c r="A2498" s="30" t="s">
        <v>128</v>
      </c>
      <c r="B2498" s="31" t="s">
        <v>11</v>
      </c>
      <c r="C2498" s="10" t="s">
        <v>10</v>
      </c>
      <c r="D2498" s="918" t="s">
        <v>21</v>
      </c>
      <c r="E2498" s="919"/>
      <c r="F2498" s="919"/>
      <c r="G2498" s="919"/>
      <c r="H2498" s="919"/>
      <c r="I2498" s="919"/>
      <c r="J2498" s="919"/>
      <c r="K2498" s="32">
        <f t="shared" ref="K2498" si="599">K2497+K2480+K2463</f>
        <v>0</v>
      </c>
      <c r="L2498" s="32">
        <f t="shared" ref="L2498:R2498" si="600">L2497+L2480+L2463</f>
        <v>0</v>
      </c>
      <c r="M2498" s="32">
        <f t="shared" si="600"/>
        <v>0</v>
      </c>
      <c r="N2498" s="32">
        <f t="shared" si="600"/>
        <v>0</v>
      </c>
      <c r="O2498" s="32">
        <f t="shared" si="600"/>
        <v>0</v>
      </c>
      <c r="P2498" s="32">
        <f t="shared" si="600"/>
        <v>0</v>
      </c>
      <c r="Q2498" s="32">
        <f t="shared" si="600"/>
        <v>0</v>
      </c>
      <c r="R2498" s="32">
        <f t="shared" si="600"/>
        <v>0</v>
      </c>
      <c r="S2498" s="33" t="s">
        <v>13</v>
      </c>
      <c r="T2498" s="34" t="s">
        <v>13</v>
      </c>
      <c r="U2498" s="35" t="s">
        <v>13</v>
      </c>
      <c r="V2498" s="36" t="s">
        <v>13</v>
      </c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</row>
    <row r="2499" spans="1:116" ht="9.75" customHeight="1" outlineLevel="3" thickBot="1" x14ac:dyDescent="0.2">
      <c r="A2499" s="7" t="s">
        <v>128</v>
      </c>
      <c r="B2499" s="9" t="s">
        <v>11</v>
      </c>
      <c r="C2499" s="10" t="s">
        <v>11</v>
      </c>
      <c r="D2499" s="972" t="s">
        <v>278</v>
      </c>
      <c r="E2499" s="973"/>
      <c r="F2499" s="973"/>
      <c r="G2499" s="973"/>
      <c r="H2499" s="973"/>
      <c r="I2499" s="973"/>
      <c r="J2499" s="973"/>
      <c r="K2499" s="973"/>
      <c r="L2499" s="973"/>
      <c r="M2499" s="973"/>
      <c r="N2499" s="973"/>
      <c r="O2499" s="973"/>
      <c r="P2499" s="973"/>
      <c r="Q2499" s="973"/>
      <c r="R2499" s="973"/>
      <c r="S2499" s="973"/>
      <c r="T2499" s="973"/>
      <c r="U2499" s="973"/>
      <c r="V2499" s="974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</row>
    <row r="2500" spans="1:116" ht="9.75" customHeight="1" outlineLevel="4" thickBot="1" x14ac:dyDescent="0.2">
      <c r="A2500" s="11" t="s">
        <v>128</v>
      </c>
      <c r="B2500" s="12" t="s">
        <v>11</v>
      </c>
      <c r="C2500" s="86" t="s">
        <v>11</v>
      </c>
      <c r="D2500" s="13">
        <v>1</v>
      </c>
      <c r="E2500" s="969" t="s">
        <v>279</v>
      </c>
      <c r="F2500" s="970"/>
      <c r="G2500" s="970"/>
      <c r="H2500" s="970"/>
      <c r="I2500" s="970"/>
      <c r="J2500" s="970"/>
      <c r="K2500" s="970"/>
      <c r="L2500" s="970"/>
      <c r="M2500" s="970"/>
      <c r="N2500" s="970"/>
      <c r="O2500" s="970"/>
      <c r="P2500" s="970"/>
      <c r="Q2500" s="970"/>
      <c r="R2500" s="970"/>
      <c r="S2500" s="970"/>
      <c r="T2500" s="970"/>
      <c r="U2500" s="970"/>
      <c r="V2500" s="971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</row>
    <row r="2501" spans="1:116" ht="9.75" customHeight="1" outlineLevel="4" x14ac:dyDescent="0.15">
      <c r="A2501" s="948" t="s">
        <v>128</v>
      </c>
      <c r="B2501" s="951" t="s">
        <v>11</v>
      </c>
      <c r="C2501" s="954" t="s">
        <v>11</v>
      </c>
      <c r="D2501" s="978">
        <v>1</v>
      </c>
      <c r="E2501" s="960" t="s">
        <v>10</v>
      </c>
      <c r="F2501" s="966"/>
      <c r="G2501" s="942"/>
      <c r="H2501" s="942"/>
      <c r="I2501" s="942"/>
      <c r="J2501" s="16" t="s">
        <v>156</v>
      </c>
      <c r="K2501" s="20"/>
      <c r="L2501" s="14"/>
      <c r="M2501" s="15"/>
      <c r="N2501" s="15"/>
      <c r="O2501" s="15"/>
      <c r="P2501" s="15"/>
      <c r="Q2501" s="14"/>
      <c r="R2501" s="14"/>
      <c r="S2501" s="945"/>
      <c r="T2501" s="912"/>
      <c r="U2501" s="912"/>
      <c r="V2501" s="912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</row>
    <row r="2502" spans="1:116" ht="9.75" customHeight="1" outlineLevel="4" x14ac:dyDescent="0.15">
      <c r="A2502" s="949"/>
      <c r="B2502" s="952"/>
      <c r="C2502" s="955"/>
      <c r="D2502" s="979"/>
      <c r="E2502" s="961"/>
      <c r="F2502" s="967"/>
      <c r="G2502" s="943"/>
      <c r="H2502" s="943"/>
      <c r="I2502" s="943"/>
      <c r="J2502" s="16" t="s">
        <v>157</v>
      </c>
      <c r="K2502" s="20"/>
      <c r="L2502" s="16"/>
      <c r="M2502" s="17"/>
      <c r="N2502" s="17"/>
      <c r="O2502" s="17"/>
      <c r="P2502" s="17"/>
      <c r="Q2502" s="16"/>
      <c r="R2502" s="16"/>
      <c r="S2502" s="946"/>
      <c r="T2502" s="913"/>
      <c r="U2502" s="913"/>
      <c r="V2502" s="913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</row>
    <row r="2503" spans="1:116" ht="9.75" customHeight="1" outlineLevel="4" x14ac:dyDescent="0.15">
      <c r="A2503" s="949"/>
      <c r="B2503" s="952"/>
      <c r="C2503" s="955"/>
      <c r="D2503" s="979"/>
      <c r="E2503" s="961"/>
      <c r="F2503" s="967"/>
      <c r="G2503" s="943"/>
      <c r="H2503" s="943"/>
      <c r="I2503" s="943"/>
      <c r="J2503" s="16" t="s">
        <v>158</v>
      </c>
      <c r="K2503" s="20"/>
      <c r="L2503" s="16"/>
      <c r="M2503" s="17"/>
      <c r="N2503" s="17"/>
      <c r="O2503" s="17"/>
      <c r="P2503" s="17"/>
      <c r="Q2503" s="16"/>
      <c r="R2503" s="16"/>
      <c r="S2503" s="946"/>
      <c r="T2503" s="913"/>
      <c r="U2503" s="913"/>
      <c r="V2503" s="913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</row>
    <row r="2504" spans="1:116" ht="9.75" customHeight="1" outlineLevel="4" x14ac:dyDescent="0.15">
      <c r="A2504" s="949"/>
      <c r="B2504" s="952"/>
      <c r="C2504" s="955"/>
      <c r="D2504" s="979"/>
      <c r="E2504" s="961"/>
      <c r="F2504" s="967"/>
      <c r="G2504" s="943"/>
      <c r="H2504" s="943"/>
      <c r="I2504" s="943"/>
      <c r="J2504" s="18" t="s">
        <v>159</v>
      </c>
      <c r="K2504" s="21"/>
      <c r="L2504" s="18"/>
      <c r="M2504" s="18"/>
      <c r="N2504" s="18"/>
      <c r="O2504" s="18"/>
      <c r="P2504" s="18"/>
      <c r="Q2504" s="18"/>
      <c r="R2504" s="18"/>
      <c r="S2504" s="946"/>
      <c r="T2504" s="913"/>
      <c r="U2504" s="913"/>
      <c r="V2504" s="913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</row>
    <row r="2505" spans="1:116" ht="9.75" customHeight="1" outlineLevel="4" thickBot="1" x14ac:dyDescent="0.2">
      <c r="A2505" s="950"/>
      <c r="B2505" s="953"/>
      <c r="C2505" s="956"/>
      <c r="D2505" s="980"/>
      <c r="E2505" s="962"/>
      <c r="F2505" s="968"/>
      <c r="G2505" s="944"/>
      <c r="H2505" s="944"/>
      <c r="I2505" s="944"/>
      <c r="J2505" s="19" t="s">
        <v>385</v>
      </c>
      <c r="K2505" s="19">
        <f>SUM(K2501:K2504)</f>
        <v>0</v>
      </c>
      <c r="L2505" s="19">
        <f>SUM(L2501:L2504)</f>
        <v>0</v>
      </c>
      <c r="M2505" s="19">
        <f t="shared" ref="M2505:R2505" si="601">SUM(M2501:M2504)</f>
        <v>0</v>
      </c>
      <c r="N2505" s="19">
        <f t="shared" si="601"/>
        <v>0</v>
      </c>
      <c r="O2505" s="19">
        <f t="shared" si="601"/>
        <v>0</v>
      </c>
      <c r="P2505" s="19">
        <f t="shared" si="601"/>
        <v>0</v>
      </c>
      <c r="Q2505" s="19">
        <f t="shared" si="601"/>
        <v>0</v>
      </c>
      <c r="R2505" s="19">
        <f t="shared" si="601"/>
        <v>0</v>
      </c>
      <c r="S2505" s="947"/>
      <c r="T2505" s="914"/>
      <c r="U2505" s="914"/>
      <c r="V2505" s="914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</row>
    <row r="2506" spans="1:116" ht="9.75" customHeight="1" outlineLevel="4" x14ac:dyDescent="0.15">
      <c r="A2506" s="948" t="s">
        <v>128</v>
      </c>
      <c r="B2506" s="951" t="s">
        <v>11</v>
      </c>
      <c r="C2506" s="954" t="s">
        <v>11</v>
      </c>
      <c r="D2506" s="978">
        <v>1</v>
      </c>
      <c r="E2506" s="960" t="s">
        <v>11</v>
      </c>
      <c r="F2506" s="966"/>
      <c r="G2506" s="942"/>
      <c r="H2506" s="942"/>
      <c r="I2506" s="942"/>
      <c r="J2506" s="14" t="s">
        <v>156</v>
      </c>
      <c r="K2506" s="20"/>
      <c r="L2506" s="20"/>
      <c r="M2506" s="17"/>
      <c r="N2506" s="17"/>
      <c r="O2506" s="17"/>
      <c r="P2506" s="17"/>
      <c r="Q2506" s="16"/>
      <c r="R2506" s="16"/>
      <c r="S2506" s="945"/>
      <c r="T2506" s="912"/>
      <c r="U2506" s="912"/>
      <c r="V2506" s="912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</row>
    <row r="2507" spans="1:116" ht="9.75" customHeight="1" outlineLevel="4" x14ac:dyDescent="0.15">
      <c r="A2507" s="949"/>
      <c r="B2507" s="952"/>
      <c r="C2507" s="955"/>
      <c r="D2507" s="979"/>
      <c r="E2507" s="961"/>
      <c r="F2507" s="967"/>
      <c r="G2507" s="943"/>
      <c r="H2507" s="943"/>
      <c r="I2507" s="943"/>
      <c r="J2507" s="16" t="s">
        <v>157</v>
      </c>
      <c r="K2507" s="20"/>
      <c r="L2507" s="20"/>
      <c r="M2507" s="17"/>
      <c r="N2507" s="17"/>
      <c r="O2507" s="17"/>
      <c r="P2507" s="17"/>
      <c r="Q2507" s="16"/>
      <c r="R2507" s="16"/>
      <c r="S2507" s="946"/>
      <c r="T2507" s="913"/>
      <c r="U2507" s="913"/>
      <c r="V2507" s="913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</row>
    <row r="2508" spans="1:116" ht="9.75" customHeight="1" outlineLevel="4" x14ac:dyDescent="0.15">
      <c r="A2508" s="949"/>
      <c r="B2508" s="952"/>
      <c r="C2508" s="955"/>
      <c r="D2508" s="979"/>
      <c r="E2508" s="961"/>
      <c r="F2508" s="967"/>
      <c r="G2508" s="943"/>
      <c r="H2508" s="943"/>
      <c r="I2508" s="943"/>
      <c r="J2508" s="16" t="s">
        <v>158</v>
      </c>
      <c r="K2508" s="20"/>
      <c r="L2508" s="20"/>
      <c r="M2508" s="17"/>
      <c r="N2508" s="17"/>
      <c r="O2508" s="17"/>
      <c r="P2508" s="17"/>
      <c r="Q2508" s="16"/>
      <c r="R2508" s="16"/>
      <c r="S2508" s="946"/>
      <c r="T2508" s="913"/>
      <c r="U2508" s="913"/>
      <c r="V2508" s="913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</row>
    <row r="2509" spans="1:116" ht="10.5" customHeight="1" outlineLevel="4" x14ac:dyDescent="0.15">
      <c r="A2509" s="949"/>
      <c r="B2509" s="952"/>
      <c r="C2509" s="955"/>
      <c r="D2509" s="979"/>
      <c r="E2509" s="961"/>
      <c r="F2509" s="967"/>
      <c r="G2509" s="943"/>
      <c r="H2509" s="943"/>
      <c r="I2509" s="943"/>
      <c r="J2509" s="18" t="s">
        <v>159</v>
      </c>
      <c r="K2509" s="21"/>
      <c r="L2509" s="21"/>
      <c r="M2509" s="22"/>
      <c r="N2509" s="22"/>
      <c r="O2509" s="22"/>
      <c r="P2509" s="22"/>
      <c r="Q2509" s="18"/>
      <c r="R2509" s="18"/>
      <c r="S2509" s="946"/>
      <c r="T2509" s="913"/>
      <c r="U2509" s="913"/>
      <c r="V2509" s="913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  <c r="DK2509" s="6"/>
      <c r="DL2509" s="6"/>
    </row>
    <row r="2510" spans="1:116" ht="9.75" customHeight="1" outlineLevel="4" thickBot="1" x14ac:dyDescent="0.25">
      <c r="A2510" s="950"/>
      <c r="B2510" s="953"/>
      <c r="C2510" s="956"/>
      <c r="D2510" s="980"/>
      <c r="E2510" s="962"/>
      <c r="F2510" s="968"/>
      <c r="G2510" s="944"/>
      <c r="H2510" s="944"/>
      <c r="I2510" s="944"/>
      <c r="J2510" s="19" t="s">
        <v>385</v>
      </c>
      <c r="K2510" s="19">
        <f>SUM(K2506:K2509)</f>
        <v>0</v>
      </c>
      <c r="L2510" s="19">
        <f>SUM(L2506:L2509)</f>
        <v>0</v>
      </c>
      <c r="M2510" s="19">
        <f t="shared" ref="M2510:R2510" si="602">SUM(M2506:M2509)</f>
        <v>0</v>
      </c>
      <c r="N2510" s="19">
        <f t="shared" si="602"/>
        <v>0</v>
      </c>
      <c r="O2510" s="19">
        <f t="shared" si="602"/>
        <v>0</v>
      </c>
      <c r="P2510" s="19">
        <f t="shared" si="602"/>
        <v>0</v>
      </c>
      <c r="Q2510" s="19">
        <f t="shared" si="602"/>
        <v>0</v>
      </c>
      <c r="R2510" s="19">
        <f t="shared" si="602"/>
        <v>0</v>
      </c>
      <c r="S2510" s="947"/>
      <c r="T2510" s="914"/>
      <c r="U2510" s="914"/>
      <c r="V2510" s="914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</row>
    <row r="2511" spans="1:116" ht="9.75" customHeight="1" outlineLevel="4" x14ac:dyDescent="0.15">
      <c r="A2511" s="948" t="s">
        <v>128</v>
      </c>
      <c r="B2511" s="951" t="s">
        <v>11</v>
      </c>
      <c r="C2511" s="954" t="s">
        <v>11</v>
      </c>
      <c r="D2511" s="978">
        <v>1</v>
      </c>
      <c r="E2511" s="960" t="s">
        <v>12</v>
      </c>
      <c r="F2511" s="963"/>
      <c r="G2511" s="942"/>
      <c r="H2511" s="942"/>
      <c r="I2511" s="942"/>
      <c r="J2511" s="14" t="s">
        <v>156</v>
      </c>
      <c r="K2511" s="20"/>
      <c r="L2511" s="20"/>
      <c r="M2511" s="17"/>
      <c r="N2511" s="17"/>
      <c r="O2511" s="17"/>
      <c r="P2511" s="17"/>
      <c r="Q2511" s="16"/>
      <c r="R2511" s="16"/>
      <c r="S2511" s="945"/>
      <c r="T2511" s="912"/>
      <c r="U2511" s="912"/>
      <c r="V2511" s="912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</row>
    <row r="2512" spans="1:116" ht="11.25" customHeight="1" outlineLevel="4" x14ac:dyDescent="0.15">
      <c r="A2512" s="949"/>
      <c r="B2512" s="952"/>
      <c r="C2512" s="955"/>
      <c r="D2512" s="979"/>
      <c r="E2512" s="961"/>
      <c r="F2512" s="964"/>
      <c r="G2512" s="943"/>
      <c r="H2512" s="943"/>
      <c r="I2512" s="943"/>
      <c r="J2512" s="16" t="s">
        <v>157</v>
      </c>
      <c r="K2512" s="20"/>
      <c r="L2512" s="20"/>
      <c r="M2512" s="17"/>
      <c r="N2512" s="17"/>
      <c r="O2512" s="17"/>
      <c r="P2512" s="17"/>
      <c r="Q2512" s="16"/>
      <c r="R2512" s="16"/>
      <c r="S2512" s="946"/>
      <c r="T2512" s="913"/>
      <c r="U2512" s="913"/>
      <c r="V2512" s="913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</row>
    <row r="2513" spans="1:116" ht="9.75" customHeight="1" outlineLevel="4" x14ac:dyDescent="0.15">
      <c r="A2513" s="949"/>
      <c r="B2513" s="952"/>
      <c r="C2513" s="955"/>
      <c r="D2513" s="979"/>
      <c r="E2513" s="961"/>
      <c r="F2513" s="964"/>
      <c r="G2513" s="943"/>
      <c r="H2513" s="943"/>
      <c r="I2513" s="943"/>
      <c r="J2513" s="16" t="s">
        <v>158</v>
      </c>
      <c r="K2513" s="20"/>
      <c r="L2513" s="20"/>
      <c r="M2513" s="17"/>
      <c r="N2513" s="17"/>
      <c r="O2513" s="17"/>
      <c r="P2513" s="17"/>
      <c r="Q2513" s="16"/>
      <c r="R2513" s="16"/>
      <c r="S2513" s="946"/>
      <c r="T2513" s="913"/>
      <c r="U2513" s="913"/>
      <c r="V2513" s="913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</row>
    <row r="2514" spans="1:116" ht="9.75" customHeight="1" outlineLevel="4" x14ac:dyDescent="0.15">
      <c r="A2514" s="949"/>
      <c r="B2514" s="952"/>
      <c r="C2514" s="955"/>
      <c r="D2514" s="979"/>
      <c r="E2514" s="961"/>
      <c r="F2514" s="964"/>
      <c r="G2514" s="943"/>
      <c r="H2514" s="943"/>
      <c r="I2514" s="943"/>
      <c r="J2514" s="18" t="s">
        <v>159</v>
      </c>
      <c r="K2514" s="21"/>
      <c r="L2514" s="21"/>
      <c r="M2514" s="22"/>
      <c r="N2514" s="22"/>
      <c r="O2514" s="22"/>
      <c r="P2514" s="22"/>
      <c r="Q2514" s="18"/>
      <c r="R2514" s="18"/>
      <c r="S2514" s="946"/>
      <c r="T2514" s="913"/>
      <c r="U2514" s="913"/>
      <c r="V2514" s="913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</row>
    <row r="2515" spans="1:116" ht="9.75" customHeight="1" outlineLevel="4" thickBot="1" x14ac:dyDescent="0.2">
      <c r="A2515" s="950"/>
      <c r="B2515" s="953"/>
      <c r="C2515" s="956"/>
      <c r="D2515" s="980"/>
      <c r="E2515" s="962"/>
      <c r="F2515" s="965"/>
      <c r="G2515" s="944"/>
      <c r="H2515" s="944"/>
      <c r="I2515" s="944"/>
      <c r="J2515" s="19" t="s">
        <v>385</v>
      </c>
      <c r="K2515" s="19">
        <f>SUM(K2511:K2514)</f>
        <v>0</v>
      </c>
      <c r="L2515" s="19">
        <f>SUM(L2511:L2514)</f>
        <v>0</v>
      </c>
      <c r="M2515" s="19">
        <f t="shared" ref="M2515:R2515" si="603">SUM(M2511:M2514)</f>
        <v>0</v>
      </c>
      <c r="N2515" s="19">
        <f t="shared" si="603"/>
        <v>0</v>
      </c>
      <c r="O2515" s="19">
        <f t="shared" si="603"/>
        <v>0</v>
      </c>
      <c r="P2515" s="19">
        <f t="shared" si="603"/>
        <v>0</v>
      </c>
      <c r="Q2515" s="19">
        <f t="shared" si="603"/>
        <v>0</v>
      </c>
      <c r="R2515" s="19">
        <f t="shared" si="603"/>
        <v>0</v>
      </c>
      <c r="S2515" s="947"/>
      <c r="T2515" s="914"/>
      <c r="U2515" s="914"/>
      <c r="V2515" s="914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</row>
    <row r="2516" spans="1:116" ht="9.75" customHeight="1" outlineLevel="3" thickBot="1" x14ac:dyDescent="0.2">
      <c r="A2516" s="30" t="s">
        <v>128</v>
      </c>
      <c r="B2516" s="31" t="s">
        <v>11</v>
      </c>
      <c r="C2516" s="10" t="s">
        <v>11</v>
      </c>
      <c r="D2516" s="25">
        <v>1</v>
      </c>
      <c r="E2516" s="915" t="s">
        <v>46</v>
      </c>
      <c r="F2516" s="916"/>
      <c r="G2516" s="916"/>
      <c r="H2516" s="916"/>
      <c r="I2516" s="916"/>
      <c r="J2516" s="916"/>
      <c r="K2516" s="26">
        <f>K2505+K2510+K2515</f>
        <v>0</v>
      </c>
      <c r="L2516" s="26">
        <f>L2505+L2510+L2515</f>
        <v>0</v>
      </c>
      <c r="M2516" s="26">
        <f t="shared" ref="M2516:R2516" si="604">M2505+M2510+M2515</f>
        <v>0</v>
      </c>
      <c r="N2516" s="26">
        <f t="shared" si="604"/>
        <v>0</v>
      </c>
      <c r="O2516" s="26">
        <f t="shared" si="604"/>
        <v>0</v>
      </c>
      <c r="P2516" s="26">
        <f t="shared" si="604"/>
        <v>0</v>
      </c>
      <c r="Q2516" s="26">
        <f t="shared" si="604"/>
        <v>0</v>
      </c>
      <c r="R2516" s="26">
        <f t="shared" si="604"/>
        <v>0</v>
      </c>
      <c r="S2516" s="42" t="s">
        <v>13</v>
      </c>
      <c r="T2516" s="43" t="s">
        <v>13</v>
      </c>
      <c r="U2516" s="44" t="s">
        <v>13</v>
      </c>
      <c r="V2516" s="45" t="s">
        <v>13</v>
      </c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</row>
    <row r="2517" spans="1:116" ht="9.75" customHeight="1" outlineLevel="4" thickBot="1" x14ac:dyDescent="0.2">
      <c r="A2517" s="11" t="s">
        <v>128</v>
      </c>
      <c r="B2517" s="12" t="s">
        <v>11</v>
      </c>
      <c r="C2517" s="86" t="s">
        <v>11</v>
      </c>
      <c r="D2517" s="13">
        <v>2</v>
      </c>
      <c r="E2517" s="969" t="s">
        <v>280</v>
      </c>
      <c r="F2517" s="970"/>
      <c r="G2517" s="970"/>
      <c r="H2517" s="970"/>
      <c r="I2517" s="970"/>
      <c r="J2517" s="970"/>
      <c r="K2517" s="970"/>
      <c r="L2517" s="970"/>
      <c r="M2517" s="970"/>
      <c r="N2517" s="970"/>
      <c r="O2517" s="970"/>
      <c r="P2517" s="970"/>
      <c r="Q2517" s="970"/>
      <c r="R2517" s="970"/>
      <c r="S2517" s="970"/>
      <c r="T2517" s="970"/>
      <c r="U2517" s="970"/>
      <c r="V2517" s="971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</row>
    <row r="2518" spans="1:116" ht="9.75" customHeight="1" outlineLevel="4" x14ac:dyDescent="0.15">
      <c r="A2518" s="948" t="s">
        <v>128</v>
      </c>
      <c r="B2518" s="951" t="s">
        <v>11</v>
      </c>
      <c r="C2518" s="954" t="s">
        <v>11</v>
      </c>
      <c r="D2518" s="978">
        <v>2</v>
      </c>
      <c r="E2518" s="960" t="s">
        <v>10</v>
      </c>
      <c r="F2518" s="1040" t="s">
        <v>377</v>
      </c>
      <c r="G2518" s="942"/>
      <c r="H2518" s="93" t="s">
        <v>388</v>
      </c>
      <c r="I2518" s="942" t="s">
        <v>101</v>
      </c>
      <c r="J2518" s="16" t="s">
        <v>156</v>
      </c>
      <c r="K2518" s="20"/>
      <c r="L2518" s="14"/>
      <c r="M2518" s="15"/>
      <c r="N2518" s="15"/>
      <c r="O2518" s="15"/>
      <c r="P2518" s="15"/>
      <c r="Q2518" s="14"/>
      <c r="R2518" s="14"/>
      <c r="S2518" s="1034"/>
      <c r="T2518" s="1037"/>
      <c r="U2518" s="1037"/>
      <c r="V2518" s="1037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</row>
    <row r="2519" spans="1:116" ht="9.75" customHeight="1" outlineLevel="4" x14ac:dyDescent="0.15">
      <c r="A2519" s="949"/>
      <c r="B2519" s="952"/>
      <c r="C2519" s="955"/>
      <c r="D2519" s="979"/>
      <c r="E2519" s="961"/>
      <c r="F2519" s="1041"/>
      <c r="G2519" s="943"/>
      <c r="H2519" s="94" t="s">
        <v>128</v>
      </c>
      <c r="I2519" s="943"/>
      <c r="J2519" s="16" t="s">
        <v>157</v>
      </c>
      <c r="K2519" s="20"/>
      <c r="L2519" s="16"/>
      <c r="M2519" s="17"/>
      <c r="N2519" s="17"/>
      <c r="O2519" s="17"/>
      <c r="P2519" s="17"/>
      <c r="Q2519" s="16"/>
      <c r="R2519" s="16"/>
      <c r="S2519" s="1035"/>
      <c r="T2519" s="1038"/>
      <c r="U2519" s="1038"/>
      <c r="V2519" s="1038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</row>
    <row r="2520" spans="1:116" ht="9.75" customHeight="1" outlineLevel="4" x14ac:dyDescent="0.15">
      <c r="A2520" s="949"/>
      <c r="B2520" s="952"/>
      <c r="C2520" s="955"/>
      <c r="D2520" s="979"/>
      <c r="E2520" s="961"/>
      <c r="F2520" s="1041"/>
      <c r="G2520" s="943"/>
      <c r="H2520" s="94" t="s">
        <v>62</v>
      </c>
      <c r="I2520" s="943"/>
      <c r="J2520" s="16" t="s">
        <v>158</v>
      </c>
      <c r="K2520" s="20"/>
      <c r="L2520" s="16"/>
      <c r="M2520" s="17"/>
      <c r="N2520" s="17"/>
      <c r="O2520" s="17"/>
      <c r="P2520" s="17"/>
      <c r="Q2520" s="16"/>
      <c r="R2520" s="16"/>
      <c r="S2520" s="1035"/>
      <c r="T2520" s="1038"/>
      <c r="U2520" s="1038"/>
      <c r="V2520" s="1038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</row>
    <row r="2521" spans="1:116" ht="9.75" customHeight="1" outlineLevel="4" x14ac:dyDescent="0.15">
      <c r="A2521" s="949"/>
      <c r="B2521" s="952"/>
      <c r="C2521" s="955"/>
      <c r="D2521" s="979"/>
      <c r="E2521" s="961"/>
      <c r="F2521" s="1041"/>
      <c r="G2521" s="943"/>
      <c r="H2521" s="943" t="s">
        <v>391</v>
      </c>
      <c r="I2521" s="943"/>
      <c r="J2521" s="18" t="s">
        <v>159</v>
      </c>
      <c r="K2521" s="21"/>
      <c r="L2521" s="18"/>
      <c r="M2521" s="18"/>
      <c r="N2521" s="18"/>
      <c r="O2521" s="18"/>
      <c r="P2521" s="18"/>
      <c r="Q2521" s="18"/>
      <c r="R2521" s="18"/>
      <c r="S2521" s="1035"/>
      <c r="T2521" s="1038"/>
      <c r="U2521" s="1038"/>
      <c r="V2521" s="1038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</row>
    <row r="2522" spans="1:116" ht="9.75" customHeight="1" outlineLevel="4" thickBot="1" x14ac:dyDescent="0.2">
      <c r="A2522" s="950"/>
      <c r="B2522" s="953"/>
      <c r="C2522" s="956"/>
      <c r="D2522" s="980"/>
      <c r="E2522" s="962"/>
      <c r="F2522" s="1042"/>
      <c r="G2522" s="944"/>
      <c r="H2522" s="944"/>
      <c r="I2522" s="944"/>
      <c r="J2522" s="19" t="s">
        <v>385</v>
      </c>
      <c r="K2522" s="19">
        <f>SUM(K2518:K2521)</f>
        <v>0</v>
      </c>
      <c r="L2522" s="19">
        <f>SUM(L2518:L2521)</f>
        <v>0</v>
      </c>
      <c r="M2522" s="19">
        <f t="shared" ref="M2522:R2522" si="605">SUM(M2518:M2521)</f>
        <v>0</v>
      </c>
      <c r="N2522" s="19">
        <f t="shared" si="605"/>
        <v>0</v>
      </c>
      <c r="O2522" s="19">
        <f t="shared" si="605"/>
        <v>0</v>
      </c>
      <c r="P2522" s="19">
        <f t="shared" si="605"/>
        <v>0</v>
      </c>
      <c r="Q2522" s="19">
        <f t="shared" si="605"/>
        <v>0</v>
      </c>
      <c r="R2522" s="19">
        <f t="shared" si="605"/>
        <v>0</v>
      </c>
      <c r="S2522" s="1036"/>
      <c r="T2522" s="1039"/>
      <c r="U2522" s="1039"/>
      <c r="V2522" s="1039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</row>
    <row r="2523" spans="1:116" ht="9.75" customHeight="1" outlineLevel="4" x14ac:dyDescent="0.15">
      <c r="A2523" s="948" t="s">
        <v>128</v>
      </c>
      <c r="B2523" s="951" t="s">
        <v>11</v>
      </c>
      <c r="C2523" s="954" t="s">
        <v>11</v>
      </c>
      <c r="D2523" s="978">
        <v>2</v>
      </c>
      <c r="E2523" s="960" t="s">
        <v>11</v>
      </c>
      <c r="F2523" s="1145" t="s">
        <v>378</v>
      </c>
      <c r="G2523" s="942"/>
      <c r="H2523" s="942" t="s">
        <v>62</v>
      </c>
      <c r="I2523" s="942" t="s">
        <v>80</v>
      </c>
      <c r="J2523" s="14" t="s">
        <v>156</v>
      </c>
      <c r="K2523" s="20"/>
      <c r="L2523" s="20"/>
      <c r="M2523" s="17"/>
      <c r="N2523" s="17"/>
      <c r="O2523" s="17"/>
      <c r="P2523" s="17"/>
      <c r="Q2523" s="16"/>
      <c r="R2523" s="16"/>
      <c r="S2523" s="945"/>
      <c r="T2523" s="912"/>
      <c r="U2523" s="912"/>
      <c r="V2523" s="912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</row>
    <row r="2524" spans="1:116" ht="9.75" customHeight="1" outlineLevel="4" x14ac:dyDescent="0.15">
      <c r="A2524" s="949"/>
      <c r="B2524" s="952"/>
      <c r="C2524" s="955"/>
      <c r="D2524" s="979"/>
      <c r="E2524" s="961"/>
      <c r="F2524" s="1146"/>
      <c r="G2524" s="943"/>
      <c r="H2524" s="943"/>
      <c r="I2524" s="943"/>
      <c r="J2524" s="16" t="s">
        <v>157</v>
      </c>
      <c r="K2524" s="20"/>
      <c r="L2524" s="20"/>
      <c r="M2524" s="17"/>
      <c r="N2524" s="17"/>
      <c r="O2524" s="17"/>
      <c r="P2524" s="17"/>
      <c r="Q2524" s="16"/>
      <c r="R2524" s="16"/>
      <c r="S2524" s="946"/>
      <c r="T2524" s="913"/>
      <c r="U2524" s="913"/>
      <c r="V2524" s="913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</row>
    <row r="2525" spans="1:116" ht="9.75" customHeight="1" outlineLevel="4" x14ac:dyDescent="0.15">
      <c r="A2525" s="949"/>
      <c r="B2525" s="952"/>
      <c r="C2525" s="955"/>
      <c r="D2525" s="979"/>
      <c r="E2525" s="961"/>
      <c r="F2525" s="1146"/>
      <c r="G2525" s="943"/>
      <c r="H2525" s="943"/>
      <c r="I2525" s="943"/>
      <c r="J2525" s="16" t="s">
        <v>158</v>
      </c>
      <c r="K2525" s="20"/>
      <c r="L2525" s="20"/>
      <c r="M2525" s="17"/>
      <c r="N2525" s="17"/>
      <c r="O2525" s="17"/>
      <c r="P2525" s="17"/>
      <c r="Q2525" s="16"/>
      <c r="R2525" s="16"/>
      <c r="S2525" s="946"/>
      <c r="T2525" s="913"/>
      <c r="U2525" s="913"/>
      <c r="V2525" s="913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</row>
    <row r="2526" spans="1:116" ht="9.75" customHeight="1" outlineLevel="4" x14ac:dyDescent="0.15">
      <c r="A2526" s="949"/>
      <c r="B2526" s="952"/>
      <c r="C2526" s="955"/>
      <c r="D2526" s="979"/>
      <c r="E2526" s="961"/>
      <c r="F2526" s="1147"/>
      <c r="G2526" s="943"/>
      <c r="H2526" s="943"/>
      <c r="I2526" s="943"/>
      <c r="J2526" s="18" t="s">
        <v>159</v>
      </c>
      <c r="K2526" s="21"/>
      <c r="L2526" s="21"/>
      <c r="M2526" s="22"/>
      <c r="N2526" s="22"/>
      <c r="O2526" s="22"/>
      <c r="P2526" s="22"/>
      <c r="Q2526" s="18"/>
      <c r="R2526" s="18"/>
      <c r="S2526" s="946"/>
      <c r="T2526" s="913"/>
      <c r="U2526" s="913"/>
      <c r="V2526" s="913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</row>
    <row r="2527" spans="1:116" ht="9.75" customHeight="1" outlineLevel="4" thickBot="1" x14ac:dyDescent="0.2">
      <c r="A2527" s="950"/>
      <c r="B2527" s="953"/>
      <c r="C2527" s="956"/>
      <c r="D2527" s="980"/>
      <c r="E2527" s="962"/>
      <c r="F2527" s="1148"/>
      <c r="G2527" s="944"/>
      <c r="H2527" s="944"/>
      <c r="I2527" s="944"/>
      <c r="J2527" s="19" t="s">
        <v>385</v>
      </c>
      <c r="K2527" s="19">
        <f>SUM(K2523:K2526)</f>
        <v>0</v>
      </c>
      <c r="L2527" s="19">
        <f>SUM(L2523:L2526)</f>
        <v>0</v>
      </c>
      <c r="M2527" s="19">
        <f t="shared" ref="M2527:R2527" si="606">SUM(M2523:M2526)</f>
        <v>0</v>
      </c>
      <c r="N2527" s="19">
        <f t="shared" si="606"/>
        <v>0</v>
      </c>
      <c r="O2527" s="19">
        <f t="shared" si="606"/>
        <v>0</v>
      </c>
      <c r="P2527" s="19">
        <f t="shared" si="606"/>
        <v>0</v>
      </c>
      <c r="Q2527" s="19">
        <f t="shared" si="606"/>
        <v>0</v>
      </c>
      <c r="R2527" s="19">
        <f t="shared" si="606"/>
        <v>0</v>
      </c>
      <c r="S2527" s="947"/>
      <c r="T2527" s="914"/>
      <c r="U2527" s="914"/>
      <c r="V2527" s="914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</row>
    <row r="2528" spans="1:116" ht="10.5" customHeight="1" outlineLevel="4" x14ac:dyDescent="0.15">
      <c r="A2528" s="948" t="s">
        <v>128</v>
      </c>
      <c r="B2528" s="951" t="s">
        <v>11</v>
      </c>
      <c r="C2528" s="954" t="s">
        <v>11</v>
      </c>
      <c r="D2528" s="978">
        <v>2</v>
      </c>
      <c r="E2528" s="960" t="s">
        <v>12</v>
      </c>
      <c r="F2528" s="963"/>
      <c r="G2528" s="942"/>
      <c r="H2528" s="942"/>
      <c r="I2528" s="942"/>
      <c r="J2528" s="14" t="s">
        <v>156</v>
      </c>
      <c r="K2528" s="20"/>
      <c r="L2528" s="20"/>
      <c r="M2528" s="17"/>
      <c r="N2528" s="17"/>
      <c r="O2528" s="17"/>
      <c r="P2528" s="17"/>
      <c r="Q2528" s="16"/>
      <c r="R2528" s="16"/>
      <c r="S2528" s="945"/>
      <c r="T2528" s="912"/>
      <c r="U2528" s="912"/>
      <c r="V2528" s="912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  <c r="DK2528" s="6"/>
      <c r="DL2528" s="6"/>
    </row>
    <row r="2529" spans="1:44" ht="11.25" customHeight="1" outlineLevel="4" x14ac:dyDescent="0.15">
      <c r="A2529" s="949"/>
      <c r="B2529" s="952"/>
      <c r="C2529" s="955"/>
      <c r="D2529" s="979"/>
      <c r="E2529" s="961"/>
      <c r="F2529" s="964"/>
      <c r="G2529" s="943"/>
      <c r="H2529" s="943"/>
      <c r="I2529" s="943"/>
      <c r="J2529" s="16" t="s">
        <v>157</v>
      </c>
      <c r="K2529" s="20"/>
      <c r="L2529" s="20"/>
      <c r="M2529" s="17"/>
      <c r="N2529" s="17"/>
      <c r="O2529" s="17"/>
      <c r="P2529" s="17"/>
      <c r="Q2529" s="16"/>
      <c r="R2529" s="16"/>
      <c r="S2529" s="946"/>
      <c r="T2529" s="913"/>
      <c r="U2529" s="913"/>
      <c r="V2529" s="913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</row>
    <row r="2530" spans="1:44" ht="10.5" outlineLevel="4" x14ac:dyDescent="0.15">
      <c r="A2530" s="949"/>
      <c r="B2530" s="952"/>
      <c r="C2530" s="955"/>
      <c r="D2530" s="979"/>
      <c r="E2530" s="961"/>
      <c r="F2530" s="964"/>
      <c r="G2530" s="943"/>
      <c r="H2530" s="943"/>
      <c r="I2530" s="943"/>
      <c r="J2530" s="16" t="s">
        <v>158</v>
      </c>
      <c r="K2530" s="20"/>
      <c r="L2530" s="20"/>
      <c r="M2530" s="17"/>
      <c r="N2530" s="17"/>
      <c r="O2530" s="17"/>
      <c r="P2530" s="17"/>
      <c r="Q2530" s="16"/>
      <c r="R2530" s="16"/>
      <c r="S2530" s="946"/>
      <c r="T2530" s="913"/>
      <c r="U2530" s="913"/>
      <c r="V2530" s="913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</row>
    <row r="2531" spans="1:44" ht="10.5" outlineLevel="4" x14ac:dyDescent="0.15">
      <c r="A2531" s="949"/>
      <c r="B2531" s="952"/>
      <c r="C2531" s="955"/>
      <c r="D2531" s="979"/>
      <c r="E2531" s="961"/>
      <c r="F2531" s="964"/>
      <c r="G2531" s="943"/>
      <c r="H2531" s="943"/>
      <c r="I2531" s="943"/>
      <c r="J2531" s="18" t="s">
        <v>159</v>
      </c>
      <c r="K2531" s="21"/>
      <c r="L2531" s="21"/>
      <c r="M2531" s="22"/>
      <c r="N2531" s="22"/>
      <c r="O2531" s="22"/>
      <c r="P2531" s="22"/>
      <c r="Q2531" s="18"/>
      <c r="R2531" s="18"/>
      <c r="S2531" s="946"/>
      <c r="T2531" s="913"/>
      <c r="U2531" s="913"/>
      <c r="V2531" s="913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</row>
    <row r="2532" spans="1:44" ht="11.25" outlineLevel="4" thickBot="1" x14ac:dyDescent="0.2">
      <c r="A2532" s="950"/>
      <c r="B2532" s="953"/>
      <c r="C2532" s="956"/>
      <c r="D2532" s="980"/>
      <c r="E2532" s="962"/>
      <c r="F2532" s="965"/>
      <c r="G2532" s="944"/>
      <c r="H2532" s="944"/>
      <c r="I2532" s="944"/>
      <c r="J2532" s="19" t="s">
        <v>385</v>
      </c>
      <c r="K2532" s="19">
        <f>SUM(K2528:K2531)</f>
        <v>0</v>
      </c>
      <c r="L2532" s="19">
        <f>SUM(L2528:L2531)</f>
        <v>0</v>
      </c>
      <c r="M2532" s="19">
        <f t="shared" ref="M2532:R2532" si="607">SUM(M2528:M2531)</f>
        <v>0</v>
      </c>
      <c r="N2532" s="19">
        <f t="shared" si="607"/>
        <v>0</v>
      </c>
      <c r="O2532" s="19">
        <f t="shared" si="607"/>
        <v>0</v>
      </c>
      <c r="P2532" s="19">
        <f t="shared" si="607"/>
        <v>0</v>
      </c>
      <c r="Q2532" s="19">
        <f t="shared" si="607"/>
        <v>0</v>
      </c>
      <c r="R2532" s="19">
        <f t="shared" si="607"/>
        <v>0</v>
      </c>
      <c r="S2532" s="947"/>
      <c r="T2532" s="914"/>
      <c r="U2532" s="914"/>
      <c r="V2532" s="914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</row>
    <row r="2533" spans="1:44" ht="15.75" customHeight="1" outlineLevel="3" thickBot="1" x14ac:dyDescent="0.2">
      <c r="A2533" s="30" t="s">
        <v>128</v>
      </c>
      <c r="B2533" s="31" t="s">
        <v>11</v>
      </c>
      <c r="C2533" s="10" t="s">
        <v>11</v>
      </c>
      <c r="D2533" s="25">
        <v>2</v>
      </c>
      <c r="E2533" s="915" t="s">
        <v>46</v>
      </c>
      <c r="F2533" s="916"/>
      <c r="G2533" s="916"/>
      <c r="H2533" s="916"/>
      <c r="I2533" s="916"/>
      <c r="J2533" s="917"/>
      <c r="K2533" s="26">
        <f>K2522+K2527+K2532</f>
        <v>0</v>
      </c>
      <c r="L2533" s="26">
        <f>L2522+L2527+L2532</f>
        <v>0</v>
      </c>
      <c r="M2533" s="26">
        <f t="shared" ref="M2533:R2533" si="608">M2522+M2527+M2532</f>
        <v>0</v>
      </c>
      <c r="N2533" s="26">
        <f t="shared" si="608"/>
        <v>0</v>
      </c>
      <c r="O2533" s="26">
        <f t="shared" si="608"/>
        <v>0</v>
      </c>
      <c r="P2533" s="26">
        <f t="shared" si="608"/>
        <v>0</v>
      </c>
      <c r="Q2533" s="26">
        <f t="shared" si="608"/>
        <v>0</v>
      </c>
      <c r="R2533" s="26">
        <f t="shared" si="608"/>
        <v>0</v>
      </c>
      <c r="S2533" s="42" t="s">
        <v>13</v>
      </c>
      <c r="T2533" s="43" t="s">
        <v>13</v>
      </c>
      <c r="U2533" s="44" t="s">
        <v>13</v>
      </c>
      <c r="V2533" s="45" t="s">
        <v>13</v>
      </c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</row>
    <row r="2534" spans="1:44" ht="11.25" outlineLevel="4" thickBot="1" x14ac:dyDescent="0.2">
      <c r="A2534" s="11" t="s">
        <v>128</v>
      </c>
      <c r="B2534" s="12" t="s">
        <v>11</v>
      </c>
      <c r="C2534" s="86" t="s">
        <v>11</v>
      </c>
      <c r="D2534" s="13">
        <v>3</v>
      </c>
      <c r="E2534" s="969" t="s">
        <v>281</v>
      </c>
      <c r="F2534" s="970"/>
      <c r="G2534" s="970"/>
      <c r="H2534" s="970"/>
      <c r="I2534" s="970"/>
      <c r="J2534" s="970"/>
      <c r="K2534" s="970"/>
      <c r="L2534" s="970"/>
      <c r="M2534" s="970"/>
      <c r="N2534" s="970"/>
      <c r="O2534" s="970"/>
      <c r="P2534" s="970"/>
      <c r="Q2534" s="970"/>
      <c r="R2534" s="970"/>
      <c r="S2534" s="970"/>
      <c r="T2534" s="970"/>
      <c r="U2534" s="970"/>
      <c r="V2534" s="971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</row>
    <row r="2535" spans="1:44" ht="10.5" outlineLevel="4" x14ac:dyDescent="0.15">
      <c r="A2535" s="948" t="s">
        <v>128</v>
      </c>
      <c r="B2535" s="951" t="s">
        <v>11</v>
      </c>
      <c r="C2535" s="954" t="s">
        <v>11</v>
      </c>
      <c r="D2535" s="978">
        <v>3</v>
      </c>
      <c r="E2535" s="960" t="s">
        <v>10</v>
      </c>
      <c r="F2535" s="966"/>
      <c r="G2535" s="942"/>
      <c r="H2535" s="942"/>
      <c r="I2535" s="942"/>
      <c r="J2535" s="16" t="s">
        <v>156</v>
      </c>
      <c r="K2535" s="20"/>
      <c r="L2535" s="14"/>
      <c r="M2535" s="15"/>
      <c r="N2535" s="15"/>
      <c r="O2535" s="15"/>
      <c r="P2535" s="15"/>
      <c r="Q2535" s="14"/>
      <c r="R2535" s="14"/>
      <c r="S2535" s="945"/>
      <c r="T2535" s="912"/>
      <c r="U2535" s="912"/>
      <c r="V2535" s="912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</row>
    <row r="2536" spans="1:44" ht="10.5" outlineLevel="4" x14ac:dyDescent="0.15">
      <c r="A2536" s="949"/>
      <c r="B2536" s="952"/>
      <c r="C2536" s="955"/>
      <c r="D2536" s="979"/>
      <c r="E2536" s="961"/>
      <c r="F2536" s="967"/>
      <c r="G2536" s="943"/>
      <c r="H2536" s="943"/>
      <c r="I2536" s="943"/>
      <c r="J2536" s="16" t="s">
        <v>157</v>
      </c>
      <c r="K2536" s="20"/>
      <c r="L2536" s="16"/>
      <c r="M2536" s="17"/>
      <c r="N2536" s="17"/>
      <c r="O2536" s="17"/>
      <c r="P2536" s="17"/>
      <c r="Q2536" s="16"/>
      <c r="R2536" s="16"/>
      <c r="S2536" s="946"/>
      <c r="T2536" s="913"/>
      <c r="U2536" s="913"/>
      <c r="V2536" s="913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</row>
    <row r="2537" spans="1:44" ht="10.5" outlineLevel="4" x14ac:dyDescent="0.15">
      <c r="A2537" s="949"/>
      <c r="B2537" s="952"/>
      <c r="C2537" s="955"/>
      <c r="D2537" s="979"/>
      <c r="E2537" s="961"/>
      <c r="F2537" s="967"/>
      <c r="G2537" s="943"/>
      <c r="H2537" s="943"/>
      <c r="I2537" s="943"/>
      <c r="J2537" s="16" t="s">
        <v>158</v>
      </c>
      <c r="K2537" s="20"/>
      <c r="L2537" s="16"/>
      <c r="M2537" s="17"/>
      <c r="N2537" s="17"/>
      <c r="O2537" s="17"/>
      <c r="P2537" s="17"/>
      <c r="Q2537" s="16"/>
      <c r="R2537" s="16"/>
      <c r="S2537" s="946"/>
      <c r="T2537" s="913"/>
      <c r="U2537" s="913"/>
      <c r="V2537" s="913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</row>
    <row r="2538" spans="1:44" ht="10.5" outlineLevel="4" x14ac:dyDescent="0.15">
      <c r="A2538" s="949"/>
      <c r="B2538" s="952"/>
      <c r="C2538" s="955"/>
      <c r="D2538" s="979"/>
      <c r="E2538" s="961"/>
      <c r="F2538" s="967"/>
      <c r="G2538" s="943"/>
      <c r="H2538" s="943"/>
      <c r="I2538" s="943"/>
      <c r="J2538" s="18" t="s">
        <v>159</v>
      </c>
      <c r="K2538" s="21"/>
      <c r="L2538" s="18"/>
      <c r="M2538" s="18"/>
      <c r="N2538" s="18"/>
      <c r="O2538" s="18"/>
      <c r="P2538" s="18"/>
      <c r="Q2538" s="18"/>
      <c r="R2538" s="18"/>
      <c r="S2538" s="946"/>
      <c r="T2538" s="913"/>
      <c r="U2538" s="913"/>
      <c r="V2538" s="913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</row>
    <row r="2539" spans="1:44" ht="11.25" outlineLevel="4" thickBot="1" x14ac:dyDescent="0.2">
      <c r="A2539" s="950"/>
      <c r="B2539" s="953"/>
      <c r="C2539" s="956"/>
      <c r="D2539" s="980"/>
      <c r="E2539" s="962"/>
      <c r="F2539" s="968"/>
      <c r="G2539" s="944"/>
      <c r="H2539" s="944"/>
      <c r="I2539" s="944"/>
      <c r="J2539" s="19" t="s">
        <v>385</v>
      </c>
      <c r="K2539" s="19">
        <f>SUM(K2535:K2538)</f>
        <v>0</v>
      </c>
      <c r="L2539" s="19">
        <f>SUM(L2535:L2538)</f>
        <v>0</v>
      </c>
      <c r="M2539" s="19">
        <f t="shared" ref="M2539:R2539" si="609">SUM(M2535:M2538)</f>
        <v>0</v>
      </c>
      <c r="N2539" s="19">
        <f t="shared" si="609"/>
        <v>0</v>
      </c>
      <c r="O2539" s="19">
        <f t="shared" si="609"/>
        <v>0</v>
      </c>
      <c r="P2539" s="19">
        <f t="shared" si="609"/>
        <v>0</v>
      </c>
      <c r="Q2539" s="19">
        <f t="shared" si="609"/>
        <v>0</v>
      </c>
      <c r="R2539" s="19">
        <f t="shared" si="609"/>
        <v>0</v>
      </c>
      <c r="S2539" s="947"/>
      <c r="T2539" s="914"/>
      <c r="U2539" s="914"/>
      <c r="V2539" s="914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</row>
    <row r="2540" spans="1:44" ht="10.5" outlineLevel="4" x14ac:dyDescent="0.15">
      <c r="A2540" s="948" t="s">
        <v>128</v>
      </c>
      <c r="B2540" s="951" t="s">
        <v>11</v>
      </c>
      <c r="C2540" s="954" t="s">
        <v>11</v>
      </c>
      <c r="D2540" s="978">
        <v>3</v>
      </c>
      <c r="E2540" s="960" t="s">
        <v>11</v>
      </c>
      <c r="F2540" s="963"/>
      <c r="G2540" s="942"/>
      <c r="H2540" s="942"/>
      <c r="I2540" s="942"/>
      <c r="J2540" s="14" t="s">
        <v>156</v>
      </c>
      <c r="K2540" s="20"/>
      <c r="L2540" s="20"/>
      <c r="M2540" s="17"/>
      <c r="N2540" s="17"/>
      <c r="O2540" s="17"/>
      <c r="P2540" s="17"/>
      <c r="Q2540" s="16"/>
      <c r="R2540" s="16"/>
      <c r="S2540" s="945"/>
      <c r="T2540" s="912"/>
      <c r="U2540" s="912"/>
      <c r="V2540" s="912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</row>
    <row r="2541" spans="1:44" ht="10.5" outlineLevel="4" x14ac:dyDescent="0.15">
      <c r="A2541" s="949"/>
      <c r="B2541" s="952"/>
      <c r="C2541" s="955"/>
      <c r="D2541" s="979"/>
      <c r="E2541" s="961"/>
      <c r="F2541" s="964"/>
      <c r="G2541" s="943"/>
      <c r="H2541" s="943"/>
      <c r="I2541" s="943"/>
      <c r="J2541" s="16" t="s">
        <v>157</v>
      </c>
      <c r="K2541" s="20"/>
      <c r="L2541" s="20"/>
      <c r="M2541" s="17"/>
      <c r="N2541" s="17"/>
      <c r="O2541" s="17"/>
      <c r="P2541" s="17"/>
      <c r="Q2541" s="16"/>
      <c r="R2541" s="16"/>
      <c r="S2541" s="946"/>
      <c r="T2541" s="913"/>
      <c r="U2541" s="913"/>
      <c r="V2541" s="913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</row>
    <row r="2542" spans="1:44" ht="10.5" outlineLevel="4" x14ac:dyDescent="0.15">
      <c r="A2542" s="949"/>
      <c r="B2542" s="952"/>
      <c r="C2542" s="955"/>
      <c r="D2542" s="979"/>
      <c r="E2542" s="961"/>
      <c r="F2542" s="964"/>
      <c r="G2542" s="943"/>
      <c r="H2542" s="943"/>
      <c r="I2542" s="943"/>
      <c r="J2542" s="16" t="s">
        <v>158</v>
      </c>
      <c r="K2542" s="20"/>
      <c r="L2542" s="20"/>
      <c r="M2542" s="17"/>
      <c r="N2542" s="17"/>
      <c r="O2542" s="17"/>
      <c r="P2542" s="17"/>
      <c r="Q2542" s="16"/>
      <c r="R2542" s="16"/>
      <c r="S2542" s="946"/>
      <c r="T2542" s="913"/>
      <c r="U2542" s="913"/>
      <c r="V2542" s="913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</row>
    <row r="2543" spans="1:44" ht="10.5" outlineLevel="4" x14ac:dyDescent="0.15">
      <c r="A2543" s="949"/>
      <c r="B2543" s="952"/>
      <c r="C2543" s="955"/>
      <c r="D2543" s="979"/>
      <c r="E2543" s="961"/>
      <c r="F2543" s="964"/>
      <c r="G2543" s="943"/>
      <c r="H2543" s="943"/>
      <c r="I2543" s="943"/>
      <c r="J2543" s="18" t="s">
        <v>159</v>
      </c>
      <c r="K2543" s="21"/>
      <c r="L2543" s="21"/>
      <c r="M2543" s="22"/>
      <c r="N2543" s="22"/>
      <c r="O2543" s="22"/>
      <c r="P2543" s="22"/>
      <c r="Q2543" s="18"/>
      <c r="R2543" s="18"/>
      <c r="S2543" s="946"/>
      <c r="T2543" s="913"/>
      <c r="U2543" s="913"/>
      <c r="V2543" s="913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</row>
    <row r="2544" spans="1:44" ht="11.25" outlineLevel="4" thickBot="1" x14ac:dyDescent="0.2">
      <c r="A2544" s="950"/>
      <c r="B2544" s="953"/>
      <c r="C2544" s="956"/>
      <c r="D2544" s="980"/>
      <c r="E2544" s="962"/>
      <c r="F2544" s="965"/>
      <c r="G2544" s="944"/>
      <c r="H2544" s="944"/>
      <c r="I2544" s="944"/>
      <c r="J2544" s="19" t="s">
        <v>385</v>
      </c>
      <c r="K2544" s="19">
        <f>SUM(K2540:K2543)</f>
        <v>0</v>
      </c>
      <c r="L2544" s="19">
        <f>SUM(L2540:L2543)</f>
        <v>0</v>
      </c>
      <c r="M2544" s="19">
        <f t="shared" ref="M2544:R2544" si="610">SUM(M2540:M2543)</f>
        <v>0</v>
      </c>
      <c r="N2544" s="19">
        <f t="shared" si="610"/>
        <v>0</v>
      </c>
      <c r="O2544" s="19">
        <f t="shared" si="610"/>
        <v>0</v>
      </c>
      <c r="P2544" s="19">
        <f t="shared" si="610"/>
        <v>0</v>
      </c>
      <c r="Q2544" s="19">
        <f t="shared" si="610"/>
        <v>0</v>
      </c>
      <c r="R2544" s="19">
        <f t="shared" si="610"/>
        <v>0</v>
      </c>
      <c r="S2544" s="947"/>
      <c r="T2544" s="914"/>
      <c r="U2544" s="914"/>
      <c r="V2544" s="914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</row>
    <row r="2545" spans="1:116" ht="10.5" customHeight="1" outlineLevel="4" x14ac:dyDescent="0.15">
      <c r="A2545" s="948" t="s">
        <v>128</v>
      </c>
      <c r="B2545" s="951" t="s">
        <v>11</v>
      </c>
      <c r="C2545" s="954" t="s">
        <v>11</v>
      </c>
      <c r="D2545" s="978">
        <v>3</v>
      </c>
      <c r="E2545" s="960" t="s">
        <v>12</v>
      </c>
      <c r="F2545" s="963"/>
      <c r="G2545" s="942"/>
      <c r="H2545" s="942"/>
      <c r="I2545" s="942"/>
      <c r="J2545" s="14" t="s">
        <v>156</v>
      </c>
      <c r="K2545" s="20"/>
      <c r="L2545" s="20"/>
      <c r="M2545" s="17"/>
      <c r="N2545" s="17"/>
      <c r="O2545" s="17"/>
      <c r="P2545" s="17"/>
      <c r="Q2545" s="16"/>
      <c r="R2545" s="16"/>
      <c r="S2545" s="945"/>
      <c r="T2545" s="912"/>
      <c r="U2545" s="912"/>
      <c r="V2545" s="912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  <c r="DK2545" s="6"/>
      <c r="DL2545" s="6"/>
    </row>
    <row r="2546" spans="1:116" ht="10.5" customHeight="1" outlineLevel="4" x14ac:dyDescent="0.15">
      <c r="A2546" s="949"/>
      <c r="B2546" s="952"/>
      <c r="C2546" s="955"/>
      <c r="D2546" s="979"/>
      <c r="E2546" s="961"/>
      <c r="F2546" s="964"/>
      <c r="G2546" s="943"/>
      <c r="H2546" s="943"/>
      <c r="I2546" s="943"/>
      <c r="J2546" s="16" t="s">
        <v>157</v>
      </c>
      <c r="K2546" s="20"/>
      <c r="L2546" s="20"/>
      <c r="M2546" s="17"/>
      <c r="N2546" s="17"/>
      <c r="O2546" s="17"/>
      <c r="P2546" s="17"/>
      <c r="Q2546" s="16"/>
      <c r="R2546" s="16"/>
      <c r="S2546" s="946"/>
      <c r="T2546" s="913"/>
      <c r="U2546" s="913"/>
      <c r="V2546" s="913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</row>
    <row r="2547" spans="1:116" ht="9.75" customHeight="1" outlineLevel="4" x14ac:dyDescent="0.15">
      <c r="A2547" s="949"/>
      <c r="B2547" s="952"/>
      <c r="C2547" s="955"/>
      <c r="D2547" s="979"/>
      <c r="E2547" s="961"/>
      <c r="F2547" s="964"/>
      <c r="G2547" s="943"/>
      <c r="H2547" s="943"/>
      <c r="I2547" s="943"/>
      <c r="J2547" s="16" t="s">
        <v>158</v>
      </c>
      <c r="K2547" s="20"/>
      <c r="L2547" s="20"/>
      <c r="M2547" s="17"/>
      <c r="N2547" s="17"/>
      <c r="O2547" s="17"/>
      <c r="P2547" s="17"/>
      <c r="Q2547" s="16"/>
      <c r="R2547" s="16"/>
      <c r="S2547" s="946"/>
      <c r="T2547" s="913"/>
      <c r="U2547" s="913"/>
      <c r="V2547" s="913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</row>
    <row r="2548" spans="1:116" ht="9.75" customHeight="1" outlineLevel="4" x14ac:dyDescent="0.15">
      <c r="A2548" s="949"/>
      <c r="B2548" s="952"/>
      <c r="C2548" s="955"/>
      <c r="D2548" s="979"/>
      <c r="E2548" s="961"/>
      <c r="F2548" s="964"/>
      <c r="G2548" s="943"/>
      <c r="H2548" s="943"/>
      <c r="I2548" s="943"/>
      <c r="J2548" s="18" t="s">
        <v>159</v>
      </c>
      <c r="K2548" s="21"/>
      <c r="L2548" s="21"/>
      <c r="M2548" s="22"/>
      <c r="N2548" s="22"/>
      <c r="O2548" s="22"/>
      <c r="P2548" s="22"/>
      <c r="Q2548" s="18"/>
      <c r="R2548" s="18"/>
      <c r="S2548" s="946"/>
      <c r="T2548" s="913"/>
      <c r="U2548" s="913"/>
      <c r="V2548" s="913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</row>
    <row r="2549" spans="1:116" ht="9.75" customHeight="1" outlineLevel="4" thickBot="1" x14ac:dyDescent="0.2">
      <c r="A2549" s="950"/>
      <c r="B2549" s="953"/>
      <c r="C2549" s="956"/>
      <c r="D2549" s="980"/>
      <c r="E2549" s="962"/>
      <c r="F2549" s="965"/>
      <c r="G2549" s="944"/>
      <c r="H2549" s="944"/>
      <c r="I2549" s="944"/>
      <c r="J2549" s="19" t="s">
        <v>385</v>
      </c>
      <c r="K2549" s="19">
        <f>SUM(K2545:K2548)</f>
        <v>0</v>
      </c>
      <c r="L2549" s="19">
        <f t="shared" ref="L2549:R2549" si="611">SUM(L2545:L2548)</f>
        <v>0</v>
      </c>
      <c r="M2549" s="19">
        <f t="shared" si="611"/>
        <v>0</v>
      </c>
      <c r="N2549" s="19">
        <f t="shared" si="611"/>
        <v>0</v>
      </c>
      <c r="O2549" s="19">
        <f t="shared" si="611"/>
        <v>0</v>
      </c>
      <c r="P2549" s="19">
        <f t="shared" si="611"/>
        <v>0</v>
      </c>
      <c r="Q2549" s="19">
        <f t="shared" si="611"/>
        <v>0</v>
      </c>
      <c r="R2549" s="19">
        <f t="shared" si="611"/>
        <v>0</v>
      </c>
      <c r="S2549" s="947"/>
      <c r="T2549" s="914"/>
      <c r="U2549" s="914"/>
      <c r="V2549" s="914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</row>
    <row r="2550" spans="1:116" ht="9.75" customHeight="1" outlineLevel="3" thickBot="1" x14ac:dyDescent="0.2">
      <c r="A2550" s="30" t="s">
        <v>128</v>
      </c>
      <c r="B2550" s="31" t="s">
        <v>11</v>
      </c>
      <c r="C2550" s="10" t="s">
        <v>11</v>
      </c>
      <c r="D2550" s="25">
        <v>3</v>
      </c>
      <c r="E2550" s="915" t="s">
        <v>46</v>
      </c>
      <c r="F2550" s="916"/>
      <c r="G2550" s="916"/>
      <c r="H2550" s="916"/>
      <c r="I2550" s="916"/>
      <c r="J2550" s="917"/>
      <c r="K2550" s="26">
        <f>K2539+K2544+K2549</f>
        <v>0</v>
      </c>
      <c r="L2550" s="26">
        <f>L2539+L2544+L2549</f>
        <v>0</v>
      </c>
      <c r="M2550" s="26">
        <f t="shared" ref="M2550:R2550" si="612">M2539+M2544+M2549</f>
        <v>0</v>
      </c>
      <c r="N2550" s="26">
        <f t="shared" si="612"/>
        <v>0</v>
      </c>
      <c r="O2550" s="26">
        <f t="shared" si="612"/>
        <v>0</v>
      </c>
      <c r="P2550" s="26">
        <f t="shared" si="612"/>
        <v>0</v>
      </c>
      <c r="Q2550" s="26">
        <f t="shared" si="612"/>
        <v>0</v>
      </c>
      <c r="R2550" s="26">
        <f t="shared" si="612"/>
        <v>0</v>
      </c>
      <c r="S2550" s="42" t="s">
        <v>13</v>
      </c>
      <c r="T2550" s="43" t="s">
        <v>13</v>
      </c>
      <c r="U2550" s="44" t="s">
        <v>13</v>
      </c>
      <c r="V2550" s="45" t="s">
        <v>13</v>
      </c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</row>
    <row r="2551" spans="1:116" ht="9.75" customHeight="1" outlineLevel="4" thickBot="1" x14ac:dyDescent="0.2">
      <c r="A2551" s="11" t="s">
        <v>128</v>
      </c>
      <c r="B2551" s="12" t="s">
        <v>11</v>
      </c>
      <c r="C2551" s="86" t="s">
        <v>11</v>
      </c>
      <c r="D2551" s="13">
        <v>4</v>
      </c>
      <c r="E2551" s="969" t="s">
        <v>282</v>
      </c>
      <c r="F2551" s="970"/>
      <c r="G2551" s="970"/>
      <c r="H2551" s="970"/>
      <c r="I2551" s="970"/>
      <c r="J2551" s="970"/>
      <c r="K2551" s="970"/>
      <c r="L2551" s="970"/>
      <c r="M2551" s="970"/>
      <c r="N2551" s="970"/>
      <c r="O2551" s="970"/>
      <c r="P2551" s="970"/>
      <c r="Q2551" s="970"/>
      <c r="R2551" s="970"/>
      <c r="S2551" s="970"/>
      <c r="T2551" s="970"/>
      <c r="U2551" s="970"/>
      <c r="V2551" s="971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</row>
    <row r="2552" spans="1:116" ht="9.75" customHeight="1" outlineLevel="4" x14ac:dyDescent="0.15">
      <c r="A2552" s="948" t="s">
        <v>128</v>
      </c>
      <c r="B2552" s="951" t="s">
        <v>11</v>
      </c>
      <c r="C2552" s="954" t="s">
        <v>11</v>
      </c>
      <c r="D2552" s="978">
        <v>4</v>
      </c>
      <c r="E2552" s="960" t="s">
        <v>10</v>
      </c>
      <c r="F2552" s="966"/>
      <c r="G2552" s="942"/>
      <c r="H2552" s="942"/>
      <c r="I2552" s="942"/>
      <c r="J2552" s="16" t="s">
        <v>156</v>
      </c>
      <c r="K2552" s="20"/>
      <c r="L2552" s="14"/>
      <c r="M2552" s="15"/>
      <c r="N2552" s="15"/>
      <c r="O2552" s="15"/>
      <c r="P2552" s="15"/>
      <c r="Q2552" s="14"/>
      <c r="R2552" s="14"/>
      <c r="S2552" s="945"/>
      <c r="T2552" s="912"/>
      <c r="U2552" s="912"/>
      <c r="V2552" s="912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</row>
    <row r="2553" spans="1:116" ht="9.75" customHeight="1" outlineLevel="4" x14ac:dyDescent="0.15">
      <c r="A2553" s="949"/>
      <c r="B2553" s="952"/>
      <c r="C2553" s="955"/>
      <c r="D2553" s="979"/>
      <c r="E2553" s="961"/>
      <c r="F2553" s="967"/>
      <c r="G2553" s="943"/>
      <c r="H2553" s="943"/>
      <c r="I2553" s="943"/>
      <c r="J2553" s="16" t="s">
        <v>157</v>
      </c>
      <c r="K2553" s="20"/>
      <c r="L2553" s="16"/>
      <c r="M2553" s="17"/>
      <c r="N2553" s="17"/>
      <c r="O2553" s="17"/>
      <c r="P2553" s="17"/>
      <c r="Q2553" s="16"/>
      <c r="R2553" s="16"/>
      <c r="S2553" s="946"/>
      <c r="T2553" s="913"/>
      <c r="U2553" s="913"/>
      <c r="V2553" s="913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</row>
    <row r="2554" spans="1:116" ht="9.75" customHeight="1" outlineLevel="4" x14ac:dyDescent="0.15">
      <c r="A2554" s="949"/>
      <c r="B2554" s="952"/>
      <c r="C2554" s="955"/>
      <c r="D2554" s="979"/>
      <c r="E2554" s="961"/>
      <c r="F2554" s="967"/>
      <c r="G2554" s="943"/>
      <c r="H2554" s="943"/>
      <c r="I2554" s="943"/>
      <c r="J2554" s="16" t="s">
        <v>158</v>
      </c>
      <c r="K2554" s="20"/>
      <c r="L2554" s="16"/>
      <c r="M2554" s="17"/>
      <c r="N2554" s="17"/>
      <c r="O2554" s="17"/>
      <c r="P2554" s="17"/>
      <c r="Q2554" s="16"/>
      <c r="R2554" s="16"/>
      <c r="S2554" s="946"/>
      <c r="T2554" s="913"/>
      <c r="U2554" s="913"/>
      <c r="V2554" s="913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</row>
    <row r="2555" spans="1:116" ht="9.75" customHeight="1" outlineLevel="4" x14ac:dyDescent="0.15">
      <c r="A2555" s="949"/>
      <c r="B2555" s="952"/>
      <c r="C2555" s="955"/>
      <c r="D2555" s="979"/>
      <c r="E2555" s="961"/>
      <c r="F2555" s="967"/>
      <c r="G2555" s="943"/>
      <c r="H2555" s="943"/>
      <c r="I2555" s="943"/>
      <c r="J2555" s="18" t="s">
        <v>159</v>
      </c>
      <c r="K2555" s="21"/>
      <c r="L2555" s="18"/>
      <c r="M2555" s="18"/>
      <c r="N2555" s="18"/>
      <c r="O2555" s="18"/>
      <c r="P2555" s="18"/>
      <c r="Q2555" s="18"/>
      <c r="R2555" s="18"/>
      <c r="S2555" s="946"/>
      <c r="T2555" s="913"/>
      <c r="U2555" s="913"/>
      <c r="V2555" s="913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</row>
    <row r="2556" spans="1:116" ht="9.75" customHeight="1" outlineLevel="4" thickBot="1" x14ac:dyDescent="0.2">
      <c r="A2556" s="950"/>
      <c r="B2556" s="953"/>
      <c r="C2556" s="956"/>
      <c r="D2556" s="980"/>
      <c r="E2556" s="962"/>
      <c r="F2556" s="968"/>
      <c r="G2556" s="944"/>
      <c r="H2556" s="944"/>
      <c r="I2556" s="944"/>
      <c r="J2556" s="19" t="s">
        <v>385</v>
      </c>
      <c r="K2556" s="19">
        <f>SUM(K2552:K2555)</f>
        <v>0</v>
      </c>
      <c r="L2556" s="19">
        <f>SUM(L2552:L2555)</f>
        <v>0</v>
      </c>
      <c r="M2556" s="19">
        <f t="shared" ref="M2556:R2556" si="613">SUM(M2552:M2555)</f>
        <v>0</v>
      </c>
      <c r="N2556" s="19">
        <f t="shared" si="613"/>
        <v>0</v>
      </c>
      <c r="O2556" s="19">
        <f t="shared" si="613"/>
        <v>0</v>
      </c>
      <c r="P2556" s="19">
        <f t="shared" si="613"/>
        <v>0</v>
      </c>
      <c r="Q2556" s="19">
        <f t="shared" si="613"/>
        <v>0</v>
      </c>
      <c r="R2556" s="19">
        <f t="shared" si="613"/>
        <v>0</v>
      </c>
      <c r="S2556" s="947"/>
      <c r="T2556" s="914"/>
      <c r="U2556" s="914"/>
      <c r="V2556" s="914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</row>
    <row r="2557" spans="1:116" ht="9.75" customHeight="1" outlineLevel="4" x14ac:dyDescent="0.15">
      <c r="A2557" s="948" t="s">
        <v>128</v>
      </c>
      <c r="B2557" s="951" t="s">
        <v>11</v>
      </c>
      <c r="C2557" s="954" t="s">
        <v>11</v>
      </c>
      <c r="D2557" s="978">
        <v>4</v>
      </c>
      <c r="E2557" s="960" t="s">
        <v>11</v>
      </c>
      <c r="F2557" s="963"/>
      <c r="G2557" s="942"/>
      <c r="H2557" s="942"/>
      <c r="I2557" s="942"/>
      <c r="J2557" s="14" t="s">
        <v>156</v>
      </c>
      <c r="K2557" s="20"/>
      <c r="L2557" s="20"/>
      <c r="M2557" s="17"/>
      <c r="N2557" s="17"/>
      <c r="O2557" s="17"/>
      <c r="P2557" s="17"/>
      <c r="Q2557" s="16"/>
      <c r="R2557" s="16"/>
      <c r="S2557" s="945"/>
      <c r="T2557" s="912"/>
      <c r="U2557" s="912"/>
      <c r="V2557" s="912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</row>
    <row r="2558" spans="1:116" ht="9.75" customHeight="1" outlineLevel="4" x14ac:dyDescent="0.15">
      <c r="A2558" s="949"/>
      <c r="B2558" s="952"/>
      <c r="C2558" s="955"/>
      <c r="D2558" s="979"/>
      <c r="E2558" s="961"/>
      <c r="F2558" s="964"/>
      <c r="G2558" s="943"/>
      <c r="H2558" s="943"/>
      <c r="I2558" s="943"/>
      <c r="J2558" s="16" t="s">
        <v>157</v>
      </c>
      <c r="K2558" s="20"/>
      <c r="L2558" s="20"/>
      <c r="M2558" s="17"/>
      <c r="N2558" s="17"/>
      <c r="O2558" s="17"/>
      <c r="P2558" s="17"/>
      <c r="Q2558" s="16"/>
      <c r="R2558" s="16"/>
      <c r="S2558" s="946"/>
      <c r="T2558" s="913"/>
      <c r="U2558" s="913"/>
      <c r="V2558" s="913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</row>
    <row r="2559" spans="1:116" ht="9.75" customHeight="1" outlineLevel="4" x14ac:dyDescent="0.15">
      <c r="A2559" s="949"/>
      <c r="B2559" s="952"/>
      <c r="C2559" s="955"/>
      <c r="D2559" s="979"/>
      <c r="E2559" s="961"/>
      <c r="F2559" s="964"/>
      <c r="G2559" s="943"/>
      <c r="H2559" s="943"/>
      <c r="I2559" s="943"/>
      <c r="J2559" s="16" t="s">
        <v>158</v>
      </c>
      <c r="K2559" s="20"/>
      <c r="L2559" s="20"/>
      <c r="M2559" s="17"/>
      <c r="N2559" s="17"/>
      <c r="O2559" s="17"/>
      <c r="P2559" s="17"/>
      <c r="Q2559" s="16"/>
      <c r="R2559" s="16"/>
      <c r="S2559" s="946"/>
      <c r="T2559" s="913"/>
      <c r="U2559" s="913"/>
      <c r="V2559" s="913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</row>
    <row r="2560" spans="1:116" ht="9.75" customHeight="1" outlineLevel="4" x14ac:dyDescent="0.15">
      <c r="A2560" s="949"/>
      <c r="B2560" s="952"/>
      <c r="C2560" s="955"/>
      <c r="D2560" s="979"/>
      <c r="E2560" s="961"/>
      <c r="F2560" s="964"/>
      <c r="G2560" s="943"/>
      <c r="H2560" s="943"/>
      <c r="I2560" s="943"/>
      <c r="J2560" s="18" t="s">
        <v>159</v>
      </c>
      <c r="K2560" s="21"/>
      <c r="L2560" s="21"/>
      <c r="M2560" s="22"/>
      <c r="N2560" s="22"/>
      <c r="O2560" s="22"/>
      <c r="P2560" s="22"/>
      <c r="Q2560" s="18"/>
      <c r="R2560" s="18"/>
      <c r="S2560" s="946"/>
      <c r="T2560" s="913"/>
      <c r="U2560" s="913"/>
      <c r="V2560" s="913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</row>
    <row r="2561" spans="1:116" ht="9.75" customHeight="1" outlineLevel="4" thickBot="1" x14ac:dyDescent="0.2">
      <c r="A2561" s="950"/>
      <c r="B2561" s="953"/>
      <c r="C2561" s="956"/>
      <c r="D2561" s="980"/>
      <c r="E2561" s="962"/>
      <c r="F2561" s="965"/>
      <c r="G2561" s="944"/>
      <c r="H2561" s="944"/>
      <c r="I2561" s="944"/>
      <c r="J2561" s="19" t="s">
        <v>385</v>
      </c>
      <c r="K2561" s="19">
        <f>SUM(K2557:K2560)</f>
        <v>0</v>
      </c>
      <c r="L2561" s="19">
        <f>SUM(L2557:L2560)</f>
        <v>0</v>
      </c>
      <c r="M2561" s="19">
        <f t="shared" ref="M2561:R2561" si="614">SUM(M2557:M2560)</f>
        <v>0</v>
      </c>
      <c r="N2561" s="19">
        <f t="shared" si="614"/>
        <v>0</v>
      </c>
      <c r="O2561" s="19">
        <f t="shared" si="614"/>
        <v>0</v>
      </c>
      <c r="P2561" s="19">
        <f t="shared" si="614"/>
        <v>0</v>
      </c>
      <c r="Q2561" s="19">
        <f t="shared" si="614"/>
        <v>0</v>
      </c>
      <c r="R2561" s="19">
        <f t="shared" si="614"/>
        <v>0</v>
      </c>
      <c r="S2561" s="947"/>
      <c r="T2561" s="914"/>
      <c r="U2561" s="914"/>
      <c r="V2561" s="914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</row>
    <row r="2562" spans="1:116" ht="10.5" customHeight="1" outlineLevel="4" x14ac:dyDescent="0.15">
      <c r="A2562" s="948" t="s">
        <v>128</v>
      </c>
      <c r="B2562" s="951" t="s">
        <v>11</v>
      </c>
      <c r="C2562" s="954" t="s">
        <v>11</v>
      </c>
      <c r="D2562" s="978">
        <v>4</v>
      </c>
      <c r="E2562" s="960" t="s">
        <v>12</v>
      </c>
      <c r="F2562" s="963"/>
      <c r="G2562" s="942"/>
      <c r="H2562" s="942"/>
      <c r="I2562" s="942"/>
      <c r="J2562" s="14" t="s">
        <v>156</v>
      </c>
      <c r="K2562" s="20"/>
      <c r="L2562" s="20"/>
      <c r="M2562" s="17"/>
      <c r="N2562" s="17"/>
      <c r="O2562" s="17"/>
      <c r="P2562" s="17"/>
      <c r="Q2562" s="16"/>
      <c r="R2562" s="16"/>
      <c r="S2562" s="945"/>
      <c r="T2562" s="912"/>
      <c r="U2562" s="912"/>
      <c r="V2562" s="912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  <c r="DK2562" s="6"/>
      <c r="DL2562" s="6"/>
    </row>
    <row r="2563" spans="1:116" ht="9.75" customHeight="1" outlineLevel="4" x14ac:dyDescent="0.2">
      <c r="A2563" s="949"/>
      <c r="B2563" s="952"/>
      <c r="C2563" s="955"/>
      <c r="D2563" s="979"/>
      <c r="E2563" s="961"/>
      <c r="F2563" s="964"/>
      <c r="G2563" s="943"/>
      <c r="H2563" s="943"/>
      <c r="I2563" s="943"/>
      <c r="J2563" s="16" t="s">
        <v>157</v>
      </c>
      <c r="K2563" s="20"/>
      <c r="L2563" s="20"/>
      <c r="M2563" s="17"/>
      <c r="N2563" s="17"/>
      <c r="O2563" s="17"/>
      <c r="P2563" s="17"/>
      <c r="Q2563" s="16"/>
      <c r="R2563" s="16"/>
      <c r="S2563" s="946"/>
      <c r="T2563" s="913"/>
      <c r="U2563" s="913"/>
      <c r="V2563" s="913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  <c r="DI2563" s="5"/>
      <c r="DJ2563" s="5"/>
      <c r="DK2563" s="5"/>
      <c r="DL2563" s="5"/>
    </row>
    <row r="2564" spans="1:116" ht="9.75" customHeight="1" outlineLevel="4" x14ac:dyDescent="0.2">
      <c r="A2564" s="949"/>
      <c r="B2564" s="952"/>
      <c r="C2564" s="955"/>
      <c r="D2564" s="979"/>
      <c r="E2564" s="961"/>
      <c r="F2564" s="964"/>
      <c r="G2564" s="943"/>
      <c r="H2564" s="943"/>
      <c r="I2564" s="943"/>
      <c r="J2564" s="16" t="s">
        <v>158</v>
      </c>
      <c r="K2564" s="20"/>
      <c r="L2564" s="20"/>
      <c r="M2564" s="17"/>
      <c r="N2564" s="17"/>
      <c r="O2564" s="17"/>
      <c r="P2564" s="17"/>
      <c r="Q2564" s="16"/>
      <c r="R2564" s="16"/>
      <c r="S2564" s="946"/>
      <c r="T2564" s="913"/>
      <c r="U2564" s="913"/>
      <c r="V2564" s="913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  <c r="DI2564" s="5"/>
      <c r="DJ2564" s="5"/>
      <c r="DK2564" s="5"/>
      <c r="DL2564" s="5"/>
    </row>
    <row r="2565" spans="1:116" ht="9.75" customHeight="1" outlineLevel="4" x14ac:dyDescent="0.15">
      <c r="A2565" s="949"/>
      <c r="B2565" s="952"/>
      <c r="C2565" s="955"/>
      <c r="D2565" s="979"/>
      <c r="E2565" s="961"/>
      <c r="F2565" s="964"/>
      <c r="G2565" s="943"/>
      <c r="H2565" s="943"/>
      <c r="I2565" s="943"/>
      <c r="J2565" s="18" t="s">
        <v>159</v>
      </c>
      <c r="K2565" s="21"/>
      <c r="L2565" s="21"/>
      <c r="M2565" s="22"/>
      <c r="N2565" s="22"/>
      <c r="O2565" s="22"/>
      <c r="P2565" s="22"/>
      <c r="Q2565" s="18"/>
      <c r="R2565" s="18"/>
      <c r="S2565" s="946"/>
      <c r="T2565" s="913"/>
      <c r="U2565" s="913"/>
      <c r="V2565" s="913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</row>
    <row r="2566" spans="1:116" ht="9.75" customHeight="1" outlineLevel="4" thickBot="1" x14ac:dyDescent="0.2">
      <c r="A2566" s="950"/>
      <c r="B2566" s="953"/>
      <c r="C2566" s="956"/>
      <c r="D2566" s="980"/>
      <c r="E2566" s="962"/>
      <c r="F2566" s="965"/>
      <c r="G2566" s="944"/>
      <c r="H2566" s="944"/>
      <c r="I2566" s="944"/>
      <c r="J2566" s="19" t="s">
        <v>385</v>
      </c>
      <c r="K2566" s="19">
        <f>SUM(K2562:K2565)</f>
        <v>0</v>
      </c>
      <c r="L2566" s="19">
        <f>SUM(L2562:L2565)</f>
        <v>0</v>
      </c>
      <c r="M2566" s="19">
        <f t="shared" ref="M2566:R2566" si="615">SUM(M2562:M2565)</f>
        <v>0</v>
      </c>
      <c r="N2566" s="19">
        <f t="shared" si="615"/>
        <v>0</v>
      </c>
      <c r="O2566" s="19">
        <f t="shared" si="615"/>
        <v>0</v>
      </c>
      <c r="P2566" s="19">
        <f t="shared" si="615"/>
        <v>0</v>
      </c>
      <c r="Q2566" s="19">
        <f t="shared" si="615"/>
        <v>0</v>
      </c>
      <c r="R2566" s="19">
        <f t="shared" si="615"/>
        <v>0</v>
      </c>
      <c r="S2566" s="947"/>
      <c r="T2566" s="914"/>
      <c r="U2566" s="914"/>
      <c r="V2566" s="914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</row>
    <row r="2567" spans="1:116" ht="11.25" customHeight="1" outlineLevel="3" thickBot="1" x14ac:dyDescent="0.2">
      <c r="A2567" s="30" t="s">
        <v>128</v>
      </c>
      <c r="B2567" s="31" t="s">
        <v>11</v>
      </c>
      <c r="C2567" s="10" t="s">
        <v>11</v>
      </c>
      <c r="D2567" s="25">
        <v>4</v>
      </c>
      <c r="E2567" s="915" t="s">
        <v>46</v>
      </c>
      <c r="F2567" s="916"/>
      <c r="G2567" s="916"/>
      <c r="H2567" s="916"/>
      <c r="I2567" s="916"/>
      <c r="J2567" s="917"/>
      <c r="K2567" s="26">
        <f>K2556+K2561+K2566</f>
        <v>0</v>
      </c>
      <c r="L2567" s="26">
        <f>L2556+L2561+L2566</f>
        <v>0</v>
      </c>
      <c r="M2567" s="26">
        <f t="shared" ref="M2567:R2567" si="616">M2556+M2561+M2566</f>
        <v>0</v>
      </c>
      <c r="N2567" s="26">
        <f t="shared" si="616"/>
        <v>0</v>
      </c>
      <c r="O2567" s="26">
        <f t="shared" si="616"/>
        <v>0</v>
      </c>
      <c r="P2567" s="26">
        <f t="shared" si="616"/>
        <v>0</v>
      </c>
      <c r="Q2567" s="26">
        <f t="shared" si="616"/>
        <v>0</v>
      </c>
      <c r="R2567" s="26">
        <f t="shared" si="616"/>
        <v>0</v>
      </c>
      <c r="S2567" s="42" t="s">
        <v>13</v>
      </c>
      <c r="T2567" s="43" t="s">
        <v>13</v>
      </c>
      <c r="U2567" s="44" t="s">
        <v>13</v>
      </c>
      <c r="V2567" s="45" t="s">
        <v>13</v>
      </c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</row>
    <row r="2568" spans="1:116" ht="9.75" customHeight="1" outlineLevel="4" thickBot="1" x14ac:dyDescent="0.2">
      <c r="A2568" s="11" t="s">
        <v>128</v>
      </c>
      <c r="B2568" s="12" t="s">
        <v>11</v>
      </c>
      <c r="C2568" s="86" t="s">
        <v>11</v>
      </c>
      <c r="D2568" s="13">
        <v>5</v>
      </c>
      <c r="E2568" s="969" t="s">
        <v>283</v>
      </c>
      <c r="F2568" s="970"/>
      <c r="G2568" s="970"/>
      <c r="H2568" s="970"/>
      <c r="I2568" s="970"/>
      <c r="J2568" s="970"/>
      <c r="K2568" s="970"/>
      <c r="L2568" s="970"/>
      <c r="M2568" s="970"/>
      <c r="N2568" s="970"/>
      <c r="O2568" s="970"/>
      <c r="P2568" s="970"/>
      <c r="Q2568" s="970"/>
      <c r="R2568" s="970"/>
      <c r="S2568" s="970"/>
      <c r="T2568" s="970"/>
      <c r="U2568" s="970"/>
      <c r="V2568" s="971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</row>
    <row r="2569" spans="1:116" ht="9.75" customHeight="1" outlineLevel="4" x14ac:dyDescent="0.15">
      <c r="A2569" s="948" t="s">
        <v>128</v>
      </c>
      <c r="B2569" s="951" t="s">
        <v>11</v>
      </c>
      <c r="C2569" s="954" t="s">
        <v>11</v>
      </c>
      <c r="D2569" s="978">
        <v>5</v>
      </c>
      <c r="E2569" s="960" t="s">
        <v>10</v>
      </c>
      <c r="F2569" s="966"/>
      <c r="G2569" s="942"/>
      <c r="H2569" s="942"/>
      <c r="I2569" s="942"/>
      <c r="J2569" s="16" t="s">
        <v>156</v>
      </c>
      <c r="K2569" s="20"/>
      <c r="L2569" s="14"/>
      <c r="M2569" s="15"/>
      <c r="N2569" s="15"/>
      <c r="O2569" s="15"/>
      <c r="P2569" s="15"/>
      <c r="Q2569" s="14"/>
      <c r="R2569" s="14"/>
      <c r="S2569" s="945"/>
      <c r="T2569" s="912"/>
      <c r="U2569" s="912"/>
      <c r="V2569" s="912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</row>
    <row r="2570" spans="1:116" ht="9.75" customHeight="1" outlineLevel="4" x14ac:dyDescent="0.15">
      <c r="A2570" s="949"/>
      <c r="B2570" s="952"/>
      <c r="C2570" s="955"/>
      <c r="D2570" s="979"/>
      <c r="E2570" s="961"/>
      <c r="F2570" s="967"/>
      <c r="G2570" s="943"/>
      <c r="H2570" s="943"/>
      <c r="I2570" s="943"/>
      <c r="J2570" s="16" t="s">
        <v>157</v>
      </c>
      <c r="K2570" s="20"/>
      <c r="L2570" s="16"/>
      <c r="M2570" s="17"/>
      <c r="N2570" s="17"/>
      <c r="O2570" s="17"/>
      <c r="P2570" s="17"/>
      <c r="Q2570" s="16"/>
      <c r="R2570" s="16"/>
      <c r="S2570" s="946"/>
      <c r="T2570" s="913"/>
      <c r="U2570" s="913"/>
      <c r="V2570" s="913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</row>
    <row r="2571" spans="1:116" ht="9.75" customHeight="1" outlineLevel="4" x14ac:dyDescent="0.15">
      <c r="A2571" s="949"/>
      <c r="B2571" s="952"/>
      <c r="C2571" s="955"/>
      <c r="D2571" s="979"/>
      <c r="E2571" s="961"/>
      <c r="F2571" s="967"/>
      <c r="G2571" s="943"/>
      <c r="H2571" s="943"/>
      <c r="I2571" s="943"/>
      <c r="J2571" s="16" t="s">
        <v>158</v>
      </c>
      <c r="K2571" s="20"/>
      <c r="L2571" s="16"/>
      <c r="M2571" s="17"/>
      <c r="N2571" s="17"/>
      <c r="O2571" s="17"/>
      <c r="P2571" s="17"/>
      <c r="Q2571" s="16"/>
      <c r="R2571" s="16"/>
      <c r="S2571" s="946"/>
      <c r="T2571" s="913"/>
      <c r="U2571" s="913"/>
      <c r="V2571" s="913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</row>
    <row r="2572" spans="1:116" ht="9.75" customHeight="1" outlineLevel="4" x14ac:dyDescent="0.15">
      <c r="A2572" s="949"/>
      <c r="B2572" s="952"/>
      <c r="C2572" s="955"/>
      <c r="D2572" s="979"/>
      <c r="E2572" s="961"/>
      <c r="F2572" s="967"/>
      <c r="G2572" s="943"/>
      <c r="H2572" s="943"/>
      <c r="I2572" s="943"/>
      <c r="J2572" s="18" t="s">
        <v>159</v>
      </c>
      <c r="K2572" s="21"/>
      <c r="L2572" s="18"/>
      <c r="M2572" s="18"/>
      <c r="N2572" s="18"/>
      <c r="O2572" s="18"/>
      <c r="P2572" s="18"/>
      <c r="Q2572" s="18"/>
      <c r="R2572" s="18"/>
      <c r="S2572" s="946"/>
      <c r="T2572" s="913"/>
      <c r="U2572" s="913"/>
      <c r="V2572" s="913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</row>
    <row r="2573" spans="1:116" ht="9.75" customHeight="1" outlineLevel="4" thickBot="1" x14ac:dyDescent="0.2">
      <c r="A2573" s="950"/>
      <c r="B2573" s="953"/>
      <c r="C2573" s="956"/>
      <c r="D2573" s="980"/>
      <c r="E2573" s="962"/>
      <c r="F2573" s="968"/>
      <c r="G2573" s="944"/>
      <c r="H2573" s="944"/>
      <c r="I2573" s="944"/>
      <c r="J2573" s="19" t="s">
        <v>385</v>
      </c>
      <c r="K2573" s="19">
        <f>SUM(K2569:K2572)</f>
        <v>0</v>
      </c>
      <c r="L2573" s="19">
        <f>SUM(L2569:L2572)</f>
        <v>0</v>
      </c>
      <c r="M2573" s="19">
        <f t="shared" ref="M2573:R2573" si="617">SUM(M2569:M2572)</f>
        <v>0</v>
      </c>
      <c r="N2573" s="19">
        <f t="shared" si="617"/>
        <v>0</v>
      </c>
      <c r="O2573" s="19">
        <f t="shared" si="617"/>
        <v>0</v>
      </c>
      <c r="P2573" s="19">
        <f t="shared" si="617"/>
        <v>0</v>
      </c>
      <c r="Q2573" s="19">
        <f t="shared" si="617"/>
        <v>0</v>
      </c>
      <c r="R2573" s="19">
        <f t="shared" si="617"/>
        <v>0</v>
      </c>
      <c r="S2573" s="947"/>
      <c r="T2573" s="914"/>
      <c r="U2573" s="914"/>
      <c r="V2573" s="914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</row>
    <row r="2574" spans="1:116" ht="9.75" customHeight="1" outlineLevel="4" x14ac:dyDescent="0.15">
      <c r="A2574" s="948" t="s">
        <v>128</v>
      </c>
      <c r="B2574" s="951" t="s">
        <v>11</v>
      </c>
      <c r="C2574" s="954" t="s">
        <v>11</v>
      </c>
      <c r="D2574" s="978">
        <v>5</v>
      </c>
      <c r="E2574" s="960" t="s">
        <v>11</v>
      </c>
      <c r="F2574" s="963"/>
      <c r="G2574" s="942"/>
      <c r="H2574" s="942"/>
      <c r="I2574" s="942"/>
      <c r="J2574" s="14" t="s">
        <v>156</v>
      </c>
      <c r="K2574" s="20"/>
      <c r="L2574" s="20"/>
      <c r="M2574" s="17"/>
      <c r="N2574" s="17"/>
      <c r="O2574" s="17"/>
      <c r="P2574" s="17"/>
      <c r="Q2574" s="16"/>
      <c r="R2574" s="16"/>
      <c r="S2574" s="945"/>
      <c r="T2574" s="912"/>
      <c r="U2574" s="912"/>
      <c r="V2574" s="912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</row>
    <row r="2575" spans="1:116" ht="9.75" customHeight="1" outlineLevel="4" x14ac:dyDescent="0.15">
      <c r="A2575" s="949"/>
      <c r="B2575" s="952"/>
      <c r="C2575" s="955"/>
      <c r="D2575" s="979"/>
      <c r="E2575" s="961"/>
      <c r="F2575" s="964"/>
      <c r="G2575" s="943"/>
      <c r="H2575" s="943"/>
      <c r="I2575" s="943"/>
      <c r="J2575" s="16" t="s">
        <v>157</v>
      </c>
      <c r="K2575" s="20"/>
      <c r="L2575" s="20"/>
      <c r="M2575" s="17"/>
      <c r="N2575" s="17"/>
      <c r="O2575" s="17"/>
      <c r="P2575" s="17"/>
      <c r="Q2575" s="16"/>
      <c r="R2575" s="16"/>
      <c r="S2575" s="946"/>
      <c r="T2575" s="913"/>
      <c r="U2575" s="913"/>
      <c r="V2575" s="913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</row>
    <row r="2576" spans="1:116" ht="9.75" customHeight="1" outlineLevel="4" x14ac:dyDescent="0.15">
      <c r="A2576" s="949"/>
      <c r="B2576" s="952"/>
      <c r="C2576" s="955"/>
      <c r="D2576" s="979"/>
      <c r="E2576" s="961"/>
      <c r="F2576" s="964"/>
      <c r="G2576" s="943"/>
      <c r="H2576" s="943"/>
      <c r="I2576" s="943"/>
      <c r="J2576" s="16" t="s">
        <v>158</v>
      </c>
      <c r="K2576" s="20"/>
      <c r="L2576" s="20"/>
      <c r="M2576" s="17"/>
      <c r="N2576" s="17"/>
      <c r="O2576" s="17"/>
      <c r="P2576" s="17"/>
      <c r="Q2576" s="16"/>
      <c r="R2576" s="16"/>
      <c r="S2576" s="946"/>
      <c r="T2576" s="913"/>
      <c r="U2576" s="913"/>
      <c r="V2576" s="913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</row>
    <row r="2577" spans="1:116" ht="9.75" customHeight="1" outlineLevel="4" x14ac:dyDescent="0.15">
      <c r="A2577" s="949"/>
      <c r="B2577" s="952"/>
      <c r="C2577" s="955"/>
      <c r="D2577" s="979"/>
      <c r="E2577" s="961"/>
      <c r="F2577" s="964"/>
      <c r="G2577" s="943"/>
      <c r="H2577" s="943"/>
      <c r="I2577" s="943"/>
      <c r="J2577" s="18" t="s">
        <v>159</v>
      </c>
      <c r="K2577" s="21"/>
      <c r="L2577" s="21"/>
      <c r="M2577" s="22"/>
      <c r="N2577" s="22"/>
      <c r="O2577" s="22"/>
      <c r="P2577" s="22"/>
      <c r="Q2577" s="18"/>
      <c r="R2577" s="18"/>
      <c r="S2577" s="946"/>
      <c r="T2577" s="913"/>
      <c r="U2577" s="913"/>
      <c r="V2577" s="913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</row>
    <row r="2578" spans="1:116" ht="9.75" customHeight="1" outlineLevel="4" thickBot="1" x14ac:dyDescent="0.2">
      <c r="A2578" s="950"/>
      <c r="B2578" s="953"/>
      <c r="C2578" s="956"/>
      <c r="D2578" s="980"/>
      <c r="E2578" s="962"/>
      <c r="F2578" s="965"/>
      <c r="G2578" s="944"/>
      <c r="H2578" s="944"/>
      <c r="I2578" s="944"/>
      <c r="J2578" s="19" t="s">
        <v>385</v>
      </c>
      <c r="K2578" s="19">
        <f>SUM(K2574:K2577)</f>
        <v>0</v>
      </c>
      <c r="L2578" s="19">
        <f>SUM(L2574:L2577)</f>
        <v>0</v>
      </c>
      <c r="M2578" s="19">
        <f t="shared" ref="M2578:R2578" si="618">SUM(M2574:M2577)</f>
        <v>0</v>
      </c>
      <c r="N2578" s="19">
        <f t="shared" si="618"/>
        <v>0</v>
      </c>
      <c r="O2578" s="19">
        <f t="shared" si="618"/>
        <v>0</v>
      </c>
      <c r="P2578" s="19">
        <f t="shared" si="618"/>
        <v>0</v>
      </c>
      <c r="Q2578" s="19">
        <f t="shared" si="618"/>
        <v>0</v>
      </c>
      <c r="R2578" s="19">
        <f t="shared" si="618"/>
        <v>0</v>
      </c>
      <c r="S2578" s="947"/>
      <c r="T2578" s="914"/>
      <c r="U2578" s="914"/>
      <c r="V2578" s="914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</row>
    <row r="2579" spans="1:116" ht="9.75" customHeight="1" outlineLevel="4" x14ac:dyDescent="0.15">
      <c r="A2579" s="948" t="s">
        <v>128</v>
      </c>
      <c r="B2579" s="951" t="s">
        <v>11</v>
      </c>
      <c r="C2579" s="954" t="s">
        <v>11</v>
      </c>
      <c r="D2579" s="978">
        <v>5</v>
      </c>
      <c r="E2579" s="960" t="s">
        <v>12</v>
      </c>
      <c r="F2579" s="963"/>
      <c r="G2579" s="942"/>
      <c r="H2579" s="942"/>
      <c r="I2579" s="942"/>
      <c r="J2579" s="14" t="s">
        <v>156</v>
      </c>
      <c r="K2579" s="20"/>
      <c r="L2579" s="20"/>
      <c r="M2579" s="17"/>
      <c r="N2579" s="17"/>
      <c r="O2579" s="17"/>
      <c r="P2579" s="17"/>
      <c r="Q2579" s="16"/>
      <c r="R2579" s="16"/>
      <c r="S2579" s="945"/>
      <c r="T2579" s="912"/>
      <c r="U2579" s="912"/>
      <c r="V2579" s="912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</row>
    <row r="2580" spans="1:116" ht="9.75" customHeight="1" outlineLevel="4" x14ac:dyDescent="0.15">
      <c r="A2580" s="949"/>
      <c r="B2580" s="952"/>
      <c r="C2580" s="955"/>
      <c r="D2580" s="979"/>
      <c r="E2580" s="961"/>
      <c r="F2580" s="964"/>
      <c r="G2580" s="943"/>
      <c r="H2580" s="943"/>
      <c r="I2580" s="943"/>
      <c r="J2580" s="16" t="s">
        <v>157</v>
      </c>
      <c r="K2580" s="20"/>
      <c r="L2580" s="20"/>
      <c r="M2580" s="17"/>
      <c r="N2580" s="17"/>
      <c r="O2580" s="17"/>
      <c r="P2580" s="17"/>
      <c r="Q2580" s="16"/>
      <c r="R2580" s="16"/>
      <c r="S2580" s="946"/>
      <c r="T2580" s="913"/>
      <c r="U2580" s="913"/>
      <c r="V2580" s="913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</row>
    <row r="2581" spans="1:116" ht="9.75" customHeight="1" outlineLevel="4" x14ac:dyDescent="0.15">
      <c r="A2581" s="949"/>
      <c r="B2581" s="952"/>
      <c r="C2581" s="955"/>
      <c r="D2581" s="979"/>
      <c r="E2581" s="961"/>
      <c r="F2581" s="964"/>
      <c r="G2581" s="943"/>
      <c r="H2581" s="943"/>
      <c r="I2581" s="943"/>
      <c r="J2581" s="16" t="s">
        <v>158</v>
      </c>
      <c r="K2581" s="20"/>
      <c r="L2581" s="20"/>
      <c r="M2581" s="17"/>
      <c r="N2581" s="17"/>
      <c r="O2581" s="17"/>
      <c r="P2581" s="17"/>
      <c r="Q2581" s="16"/>
      <c r="R2581" s="16"/>
      <c r="S2581" s="946"/>
      <c r="T2581" s="913"/>
      <c r="U2581" s="913"/>
      <c r="V2581" s="913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</row>
    <row r="2582" spans="1:116" ht="9.75" customHeight="1" outlineLevel="4" x14ac:dyDescent="0.15">
      <c r="A2582" s="949"/>
      <c r="B2582" s="952"/>
      <c r="C2582" s="955"/>
      <c r="D2582" s="979"/>
      <c r="E2582" s="961"/>
      <c r="F2582" s="964"/>
      <c r="G2582" s="943"/>
      <c r="H2582" s="943"/>
      <c r="I2582" s="943"/>
      <c r="J2582" s="18" t="s">
        <v>159</v>
      </c>
      <c r="K2582" s="21"/>
      <c r="L2582" s="21"/>
      <c r="M2582" s="22"/>
      <c r="N2582" s="22"/>
      <c r="O2582" s="22"/>
      <c r="P2582" s="22"/>
      <c r="Q2582" s="18"/>
      <c r="R2582" s="18"/>
      <c r="S2582" s="946"/>
      <c r="T2582" s="913"/>
      <c r="U2582" s="913"/>
      <c r="V2582" s="913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</row>
    <row r="2583" spans="1:116" ht="10.5" customHeight="1" outlineLevel="4" thickBot="1" x14ac:dyDescent="0.2">
      <c r="A2583" s="950"/>
      <c r="B2583" s="953"/>
      <c r="C2583" s="956"/>
      <c r="D2583" s="980"/>
      <c r="E2583" s="962"/>
      <c r="F2583" s="965"/>
      <c r="G2583" s="944"/>
      <c r="H2583" s="944"/>
      <c r="I2583" s="944"/>
      <c r="J2583" s="19" t="s">
        <v>385</v>
      </c>
      <c r="K2583" s="19">
        <f>SUM(K2579:K2582)</f>
        <v>0</v>
      </c>
      <c r="L2583" s="19">
        <f t="shared" ref="L2583:R2583" si="619">SUM(L2579:L2582)</f>
        <v>0</v>
      </c>
      <c r="M2583" s="19">
        <f t="shared" si="619"/>
        <v>0</v>
      </c>
      <c r="N2583" s="19">
        <f t="shared" si="619"/>
        <v>0</v>
      </c>
      <c r="O2583" s="19">
        <f t="shared" si="619"/>
        <v>0</v>
      </c>
      <c r="P2583" s="19">
        <f t="shared" si="619"/>
        <v>0</v>
      </c>
      <c r="Q2583" s="19">
        <f t="shared" si="619"/>
        <v>0</v>
      </c>
      <c r="R2583" s="19">
        <f t="shared" si="619"/>
        <v>0</v>
      </c>
      <c r="S2583" s="947"/>
      <c r="T2583" s="914"/>
      <c r="U2583" s="914"/>
      <c r="V2583" s="914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  <c r="DK2583" s="6"/>
      <c r="DL2583" s="6"/>
    </row>
    <row r="2584" spans="1:116" ht="10.5" customHeight="1" outlineLevel="3" thickBot="1" x14ac:dyDescent="0.2">
      <c r="A2584" s="30" t="s">
        <v>128</v>
      </c>
      <c r="B2584" s="31" t="s">
        <v>11</v>
      </c>
      <c r="C2584" s="10" t="s">
        <v>11</v>
      </c>
      <c r="D2584" s="25">
        <v>5</v>
      </c>
      <c r="E2584" s="915" t="s">
        <v>46</v>
      </c>
      <c r="F2584" s="916"/>
      <c r="G2584" s="916"/>
      <c r="H2584" s="916"/>
      <c r="I2584" s="916"/>
      <c r="J2584" s="917"/>
      <c r="K2584" s="26">
        <f>K2573+K2578+K2583</f>
        <v>0</v>
      </c>
      <c r="L2584" s="26">
        <f>L2573+L2578+L2583</f>
        <v>0</v>
      </c>
      <c r="M2584" s="26">
        <f t="shared" ref="M2584:R2584" si="620">M2573+M2578+M2583</f>
        <v>0</v>
      </c>
      <c r="N2584" s="26">
        <f t="shared" si="620"/>
        <v>0</v>
      </c>
      <c r="O2584" s="26">
        <f t="shared" si="620"/>
        <v>0</v>
      </c>
      <c r="P2584" s="26">
        <f t="shared" si="620"/>
        <v>0</v>
      </c>
      <c r="Q2584" s="26">
        <f t="shared" si="620"/>
        <v>0</v>
      </c>
      <c r="R2584" s="26">
        <f t="shared" si="620"/>
        <v>0</v>
      </c>
      <c r="S2584" s="42" t="s">
        <v>13</v>
      </c>
      <c r="T2584" s="43" t="s">
        <v>13</v>
      </c>
      <c r="U2584" s="44" t="s">
        <v>13</v>
      </c>
      <c r="V2584" s="45" t="s">
        <v>13</v>
      </c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</row>
    <row r="2585" spans="1:116" ht="9.75" customHeight="1" outlineLevel="2" thickBot="1" x14ac:dyDescent="0.2">
      <c r="A2585" s="30" t="s">
        <v>128</v>
      </c>
      <c r="B2585" s="31" t="s">
        <v>11</v>
      </c>
      <c r="C2585" s="10" t="s">
        <v>11</v>
      </c>
      <c r="D2585" s="918" t="s">
        <v>21</v>
      </c>
      <c r="E2585" s="919"/>
      <c r="F2585" s="919"/>
      <c r="G2585" s="919"/>
      <c r="H2585" s="919"/>
      <c r="I2585" s="919"/>
      <c r="J2585" s="919"/>
      <c r="K2585" s="32">
        <f>K2550+K2533+K2516+K2567+K2584</f>
        <v>0</v>
      </c>
      <c r="L2585" s="32">
        <f>L2550+L2533+L2516+L2567+L2584</f>
        <v>0</v>
      </c>
      <c r="M2585" s="32">
        <f t="shared" ref="M2585:R2585" si="621">M2550+M2533+M2516+M2567+M2584</f>
        <v>0</v>
      </c>
      <c r="N2585" s="32">
        <f t="shared" si="621"/>
        <v>0</v>
      </c>
      <c r="O2585" s="32">
        <f t="shared" si="621"/>
        <v>0</v>
      </c>
      <c r="P2585" s="32">
        <f t="shared" si="621"/>
        <v>0</v>
      </c>
      <c r="Q2585" s="32">
        <f t="shared" si="621"/>
        <v>0</v>
      </c>
      <c r="R2585" s="32">
        <f t="shared" si="621"/>
        <v>0</v>
      </c>
      <c r="S2585" s="33" t="s">
        <v>13</v>
      </c>
      <c r="T2585" s="34" t="s">
        <v>13</v>
      </c>
      <c r="U2585" s="35" t="s">
        <v>13</v>
      </c>
      <c r="V2585" s="36" t="s">
        <v>13</v>
      </c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</row>
    <row r="2586" spans="1:116" ht="9.75" customHeight="1" outlineLevel="3" thickBot="1" x14ac:dyDescent="0.2">
      <c r="A2586" s="7" t="s">
        <v>128</v>
      </c>
      <c r="B2586" s="9" t="s">
        <v>11</v>
      </c>
      <c r="C2586" s="10" t="s">
        <v>12</v>
      </c>
      <c r="D2586" s="972" t="s">
        <v>139</v>
      </c>
      <c r="E2586" s="973"/>
      <c r="F2586" s="973"/>
      <c r="G2586" s="973"/>
      <c r="H2586" s="973"/>
      <c r="I2586" s="973"/>
      <c r="J2586" s="973"/>
      <c r="K2586" s="973"/>
      <c r="L2586" s="973"/>
      <c r="M2586" s="973"/>
      <c r="N2586" s="973"/>
      <c r="O2586" s="973"/>
      <c r="P2586" s="973"/>
      <c r="Q2586" s="973"/>
      <c r="R2586" s="973"/>
      <c r="S2586" s="973"/>
      <c r="T2586" s="973"/>
      <c r="U2586" s="973"/>
      <c r="V2586" s="974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</row>
    <row r="2587" spans="1:116" ht="9.75" customHeight="1" outlineLevel="4" thickBot="1" x14ac:dyDescent="0.2">
      <c r="A2587" s="11" t="s">
        <v>128</v>
      </c>
      <c r="B2587" s="12" t="s">
        <v>11</v>
      </c>
      <c r="C2587" s="86" t="s">
        <v>12</v>
      </c>
      <c r="D2587" s="13">
        <v>1</v>
      </c>
      <c r="E2587" s="969" t="s">
        <v>140</v>
      </c>
      <c r="F2587" s="970"/>
      <c r="G2587" s="970"/>
      <c r="H2587" s="970"/>
      <c r="I2587" s="970"/>
      <c r="J2587" s="970"/>
      <c r="K2587" s="970"/>
      <c r="L2587" s="970"/>
      <c r="M2587" s="970"/>
      <c r="N2587" s="970"/>
      <c r="O2587" s="970"/>
      <c r="P2587" s="970"/>
      <c r="Q2587" s="970"/>
      <c r="R2587" s="970"/>
      <c r="S2587" s="970"/>
      <c r="T2587" s="970"/>
      <c r="U2587" s="970"/>
      <c r="V2587" s="971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</row>
    <row r="2588" spans="1:116" ht="9.75" customHeight="1" outlineLevel="4" x14ac:dyDescent="0.15">
      <c r="A2588" s="948" t="s">
        <v>128</v>
      </c>
      <c r="B2588" s="951" t="s">
        <v>11</v>
      </c>
      <c r="C2588" s="954" t="s">
        <v>12</v>
      </c>
      <c r="D2588" s="978">
        <v>1</v>
      </c>
      <c r="E2588" s="960" t="s">
        <v>10</v>
      </c>
      <c r="F2588" s="966"/>
      <c r="G2588" s="942"/>
      <c r="H2588" s="942"/>
      <c r="I2588" s="942"/>
      <c r="J2588" s="16" t="s">
        <v>156</v>
      </c>
      <c r="K2588" s="20"/>
      <c r="L2588" s="14"/>
      <c r="M2588" s="15"/>
      <c r="N2588" s="15"/>
      <c r="O2588" s="15"/>
      <c r="P2588" s="15"/>
      <c r="Q2588" s="14"/>
      <c r="R2588" s="14"/>
      <c r="S2588" s="945"/>
      <c r="T2588" s="912"/>
      <c r="U2588" s="912"/>
      <c r="V2588" s="912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</row>
    <row r="2589" spans="1:116" ht="9.75" customHeight="1" outlineLevel="4" x14ac:dyDescent="0.15">
      <c r="A2589" s="949"/>
      <c r="B2589" s="952"/>
      <c r="C2589" s="955"/>
      <c r="D2589" s="979"/>
      <c r="E2589" s="961"/>
      <c r="F2589" s="967"/>
      <c r="G2589" s="943"/>
      <c r="H2589" s="943"/>
      <c r="I2589" s="943"/>
      <c r="J2589" s="16" t="s">
        <v>157</v>
      </c>
      <c r="K2589" s="20"/>
      <c r="L2589" s="16"/>
      <c r="M2589" s="17"/>
      <c r="N2589" s="17"/>
      <c r="O2589" s="17"/>
      <c r="P2589" s="17"/>
      <c r="Q2589" s="16"/>
      <c r="R2589" s="16"/>
      <c r="S2589" s="946"/>
      <c r="T2589" s="913"/>
      <c r="U2589" s="913"/>
      <c r="V2589" s="913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</row>
    <row r="2590" spans="1:116" ht="9.75" customHeight="1" outlineLevel="4" x14ac:dyDescent="0.15">
      <c r="A2590" s="949"/>
      <c r="B2590" s="952"/>
      <c r="C2590" s="955"/>
      <c r="D2590" s="979"/>
      <c r="E2590" s="961"/>
      <c r="F2590" s="967"/>
      <c r="G2590" s="943"/>
      <c r="H2590" s="943"/>
      <c r="I2590" s="943"/>
      <c r="J2590" s="16" t="s">
        <v>158</v>
      </c>
      <c r="K2590" s="20"/>
      <c r="L2590" s="16"/>
      <c r="M2590" s="17"/>
      <c r="N2590" s="17"/>
      <c r="O2590" s="17"/>
      <c r="P2590" s="17"/>
      <c r="Q2590" s="16"/>
      <c r="R2590" s="16"/>
      <c r="S2590" s="946"/>
      <c r="T2590" s="913"/>
      <c r="U2590" s="913"/>
      <c r="V2590" s="913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</row>
    <row r="2591" spans="1:116" ht="9.75" customHeight="1" outlineLevel="4" x14ac:dyDescent="0.15">
      <c r="A2591" s="949"/>
      <c r="B2591" s="952"/>
      <c r="C2591" s="955"/>
      <c r="D2591" s="979"/>
      <c r="E2591" s="961"/>
      <c r="F2591" s="967"/>
      <c r="G2591" s="943"/>
      <c r="H2591" s="943"/>
      <c r="I2591" s="943"/>
      <c r="J2591" s="18" t="s">
        <v>159</v>
      </c>
      <c r="K2591" s="21"/>
      <c r="L2591" s="18"/>
      <c r="M2591" s="18"/>
      <c r="N2591" s="18"/>
      <c r="O2591" s="18"/>
      <c r="P2591" s="18"/>
      <c r="Q2591" s="18"/>
      <c r="R2591" s="18"/>
      <c r="S2591" s="946"/>
      <c r="T2591" s="913"/>
      <c r="U2591" s="913"/>
      <c r="V2591" s="913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</row>
    <row r="2592" spans="1:116" ht="9.75" customHeight="1" outlineLevel="4" thickBot="1" x14ac:dyDescent="0.2">
      <c r="A2592" s="950"/>
      <c r="B2592" s="953"/>
      <c r="C2592" s="956"/>
      <c r="D2592" s="980"/>
      <c r="E2592" s="962"/>
      <c r="F2592" s="968"/>
      <c r="G2592" s="944"/>
      <c r="H2592" s="944"/>
      <c r="I2592" s="944"/>
      <c r="J2592" s="19" t="s">
        <v>385</v>
      </c>
      <c r="K2592" s="19">
        <f>SUM(K2588:K2591)</f>
        <v>0</v>
      </c>
      <c r="L2592" s="19">
        <f>SUM(L2588:L2591)</f>
        <v>0</v>
      </c>
      <c r="M2592" s="19">
        <f t="shared" ref="M2592:R2592" si="622">SUM(M2588:M2591)</f>
        <v>0</v>
      </c>
      <c r="N2592" s="19">
        <f t="shared" si="622"/>
        <v>0</v>
      </c>
      <c r="O2592" s="19">
        <f t="shared" si="622"/>
        <v>0</v>
      </c>
      <c r="P2592" s="19">
        <f t="shared" si="622"/>
        <v>0</v>
      </c>
      <c r="Q2592" s="19">
        <f t="shared" si="622"/>
        <v>0</v>
      </c>
      <c r="R2592" s="19">
        <f t="shared" si="622"/>
        <v>0</v>
      </c>
      <c r="S2592" s="947"/>
      <c r="T2592" s="914"/>
      <c r="U2592" s="914"/>
      <c r="V2592" s="914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</row>
    <row r="2593" spans="1:116" ht="9.75" customHeight="1" outlineLevel="4" x14ac:dyDescent="0.15">
      <c r="A2593" s="948" t="s">
        <v>128</v>
      </c>
      <c r="B2593" s="951" t="s">
        <v>11</v>
      </c>
      <c r="C2593" s="954" t="s">
        <v>12</v>
      </c>
      <c r="D2593" s="978">
        <v>1</v>
      </c>
      <c r="E2593" s="960" t="s">
        <v>11</v>
      </c>
      <c r="F2593" s="963"/>
      <c r="G2593" s="942"/>
      <c r="H2593" s="942"/>
      <c r="I2593" s="942"/>
      <c r="J2593" s="14" t="s">
        <v>156</v>
      </c>
      <c r="K2593" s="20"/>
      <c r="L2593" s="20"/>
      <c r="M2593" s="17"/>
      <c r="N2593" s="17"/>
      <c r="O2593" s="17"/>
      <c r="P2593" s="17"/>
      <c r="Q2593" s="16"/>
      <c r="R2593" s="16"/>
      <c r="S2593" s="945"/>
      <c r="T2593" s="912"/>
      <c r="U2593" s="912"/>
      <c r="V2593" s="912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</row>
    <row r="2594" spans="1:116" ht="9.75" customHeight="1" outlineLevel="4" x14ac:dyDescent="0.15">
      <c r="A2594" s="949"/>
      <c r="B2594" s="952"/>
      <c r="C2594" s="955"/>
      <c r="D2594" s="979"/>
      <c r="E2594" s="961"/>
      <c r="F2594" s="964"/>
      <c r="G2594" s="943"/>
      <c r="H2594" s="943"/>
      <c r="I2594" s="943"/>
      <c r="J2594" s="16" t="s">
        <v>157</v>
      </c>
      <c r="K2594" s="20"/>
      <c r="L2594" s="20"/>
      <c r="M2594" s="17"/>
      <c r="N2594" s="17"/>
      <c r="O2594" s="17"/>
      <c r="P2594" s="17"/>
      <c r="Q2594" s="16"/>
      <c r="R2594" s="16"/>
      <c r="S2594" s="946"/>
      <c r="T2594" s="913"/>
      <c r="U2594" s="913"/>
      <c r="V2594" s="913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</row>
    <row r="2595" spans="1:116" ht="9.75" customHeight="1" outlineLevel="4" x14ac:dyDescent="0.15">
      <c r="A2595" s="949"/>
      <c r="B2595" s="952"/>
      <c r="C2595" s="955"/>
      <c r="D2595" s="979"/>
      <c r="E2595" s="961"/>
      <c r="F2595" s="964"/>
      <c r="G2595" s="943"/>
      <c r="H2595" s="943"/>
      <c r="I2595" s="943"/>
      <c r="J2595" s="16" t="s">
        <v>158</v>
      </c>
      <c r="K2595" s="20"/>
      <c r="L2595" s="20"/>
      <c r="M2595" s="17"/>
      <c r="N2595" s="17"/>
      <c r="O2595" s="17"/>
      <c r="P2595" s="17"/>
      <c r="Q2595" s="16"/>
      <c r="R2595" s="16"/>
      <c r="S2595" s="946"/>
      <c r="T2595" s="913"/>
      <c r="U2595" s="913"/>
      <c r="V2595" s="913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</row>
    <row r="2596" spans="1:116" ht="9.75" customHeight="1" outlineLevel="4" x14ac:dyDescent="0.15">
      <c r="A2596" s="949"/>
      <c r="B2596" s="952"/>
      <c r="C2596" s="955"/>
      <c r="D2596" s="979"/>
      <c r="E2596" s="961"/>
      <c r="F2596" s="964"/>
      <c r="G2596" s="943"/>
      <c r="H2596" s="943"/>
      <c r="I2596" s="943"/>
      <c r="J2596" s="18" t="s">
        <v>159</v>
      </c>
      <c r="K2596" s="21"/>
      <c r="L2596" s="21"/>
      <c r="M2596" s="22"/>
      <c r="N2596" s="22"/>
      <c r="O2596" s="22"/>
      <c r="P2596" s="22"/>
      <c r="Q2596" s="18"/>
      <c r="R2596" s="18"/>
      <c r="S2596" s="946"/>
      <c r="T2596" s="913"/>
      <c r="U2596" s="913"/>
      <c r="V2596" s="913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</row>
    <row r="2597" spans="1:116" ht="9.75" customHeight="1" outlineLevel="4" thickBot="1" x14ac:dyDescent="0.2">
      <c r="A2597" s="950"/>
      <c r="B2597" s="953"/>
      <c r="C2597" s="956"/>
      <c r="D2597" s="980"/>
      <c r="E2597" s="962"/>
      <c r="F2597" s="965"/>
      <c r="G2597" s="944"/>
      <c r="H2597" s="944"/>
      <c r="I2597" s="944"/>
      <c r="J2597" s="19" t="s">
        <v>385</v>
      </c>
      <c r="K2597" s="19">
        <f>SUM(K2593:K2596)</f>
        <v>0</v>
      </c>
      <c r="L2597" s="19">
        <f>SUM(L2593:L2596)</f>
        <v>0</v>
      </c>
      <c r="M2597" s="19">
        <f t="shared" ref="M2597:R2597" si="623">SUM(M2593:M2596)</f>
        <v>0</v>
      </c>
      <c r="N2597" s="19">
        <f t="shared" si="623"/>
        <v>0</v>
      </c>
      <c r="O2597" s="19">
        <f t="shared" si="623"/>
        <v>0</v>
      </c>
      <c r="P2597" s="19">
        <f t="shared" si="623"/>
        <v>0</v>
      </c>
      <c r="Q2597" s="19">
        <f t="shared" si="623"/>
        <v>0</v>
      </c>
      <c r="R2597" s="19">
        <f t="shared" si="623"/>
        <v>0</v>
      </c>
      <c r="S2597" s="947"/>
      <c r="T2597" s="914"/>
      <c r="U2597" s="914"/>
      <c r="V2597" s="914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</row>
    <row r="2598" spans="1:116" ht="9.75" customHeight="1" outlineLevel="4" x14ac:dyDescent="0.15">
      <c r="A2598" s="948" t="s">
        <v>128</v>
      </c>
      <c r="B2598" s="951" t="s">
        <v>11</v>
      </c>
      <c r="C2598" s="954" t="s">
        <v>12</v>
      </c>
      <c r="D2598" s="978">
        <v>1</v>
      </c>
      <c r="E2598" s="960" t="s">
        <v>12</v>
      </c>
      <c r="F2598" s="963"/>
      <c r="G2598" s="942"/>
      <c r="H2598" s="942"/>
      <c r="I2598" s="942"/>
      <c r="J2598" s="14" t="s">
        <v>156</v>
      </c>
      <c r="K2598" s="20"/>
      <c r="L2598" s="20"/>
      <c r="M2598" s="17"/>
      <c r="N2598" s="17"/>
      <c r="O2598" s="17"/>
      <c r="P2598" s="17"/>
      <c r="Q2598" s="16"/>
      <c r="R2598" s="16"/>
      <c r="S2598" s="945"/>
      <c r="T2598" s="912"/>
      <c r="U2598" s="912"/>
      <c r="V2598" s="912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</row>
    <row r="2599" spans="1:116" ht="9.75" customHeight="1" outlineLevel="4" x14ac:dyDescent="0.15">
      <c r="A2599" s="949"/>
      <c r="B2599" s="952"/>
      <c r="C2599" s="955"/>
      <c r="D2599" s="979"/>
      <c r="E2599" s="961"/>
      <c r="F2599" s="964"/>
      <c r="G2599" s="943"/>
      <c r="H2599" s="943"/>
      <c r="I2599" s="943"/>
      <c r="J2599" s="16" t="s">
        <v>157</v>
      </c>
      <c r="K2599" s="20"/>
      <c r="L2599" s="20"/>
      <c r="M2599" s="17"/>
      <c r="N2599" s="17"/>
      <c r="O2599" s="17"/>
      <c r="P2599" s="17"/>
      <c r="Q2599" s="16"/>
      <c r="R2599" s="16"/>
      <c r="S2599" s="946"/>
      <c r="T2599" s="913"/>
      <c r="U2599" s="913"/>
      <c r="V2599" s="913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</row>
    <row r="2600" spans="1:116" ht="10.5" customHeight="1" outlineLevel="4" x14ac:dyDescent="0.15">
      <c r="A2600" s="949"/>
      <c r="B2600" s="952"/>
      <c r="C2600" s="955"/>
      <c r="D2600" s="979"/>
      <c r="E2600" s="961"/>
      <c r="F2600" s="964"/>
      <c r="G2600" s="943"/>
      <c r="H2600" s="943"/>
      <c r="I2600" s="943"/>
      <c r="J2600" s="16" t="s">
        <v>158</v>
      </c>
      <c r="K2600" s="20"/>
      <c r="L2600" s="20"/>
      <c r="M2600" s="17"/>
      <c r="N2600" s="17"/>
      <c r="O2600" s="17"/>
      <c r="P2600" s="17"/>
      <c r="Q2600" s="16"/>
      <c r="R2600" s="16"/>
      <c r="S2600" s="946"/>
      <c r="T2600" s="913"/>
      <c r="U2600" s="913"/>
      <c r="V2600" s="913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  <c r="DK2600" s="6"/>
      <c r="DL2600" s="6"/>
    </row>
    <row r="2601" spans="1:116" ht="11.25" customHeight="1" outlineLevel="4" x14ac:dyDescent="0.15">
      <c r="A2601" s="949"/>
      <c r="B2601" s="952"/>
      <c r="C2601" s="955"/>
      <c r="D2601" s="979"/>
      <c r="E2601" s="961"/>
      <c r="F2601" s="964"/>
      <c r="G2601" s="943"/>
      <c r="H2601" s="943"/>
      <c r="I2601" s="943"/>
      <c r="J2601" s="18" t="s">
        <v>159</v>
      </c>
      <c r="K2601" s="21"/>
      <c r="L2601" s="21"/>
      <c r="M2601" s="22"/>
      <c r="N2601" s="22"/>
      <c r="O2601" s="22"/>
      <c r="P2601" s="22"/>
      <c r="Q2601" s="18"/>
      <c r="R2601" s="18"/>
      <c r="S2601" s="946"/>
      <c r="T2601" s="913"/>
      <c r="U2601" s="913"/>
      <c r="V2601" s="913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</row>
    <row r="2602" spans="1:116" ht="9.75" customHeight="1" outlineLevel="4" thickBot="1" x14ac:dyDescent="0.2">
      <c r="A2602" s="950"/>
      <c r="B2602" s="953"/>
      <c r="C2602" s="956"/>
      <c r="D2602" s="980"/>
      <c r="E2602" s="962"/>
      <c r="F2602" s="965"/>
      <c r="G2602" s="944"/>
      <c r="H2602" s="944"/>
      <c r="I2602" s="944"/>
      <c r="J2602" s="19" t="s">
        <v>385</v>
      </c>
      <c r="K2602" s="19">
        <f>SUM(K2598:K2601)</f>
        <v>0</v>
      </c>
      <c r="L2602" s="19">
        <f>SUM(L2598:L2601)</f>
        <v>0</v>
      </c>
      <c r="M2602" s="19">
        <f t="shared" ref="M2602:R2602" si="624">SUM(M2598:M2601)</f>
        <v>0</v>
      </c>
      <c r="N2602" s="19">
        <f t="shared" si="624"/>
        <v>0</v>
      </c>
      <c r="O2602" s="19">
        <f t="shared" si="624"/>
        <v>0</v>
      </c>
      <c r="P2602" s="19">
        <f t="shared" si="624"/>
        <v>0</v>
      </c>
      <c r="Q2602" s="19">
        <f t="shared" si="624"/>
        <v>0</v>
      </c>
      <c r="R2602" s="19">
        <f t="shared" si="624"/>
        <v>0</v>
      </c>
      <c r="S2602" s="947"/>
      <c r="T2602" s="914"/>
      <c r="U2602" s="914"/>
      <c r="V2602" s="914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</row>
    <row r="2603" spans="1:116" ht="9.75" customHeight="1" outlineLevel="3" thickBot="1" x14ac:dyDescent="0.2">
      <c r="A2603" s="30" t="s">
        <v>128</v>
      </c>
      <c r="B2603" s="31" t="s">
        <v>11</v>
      </c>
      <c r="C2603" s="10" t="s">
        <v>12</v>
      </c>
      <c r="D2603" s="25">
        <v>1</v>
      </c>
      <c r="E2603" s="915" t="s">
        <v>46</v>
      </c>
      <c r="F2603" s="916"/>
      <c r="G2603" s="916"/>
      <c r="H2603" s="916"/>
      <c r="I2603" s="916"/>
      <c r="J2603" s="917"/>
      <c r="K2603" s="26">
        <f>K2592+K2597+K2602</f>
        <v>0</v>
      </c>
      <c r="L2603" s="26">
        <f>L2592+L2597+L2602</f>
        <v>0</v>
      </c>
      <c r="M2603" s="26">
        <f t="shared" ref="M2603:R2603" si="625">M2592+M2597+M2602</f>
        <v>0</v>
      </c>
      <c r="N2603" s="26">
        <f t="shared" si="625"/>
        <v>0</v>
      </c>
      <c r="O2603" s="26">
        <f t="shared" si="625"/>
        <v>0</v>
      </c>
      <c r="P2603" s="26">
        <f t="shared" si="625"/>
        <v>0</v>
      </c>
      <c r="Q2603" s="26">
        <f t="shared" si="625"/>
        <v>0</v>
      </c>
      <c r="R2603" s="26">
        <f t="shared" si="625"/>
        <v>0</v>
      </c>
      <c r="S2603" s="42" t="s">
        <v>13</v>
      </c>
      <c r="T2603" s="43" t="s">
        <v>13</v>
      </c>
      <c r="U2603" s="44" t="s">
        <v>13</v>
      </c>
      <c r="V2603" s="45" t="s">
        <v>13</v>
      </c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</row>
    <row r="2604" spans="1:116" ht="9.75" customHeight="1" outlineLevel="4" thickBot="1" x14ac:dyDescent="0.2">
      <c r="A2604" s="11" t="s">
        <v>128</v>
      </c>
      <c r="B2604" s="12" t="s">
        <v>11</v>
      </c>
      <c r="C2604" s="86" t="s">
        <v>12</v>
      </c>
      <c r="D2604" s="13">
        <v>2</v>
      </c>
      <c r="E2604" s="969" t="s">
        <v>141</v>
      </c>
      <c r="F2604" s="970"/>
      <c r="G2604" s="970"/>
      <c r="H2604" s="970"/>
      <c r="I2604" s="970"/>
      <c r="J2604" s="970"/>
      <c r="K2604" s="970"/>
      <c r="L2604" s="970"/>
      <c r="M2604" s="970"/>
      <c r="N2604" s="970"/>
      <c r="O2604" s="970"/>
      <c r="P2604" s="970"/>
      <c r="Q2604" s="970"/>
      <c r="R2604" s="970"/>
      <c r="S2604" s="970"/>
      <c r="T2604" s="970"/>
      <c r="U2604" s="970"/>
      <c r="V2604" s="971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</row>
    <row r="2605" spans="1:116" ht="9.75" customHeight="1" outlineLevel="4" x14ac:dyDescent="0.15">
      <c r="A2605" s="948" t="s">
        <v>128</v>
      </c>
      <c r="B2605" s="951" t="s">
        <v>11</v>
      </c>
      <c r="C2605" s="954" t="s">
        <v>12</v>
      </c>
      <c r="D2605" s="978">
        <v>2</v>
      </c>
      <c r="E2605" s="960" t="s">
        <v>10</v>
      </c>
      <c r="F2605" s="966"/>
      <c r="G2605" s="942"/>
      <c r="H2605" s="942"/>
      <c r="I2605" s="942"/>
      <c r="J2605" s="16" t="s">
        <v>156</v>
      </c>
      <c r="K2605" s="20"/>
      <c r="L2605" s="14"/>
      <c r="M2605" s="15"/>
      <c r="N2605" s="15"/>
      <c r="O2605" s="15"/>
      <c r="P2605" s="15"/>
      <c r="Q2605" s="14"/>
      <c r="R2605" s="14"/>
      <c r="S2605" s="945"/>
      <c r="T2605" s="912"/>
      <c r="U2605" s="912"/>
      <c r="V2605" s="912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</row>
    <row r="2606" spans="1:116" ht="9.75" customHeight="1" outlineLevel="4" x14ac:dyDescent="0.15">
      <c r="A2606" s="949"/>
      <c r="B2606" s="952"/>
      <c r="C2606" s="955"/>
      <c r="D2606" s="979"/>
      <c r="E2606" s="961"/>
      <c r="F2606" s="967"/>
      <c r="G2606" s="943"/>
      <c r="H2606" s="943"/>
      <c r="I2606" s="943"/>
      <c r="J2606" s="16" t="s">
        <v>157</v>
      </c>
      <c r="K2606" s="20"/>
      <c r="L2606" s="16"/>
      <c r="M2606" s="17"/>
      <c r="N2606" s="17"/>
      <c r="O2606" s="17"/>
      <c r="P2606" s="17"/>
      <c r="Q2606" s="16"/>
      <c r="R2606" s="16"/>
      <c r="S2606" s="946"/>
      <c r="T2606" s="913"/>
      <c r="U2606" s="913"/>
      <c r="V2606" s="913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</row>
    <row r="2607" spans="1:116" ht="9.75" customHeight="1" outlineLevel="4" x14ac:dyDescent="0.15">
      <c r="A2607" s="949"/>
      <c r="B2607" s="952"/>
      <c r="C2607" s="955"/>
      <c r="D2607" s="979"/>
      <c r="E2607" s="961"/>
      <c r="F2607" s="967"/>
      <c r="G2607" s="943"/>
      <c r="H2607" s="943"/>
      <c r="I2607" s="943"/>
      <c r="J2607" s="16" t="s">
        <v>158</v>
      </c>
      <c r="K2607" s="20"/>
      <c r="L2607" s="16"/>
      <c r="M2607" s="17"/>
      <c r="N2607" s="17"/>
      <c r="O2607" s="17"/>
      <c r="P2607" s="17"/>
      <c r="Q2607" s="16"/>
      <c r="R2607" s="16"/>
      <c r="S2607" s="946"/>
      <c r="T2607" s="913"/>
      <c r="U2607" s="913"/>
      <c r="V2607" s="913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</row>
    <row r="2608" spans="1:116" ht="9.75" customHeight="1" outlineLevel="4" x14ac:dyDescent="0.15">
      <c r="A2608" s="949"/>
      <c r="B2608" s="952"/>
      <c r="C2608" s="955"/>
      <c r="D2608" s="979"/>
      <c r="E2608" s="961"/>
      <c r="F2608" s="967"/>
      <c r="G2608" s="943"/>
      <c r="H2608" s="943"/>
      <c r="I2608" s="943"/>
      <c r="J2608" s="18" t="s">
        <v>159</v>
      </c>
      <c r="K2608" s="21"/>
      <c r="L2608" s="18"/>
      <c r="M2608" s="18"/>
      <c r="N2608" s="18"/>
      <c r="O2608" s="18"/>
      <c r="P2608" s="18"/>
      <c r="Q2608" s="18"/>
      <c r="R2608" s="18"/>
      <c r="S2608" s="946"/>
      <c r="T2608" s="913"/>
      <c r="U2608" s="913"/>
      <c r="V2608" s="913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</row>
    <row r="2609" spans="1:116" ht="9.75" customHeight="1" outlineLevel="4" thickBot="1" x14ac:dyDescent="0.2">
      <c r="A2609" s="950"/>
      <c r="B2609" s="953"/>
      <c r="C2609" s="956"/>
      <c r="D2609" s="980"/>
      <c r="E2609" s="962"/>
      <c r="F2609" s="968"/>
      <c r="G2609" s="944"/>
      <c r="H2609" s="944"/>
      <c r="I2609" s="944"/>
      <c r="J2609" s="19" t="s">
        <v>385</v>
      </c>
      <c r="K2609" s="19">
        <f>SUM(K2605:K2608)</f>
        <v>0</v>
      </c>
      <c r="L2609" s="19">
        <f>SUM(L2605:L2608)</f>
        <v>0</v>
      </c>
      <c r="M2609" s="19">
        <f t="shared" ref="M2609:R2609" si="626">SUM(M2605:M2608)</f>
        <v>0</v>
      </c>
      <c r="N2609" s="19">
        <f t="shared" si="626"/>
        <v>0</v>
      </c>
      <c r="O2609" s="19">
        <f t="shared" si="626"/>
        <v>0</v>
      </c>
      <c r="P2609" s="19">
        <f t="shared" si="626"/>
        <v>0</v>
      </c>
      <c r="Q2609" s="19">
        <f t="shared" si="626"/>
        <v>0</v>
      </c>
      <c r="R2609" s="19">
        <f t="shared" si="626"/>
        <v>0</v>
      </c>
      <c r="S2609" s="947"/>
      <c r="T2609" s="914"/>
      <c r="U2609" s="914"/>
      <c r="V2609" s="914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</row>
    <row r="2610" spans="1:116" ht="9.75" customHeight="1" outlineLevel="4" x14ac:dyDescent="0.15">
      <c r="A2610" s="948" t="s">
        <v>128</v>
      </c>
      <c r="B2610" s="951" t="s">
        <v>11</v>
      </c>
      <c r="C2610" s="954" t="s">
        <v>12</v>
      </c>
      <c r="D2610" s="978">
        <v>2</v>
      </c>
      <c r="E2610" s="960" t="s">
        <v>11</v>
      </c>
      <c r="F2610" s="963"/>
      <c r="G2610" s="942"/>
      <c r="H2610" s="942"/>
      <c r="I2610" s="942"/>
      <c r="J2610" s="14" t="s">
        <v>156</v>
      </c>
      <c r="K2610" s="20"/>
      <c r="L2610" s="20"/>
      <c r="M2610" s="17"/>
      <c r="N2610" s="17"/>
      <c r="O2610" s="17"/>
      <c r="P2610" s="17"/>
      <c r="Q2610" s="16"/>
      <c r="R2610" s="16"/>
      <c r="S2610" s="945"/>
      <c r="T2610" s="912"/>
      <c r="U2610" s="912"/>
      <c r="V2610" s="912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</row>
    <row r="2611" spans="1:116" ht="9.75" customHeight="1" outlineLevel="4" x14ac:dyDescent="0.15">
      <c r="A2611" s="949"/>
      <c r="B2611" s="952"/>
      <c r="C2611" s="955"/>
      <c r="D2611" s="979"/>
      <c r="E2611" s="961"/>
      <c r="F2611" s="964"/>
      <c r="G2611" s="943"/>
      <c r="H2611" s="943"/>
      <c r="I2611" s="943"/>
      <c r="J2611" s="16" t="s">
        <v>157</v>
      </c>
      <c r="K2611" s="20"/>
      <c r="L2611" s="20"/>
      <c r="M2611" s="17"/>
      <c r="N2611" s="17"/>
      <c r="O2611" s="17"/>
      <c r="P2611" s="17"/>
      <c r="Q2611" s="16"/>
      <c r="R2611" s="16"/>
      <c r="S2611" s="946"/>
      <c r="T2611" s="913"/>
      <c r="U2611" s="913"/>
      <c r="V2611" s="913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</row>
    <row r="2612" spans="1:116" ht="9.75" customHeight="1" outlineLevel="4" x14ac:dyDescent="0.15">
      <c r="A2612" s="949"/>
      <c r="B2612" s="952"/>
      <c r="C2612" s="955"/>
      <c r="D2612" s="979"/>
      <c r="E2612" s="961"/>
      <c r="F2612" s="964"/>
      <c r="G2612" s="943"/>
      <c r="H2612" s="943"/>
      <c r="I2612" s="943"/>
      <c r="J2612" s="16" t="s">
        <v>158</v>
      </c>
      <c r="K2612" s="20"/>
      <c r="L2612" s="20"/>
      <c r="M2612" s="17"/>
      <c r="N2612" s="17"/>
      <c r="O2612" s="17"/>
      <c r="P2612" s="17"/>
      <c r="Q2612" s="16"/>
      <c r="R2612" s="16"/>
      <c r="S2612" s="946"/>
      <c r="T2612" s="913"/>
      <c r="U2612" s="913"/>
      <c r="V2612" s="913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</row>
    <row r="2613" spans="1:116" ht="9.75" customHeight="1" outlineLevel="4" x14ac:dyDescent="0.15">
      <c r="A2613" s="949"/>
      <c r="B2613" s="952"/>
      <c r="C2613" s="955"/>
      <c r="D2613" s="979"/>
      <c r="E2613" s="961"/>
      <c r="F2613" s="964"/>
      <c r="G2613" s="943"/>
      <c r="H2613" s="943"/>
      <c r="I2613" s="943"/>
      <c r="J2613" s="18" t="s">
        <v>159</v>
      </c>
      <c r="K2613" s="21"/>
      <c r="L2613" s="21"/>
      <c r="M2613" s="22"/>
      <c r="N2613" s="22"/>
      <c r="O2613" s="22"/>
      <c r="P2613" s="22"/>
      <c r="Q2613" s="18"/>
      <c r="R2613" s="18"/>
      <c r="S2613" s="946"/>
      <c r="T2613" s="913"/>
      <c r="U2613" s="913"/>
      <c r="V2613" s="913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</row>
    <row r="2614" spans="1:116" ht="9.75" customHeight="1" outlineLevel="4" thickBot="1" x14ac:dyDescent="0.2">
      <c r="A2614" s="950"/>
      <c r="B2614" s="953"/>
      <c r="C2614" s="956"/>
      <c r="D2614" s="980"/>
      <c r="E2614" s="962"/>
      <c r="F2614" s="965"/>
      <c r="G2614" s="944"/>
      <c r="H2614" s="944"/>
      <c r="I2614" s="944"/>
      <c r="J2614" s="19" t="s">
        <v>385</v>
      </c>
      <c r="K2614" s="19">
        <f>SUM(K2610:K2613)</f>
        <v>0</v>
      </c>
      <c r="L2614" s="19">
        <f>SUM(L2610:L2613)</f>
        <v>0</v>
      </c>
      <c r="M2614" s="19">
        <f t="shared" ref="M2614:R2614" si="627">SUM(M2610:M2613)</f>
        <v>0</v>
      </c>
      <c r="N2614" s="19">
        <f t="shared" si="627"/>
        <v>0</v>
      </c>
      <c r="O2614" s="19">
        <f t="shared" si="627"/>
        <v>0</v>
      </c>
      <c r="P2614" s="19">
        <f t="shared" si="627"/>
        <v>0</v>
      </c>
      <c r="Q2614" s="19">
        <f t="shared" si="627"/>
        <v>0</v>
      </c>
      <c r="R2614" s="19">
        <f t="shared" si="627"/>
        <v>0</v>
      </c>
      <c r="S2614" s="947"/>
      <c r="T2614" s="914"/>
      <c r="U2614" s="914"/>
      <c r="V2614" s="914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</row>
    <row r="2615" spans="1:116" ht="9.75" customHeight="1" outlineLevel="4" x14ac:dyDescent="0.15">
      <c r="A2615" s="948" t="s">
        <v>128</v>
      </c>
      <c r="B2615" s="951" t="s">
        <v>11</v>
      </c>
      <c r="C2615" s="954" t="s">
        <v>12</v>
      </c>
      <c r="D2615" s="978">
        <v>2</v>
      </c>
      <c r="E2615" s="960" t="s">
        <v>12</v>
      </c>
      <c r="F2615" s="963"/>
      <c r="G2615" s="942"/>
      <c r="H2615" s="942"/>
      <c r="I2615" s="942"/>
      <c r="J2615" s="14" t="s">
        <v>156</v>
      </c>
      <c r="K2615" s="20"/>
      <c r="L2615" s="20"/>
      <c r="M2615" s="17"/>
      <c r="N2615" s="17"/>
      <c r="O2615" s="17"/>
      <c r="P2615" s="17"/>
      <c r="Q2615" s="16"/>
      <c r="R2615" s="16"/>
      <c r="S2615" s="945"/>
      <c r="T2615" s="912"/>
      <c r="U2615" s="912"/>
      <c r="V2615" s="912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</row>
    <row r="2616" spans="1:116" ht="9.75" customHeight="1" outlineLevel="4" x14ac:dyDescent="0.15">
      <c r="A2616" s="949"/>
      <c r="B2616" s="952"/>
      <c r="C2616" s="955"/>
      <c r="D2616" s="979"/>
      <c r="E2616" s="961"/>
      <c r="F2616" s="964"/>
      <c r="G2616" s="943"/>
      <c r="H2616" s="943"/>
      <c r="I2616" s="943"/>
      <c r="J2616" s="16" t="s">
        <v>157</v>
      </c>
      <c r="K2616" s="20"/>
      <c r="L2616" s="20"/>
      <c r="M2616" s="17"/>
      <c r="N2616" s="17"/>
      <c r="O2616" s="17"/>
      <c r="P2616" s="17"/>
      <c r="Q2616" s="16"/>
      <c r="R2616" s="16"/>
      <c r="S2616" s="946"/>
      <c r="T2616" s="913"/>
      <c r="U2616" s="913"/>
      <c r="V2616" s="913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</row>
    <row r="2617" spans="1:116" ht="10.5" customHeight="1" outlineLevel="4" x14ac:dyDescent="0.15">
      <c r="A2617" s="949"/>
      <c r="B2617" s="952"/>
      <c r="C2617" s="955"/>
      <c r="D2617" s="979"/>
      <c r="E2617" s="961"/>
      <c r="F2617" s="964"/>
      <c r="G2617" s="943"/>
      <c r="H2617" s="943"/>
      <c r="I2617" s="943"/>
      <c r="J2617" s="16" t="s">
        <v>158</v>
      </c>
      <c r="K2617" s="20"/>
      <c r="L2617" s="20"/>
      <c r="M2617" s="17"/>
      <c r="N2617" s="17"/>
      <c r="O2617" s="17"/>
      <c r="P2617" s="17"/>
      <c r="Q2617" s="16"/>
      <c r="R2617" s="16"/>
      <c r="S2617" s="946"/>
      <c r="T2617" s="913"/>
      <c r="U2617" s="913"/>
      <c r="V2617" s="913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  <c r="DK2617" s="6"/>
      <c r="DL2617" s="6"/>
    </row>
    <row r="2618" spans="1:116" ht="10.5" customHeight="1" outlineLevel="4" x14ac:dyDescent="0.15">
      <c r="A2618" s="949"/>
      <c r="B2618" s="952"/>
      <c r="C2618" s="955"/>
      <c r="D2618" s="979"/>
      <c r="E2618" s="961"/>
      <c r="F2618" s="964"/>
      <c r="G2618" s="943"/>
      <c r="H2618" s="943"/>
      <c r="I2618" s="943"/>
      <c r="J2618" s="18" t="s">
        <v>159</v>
      </c>
      <c r="K2618" s="21"/>
      <c r="L2618" s="21"/>
      <c r="M2618" s="22"/>
      <c r="N2618" s="22"/>
      <c r="O2618" s="22"/>
      <c r="P2618" s="22"/>
      <c r="Q2618" s="18"/>
      <c r="R2618" s="18"/>
      <c r="S2618" s="946"/>
      <c r="T2618" s="913"/>
      <c r="U2618" s="913"/>
      <c r="V2618" s="913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</row>
    <row r="2619" spans="1:116" ht="9.75" customHeight="1" outlineLevel="4" thickBot="1" x14ac:dyDescent="0.2">
      <c r="A2619" s="950"/>
      <c r="B2619" s="953"/>
      <c r="C2619" s="956"/>
      <c r="D2619" s="980"/>
      <c r="E2619" s="962"/>
      <c r="F2619" s="965"/>
      <c r="G2619" s="944"/>
      <c r="H2619" s="944"/>
      <c r="I2619" s="944"/>
      <c r="J2619" s="19" t="s">
        <v>385</v>
      </c>
      <c r="K2619" s="19">
        <f>SUM(K2615:K2618)</f>
        <v>0</v>
      </c>
      <c r="L2619" s="19">
        <f>SUM(L2615:L2618)</f>
        <v>0</v>
      </c>
      <c r="M2619" s="19">
        <f t="shared" ref="M2619:R2619" si="628">SUM(M2615:M2618)</f>
        <v>0</v>
      </c>
      <c r="N2619" s="19">
        <f t="shared" si="628"/>
        <v>0</v>
      </c>
      <c r="O2619" s="19">
        <f t="shared" si="628"/>
        <v>0</v>
      </c>
      <c r="P2619" s="19">
        <f t="shared" si="628"/>
        <v>0</v>
      </c>
      <c r="Q2619" s="19">
        <f t="shared" si="628"/>
        <v>0</v>
      </c>
      <c r="R2619" s="19">
        <f t="shared" si="628"/>
        <v>0</v>
      </c>
      <c r="S2619" s="947"/>
      <c r="T2619" s="914"/>
      <c r="U2619" s="914"/>
      <c r="V2619" s="914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</row>
    <row r="2620" spans="1:116" ht="9.75" customHeight="1" outlineLevel="3" thickBot="1" x14ac:dyDescent="0.2">
      <c r="A2620" s="30" t="s">
        <v>128</v>
      </c>
      <c r="B2620" s="31" t="s">
        <v>11</v>
      </c>
      <c r="C2620" s="10" t="s">
        <v>12</v>
      </c>
      <c r="D2620" s="25">
        <v>2</v>
      </c>
      <c r="E2620" s="915" t="s">
        <v>46</v>
      </c>
      <c r="F2620" s="916"/>
      <c r="G2620" s="916"/>
      <c r="H2620" s="916"/>
      <c r="I2620" s="916"/>
      <c r="J2620" s="917"/>
      <c r="K2620" s="26">
        <f>K2609+K2614+K2619</f>
        <v>0</v>
      </c>
      <c r="L2620" s="26">
        <f>L2609+L2614+L2619</f>
        <v>0</v>
      </c>
      <c r="M2620" s="26">
        <f t="shared" ref="M2620:R2620" si="629">M2609+M2614+M2619</f>
        <v>0</v>
      </c>
      <c r="N2620" s="26">
        <f t="shared" si="629"/>
        <v>0</v>
      </c>
      <c r="O2620" s="26">
        <f t="shared" si="629"/>
        <v>0</v>
      </c>
      <c r="P2620" s="26">
        <f t="shared" si="629"/>
        <v>0</v>
      </c>
      <c r="Q2620" s="26">
        <f t="shared" si="629"/>
        <v>0</v>
      </c>
      <c r="R2620" s="26">
        <f t="shared" si="629"/>
        <v>0</v>
      </c>
      <c r="S2620" s="42" t="s">
        <v>13</v>
      </c>
      <c r="T2620" s="43" t="s">
        <v>13</v>
      </c>
      <c r="U2620" s="44" t="s">
        <v>13</v>
      </c>
      <c r="V2620" s="45" t="s">
        <v>13</v>
      </c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</row>
    <row r="2621" spans="1:116" ht="9.75" customHeight="1" outlineLevel="4" thickBot="1" x14ac:dyDescent="0.2">
      <c r="A2621" s="11" t="s">
        <v>128</v>
      </c>
      <c r="B2621" s="12" t="s">
        <v>11</v>
      </c>
      <c r="C2621" s="86" t="s">
        <v>12</v>
      </c>
      <c r="D2621" s="13">
        <v>3</v>
      </c>
      <c r="E2621" s="969" t="s">
        <v>163</v>
      </c>
      <c r="F2621" s="970"/>
      <c r="G2621" s="970"/>
      <c r="H2621" s="970"/>
      <c r="I2621" s="970"/>
      <c r="J2621" s="970"/>
      <c r="K2621" s="970"/>
      <c r="L2621" s="970"/>
      <c r="M2621" s="970"/>
      <c r="N2621" s="970"/>
      <c r="O2621" s="970"/>
      <c r="P2621" s="970"/>
      <c r="Q2621" s="970"/>
      <c r="R2621" s="970"/>
      <c r="S2621" s="970"/>
      <c r="T2621" s="970"/>
      <c r="U2621" s="970"/>
      <c r="V2621" s="971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</row>
    <row r="2622" spans="1:116" ht="9.75" customHeight="1" outlineLevel="4" x14ac:dyDescent="0.15">
      <c r="A2622" s="948" t="s">
        <v>128</v>
      </c>
      <c r="B2622" s="951" t="s">
        <v>11</v>
      </c>
      <c r="C2622" s="954" t="s">
        <v>12</v>
      </c>
      <c r="D2622" s="978">
        <v>3</v>
      </c>
      <c r="E2622" s="960" t="s">
        <v>10</v>
      </c>
      <c r="F2622" s="966"/>
      <c r="G2622" s="942"/>
      <c r="H2622" s="942"/>
      <c r="I2622" s="942"/>
      <c r="J2622" s="16" t="s">
        <v>156</v>
      </c>
      <c r="K2622" s="20"/>
      <c r="L2622" s="14"/>
      <c r="M2622" s="15"/>
      <c r="N2622" s="15"/>
      <c r="O2622" s="15"/>
      <c r="P2622" s="15"/>
      <c r="Q2622" s="14"/>
      <c r="R2622" s="14"/>
      <c r="S2622" s="945"/>
      <c r="T2622" s="912"/>
      <c r="U2622" s="912"/>
      <c r="V2622" s="912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</row>
    <row r="2623" spans="1:116" ht="9.75" customHeight="1" outlineLevel="4" x14ac:dyDescent="0.15">
      <c r="A2623" s="949"/>
      <c r="B2623" s="952"/>
      <c r="C2623" s="955"/>
      <c r="D2623" s="979"/>
      <c r="E2623" s="961"/>
      <c r="F2623" s="967"/>
      <c r="G2623" s="943"/>
      <c r="H2623" s="943"/>
      <c r="I2623" s="943"/>
      <c r="J2623" s="16" t="s">
        <v>157</v>
      </c>
      <c r="K2623" s="20"/>
      <c r="L2623" s="16"/>
      <c r="M2623" s="17"/>
      <c r="N2623" s="17"/>
      <c r="O2623" s="17"/>
      <c r="P2623" s="17"/>
      <c r="Q2623" s="16"/>
      <c r="R2623" s="16"/>
      <c r="S2623" s="946"/>
      <c r="T2623" s="913"/>
      <c r="U2623" s="913"/>
      <c r="V2623" s="913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</row>
    <row r="2624" spans="1:116" ht="9.75" customHeight="1" outlineLevel="4" x14ac:dyDescent="0.15">
      <c r="A2624" s="949"/>
      <c r="B2624" s="952"/>
      <c r="C2624" s="955"/>
      <c r="D2624" s="979"/>
      <c r="E2624" s="961"/>
      <c r="F2624" s="967"/>
      <c r="G2624" s="943"/>
      <c r="H2624" s="943"/>
      <c r="I2624" s="943"/>
      <c r="J2624" s="16" t="s">
        <v>158</v>
      </c>
      <c r="K2624" s="20"/>
      <c r="L2624" s="16"/>
      <c r="M2624" s="17"/>
      <c r="N2624" s="17"/>
      <c r="O2624" s="17"/>
      <c r="P2624" s="17"/>
      <c r="Q2624" s="16"/>
      <c r="R2624" s="16"/>
      <c r="S2624" s="946"/>
      <c r="T2624" s="913"/>
      <c r="U2624" s="913"/>
      <c r="V2624" s="913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</row>
    <row r="2625" spans="1:116" ht="9.75" customHeight="1" outlineLevel="4" x14ac:dyDescent="0.15">
      <c r="A2625" s="949"/>
      <c r="B2625" s="952"/>
      <c r="C2625" s="955"/>
      <c r="D2625" s="979"/>
      <c r="E2625" s="961"/>
      <c r="F2625" s="967"/>
      <c r="G2625" s="943"/>
      <c r="H2625" s="943"/>
      <c r="I2625" s="943"/>
      <c r="J2625" s="18" t="s">
        <v>159</v>
      </c>
      <c r="K2625" s="21"/>
      <c r="L2625" s="18"/>
      <c r="M2625" s="18"/>
      <c r="N2625" s="18"/>
      <c r="O2625" s="18"/>
      <c r="P2625" s="18"/>
      <c r="Q2625" s="18"/>
      <c r="R2625" s="18"/>
      <c r="S2625" s="946"/>
      <c r="T2625" s="913"/>
      <c r="U2625" s="913"/>
      <c r="V2625" s="913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</row>
    <row r="2626" spans="1:116" ht="9.75" customHeight="1" outlineLevel="4" thickBot="1" x14ac:dyDescent="0.2">
      <c r="A2626" s="950"/>
      <c r="B2626" s="953"/>
      <c r="C2626" s="956"/>
      <c r="D2626" s="980"/>
      <c r="E2626" s="962"/>
      <c r="F2626" s="968"/>
      <c r="G2626" s="944"/>
      <c r="H2626" s="944"/>
      <c r="I2626" s="944"/>
      <c r="J2626" s="19" t="s">
        <v>385</v>
      </c>
      <c r="K2626" s="19">
        <f>SUM(K2622:K2625)</f>
        <v>0</v>
      </c>
      <c r="L2626" s="19">
        <f>SUM(L2622:L2625)</f>
        <v>0</v>
      </c>
      <c r="M2626" s="19">
        <f t="shared" ref="M2626:R2626" si="630">SUM(M2622:M2625)</f>
        <v>0</v>
      </c>
      <c r="N2626" s="19">
        <f t="shared" si="630"/>
        <v>0</v>
      </c>
      <c r="O2626" s="19">
        <f t="shared" si="630"/>
        <v>0</v>
      </c>
      <c r="P2626" s="19">
        <f t="shared" si="630"/>
        <v>0</v>
      </c>
      <c r="Q2626" s="19">
        <f t="shared" si="630"/>
        <v>0</v>
      </c>
      <c r="R2626" s="19">
        <f t="shared" si="630"/>
        <v>0</v>
      </c>
      <c r="S2626" s="947"/>
      <c r="T2626" s="914"/>
      <c r="U2626" s="914"/>
      <c r="V2626" s="914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</row>
    <row r="2627" spans="1:116" ht="9.75" customHeight="1" outlineLevel="4" x14ac:dyDescent="0.15">
      <c r="A2627" s="948" t="s">
        <v>128</v>
      </c>
      <c r="B2627" s="951" t="s">
        <v>11</v>
      </c>
      <c r="C2627" s="954" t="s">
        <v>12</v>
      </c>
      <c r="D2627" s="978">
        <v>3</v>
      </c>
      <c r="E2627" s="960" t="s">
        <v>11</v>
      </c>
      <c r="F2627" s="963"/>
      <c r="G2627" s="942"/>
      <c r="H2627" s="942"/>
      <c r="I2627" s="942"/>
      <c r="J2627" s="14" t="s">
        <v>156</v>
      </c>
      <c r="K2627" s="20"/>
      <c r="L2627" s="20"/>
      <c r="M2627" s="17"/>
      <c r="N2627" s="17"/>
      <c r="O2627" s="17"/>
      <c r="P2627" s="17"/>
      <c r="Q2627" s="16"/>
      <c r="R2627" s="16"/>
      <c r="S2627" s="945"/>
      <c r="T2627" s="912"/>
      <c r="U2627" s="912"/>
      <c r="V2627" s="912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</row>
    <row r="2628" spans="1:116" ht="9.75" customHeight="1" outlineLevel="4" x14ac:dyDescent="0.15">
      <c r="A2628" s="949"/>
      <c r="B2628" s="952"/>
      <c r="C2628" s="955"/>
      <c r="D2628" s="979"/>
      <c r="E2628" s="961"/>
      <c r="F2628" s="964"/>
      <c r="G2628" s="943"/>
      <c r="H2628" s="943"/>
      <c r="I2628" s="943"/>
      <c r="J2628" s="16" t="s">
        <v>157</v>
      </c>
      <c r="K2628" s="20"/>
      <c r="L2628" s="20"/>
      <c r="M2628" s="17"/>
      <c r="N2628" s="17"/>
      <c r="O2628" s="17"/>
      <c r="P2628" s="17"/>
      <c r="Q2628" s="16"/>
      <c r="R2628" s="16"/>
      <c r="S2628" s="946"/>
      <c r="T2628" s="913"/>
      <c r="U2628" s="913"/>
      <c r="V2628" s="913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</row>
    <row r="2629" spans="1:116" ht="9.75" customHeight="1" outlineLevel="4" x14ac:dyDescent="0.15">
      <c r="A2629" s="949"/>
      <c r="B2629" s="952"/>
      <c r="C2629" s="955"/>
      <c r="D2629" s="979"/>
      <c r="E2629" s="961"/>
      <c r="F2629" s="964"/>
      <c r="G2629" s="943"/>
      <c r="H2629" s="943"/>
      <c r="I2629" s="943"/>
      <c r="J2629" s="16" t="s">
        <v>158</v>
      </c>
      <c r="K2629" s="20"/>
      <c r="L2629" s="20"/>
      <c r="M2629" s="17"/>
      <c r="N2629" s="17"/>
      <c r="O2629" s="17"/>
      <c r="P2629" s="17"/>
      <c r="Q2629" s="16"/>
      <c r="R2629" s="16"/>
      <c r="S2629" s="946"/>
      <c r="T2629" s="913"/>
      <c r="U2629" s="913"/>
      <c r="V2629" s="913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</row>
    <row r="2630" spans="1:116" ht="9.75" customHeight="1" outlineLevel="4" x14ac:dyDescent="0.15">
      <c r="A2630" s="949"/>
      <c r="B2630" s="952"/>
      <c r="C2630" s="955"/>
      <c r="D2630" s="979"/>
      <c r="E2630" s="961"/>
      <c r="F2630" s="964"/>
      <c r="G2630" s="943"/>
      <c r="H2630" s="943"/>
      <c r="I2630" s="943"/>
      <c r="J2630" s="18" t="s">
        <v>159</v>
      </c>
      <c r="K2630" s="21"/>
      <c r="L2630" s="21"/>
      <c r="M2630" s="22"/>
      <c r="N2630" s="22"/>
      <c r="O2630" s="22"/>
      <c r="P2630" s="22"/>
      <c r="Q2630" s="18"/>
      <c r="R2630" s="18"/>
      <c r="S2630" s="946"/>
      <c r="T2630" s="913"/>
      <c r="U2630" s="913"/>
      <c r="V2630" s="913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</row>
    <row r="2631" spans="1:116" ht="9.75" customHeight="1" outlineLevel="4" thickBot="1" x14ac:dyDescent="0.2">
      <c r="A2631" s="950"/>
      <c r="B2631" s="953"/>
      <c r="C2631" s="956"/>
      <c r="D2631" s="980"/>
      <c r="E2631" s="962"/>
      <c r="F2631" s="965"/>
      <c r="G2631" s="944"/>
      <c r="H2631" s="944"/>
      <c r="I2631" s="944"/>
      <c r="J2631" s="19" t="s">
        <v>385</v>
      </c>
      <c r="K2631" s="19">
        <f>SUM(K2627:K2630)</f>
        <v>0</v>
      </c>
      <c r="L2631" s="19">
        <f>SUM(L2627:L2630)</f>
        <v>0</v>
      </c>
      <c r="M2631" s="19">
        <f t="shared" ref="M2631:R2631" si="631">SUM(M2627:M2630)</f>
        <v>0</v>
      </c>
      <c r="N2631" s="19">
        <f t="shared" si="631"/>
        <v>0</v>
      </c>
      <c r="O2631" s="19">
        <f t="shared" si="631"/>
        <v>0</v>
      </c>
      <c r="P2631" s="19">
        <f t="shared" si="631"/>
        <v>0</v>
      </c>
      <c r="Q2631" s="19">
        <f t="shared" si="631"/>
        <v>0</v>
      </c>
      <c r="R2631" s="19">
        <f t="shared" si="631"/>
        <v>0</v>
      </c>
      <c r="S2631" s="947"/>
      <c r="T2631" s="914"/>
      <c r="U2631" s="914"/>
      <c r="V2631" s="914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</row>
    <row r="2632" spans="1:116" ht="9.75" customHeight="1" outlineLevel="4" x14ac:dyDescent="0.15">
      <c r="A2632" s="948" t="s">
        <v>128</v>
      </c>
      <c r="B2632" s="951" t="s">
        <v>11</v>
      </c>
      <c r="C2632" s="954" t="s">
        <v>12</v>
      </c>
      <c r="D2632" s="978">
        <v>3</v>
      </c>
      <c r="E2632" s="960" t="s">
        <v>12</v>
      </c>
      <c r="F2632" s="963"/>
      <c r="G2632" s="942"/>
      <c r="H2632" s="942"/>
      <c r="I2632" s="942"/>
      <c r="J2632" s="14" t="s">
        <v>156</v>
      </c>
      <c r="K2632" s="20"/>
      <c r="L2632" s="20"/>
      <c r="M2632" s="17"/>
      <c r="N2632" s="17"/>
      <c r="O2632" s="17"/>
      <c r="P2632" s="17"/>
      <c r="Q2632" s="16"/>
      <c r="R2632" s="16"/>
      <c r="S2632" s="945"/>
      <c r="T2632" s="912"/>
      <c r="U2632" s="912"/>
      <c r="V2632" s="912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</row>
    <row r="2633" spans="1:116" ht="9.75" customHeight="1" outlineLevel="4" x14ac:dyDescent="0.15">
      <c r="A2633" s="949"/>
      <c r="B2633" s="952"/>
      <c r="C2633" s="955"/>
      <c r="D2633" s="979"/>
      <c r="E2633" s="961"/>
      <c r="F2633" s="964"/>
      <c r="G2633" s="943"/>
      <c r="H2633" s="943"/>
      <c r="I2633" s="943"/>
      <c r="J2633" s="16" t="s">
        <v>157</v>
      </c>
      <c r="K2633" s="20"/>
      <c r="L2633" s="20"/>
      <c r="M2633" s="17"/>
      <c r="N2633" s="17"/>
      <c r="O2633" s="17"/>
      <c r="P2633" s="17"/>
      <c r="Q2633" s="16"/>
      <c r="R2633" s="16"/>
      <c r="S2633" s="946"/>
      <c r="T2633" s="913"/>
      <c r="U2633" s="913"/>
      <c r="V2633" s="913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</row>
    <row r="2634" spans="1:116" ht="10.5" customHeight="1" outlineLevel="4" x14ac:dyDescent="0.15">
      <c r="A2634" s="949"/>
      <c r="B2634" s="952"/>
      <c r="C2634" s="955"/>
      <c r="D2634" s="979"/>
      <c r="E2634" s="961"/>
      <c r="F2634" s="964"/>
      <c r="G2634" s="943"/>
      <c r="H2634" s="943"/>
      <c r="I2634" s="943"/>
      <c r="J2634" s="16" t="s">
        <v>158</v>
      </c>
      <c r="K2634" s="20"/>
      <c r="L2634" s="20"/>
      <c r="M2634" s="17"/>
      <c r="N2634" s="17"/>
      <c r="O2634" s="17"/>
      <c r="P2634" s="17"/>
      <c r="Q2634" s="16"/>
      <c r="R2634" s="16"/>
      <c r="S2634" s="946"/>
      <c r="T2634" s="913"/>
      <c r="U2634" s="913"/>
      <c r="V2634" s="913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  <c r="DK2634" s="6"/>
      <c r="DL2634" s="6"/>
    </row>
    <row r="2635" spans="1:116" ht="9.75" customHeight="1" outlineLevel="4" x14ac:dyDescent="0.2">
      <c r="A2635" s="949"/>
      <c r="B2635" s="952"/>
      <c r="C2635" s="955"/>
      <c r="D2635" s="979"/>
      <c r="E2635" s="961"/>
      <c r="F2635" s="964"/>
      <c r="G2635" s="943"/>
      <c r="H2635" s="943"/>
      <c r="I2635" s="943"/>
      <c r="J2635" s="18" t="s">
        <v>159</v>
      </c>
      <c r="K2635" s="21"/>
      <c r="L2635" s="21"/>
      <c r="M2635" s="22"/>
      <c r="N2635" s="22"/>
      <c r="O2635" s="22"/>
      <c r="P2635" s="22"/>
      <c r="Q2635" s="18"/>
      <c r="R2635" s="18"/>
      <c r="S2635" s="946"/>
      <c r="T2635" s="913"/>
      <c r="U2635" s="913"/>
      <c r="V2635" s="913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  <c r="DI2635" s="5"/>
      <c r="DJ2635" s="5"/>
      <c r="DK2635" s="5"/>
      <c r="DL2635" s="5"/>
    </row>
    <row r="2636" spans="1:116" ht="9.75" customHeight="1" outlineLevel="4" thickBot="1" x14ac:dyDescent="0.2">
      <c r="A2636" s="950"/>
      <c r="B2636" s="953"/>
      <c r="C2636" s="956"/>
      <c r="D2636" s="980"/>
      <c r="E2636" s="962"/>
      <c r="F2636" s="965"/>
      <c r="G2636" s="944"/>
      <c r="H2636" s="944"/>
      <c r="I2636" s="944"/>
      <c r="J2636" s="19" t="s">
        <v>385</v>
      </c>
      <c r="K2636" s="19">
        <f>SUM(K2632:K2635)</f>
        <v>0</v>
      </c>
      <c r="L2636" s="19">
        <f t="shared" ref="L2636:R2636" si="632">SUM(L2632:L2635)</f>
        <v>0</v>
      </c>
      <c r="M2636" s="19">
        <f t="shared" si="632"/>
        <v>0</v>
      </c>
      <c r="N2636" s="19">
        <f t="shared" si="632"/>
        <v>0</v>
      </c>
      <c r="O2636" s="19">
        <f t="shared" si="632"/>
        <v>0</v>
      </c>
      <c r="P2636" s="19">
        <f t="shared" si="632"/>
        <v>0</v>
      </c>
      <c r="Q2636" s="19">
        <f t="shared" si="632"/>
        <v>0</v>
      </c>
      <c r="R2636" s="19">
        <f t="shared" si="632"/>
        <v>0</v>
      </c>
      <c r="S2636" s="947"/>
      <c r="T2636" s="914"/>
      <c r="U2636" s="914"/>
      <c r="V2636" s="914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</row>
    <row r="2637" spans="1:116" ht="11.25" customHeight="1" outlineLevel="3" thickBot="1" x14ac:dyDescent="0.2">
      <c r="A2637" s="30" t="s">
        <v>128</v>
      </c>
      <c r="B2637" s="31" t="s">
        <v>11</v>
      </c>
      <c r="C2637" s="10" t="s">
        <v>12</v>
      </c>
      <c r="D2637" s="25">
        <v>3</v>
      </c>
      <c r="E2637" s="915" t="s">
        <v>46</v>
      </c>
      <c r="F2637" s="916"/>
      <c r="G2637" s="916"/>
      <c r="H2637" s="916"/>
      <c r="I2637" s="916"/>
      <c r="J2637" s="917"/>
      <c r="K2637" s="26">
        <f>K2626+K2631+K2636</f>
        <v>0</v>
      </c>
      <c r="L2637" s="26">
        <f>L2626+L2631+L2636</f>
        <v>0</v>
      </c>
      <c r="M2637" s="26">
        <f t="shared" ref="M2637:R2637" si="633">M2626+M2631+M2636</f>
        <v>0</v>
      </c>
      <c r="N2637" s="26">
        <f t="shared" si="633"/>
        <v>0</v>
      </c>
      <c r="O2637" s="26">
        <f t="shared" si="633"/>
        <v>0</v>
      </c>
      <c r="P2637" s="26">
        <f t="shared" si="633"/>
        <v>0</v>
      </c>
      <c r="Q2637" s="26">
        <f t="shared" si="633"/>
        <v>0</v>
      </c>
      <c r="R2637" s="26">
        <f t="shared" si="633"/>
        <v>0</v>
      </c>
      <c r="S2637" s="42" t="s">
        <v>13</v>
      </c>
      <c r="T2637" s="43" t="s">
        <v>13</v>
      </c>
      <c r="U2637" s="44" t="s">
        <v>13</v>
      </c>
      <c r="V2637" s="45" t="s">
        <v>13</v>
      </c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</row>
    <row r="2638" spans="1:116" ht="15.75" customHeight="1" outlineLevel="2" thickBot="1" x14ac:dyDescent="0.2">
      <c r="A2638" s="30" t="s">
        <v>128</v>
      </c>
      <c r="B2638" s="31" t="s">
        <v>11</v>
      </c>
      <c r="C2638" s="10" t="s">
        <v>12</v>
      </c>
      <c r="D2638" s="918" t="s">
        <v>21</v>
      </c>
      <c r="E2638" s="919"/>
      <c r="F2638" s="919"/>
      <c r="G2638" s="919"/>
      <c r="H2638" s="919"/>
      <c r="I2638" s="919"/>
      <c r="J2638" s="919"/>
      <c r="K2638" s="32">
        <f>K2637+K2620+K2498</f>
        <v>0</v>
      </c>
      <c r="L2638" s="32">
        <f>L2637+L2620+L2498</f>
        <v>0</v>
      </c>
      <c r="M2638" s="32">
        <f t="shared" ref="M2638:R2638" si="634">M2637+M2620+M2603</f>
        <v>0</v>
      </c>
      <c r="N2638" s="32">
        <f t="shared" si="634"/>
        <v>0</v>
      </c>
      <c r="O2638" s="32">
        <f t="shared" si="634"/>
        <v>0</v>
      </c>
      <c r="P2638" s="32">
        <f t="shared" si="634"/>
        <v>0</v>
      </c>
      <c r="Q2638" s="32">
        <f t="shared" si="634"/>
        <v>0</v>
      </c>
      <c r="R2638" s="32">
        <f t="shared" si="634"/>
        <v>0</v>
      </c>
      <c r="S2638" s="33" t="s">
        <v>13</v>
      </c>
      <c r="T2638" s="34" t="s">
        <v>13</v>
      </c>
      <c r="U2638" s="35" t="s">
        <v>13</v>
      </c>
      <c r="V2638" s="36" t="s">
        <v>13</v>
      </c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</row>
    <row r="2639" spans="1:116" ht="15.75" customHeight="1" outlineLevel="1" thickBot="1" x14ac:dyDescent="0.2">
      <c r="A2639" s="30" t="s">
        <v>128</v>
      </c>
      <c r="B2639" s="31" t="s">
        <v>11</v>
      </c>
      <c r="C2639" s="920" t="s">
        <v>15</v>
      </c>
      <c r="D2639" s="921"/>
      <c r="E2639" s="921"/>
      <c r="F2639" s="921"/>
      <c r="G2639" s="921"/>
      <c r="H2639" s="921"/>
      <c r="I2639" s="921"/>
      <c r="J2639" s="921"/>
      <c r="K2639" s="37">
        <f>K2638+K2585+K2498</f>
        <v>0</v>
      </c>
      <c r="L2639" s="37">
        <f>L2638+L2585+L2498</f>
        <v>0</v>
      </c>
      <c r="M2639" s="37">
        <f t="shared" ref="M2639:R2639" si="635">M2638+M2585+M2498</f>
        <v>0</v>
      </c>
      <c r="N2639" s="37">
        <f t="shared" si="635"/>
        <v>0</v>
      </c>
      <c r="O2639" s="37">
        <f t="shared" si="635"/>
        <v>0</v>
      </c>
      <c r="P2639" s="37">
        <f t="shared" si="635"/>
        <v>0</v>
      </c>
      <c r="Q2639" s="37">
        <f t="shared" si="635"/>
        <v>0</v>
      </c>
      <c r="R2639" s="37">
        <f t="shared" si="635"/>
        <v>0</v>
      </c>
      <c r="S2639" s="38" t="s">
        <v>14</v>
      </c>
      <c r="T2639" s="39" t="s">
        <v>14</v>
      </c>
      <c r="U2639" s="40" t="s">
        <v>14</v>
      </c>
      <c r="V2639" s="41" t="s">
        <v>14</v>
      </c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</row>
    <row r="2640" spans="1:116" ht="11.25" outlineLevel="2" thickBot="1" x14ac:dyDescent="0.2">
      <c r="A2640" s="7" t="s">
        <v>128</v>
      </c>
      <c r="B2640" s="8">
        <v>3</v>
      </c>
      <c r="C2640" s="975" t="s">
        <v>142</v>
      </c>
      <c r="D2640" s="976"/>
      <c r="E2640" s="976"/>
      <c r="F2640" s="976"/>
      <c r="G2640" s="976"/>
      <c r="H2640" s="976"/>
      <c r="I2640" s="976"/>
      <c r="J2640" s="976"/>
      <c r="K2640" s="976"/>
      <c r="L2640" s="976"/>
      <c r="M2640" s="976"/>
      <c r="N2640" s="976"/>
      <c r="O2640" s="976"/>
      <c r="P2640" s="976"/>
      <c r="Q2640" s="976"/>
      <c r="R2640" s="976"/>
      <c r="S2640" s="976"/>
      <c r="T2640" s="976"/>
      <c r="U2640" s="976"/>
      <c r="V2640" s="977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</row>
    <row r="2641" spans="1:116" ht="11.25" outlineLevel="3" thickBot="1" x14ac:dyDescent="0.2">
      <c r="A2641" s="7" t="s">
        <v>128</v>
      </c>
      <c r="B2641" s="9" t="s">
        <v>12</v>
      </c>
      <c r="C2641" s="10" t="s">
        <v>10</v>
      </c>
      <c r="D2641" s="972" t="s">
        <v>143</v>
      </c>
      <c r="E2641" s="973"/>
      <c r="F2641" s="973"/>
      <c r="G2641" s="973"/>
      <c r="H2641" s="973"/>
      <c r="I2641" s="973"/>
      <c r="J2641" s="973"/>
      <c r="K2641" s="973"/>
      <c r="L2641" s="973"/>
      <c r="M2641" s="973"/>
      <c r="N2641" s="973"/>
      <c r="O2641" s="973"/>
      <c r="P2641" s="973"/>
      <c r="Q2641" s="973"/>
      <c r="R2641" s="973"/>
      <c r="S2641" s="973"/>
      <c r="T2641" s="973"/>
      <c r="U2641" s="973"/>
      <c r="V2641" s="974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</row>
    <row r="2642" spans="1:116" ht="11.25" outlineLevel="4" thickBot="1" x14ac:dyDescent="0.2">
      <c r="A2642" s="11" t="s">
        <v>128</v>
      </c>
      <c r="B2642" s="12" t="s">
        <v>12</v>
      </c>
      <c r="C2642" s="86" t="s">
        <v>10</v>
      </c>
      <c r="D2642" s="13">
        <v>1</v>
      </c>
      <c r="E2642" s="1016" t="s">
        <v>144</v>
      </c>
      <c r="F2642" s="1017"/>
      <c r="G2642" s="1017"/>
      <c r="H2642" s="1017"/>
      <c r="I2642" s="1017"/>
      <c r="J2642" s="1017"/>
      <c r="K2642" s="1017"/>
      <c r="L2642" s="1017"/>
      <c r="M2642" s="1017"/>
      <c r="N2642" s="1017"/>
      <c r="O2642" s="1017"/>
      <c r="P2642" s="1017"/>
      <c r="Q2642" s="1017"/>
      <c r="R2642" s="1017"/>
      <c r="S2642" s="1017"/>
      <c r="T2642" s="1017"/>
      <c r="U2642" s="1017"/>
      <c r="V2642" s="1018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</row>
    <row r="2643" spans="1:116" ht="10.5" outlineLevel="4" x14ac:dyDescent="0.15">
      <c r="A2643" s="1000" t="s">
        <v>128</v>
      </c>
      <c r="B2643" s="1004" t="s">
        <v>12</v>
      </c>
      <c r="C2643" s="1008" t="s">
        <v>10</v>
      </c>
      <c r="D2643" s="978">
        <v>1</v>
      </c>
      <c r="E2643" s="960" t="s">
        <v>10</v>
      </c>
      <c r="F2643" s="966"/>
      <c r="G2643" s="942"/>
      <c r="H2643" s="942"/>
      <c r="I2643" s="942"/>
      <c r="J2643" s="16" t="s">
        <v>156</v>
      </c>
      <c r="K2643" s="20"/>
      <c r="L2643" s="14"/>
      <c r="M2643" s="15"/>
      <c r="N2643" s="15"/>
      <c r="O2643" s="15"/>
      <c r="P2643" s="15"/>
      <c r="Q2643" s="14"/>
      <c r="R2643" s="14"/>
      <c r="S2643" s="1012"/>
      <c r="T2643" s="912"/>
      <c r="U2643" s="912"/>
      <c r="V2643" s="912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</row>
    <row r="2644" spans="1:116" ht="10.5" outlineLevel="4" x14ac:dyDescent="0.15">
      <c r="A2644" s="1001"/>
      <c r="B2644" s="1005"/>
      <c r="C2644" s="1009"/>
      <c r="D2644" s="979"/>
      <c r="E2644" s="961"/>
      <c r="F2644" s="967"/>
      <c r="G2644" s="943"/>
      <c r="H2644" s="943"/>
      <c r="I2644" s="943"/>
      <c r="J2644" s="16" t="s">
        <v>157</v>
      </c>
      <c r="K2644" s="20"/>
      <c r="L2644" s="16"/>
      <c r="M2644" s="17"/>
      <c r="N2644" s="17"/>
      <c r="O2644" s="17"/>
      <c r="P2644" s="17"/>
      <c r="Q2644" s="16"/>
      <c r="R2644" s="16"/>
      <c r="S2644" s="1013"/>
      <c r="T2644" s="913"/>
      <c r="U2644" s="913"/>
      <c r="V2644" s="913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</row>
    <row r="2645" spans="1:116" ht="10.5" customHeight="1" outlineLevel="4" x14ac:dyDescent="0.15">
      <c r="A2645" s="1001"/>
      <c r="B2645" s="1005"/>
      <c r="C2645" s="1009"/>
      <c r="D2645" s="979"/>
      <c r="E2645" s="961"/>
      <c r="F2645" s="967"/>
      <c r="G2645" s="943"/>
      <c r="H2645" s="943"/>
      <c r="I2645" s="943"/>
      <c r="J2645" s="16" t="s">
        <v>158</v>
      </c>
      <c r="K2645" s="20"/>
      <c r="L2645" s="16"/>
      <c r="M2645" s="17"/>
      <c r="N2645" s="17"/>
      <c r="O2645" s="17"/>
      <c r="P2645" s="17"/>
      <c r="Q2645" s="16"/>
      <c r="R2645" s="16"/>
      <c r="S2645" s="1013"/>
      <c r="T2645" s="913"/>
      <c r="U2645" s="913"/>
      <c r="V2645" s="913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</row>
    <row r="2646" spans="1:116" ht="10.5" outlineLevel="4" x14ac:dyDescent="0.15">
      <c r="A2646" s="1002"/>
      <c r="B2646" s="1006"/>
      <c r="C2646" s="1010"/>
      <c r="D2646" s="979"/>
      <c r="E2646" s="961"/>
      <c r="F2646" s="967"/>
      <c r="G2646" s="943"/>
      <c r="H2646" s="943"/>
      <c r="I2646" s="943"/>
      <c r="J2646" s="18" t="s">
        <v>159</v>
      </c>
      <c r="K2646" s="21"/>
      <c r="L2646" s="18"/>
      <c r="M2646" s="18"/>
      <c r="N2646" s="18"/>
      <c r="O2646" s="18"/>
      <c r="P2646" s="18"/>
      <c r="Q2646" s="18"/>
      <c r="R2646" s="18"/>
      <c r="S2646" s="1014"/>
      <c r="T2646" s="913"/>
      <c r="U2646" s="913"/>
      <c r="V2646" s="913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</row>
    <row r="2647" spans="1:116" ht="11.25" outlineLevel="4" thickBot="1" x14ac:dyDescent="0.2">
      <c r="A2647" s="1003"/>
      <c r="B2647" s="1007"/>
      <c r="C2647" s="1011"/>
      <c r="D2647" s="980"/>
      <c r="E2647" s="962"/>
      <c r="F2647" s="968"/>
      <c r="G2647" s="944"/>
      <c r="H2647" s="944"/>
      <c r="I2647" s="944"/>
      <c r="J2647" s="19" t="s">
        <v>385</v>
      </c>
      <c r="K2647" s="19">
        <f>SUM(K2643:K2646)</f>
        <v>0</v>
      </c>
      <c r="L2647" s="19">
        <f>SUM(L2643:L2646)</f>
        <v>0</v>
      </c>
      <c r="M2647" s="19">
        <f t="shared" ref="M2647:R2647" si="636">SUM(M2643:M2646)</f>
        <v>0</v>
      </c>
      <c r="N2647" s="19">
        <f t="shared" si="636"/>
        <v>0</v>
      </c>
      <c r="O2647" s="19">
        <f t="shared" si="636"/>
        <v>0</v>
      </c>
      <c r="P2647" s="19">
        <f t="shared" si="636"/>
        <v>0</v>
      </c>
      <c r="Q2647" s="19">
        <f t="shared" si="636"/>
        <v>0</v>
      </c>
      <c r="R2647" s="19">
        <f t="shared" si="636"/>
        <v>0</v>
      </c>
      <c r="S2647" s="1015"/>
      <c r="T2647" s="914"/>
      <c r="U2647" s="914"/>
      <c r="V2647" s="914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</row>
    <row r="2648" spans="1:116" ht="10.5" outlineLevel="4" x14ac:dyDescent="0.15">
      <c r="A2648" s="1000" t="s">
        <v>128</v>
      </c>
      <c r="B2648" s="1004" t="s">
        <v>12</v>
      </c>
      <c r="C2648" s="1008" t="s">
        <v>10</v>
      </c>
      <c r="D2648" s="978">
        <v>1</v>
      </c>
      <c r="E2648" s="960" t="s">
        <v>11</v>
      </c>
      <c r="F2648" s="963"/>
      <c r="G2648" s="942"/>
      <c r="H2648" s="942"/>
      <c r="I2648" s="942"/>
      <c r="J2648" s="14" t="s">
        <v>156</v>
      </c>
      <c r="K2648" s="20"/>
      <c r="L2648" s="20"/>
      <c r="M2648" s="17"/>
      <c r="N2648" s="17"/>
      <c r="O2648" s="17"/>
      <c r="P2648" s="17"/>
      <c r="Q2648" s="16"/>
      <c r="R2648" s="16"/>
      <c r="S2648" s="945"/>
      <c r="T2648" s="912"/>
      <c r="U2648" s="912"/>
      <c r="V2648" s="912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</row>
    <row r="2649" spans="1:116" ht="10.5" outlineLevel="4" x14ac:dyDescent="0.15">
      <c r="A2649" s="1001"/>
      <c r="B2649" s="1005"/>
      <c r="C2649" s="1009"/>
      <c r="D2649" s="979"/>
      <c r="E2649" s="961"/>
      <c r="F2649" s="964"/>
      <c r="G2649" s="943"/>
      <c r="H2649" s="943"/>
      <c r="I2649" s="943"/>
      <c r="J2649" s="16" t="s">
        <v>157</v>
      </c>
      <c r="K2649" s="20"/>
      <c r="L2649" s="20"/>
      <c r="M2649" s="17"/>
      <c r="N2649" s="17"/>
      <c r="O2649" s="17"/>
      <c r="P2649" s="17"/>
      <c r="Q2649" s="16"/>
      <c r="R2649" s="16"/>
      <c r="S2649" s="946"/>
      <c r="T2649" s="913"/>
      <c r="U2649" s="913"/>
      <c r="V2649" s="913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</row>
    <row r="2650" spans="1:116" ht="10.5" outlineLevel="4" x14ac:dyDescent="0.15">
      <c r="A2650" s="1001"/>
      <c r="B2650" s="1005"/>
      <c r="C2650" s="1009"/>
      <c r="D2650" s="979"/>
      <c r="E2650" s="961"/>
      <c r="F2650" s="964"/>
      <c r="G2650" s="943"/>
      <c r="H2650" s="943"/>
      <c r="I2650" s="943"/>
      <c r="J2650" s="16" t="s">
        <v>158</v>
      </c>
      <c r="K2650" s="20"/>
      <c r="L2650" s="20"/>
      <c r="M2650" s="17"/>
      <c r="N2650" s="17"/>
      <c r="O2650" s="17"/>
      <c r="P2650" s="17"/>
      <c r="Q2650" s="16"/>
      <c r="R2650" s="16"/>
      <c r="S2650" s="946"/>
      <c r="T2650" s="913"/>
      <c r="U2650" s="913"/>
      <c r="V2650" s="913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</row>
    <row r="2651" spans="1:116" ht="10.5" outlineLevel="4" x14ac:dyDescent="0.15">
      <c r="A2651" s="1002"/>
      <c r="B2651" s="1006"/>
      <c r="C2651" s="1010"/>
      <c r="D2651" s="979"/>
      <c r="E2651" s="961"/>
      <c r="F2651" s="964"/>
      <c r="G2651" s="943"/>
      <c r="H2651" s="943"/>
      <c r="I2651" s="943"/>
      <c r="J2651" s="18" t="s">
        <v>159</v>
      </c>
      <c r="K2651" s="21"/>
      <c r="L2651" s="21"/>
      <c r="M2651" s="22"/>
      <c r="N2651" s="22"/>
      <c r="O2651" s="22"/>
      <c r="P2651" s="22"/>
      <c r="Q2651" s="18"/>
      <c r="R2651" s="18"/>
      <c r="S2651" s="946"/>
      <c r="T2651" s="913"/>
      <c r="U2651" s="913"/>
      <c r="V2651" s="913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</row>
    <row r="2652" spans="1:116" ht="11.25" outlineLevel="4" thickBot="1" x14ac:dyDescent="0.2">
      <c r="A2652" s="1003"/>
      <c r="B2652" s="1007"/>
      <c r="C2652" s="1011"/>
      <c r="D2652" s="980"/>
      <c r="E2652" s="962"/>
      <c r="F2652" s="965"/>
      <c r="G2652" s="944"/>
      <c r="H2652" s="944"/>
      <c r="I2652" s="944"/>
      <c r="J2652" s="19" t="s">
        <v>385</v>
      </c>
      <c r="K2652" s="19">
        <f>SUM(K2648:K2651)</f>
        <v>0</v>
      </c>
      <c r="L2652" s="19">
        <f>SUM(L2648:L2651)</f>
        <v>0</v>
      </c>
      <c r="M2652" s="19">
        <f t="shared" ref="M2652:R2652" si="637">SUM(M2648:M2651)</f>
        <v>0</v>
      </c>
      <c r="N2652" s="19">
        <f t="shared" si="637"/>
        <v>0</v>
      </c>
      <c r="O2652" s="19">
        <f t="shared" si="637"/>
        <v>0</v>
      </c>
      <c r="P2652" s="19">
        <f t="shared" si="637"/>
        <v>0</v>
      </c>
      <c r="Q2652" s="19">
        <f t="shared" si="637"/>
        <v>0</v>
      </c>
      <c r="R2652" s="19">
        <f t="shared" si="637"/>
        <v>0</v>
      </c>
      <c r="S2652" s="947"/>
      <c r="T2652" s="914"/>
      <c r="U2652" s="914"/>
      <c r="V2652" s="914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</row>
    <row r="2653" spans="1:116" ht="10.5" customHeight="1" outlineLevel="4" x14ac:dyDescent="0.15">
      <c r="A2653" s="1000" t="s">
        <v>128</v>
      </c>
      <c r="B2653" s="1004" t="s">
        <v>12</v>
      </c>
      <c r="C2653" s="1008" t="s">
        <v>10</v>
      </c>
      <c r="D2653" s="978">
        <v>1</v>
      </c>
      <c r="E2653" s="960" t="s">
        <v>12</v>
      </c>
      <c r="F2653" s="963"/>
      <c r="G2653" s="942"/>
      <c r="H2653" s="942"/>
      <c r="I2653" s="942"/>
      <c r="J2653" s="14" t="s">
        <v>156</v>
      </c>
      <c r="K2653" s="20"/>
      <c r="L2653" s="20"/>
      <c r="M2653" s="17"/>
      <c r="N2653" s="17"/>
      <c r="O2653" s="17"/>
      <c r="P2653" s="17"/>
      <c r="Q2653" s="16"/>
      <c r="R2653" s="16"/>
      <c r="S2653" s="945"/>
      <c r="T2653" s="912"/>
      <c r="U2653" s="912"/>
      <c r="V2653" s="912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  <c r="DK2653" s="6"/>
      <c r="DL2653" s="6"/>
    </row>
    <row r="2654" spans="1:116" ht="10.5" customHeight="1" outlineLevel="4" x14ac:dyDescent="0.15">
      <c r="A2654" s="1001"/>
      <c r="B2654" s="1005"/>
      <c r="C2654" s="1009"/>
      <c r="D2654" s="979"/>
      <c r="E2654" s="961"/>
      <c r="F2654" s="964"/>
      <c r="G2654" s="943"/>
      <c r="H2654" s="943"/>
      <c r="I2654" s="943"/>
      <c r="J2654" s="16" t="s">
        <v>157</v>
      </c>
      <c r="K2654" s="20"/>
      <c r="L2654" s="20"/>
      <c r="M2654" s="17"/>
      <c r="N2654" s="17"/>
      <c r="O2654" s="17"/>
      <c r="P2654" s="17"/>
      <c r="Q2654" s="16"/>
      <c r="R2654" s="16"/>
      <c r="S2654" s="946"/>
      <c r="T2654" s="913"/>
      <c r="U2654" s="913"/>
      <c r="V2654" s="913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</row>
    <row r="2655" spans="1:116" ht="9.75" customHeight="1" outlineLevel="4" x14ac:dyDescent="0.15">
      <c r="A2655" s="1001"/>
      <c r="B2655" s="1005"/>
      <c r="C2655" s="1009"/>
      <c r="D2655" s="979"/>
      <c r="E2655" s="961"/>
      <c r="F2655" s="964"/>
      <c r="G2655" s="943"/>
      <c r="H2655" s="943"/>
      <c r="I2655" s="943"/>
      <c r="J2655" s="16" t="s">
        <v>158</v>
      </c>
      <c r="K2655" s="20"/>
      <c r="L2655" s="20"/>
      <c r="M2655" s="17"/>
      <c r="N2655" s="17"/>
      <c r="O2655" s="17"/>
      <c r="P2655" s="17"/>
      <c r="Q2655" s="16"/>
      <c r="R2655" s="16"/>
      <c r="S2655" s="946"/>
      <c r="T2655" s="913"/>
      <c r="U2655" s="913"/>
      <c r="V2655" s="913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</row>
    <row r="2656" spans="1:116" ht="9.75" customHeight="1" outlineLevel="4" x14ac:dyDescent="0.15">
      <c r="A2656" s="1002"/>
      <c r="B2656" s="1006"/>
      <c r="C2656" s="1010"/>
      <c r="D2656" s="979"/>
      <c r="E2656" s="961"/>
      <c r="F2656" s="964"/>
      <c r="G2656" s="943"/>
      <c r="H2656" s="943"/>
      <c r="I2656" s="943"/>
      <c r="J2656" s="18" t="s">
        <v>159</v>
      </c>
      <c r="K2656" s="21"/>
      <c r="L2656" s="21"/>
      <c r="M2656" s="22"/>
      <c r="N2656" s="22"/>
      <c r="O2656" s="22"/>
      <c r="P2656" s="22"/>
      <c r="Q2656" s="18"/>
      <c r="R2656" s="18"/>
      <c r="S2656" s="946"/>
      <c r="T2656" s="913"/>
      <c r="U2656" s="913"/>
      <c r="V2656" s="913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</row>
    <row r="2657" spans="1:116" ht="9.75" customHeight="1" outlineLevel="4" thickBot="1" x14ac:dyDescent="0.2">
      <c r="A2657" s="1003"/>
      <c r="B2657" s="1007"/>
      <c r="C2657" s="1011"/>
      <c r="D2657" s="980"/>
      <c r="E2657" s="962"/>
      <c r="F2657" s="965"/>
      <c r="G2657" s="944"/>
      <c r="H2657" s="944"/>
      <c r="I2657" s="944"/>
      <c r="J2657" s="19" t="s">
        <v>385</v>
      </c>
      <c r="K2657" s="19">
        <f>SUM(K2653:K2656)</f>
        <v>0</v>
      </c>
      <c r="L2657" s="19">
        <f>SUM(L2653:L2656)</f>
        <v>0</v>
      </c>
      <c r="M2657" s="19">
        <f t="shared" ref="M2657:R2657" si="638">SUM(M2653:M2656)</f>
        <v>0</v>
      </c>
      <c r="N2657" s="19">
        <f t="shared" si="638"/>
        <v>0</v>
      </c>
      <c r="O2657" s="19">
        <f t="shared" si="638"/>
        <v>0</v>
      </c>
      <c r="P2657" s="19">
        <f t="shared" si="638"/>
        <v>0</v>
      </c>
      <c r="Q2657" s="19">
        <f t="shared" si="638"/>
        <v>0</v>
      </c>
      <c r="R2657" s="19">
        <f t="shared" si="638"/>
        <v>0</v>
      </c>
      <c r="S2657" s="947"/>
      <c r="T2657" s="914"/>
      <c r="U2657" s="914"/>
      <c r="V2657" s="914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</row>
    <row r="2658" spans="1:116" ht="9.75" customHeight="1" outlineLevel="3" thickBot="1" x14ac:dyDescent="0.2">
      <c r="A2658" s="30" t="s">
        <v>128</v>
      </c>
      <c r="B2658" s="31" t="s">
        <v>12</v>
      </c>
      <c r="C2658" s="10" t="s">
        <v>10</v>
      </c>
      <c r="D2658" s="25">
        <v>1</v>
      </c>
      <c r="E2658" s="915" t="s">
        <v>46</v>
      </c>
      <c r="F2658" s="916"/>
      <c r="G2658" s="916"/>
      <c r="H2658" s="916"/>
      <c r="I2658" s="916"/>
      <c r="J2658" s="917"/>
      <c r="K2658" s="26">
        <f>K2647+K2652+K2657</f>
        <v>0</v>
      </c>
      <c r="L2658" s="26">
        <f>L2647+L2652+L2657</f>
        <v>0</v>
      </c>
      <c r="M2658" s="26">
        <f t="shared" ref="M2658:R2658" si="639">M2647+M2652+M2657</f>
        <v>0</v>
      </c>
      <c r="N2658" s="26">
        <f t="shared" si="639"/>
        <v>0</v>
      </c>
      <c r="O2658" s="26">
        <f t="shared" si="639"/>
        <v>0</v>
      </c>
      <c r="P2658" s="26">
        <f t="shared" si="639"/>
        <v>0</v>
      </c>
      <c r="Q2658" s="26">
        <f t="shared" si="639"/>
        <v>0</v>
      </c>
      <c r="R2658" s="26">
        <f t="shared" si="639"/>
        <v>0</v>
      </c>
      <c r="S2658" s="42" t="s">
        <v>13</v>
      </c>
      <c r="T2658" s="43" t="s">
        <v>13</v>
      </c>
      <c r="U2658" s="44" t="s">
        <v>13</v>
      </c>
      <c r="V2658" s="45" t="s">
        <v>13</v>
      </c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</row>
    <row r="2659" spans="1:116" ht="9.75" customHeight="1" outlineLevel="4" thickBot="1" x14ac:dyDescent="0.2">
      <c r="A2659" s="11" t="s">
        <v>128</v>
      </c>
      <c r="B2659" s="12" t="s">
        <v>12</v>
      </c>
      <c r="C2659" s="86" t="s">
        <v>10</v>
      </c>
      <c r="D2659" s="13">
        <v>2</v>
      </c>
      <c r="E2659" s="1016" t="s">
        <v>145</v>
      </c>
      <c r="F2659" s="1017"/>
      <c r="G2659" s="1017"/>
      <c r="H2659" s="1017"/>
      <c r="I2659" s="1017"/>
      <c r="J2659" s="1017"/>
      <c r="K2659" s="1017"/>
      <c r="L2659" s="1017"/>
      <c r="M2659" s="1017"/>
      <c r="N2659" s="1017"/>
      <c r="O2659" s="1017"/>
      <c r="P2659" s="1017"/>
      <c r="Q2659" s="1017"/>
      <c r="R2659" s="1017"/>
      <c r="S2659" s="1017"/>
      <c r="T2659" s="1017"/>
      <c r="U2659" s="1017"/>
      <c r="V2659" s="1018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</row>
    <row r="2660" spans="1:116" ht="9.75" customHeight="1" outlineLevel="4" x14ac:dyDescent="0.15">
      <c r="A2660" s="1000" t="s">
        <v>128</v>
      </c>
      <c r="B2660" s="1004" t="s">
        <v>12</v>
      </c>
      <c r="C2660" s="1008" t="s">
        <v>10</v>
      </c>
      <c r="D2660" s="978">
        <v>2</v>
      </c>
      <c r="E2660" s="960" t="s">
        <v>10</v>
      </c>
      <c r="F2660" s="966"/>
      <c r="G2660" s="942"/>
      <c r="H2660" s="942"/>
      <c r="I2660" s="942"/>
      <c r="J2660" s="16" t="s">
        <v>156</v>
      </c>
      <c r="K2660" s="20"/>
      <c r="L2660" s="14"/>
      <c r="M2660" s="15"/>
      <c r="N2660" s="15"/>
      <c r="O2660" s="15"/>
      <c r="P2660" s="15"/>
      <c r="Q2660" s="14"/>
      <c r="R2660" s="14"/>
      <c r="S2660" s="1012"/>
      <c r="T2660" s="912"/>
      <c r="U2660" s="912"/>
      <c r="V2660" s="912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</row>
    <row r="2661" spans="1:116" ht="9.75" customHeight="1" outlineLevel="4" x14ac:dyDescent="0.15">
      <c r="A2661" s="1001"/>
      <c r="B2661" s="1005"/>
      <c r="C2661" s="1009"/>
      <c r="D2661" s="979"/>
      <c r="E2661" s="961"/>
      <c r="F2661" s="967"/>
      <c r="G2661" s="943"/>
      <c r="H2661" s="943"/>
      <c r="I2661" s="943"/>
      <c r="J2661" s="16" t="s">
        <v>157</v>
      </c>
      <c r="K2661" s="20"/>
      <c r="L2661" s="16"/>
      <c r="M2661" s="17"/>
      <c r="N2661" s="17"/>
      <c r="O2661" s="17"/>
      <c r="P2661" s="17"/>
      <c r="Q2661" s="16"/>
      <c r="R2661" s="16"/>
      <c r="S2661" s="1013"/>
      <c r="T2661" s="913"/>
      <c r="U2661" s="913"/>
      <c r="V2661" s="913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</row>
    <row r="2662" spans="1:116" ht="9.75" customHeight="1" outlineLevel="4" x14ac:dyDescent="0.15">
      <c r="A2662" s="1001"/>
      <c r="B2662" s="1005"/>
      <c r="C2662" s="1009"/>
      <c r="D2662" s="979"/>
      <c r="E2662" s="961"/>
      <c r="F2662" s="967"/>
      <c r="G2662" s="943"/>
      <c r="H2662" s="943"/>
      <c r="I2662" s="943"/>
      <c r="J2662" s="16" t="s">
        <v>158</v>
      </c>
      <c r="K2662" s="20"/>
      <c r="L2662" s="16"/>
      <c r="M2662" s="17"/>
      <c r="N2662" s="17"/>
      <c r="O2662" s="17"/>
      <c r="P2662" s="17"/>
      <c r="Q2662" s="16"/>
      <c r="R2662" s="16"/>
      <c r="S2662" s="1013"/>
      <c r="T2662" s="913"/>
      <c r="U2662" s="913"/>
      <c r="V2662" s="913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</row>
    <row r="2663" spans="1:116" ht="9.75" customHeight="1" outlineLevel="4" x14ac:dyDescent="0.15">
      <c r="A2663" s="1002"/>
      <c r="B2663" s="1006"/>
      <c r="C2663" s="1010"/>
      <c r="D2663" s="979"/>
      <c r="E2663" s="961"/>
      <c r="F2663" s="967"/>
      <c r="G2663" s="943"/>
      <c r="H2663" s="943"/>
      <c r="I2663" s="943"/>
      <c r="J2663" s="18" t="s">
        <v>159</v>
      </c>
      <c r="K2663" s="21"/>
      <c r="L2663" s="18"/>
      <c r="M2663" s="18"/>
      <c r="N2663" s="18"/>
      <c r="O2663" s="18"/>
      <c r="P2663" s="18"/>
      <c r="Q2663" s="18"/>
      <c r="R2663" s="18"/>
      <c r="S2663" s="1014"/>
      <c r="T2663" s="913"/>
      <c r="U2663" s="913"/>
      <c r="V2663" s="913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</row>
    <row r="2664" spans="1:116" ht="9.75" customHeight="1" outlineLevel="4" thickBot="1" x14ac:dyDescent="0.2">
      <c r="A2664" s="1003"/>
      <c r="B2664" s="1007"/>
      <c r="C2664" s="1011"/>
      <c r="D2664" s="980"/>
      <c r="E2664" s="962"/>
      <c r="F2664" s="968"/>
      <c r="G2664" s="944"/>
      <c r="H2664" s="944"/>
      <c r="I2664" s="944"/>
      <c r="J2664" s="19" t="s">
        <v>385</v>
      </c>
      <c r="K2664" s="19">
        <f>SUM(K2660:K2663)</f>
        <v>0</v>
      </c>
      <c r="L2664" s="19">
        <f>SUM(L2660:L2663)</f>
        <v>0</v>
      </c>
      <c r="M2664" s="19">
        <f t="shared" ref="M2664:R2664" si="640">SUM(M2660:M2663)</f>
        <v>0</v>
      </c>
      <c r="N2664" s="19">
        <f t="shared" si="640"/>
        <v>0</v>
      </c>
      <c r="O2664" s="19">
        <f t="shared" si="640"/>
        <v>0</v>
      </c>
      <c r="P2664" s="19">
        <f t="shared" si="640"/>
        <v>0</v>
      </c>
      <c r="Q2664" s="19">
        <f t="shared" si="640"/>
        <v>0</v>
      </c>
      <c r="R2664" s="19">
        <f t="shared" si="640"/>
        <v>0</v>
      </c>
      <c r="S2664" s="1015"/>
      <c r="T2664" s="914"/>
      <c r="U2664" s="914"/>
      <c r="V2664" s="914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</row>
    <row r="2665" spans="1:116" ht="9.75" customHeight="1" outlineLevel="4" x14ac:dyDescent="0.15">
      <c r="A2665" s="1000" t="s">
        <v>128</v>
      </c>
      <c r="B2665" s="1004" t="s">
        <v>12</v>
      </c>
      <c r="C2665" s="1008" t="s">
        <v>10</v>
      </c>
      <c r="D2665" s="978">
        <v>2</v>
      </c>
      <c r="E2665" s="960" t="s">
        <v>11</v>
      </c>
      <c r="F2665" s="963"/>
      <c r="G2665" s="942"/>
      <c r="H2665" s="942"/>
      <c r="I2665" s="942"/>
      <c r="J2665" s="14" t="s">
        <v>156</v>
      </c>
      <c r="K2665" s="20"/>
      <c r="L2665" s="20"/>
      <c r="M2665" s="17"/>
      <c r="N2665" s="17"/>
      <c r="O2665" s="17"/>
      <c r="P2665" s="17"/>
      <c r="Q2665" s="16"/>
      <c r="R2665" s="16"/>
      <c r="S2665" s="945"/>
      <c r="T2665" s="912"/>
      <c r="U2665" s="912"/>
      <c r="V2665" s="912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</row>
    <row r="2666" spans="1:116" ht="9.75" customHeight="1" outlineLevel="4" x14ac:dyDescent="0.15">
      <c r="A2666" s="1001"/>
      <c r="B2666" s="1005"/>
      <c r="C2666" s="1009"/>
      <c r="D2666" s="979"/>
      <c r="E2666" s="961"/>
      <c r="F2666" s="964"/>
      <c r="G2666" s="943"/>
      <c r="H2666" s="943"/>
      <c r="I2666" s="943"/>
      <c r="J2666" s="16" t="s">
        <v>157</v>
      </c>
      <c r="K2666" s="20"/>
      <c r="L2666" s="20"/>
      <c r="M2666" s="17"/>
      <c r="N2666" s="17"/>
      <c r="O2666" s="17"/>
      <c r="P2666" s="17"/>
      <c r="Q2666" s="16"/>
      <c r="R2666" s="16"/>
      <c r="S2666" s="946"/>
      <c r="T2666" s="913"/>
      <c r="U2666" s="913"/>
      <c r="V2666" s="913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</row>
    <row r="2667" spans="1:116" ht="9.75" customHeight="1" outlineLevel="4" x14ac:dyDescent="0.15">
      <c r="A2667" s="1001"/>
      <c r="B2667" s="1005"/>
      <c r="C2667" s="1009"/>
      <c r="D2667" s="979"/>
      <c r="E2667" s="961"/>
      <c r="F2667" s="964"/>
      <c r="G2667" s="943"/>
      <c r="H2667" s="943"/>
      <c r="I2667" s="943"/>
      <c r="J2667" s="16" t="s">
        <v>158</v>
      </c>
      <c r="K2667" s="20"/>
      <c r="L2667" s="20"/>
      <c r="M2667" s="17"/>
      <c r="N2667" s="17"/>
      <c r="O2667" s="17"/>
      <c r="P2667" s="17"/>
      <c r="Q2667" s="16"/>
      <c r="R2667" s="16"/>
      <c r="S2667" s="946"/>
      <c r="T2667" s="913"/>
      <c r="U2667" s="913"/>
      <c r="V2667" s="913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</row>
    <row r="2668" spans="1:116" ht="9.75" customHeight="1" outlineLevel="4" x14ac:dyDescent="0.15">
      <c r="A2668" s="1002"/>
      <c r="B2668" s="1006"/>
      <c r="C2668" s="1010"/>
      <c r="D2668" s="979"/>
      <c r="E2668" s="961"/>
      <c r="F2668" s="964"/>
      <c r="G2668" s="943"/>
      <c r="H2668" s="943"/>
      <c r="I2668" s="943"/>
      <c r="J2668" s="18" t="s">
        <v>159</v>
      </c>
      <c r="K2668" s="21"/>
      <c r="L2668" s="21"/>
      <c r="M2668" s="22"/>
      <c r="N2668" s="22"/>
      <c r="O2668" s="22"/>
      <c r="P2668" s="22"/>
      <c r="Q2668" s="18"/>
      <c r="R2668" s="18"/>
      <c r="S2668" s="946"/>
      <c r="T2668" s="913"/>
      <c r="U2668" s="913"/>
      <c r="V2668" s="913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</row>
    <row r="2669" spans="1:116" ht="9.75" customHeight="1" outlineLevel="4" thickBot="1" x14ac:dyDescent="0.2">
      <c r="A2669" s="1003"/>
      <c r="B2669" s="1007"/>
      <c r="C2669" s="1011"/>
      <c r="D2669" s="980"/>
      <c r="E2669" s="962"/>
      <c r="F2669" s="965"/>
      <c r="G2669" s="944"/>
      <c r="H2669" s="944"/>
      <c r="I2669" s="944"/>
      <c r="J2669" s="19" t="s">
        <v>385</v>
      </c>
      <c r="K2669" s="19">
        <f>SUM(K2665:K2668)</f>
        <v>0</v>
      </c>
      <c r="L2669" s="19">
        <f>SUM(L2665:L2668)</f>
        <v>0</v>
      </c>
      <c r="M2669" s="19">
        <f t="shared" ref="M2669:R2669" si="641">SUM(M2665:M2668)</f>
        <v>0</v>
      </c>
      <c r="N2669" s="19">
        <f t="shared" si="641"/>
        <v>0</v>
      </c>
      <c r="O2669" s="19">
        <f t="shared" si="641"/>
        <v>0</v>
      </c>
      <c r="P2669" s="19">
        <f t="shared" si="641"/>
        <v>0</v>
      </c>
      <c r="Q2669" s="19">
        <f t="shared" si="641"/>
        <v>0</v>
      </c>
      <c r="R2669" s="19">
        <f t="shared" si="641"/>
        <v>0</v>
      </c>
      <c r="S2669" s="947"/>
      <c r="T2669" s="914"/>
      <c r="U2669" s="914"/>
      <c r="V2669" s="914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</row>
    <row r="2670" spans="1:116" ht="10.5" customHeight="1" outlineLevel="4" x14ac:dyDescent="0.15">
      <c r="A2670" s="1000" t="s">
        <v>128</v>
      </c>
      <c r="B2670" s="1004" t="s">
        <v>12</v>
      </c>
      <c r="C2670" s="1008" t="s">
        <v>10</v>
      </c>
      <c r="D2670" s="978">
        <v>2</v>
      </c>
      <c r="E2670" s="960" t="s">
        <v>12</v>
      </c>
      <c r="F2670" s="963"/>
      <c r="G2670" s="942"/>
      <c r="H2670" s="942"/>
      <c r="I2670" s="942"/>
      <c r="J2670" s="14" t="s">
        <v>156</v>
      </c>
      <c r="K2670" s="20"/>
      <c r="L2670" s="20"/>
      <c r="M2670" s="17"/>
      <c r="N2670" s="17"/>
      <c r="O2670" s="17"/>
      <c r="P2670" s="17"/>
      <c r="Q2670" s="16"/>
      <c r="R2670" s="16"/>
      <c r="S2670" s="945"/>
      <c r="T2670" s="912"/>
      <c r="U2670" s="912"/>
      <c r="V2670" s="912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  <c r="DK2670" s="6"/>
      <c r="DL2670" s="6"/>
    </row>
    <row r="2671" spans="1:116" ht="10.5" customHeight="1" outlineLevel="4" x14ac:dyDescent="0.15">
      <c r="A2671" s="1001"/>
      <c r="B2671" s="1005"/>
      <c r="C2671" s="1009"/>
      <c r="D2671" s="979"/>
      <c r="E2671" s="961"/>
      <c r="F2671" s="964"/>
      <c r="G2671" s="943"/>
      <c r="H2671" s="943"/>
      <c r="I2671" s="943"/>
      <c r="J2671" s="16" t="s">
        <v>157</v>
      </c>
      <c r="K2671" s="20"/>
      <c r="L2671" s="20"/>
      <c r="M2671" s="17"/>
      <c r="N2671" s="17"/>
      <c r="O2671" s="17"/>
      <c r="P2671" s="17"/>
      <c r="Q2671" s="16"/>
      <c r="R2671" s="16"/>
      <c r="S2671" s="946"/>
      <c r="T2671" s="913"/>
      <c r="U2671" s="913"/>
      <c r="V2671" s="913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</row>
    <row r="2672" spans="1:116" ht="9.75" customHeight="1" outlineLevel="4" x14ac:dyDescent="0.15">
      <c r="A2672" s="1001"/>
      <c r="B2672" s="1005"/>
      <c r="C2672" s="1009"/>
      <c r="D2672" s="979"/>
      <c r="E2672" s="961"/>
      <c r="F2672" s="964"/>
      <c r="G2672" s="943"/>
      <c r="H2672" s="943"/>
      <c r="I2672" s="943"/>
      <c r="J2672" s="16" t="s">
        <v>158</v>
      </c>
      <c r="K2672" s="20"/>
      <c r="L2672" s="20"/>
      <c r="M2672" s="17"/>
      <c r="N2672" s="17"/>
      <c r="O2672" s="17"/>
      <c r="P2672" s="17"/>
      <c r="Q2672" s="16"/>
      <c r="R2672" s="16"/>
      <c r="S2672" s="946"/>
      <c r="T2672" s="913"/>
      <c r="U2672" s="913"/>
      <c r="V2672" s="913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</row>
    <row r="2673" spans="1:116" ht="9.75" customHeight="1" outlineLevel="4" x14ac:dyDescent="0.15">
      <c r="A2673" s="1002"/>
      <c r="B2673" s="1006"/>
      <c r="C2673" s="1010"/>
      <c r="D2673" s="979"/>
      <c r="E2673" s="961"/>
      <c r="F2673" s="964"/>
      <c r="G2673" s="943"/>
      <c r="H2673" s="943"/>
      <c r="I2673" s="943"/>
      <c r="J2673" s="18" t="s">
        <v>159</v>
      </c>
      <c r="K2673" s="21"/>
      <c r="L2673" s="21"/>
      <c r="M2673" s="22"/>
      <c r="N2673" s="22"/>
      <c r="O2673" s="22"/>
      <c r="P2673" s="22"/>
      <c r="Q2673" s="18"/>
      <c r="R2673" s="18"/>
      <c r="S2673" s="946"/>
      <c r="T2673" s="913"/>
      <c r="U2673" s="913"/>
      <c r="V2673" s="913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</row>
    <row r="2674" spans="1:116" ht="9.75" customHeight="1" outlineLevel="4" thickBot="1" x14ac:dyDescent="0.2">
      <c r="A2674" s="1003"/>
      <c r="B2674" s="1007"/>
      <c r="C2674" s="1011"/>
      <c r="D2674" s="980"/>
      <c r="E2674" s="962"/>
      <c r="F2674" s="965"/>
      <c r="G2674" s="944"/>
      <c r="H2674" s="944"/>
      <c r="I2674" s="944"/>
      <c r="J2674" s="19" t="s">
        <v>385</v>
      </c>
      <c r="K2674" s="19">
        <f>SUM(K2670:K2673)</f>
        <v>0</v>
      </c>
      <c r="L2674" s="19">
        <f>SUM(L2670:L2673)</f>
        <v>0</v>
      </c>
      <c r="M2674" s="19">
        <f t="shared" ref="M2674:R2674" si="642">SUM(M2670:M2673)</f>
        <v>0</v>
      </c>
      <c r="N2674" s="19">
        <f t="shared" si="642"/>
        <v>0</v>
      </c>
      <c r="O2674" s="19">
        <f t="shared" si="642"/>
        <v>0</v>
      </c>
      <c r="P2674" s="19">
        <f t="shared" si="642"/>
        <v>0</v>
      </c>
      <c r="Q2674" s="19">
        <f t="shared" si="642"/>
        <v>0</v>
      </c>
      <c r="R2674" s="19">
        <f t="shared" si="642"/>
        <v>0</v>
      </c>
      <c r="S2674" s="947"/>
      <c r="T2674" s="914"/>
      <c r="U2674" s="914"/>
      <c r="V2674" s="914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</row>
    <row r="2675" spans="1:116" ht="9.75" customHeight="1" outlineLevel="3" thickBot="1" x14ac:dyDescent="0.2">
      <c r="A2675" s="30" t="s">
        <v>128</v>
      </c>
      <c r="B2675" s="31" t="s">
        <v>12</v>
      </c>
      <c r="C2675" s="10" t="s">
        <v>10</v>
      </c>
      <c r="D2675" s="25">
        <v>2</v>
      </c>
      <c r="E2675" s="915" t="s">
        <v>46</v>
      </c>
      <c r="F2675" s="916"/>
      <c r="G2675" s="916"/>
      <c r="H2675" s="916"/>
      <c r="I2675" s="916"/>
      <c r="J2675" s="917"/>
      <c r="K2675" s="26">
        <f>K2664+K2669+K2674</f>
        <v>0</v>
      </c>
      <c r="L2675" s="26">
        <f>L2664+L2669+L2674</f>
        <v>0</v>
      </c>
      <c r="M2675" s="26">
        <f t="shared" ref="M2675:R2675" si="643">M2664+M2669+M2674</f>
        <v>0</v>
      </c>
      <c r="N2675" s="26">
        <f t="shared" si="643"/>
        <v>0</v>
      </c>
      <c r="O2675" s="26">
        <f t="shared" si="643"/>
        <v>0</v>
      </c>
      <c r="P2675" s="26">
        <f t="shared" si="643"/>
        <v>0</v>
      </c>
      <c r="Q2675" s="26">
        <f t="shared" si="643"/>
        <v>0</v>
      </c>
      <c r="R2675" s="26">
        <f t="shared" si="643"/>
        <v>0</v>
      </c>
      <c r="S2675" s="42" t="s">
        <v>13</v>
      </c>
      <c r="T2675" s="43" t="s">
        <v>13</v>
      </c>
      <c r="U2675" s="44" t="s">
        <v>13</v>
      </c>
      <c r="V2675" s="45" t="s">
        <v>13</v>
      </c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</row>
    <row r="2676" spans="1:116" ht="12" customHeight="1" outlineLevel="4" thickBot="1" x14ac:dyDescent="0.2">
      <c r="A2676" s="11" t="s">
        <v>128</v>
      </c>
      <c r="B2676" s="12" t="s">
        <v>12</v>
      </c>
      <c r="C2676" s="86" t="s">
        <v>10</v>
      </c>
      <c r="D2676" s="13">
        <v>3</v>
      </c>
      <c r="E2676" s="1016" t="s">
        <v>284</v>
      </c>
      <c r="F2676" s="1017"/>
      <c r="G2676" s="1017"/>
      <c r="H2676" s="1017"/>
      <c r="I2676" s="1017"/>
      <c r="J2676" s="1017"/>
      <c r="K2676" s="1017"/>
      <c r="L2676" s="1017"/>
      <c r="M2676" s="1017"/>
      <c r="N2676" s="1017"/>
      <c r="O2676" s="1017"/>
      <c r="P2676" s="1017"/>
      <c r="Q2676" s="1017"/>
      <c r="R2676" s="1017"/>
      <c r="S2676" s="1017"/>
      <c r="T2676" s="1017"/>
      <c r="U2676" s="1017"/>
      <c r="V2676" s="1018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</row>
    <row r="2677" spans="1:116" ht="9.75" customHeight="1" outlineLevel="4" x14ac:dyDescent="0.15">
      <c r="A2677" s="1000" t="s">
        <v>128</v>
      </c>
      <c r="B2677" s="1004" t="s">
        <v>12</v>
      </c>
      <c r="C2677" s="1008" t="s">
        <v>10</v>
      </c>
      <c r="D2677" s="978">
        <v>3</v>
      </c>
      <c r="E2677" s="960" t="s">
        <v>10</v>
      </c>
      <c r="F2677" s="966"/>
      <c r="G2677" s="942"/>
      <c r="H2677" s="942"/>
      <c r="I2677" s="942"/>
      <c r="J2677" s="16" t="s">
        <v>156</v>
      </c>
      <c r="K2677" s="20"/>
      <c r="L2677" s="14"/>
      <c r="M2677" s="15"/>
      <c r="N2677" s="15"/>
      <c r="O2677" s="15"/>
      <c r="P2677" s="15"/>
      <c r="Q2677" s="14"/>
      <c r="R2677" s="14"/>
      <c r="S2677" s="1012"/>
      <c r="T2677" s="912"/>
      <c r="U2677" s="912"/>
      <c r="V2677" s="912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</row>
    <row r="2678" spans="1:116" ht="9.75" customHeight="1" outlineLevel="4" x14ac:dyDescent="0.15">
      <c r="A2678" s="1001"/>
      <c r="B2678" s="1005"/>
      <c r="C2678" s="1009"/>
      <c r="D2678" s="979"/>
      <c r="E2678" s="961"/>
      <c r="F2678" s="967"/>
      <c r="G2678" s="943"/>
      <c r="H2678" s="943"/>
      <c r="I2678" s="943"/>
      <c r="J2678" s="16" t="s">
        <v>157</v>
      </c>
      <c r="K2678" s="20"/>
      <c r="L2678" s="16"/>
      <c r="M2678" s="17"/>
      <c r="N2678" s="17"/>
      <c r="O2678" s="17"/>
      <c r="P2678" s="17"/>
      <c r="Q2678" s="16"/>
      <c r="R2678" s="16"/>
      <c r="S2678" s="1013"/>
      <c r="T2678" s="913"/>
      <c r="U2678" s="913"/>
      <c r="V2678" s="913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</row>
    <row r="2679" spans="1:116" ht="9.75" customHeight="1" outlineLevel="4" x14ac:dyDescent="0.15">
      <c r="A2679" s="1001"/>
      <c r="B2679" s="1005"/>
      <c r="C2679" s="1009"/>
      <c r="D2679" s="979"/>
      <c r="E2679" s="961"/>
      <c r="F2679" s="967"/>
      <c r="G2679" s="943"/>
      <c r="H2679" s="943"/>
      <c r="I2679" s="943"/>
      <c r="J2679" s="16" t="s">
        <v>158</v>
      </c>
      <c r="K2679" s="20"/>
      <c r="L2679" s="16"/>
      <c r="M2679" s="17"/>
      <c r="N2679" s="17"/>
      <c r="O2679" s="17"/>
      <c r="P2679" s="17"/>
      <c r="Q2679" s="16"/>
      <c r="R2679" s="16"/>
      <c r="S2679" s="1013"/>
      <c r="T2679" s="913"/>
      <c r="U2679" s="913"/>
      <c r="V2679" s="913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</row>
    <row r="2680" spans="1:116" ht="9.75" customHeight="1" outlineLevel="4" x14ac:dyDescent="0.15">
      <c r="A2680" s="1002"/>
      <c r="B2680" s="1006"/>
      <c r="C2680" s="1010"/>
      <c r="D2680" s="979"/>
      <c r="E2680" s="961"/>
      <c r="F2680" s="967"/>
      <c r="G2680" s="943"/>
      <c r="H2680" s="943"/>
      <c r="I2680" s="943"/>
      <c r="J2680" s="18" t="s">
        <v>159</v>
      </c>
      <c r="K2680" s="21"/>
      <c r="L2680" s="18"/>
      <c r="M2680" s="18"/>
      <c r="N2680" s="18"/>
      <c r="O2680" s="18"/>
      <c r="P2680" s="18"/>
      <c r="Q2680" s="18"/>
      <c r="R2680" s="18"/>
      <c r="S2680" s="1014"/>
      <c r="T2680" s="913"/>
      <c r="U2680" s="913"/>
      <c r="V2680" s="913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</row>
    <row r="2681" spans="1:116" ht="9.75" customHeight="1" outlineLevel="4" thickBot="1" x14ac:dyDescent="0.2">
      <c r="A2681" s="1003"/>
      <c r="B2681" s="1007"/>
      <c r="C2681" s="1011"/>
      <c r="D2681" s="980"/>
      <c r="E2681" s="962"/>
      <c r="F2681" s="968"/>
      <c r="G2681" s="944"/>
      <c r="H2681" s="944"/>
      <c r="I2681" s="944"/>
      <c r="J2681" s="19" t="s">
        <v>385</v>
      </c>
      <c r="K2681" s="19">
        <f>SUM(K2677:K2680)</f>
        <v>0</v>
      </c>
      <c r="L2681" s="19">
        <f>SUM(L2677:L2680)</f>
        <v>0</v>
      </c>
      <c r="M2681" s="19">
        <f t="shared" ref="M2681:R2681" si="644">SUM(M2677:M2680)</f>
        <v>0</v>
      </c>
      <c r="N2681" s="19">
        <f t="shared" si="644"/>
        <v>0</v>
      </c>
      <c r="O2681" s="19">
        <f t="shared" si="644"/>
        <v>0</v>
      </c>
      <c r="P2681" s="19">
        <f t="shared" si="644"/>
        <v>0</v>
      </c>
      <c r="Q2681" s="19">
        <f t="shared" si="644"/>
        <v>0</v>
      </c>
      <c r="R2681" s="19">
        <f t="shared" si="644"/>
        <v>0</v>
      </c>
      <c r="S2681" s="1015"/>
      <c r="T2681" s="914"/>
      <c r="U2681" s="914"/>
      <c r="V2681" s="914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</row>
    <row r="2682" spans="1:116" ht="9.75" customHeight="1" outlineLevel="4" x14ac:dyDescent="0.15">
      <c r="A2682" s="1000" t="s">
        <v>128</v>
      </c>
      <c r="B2682" s="1004" t="s">
        <v>12</v>
      </c>
      <c r="C2682" s="1008" t="s">
        <v>10</v>
      </c>
      <c r="D2682" s="978">
        <v>3</v>
      </c>
      <c r="E2682" s="960" t="s">
        <v>11</v>
      </c>
      <c r="F2682" s="963"/>
      <c r="G2682" s="942"/>
      <c r="H2682" s="942"/>
      <c r="I2682" s="942"/>
      <c r="J2682" s="14" t="s">
        <v>156</v>
      </c>
      <c r="K2682" s="20"/>
      <c r="L2682" s="20"/>
      <c r="M2682" s="17"/>
      <c r="N2682" s="17"/>
      <c r="O2682" s="17"/>
      <c r="P2682" s="17"/>
      <c r="Q2682" s="16"/>
      <c r="R2682" s="16"/>
      <c r="S2682" s="945"/>
      <c r="T2682" s="912"/>
      <c r="U2682" s="912"/>
      <c r="V2682" s="912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</row>
    <row r="2683" spans="1:116" ht="9.75" customHeight="1" outlineLevel="4" x14ac:dyDescent="0.15">
      <c r="A2683" s="1001"/>
      <c r="B2683" s="1005"/>
      <c r="C2683" s="1009"/>
      <c r="D2683" s="979"/>
      <c r="E2683" s="961"/>
      <c r="F2683" s="964"/>
      <c r="G2683" s="943"/>
      <c r="H2683" s="943"/>
      <c r="I2683" s="943"/>
      <c r="J2683" s="16" t="s">
        <v>157</v>
      </c>
      <c r="K2683" s="20"/>
      <c r="L2683" s="20"/>
      <c r="M2683" s="17"/>
      <c r="N2683" s="17"/>
      <c r="O2683" s="17"/>
      <c r="P2683" s="17"/>
      <c r="Q2683" s="16"/>
      <c r="R2683" s="16"/>
      <c r="S2683" s="946"/>
      <c r="T2683" s="913"/>
      <c r="U2683" s="913"/>
      <c r="V2683" s="913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</row>
    <row r="2684" spans="1:116" ht="9.75" customHeight="1" outlineLevel="4" x14ac:dyDescent="0.15">
      <c r="A2684" s="1001"/>
      <c r="B2684" s="1005"/>
      <c r="C2684" s="1009"/>
      <c r="D2684" s="979"/>
      <c r="E2684" s="961"/>
      <c r="F2684" s="964"/>
      <c r="G2684" s="943"/>
      <c r="H2684" s="943"/>
      <c r="I2684" s="943"/>
      <c r="J2684" s="16" t="s">
        <v>158</v>
      </c>
      <c r="K2684" s="20"/>
      <c r="L2684" s="20"/>
      <c r="M2684" s="17"/>
      <c r="N2684" s="17"/>
      <c r="O2684" s="17"/>
      <c r="P2684" s="17"/>
      <c r="Q2684" s="16"/>
      <c r="R2684" s="16"/>
      <c r="S2684" s="946"/>
      <c r="T2684" s="913"/>
      <c r="U2684" s="913"/>
      <c r="V2684" s="913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</row>
    <row r="2685" spans="1:116" ht="9.75" customHeight="1" outlineLevel="4" x14ac:dyDescent="0.15">
      <c r="A2685" s="1002"/>
      <c r="B2685" s="1006"/>
      <c r="C2685" s="1010"/>
      <c r="D2685" s="979"/>
      <c r="E2685" s="961"/>
      <c r="F2685" s="964"/>
      <c r="G2685" s="943"/>
      <c r="H2685" s="943"/>
      <c r="I2685" s="943"/>
      <c r="J2685" s="18" t="s">
        <v>159</v>
      </c>
      <c r="K2685" s="21"/>
      <c r="L2685" s="21"/>
      <c r="M2685" s="22"/>
      <c r="N2685" s="22"/>
      <c r="O2685" s="22"/>
      <c r="P2685" s="22"/>
      <c r="Q2685" s="18"/>
      <c r="R2685" s="18"/>
      <c r="S2685" s="946"/>
      <c r="T2685" s="913"/>
      <c r="U2685" s="913"/>
      <c r="V2685" s="913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</row>
    <row r="2686" spans="1:116" ht="9.75" customHeight="1" outlineLevel="4" thickBot="1" x14ac:dyDescent="0.2">
      <c r="A2686" s="1003"/>
      <c r="B2686" s="1007"/>
      <c r="C2686" s="1011"/>
      <c r="D2686" s="980"/>
      <c r="E2686" s="962"/>
      <c r="F2686" s="965"/>
      <c r="G2686" s="944"/>
      <c r="H2686" s="944"/>
      <c r="I2686" s="944"/>
      <c r="J2686" s="19" t="s">
        <v>385</v>
      </c>
      <c r="K2686" s="19">
        <f>SUM(K2682:K2685)</f>
        <v>0</v>
      </c>
      <c r="L2686" s="19">
        <f>SUM(L2682:L2685)</f>
        <v>0</v>
      </c>
      <c r="M2686" s="19">
        <f t="shared" ref="M2686:R2686" si="645">SUM(M2682:M2685)</f>
        <v>0</v>
      </c>
      <c r="N2686" s="19">
        <f t="shared" si="645"/>
        <v>0</v>
      </c>
      <c r="O2686" s="19">
        <f t="shared" si="645"/>
        <v>0</v>
      </c>
      <c r="P2686" s="19">
        <f t="shared" si="645"/>
        <v>0</v>
      </c>
      <c r="Q2686" s="19">
        <f t="shared" si="645"/>
        <v>0</v>
      </c>
      <c r="R2686" s="19">
        <f t="shared" si="645"/>
        <v>0</v>
      </c>
      <c r="S2686" s="947"/>
      <c r="T2686" s="914"/>
      <c r="U2686" s="914"/>
      <c r="V2686" s="914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</row>
    <row r="2687" spans="1:116" ht="10.5" customHeight="1" outlineLevel="4" x14ac:dyDescent="0.15">
      <c r="A2687" s="1000" t="s">
        <v>128</v>
      </c>
      <c r="B2687" s="1004" t="s">
        <v>12</v>
      </c>
      <c r="C2687" s="1008" t="s">
        <v>10</v>
      </c>
      <c r="D2687" s="978">
        <v>3</v>
      </c>
      <c r="E2687" s="960" t="s">
        <v>12</v>
      </c>
      <c r="F2687" s="963"/>
      <c r="G2687" s="942"/>
      <c r="H2687" s="942"/>
      <c r="I2687" s="942"/>
      <c r="J2687" s="14" t="s">
        <v>156</v>
      </c>
      <c r="K2687" s="20"/>
      <c r="L2687" s="20"/>
      <c r="M2687" s="17"/>
      <c r="N2687" s="17"/>
      <c r="O2687" s="17"/>
      <c r="P2687" s="17"/>
      <c r="Q2687" s="16"/>
      <c r="R2687" s="16"/>
      <c r="S2687" s="945"/>
      <c r="T2687" s="912"/>
      <c r="U2687" s="912"/>
      <c r="V2687" s="912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  <c r="DK2687" s="6"/>
      <c r="DL2687" s="6"/>
    </row>
    <row r="2688" spans="1:116" ht="10.5" customHeight="1" outlineLevel="4" x14ac:dyDescent="0.15">
      <c r="A2688" s="1001"/>
      <c r="B2688" s="1005"/>
      <c r="C2688" s="1009"/>
      <c r="D2688" s="979"/>
      <c r="E2688" s="961"/>
      <c r="F2688" s="964"/>
      <c r="G2688" s="943"/>
      <c r="H2688" s="943"/>
      <c r="I2688" s="943"/>
      <c r="J2688" s="16" t="s">
        <v>157</v>
      </c>
      <c r="K2688" s="20"/>
      <c r="L2688" s="20"/>
      <c r="M2688" s="17"/>
      <c r="N2688" s="17"/>
      <c r="O2688" s="17"/>
      <c r="P2688" s="17"/>
      <c r="Q2688" s="16"/>
      <c r="R2688" s="16"/>
      <c r="S2688" s="946"/>
      <c r="T2688" s="913"/>
      <c r="U2688" s="913"/>
      <c r="V2688" s="913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</row>
    <row r="2689" spans="1:116" ht="9.75" customHeight="1" outlineLevel="4" x14ac:dyDescent="0.15">
      <c r="A2689" s="1001"/>
      <c r="B2689" s="1005"/>
      <c r="C2689" s="1009"/>
      <c r="D2689" s="979"/>
      <c r="E2689" s="961"/>
      <c r="F2689" s="964"/>
      <c r="G2689" s="943"/>
      <c r="H2689" s="943"/>
      <c r="I2689" s="943"/>
      <c r="J2689" s="16" t="s">
        <v>158</v>
      </c>
      <c r="K2689" s="20"/>
      <c r="L2689" s="20"/>
      <c r="M2689" s="17"/>
      <c r="N2689" s="17"/>
      <c r="O2689" s="17"/>
      <c r="P2689" s="17"/>
      <c r="Q2689" s="16"/>
      <c r="R2689" s="16"/>
      <c r="S2689" s="946"/>
      <c r="T2689" s="913"/>
      <c r="U2689" s="913"/>
      <c r="V2689" s="913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</row>
    <row r="2690" spans="1:116" ht="9.75" customHeight="1" outlineLevel="4" x14ac:dyDescent="0.15">
      <c r="A2690" s="1002"/>
      <c r="B2690" s="1006"/>
      <c r="C2690" s="1010"/>
      <c r="D2690" s="979"/>
      <c r="E2690" s="961"/>
      <c r="F2690" s="964"/>
      <c r="G2690" s="943"/>
      <c r="H2690" s="943"/>
      <c r="I2690" s="943"/>
      <c r="J2690" s="18" t="s">
        <v>159</v>
      </c>
      <c r="K2690" s="21"/>
      <c r="L2690" s="21"/>
      <c r="M2690" s="22"/>
      <c r="N2690" s="22"/>
      <c r="O2690" s="22"/>
      <c r="P2690" s="22"/>
      <c r="Q2690" s="18"/>
      <c r="R2690" s="18"/>
      <c r="S2690" s="946"/>
      <c r="T2690" s="913"/>
      <c r="U2690" s="913"/>
      <c r="V2690" s="913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</row>
    <row r="2691" spans="1:116" ht="9.75" customHeight="1" outlineLevel="4" thickBot="1" x14ac:dyDescent="0.2">
      <c r="A2691" s="1003"/>
      <c r="B2691" s="1007"/>
      <c r="C2691" s="1011"/>
      <c r="D2691" s="980"/>
      <c r="E2691" s="962"/>
      <c r="F2691" s="965"/>
      <c r="G2691" s="944"/>
      <c r="H2691" s="944"/>
      <c r="I2691" s="944"/>
      <c r="J2691" s="19" t="s">
        <v>385</v>
      </c>
      <c r="K2691" s="19">
        <f>SUM(K2687:K2690)</f>
        <v>0</v>
      </c>
      <c r="L2691" s="19">
        <f>SUM(L2687:L2690)</f>
        <v>0</v>
      </c>
      <c r="M2691" s="19">
        <f t="shared" ref="M2691:R2691" si="646">SUM(M2687:M2690)</f>
        <v>0</v>
      </c>
      <c r="N2691" s="19">
        <f t="shared" si="646"/>
        <v>0</v>
      </c>
      <c r="O2691" s="19">
        <f t="shared" si="646"/>
        <v>0</v>
      </c>
      <c r="P2691" s="19">
        <f t="shared" si="646"/>
        <v>0</v>
      </c>
      <c r="Q2691" s="19">
        <f t="shared" si="646"/>
        <v>0</v>
      </c>
      <c r="R2691" s="19">
        <f t="shared" si="646"/>
        <v>0</v>
      </c>
      <c r="S2691" s="947"/>
      <c r="T2691" s="914"/>
      <c r="U2691" s="914"/>
      <c r="V2691" s="914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</row>
    <row r="2692" spans="1:116" ht="9.75" customHeight="1" outlineLevel="3" thickBot="1" x14ac:dyDescent="0.2">
      <c r="A2692" s="30" t="s">
        <v>128</v>
      </c>
      <c r="B2692" s="31" t="s">
        <v>12</v>
      </c>
      <c r="C2692" s="10" t="s">
        <v>10</v>
      </c>
      <c r="D2692" s="25">
        <v>3</v>
      </c>
      <c r="E2692" s="915" t="s">
        <v>46</v>
      </c>
      <c r="F2692" s="916"/>
      <c r="G2692" s="916"/>
      <c r="H2692" s="916"/>
      <c r="I2692" s="916"/>
      <c r="J2692" s="917"/>
      <c r="K2692" s="26">
        <f>K2681+K2686+K2691</f>
        <v>0</v>
      </c>
      <c r="L2692" s="26">
        <f>L2681+L2686+L2691</f>
        <v>0</v>
      </c>
      <c r="M2692" s="26">
        <f t="shared" ref="M2692:R2692" si="647">M2681+M2686+M2691</f>
        <v>0</v>
      </c>
      <c r="N2692" s="26">
        <f t="shared" si="647"/>
        <v>0</v>
      </c>
      <c r="O2692" s="26">
        <f t="shared" si="647"/>
        <v>0</v>
      </c>
      <c r="P2692" s="26">
        <f t="shared" si="647"/>
        <v>0</v>
      </c>
      <c r="Q2692" s="26">
        <f t="shared" si="647"/>
        <v>0</v>
      </c>
      <c r="R2692" s="26">
        <f t="shared" si="647"/>
        <v>0</v>
      </c>
      <c r="S2692" s="42" t="s">
        <v>13</v>
      </c>
      <c r="T2692" s="43" t="s">
        <v>13</v>
      </c>
      <c r="U2692" s="44" t="s">
        <v>13</v>
      </c>
      <c r="V2692" s="45" t="s">
        <v>13</v>
      </c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</row>
    <row r="2693" spans="1:116" ht="9.75" customHeight="1" outlineLevel="4" thickBot="1" x14ac:dyDescent="0.2">
      <c r="A2693" s="11" t="s">
        <v>128</v>
      </c>
      <c r="B2693" s="12" t="s">
        <v>12</v>
      </c>
      <c r="C2693" s="86" t="s">
        <v>10</v>
      </c>
      <c r="D2693" s="13">
        <v>4</v>
      </c>
      <c r="E2693" s="1016" t="s">
        <v>285</v>
      </c>
      <c r="F2693" s="1017"/>
      <c r="G2693" s="1017"/>
      <c r="H2693" s="1017"/>
      <c r="I2693" s="1017"/>
      <c r="J2693" s="1017"/>
      <c r="K2693" s="1017"/>
      <c r="L2693" s="1017"/>
      <c r="M2693" s="1017"/>
      <c r="N2693" s="1017"/>
      <c r="O2693" s="1017"/>
      <c r="P2693" s="1017"/>
      <c r="Q2693" s="1017"/>
      <c r="R2693" s="1017"/>
      <c r="S2693" s="1017"/>
      <c r="T2693" s="1017"/>
      <c r="U2693" s="1017"/>
      <c r="V2693" s="1018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</row>
    <row r="2694" spans="1:116" ht="9.75" customHeight="1" outlineLevel="4" x14ac:dyDescent="0.15">
      <c r="A2694" s="1000" t="s">
        <v>128</v>
      </c>
      <c r="B2694" s="1004" t="s">
        <v>12</v>
      </c>
      <c r="C2694" s="1008" t="s">
        <v>10</v>
      </c>
      <c r="D2694" s="978">
        <v>4</v>
      </c>
      <c r="E2694" s="1022" t="s">
        <v>10</v>
      </c>
      <c r="F2694" s="1178" t="s">
        <v>330</v>
      </c>
      <c r="G2694" s="942" t="s">
        <v>444</v>
      </c>
      <c r="H2694" s="942" t="s">
        <v>128</v>
      </c>
      <c r="I2694" s="986" t="s">
        <v>101</v>
      </c>
      <c r="J2694" s="16" t="s">
        <v>156</v>
      </c>
      <c r="K2694" s="20"/>
      <c r="L2694" s="14"/>
      <c r="M2694" s="15"/>
      <c r="N2694" s="15"/>
      <c r="O2694" s="15"/>
      <c r="P2694" s="15"/>
      <c r="Q2694" s="14"/>
      <c r="R2694" s="14"/>
      <c r="S2694" s="1012" t="s">
        <v>435</v>
      </c>
      <c r="T2694" s="912">
        <v>0</v>
      </c>
      <c r="U2694" s="912">
        <v>0</v>
      </c>
      <c r="V2694" s="912">
        <v>14938</v>
      </c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</row>
    <row r="2695" spans="1:116" ht="9.75" customHeight="1" outlineLevel="4" x14ac:dyDescent="0.15">
      <c r="A2695" s="1001"/>
      <c r="B2695" s="1005"/>
      <c r="C2695" s="1009"/>
      <c r="D2695" s="979"/>
      <c r="E2695" s="1023"/>
      <c r="F2695" s="1179"/>
      <c r="G2695" s="943"/>
      <c r="H2695" s="985"/>
      <c r="I2695" s="985"/>
      <c r="J2695" s="16" t="s">
        <v>157</v>
      </c>
      <c r="K2695" s="20"/>
      <c r="L2695" s="16"/>
      <c r="M2695" s="17"/>
      <c r="N2695" s="17"/>
      <c r="O2695" s="17"/>
      <c r="P2695" s="17"/>
      <c r="Q2695" s="16"/>
      <c r="R2695" s="16"/>
      <c r="S2695" s="1013"/>
      <c r="T2695" s="913"/>
      <c r="U2695" s="913"/>
      <c r="V2695" s="913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</row>
    <row r="2696" spans="1:116" ht="9.75" customHeight="1" outlineLevel="4" x14ac:dyDescent="0.15">
      <c r="A2696" s="1001"/>
      <c r="B2696" s="1005"/>
      <c r="C2696" s="1009"/>
      <c r="D2696" s="979"/>
      <c r="E2696" s="1023"/>
      <c r="F2696" s="1179"/>
      <c r="G2696" s="943"/>
      <c r="H2696" s="989" t="s">
        <v>62</v>
      </c>
      <c r="I2696" s="985"/>
      <c r="J2696" s="16" t="s">
        <v>158</v>
      </c>
      <c r="K2696" s="20"/>
      <c r="L2696" s="16"/>
      <c r="M2696" s="17"/>
      <c r="N2696" s="17"/>
      <c r="O2696" s="17"/>
      <c r="P2696" s="17"/>
      <c r="Q2696" s="16"/>
      <c r="R2696" s="16"/>
      <c r="S2696" s="1013"/>
      <c r="T2696" s="913"/>
      <c r="U2696" s="913"/>
      <c r="V2696" s="913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</row>
    <row r="2697" spans="1:116" ht="9.75" customHeight="1" outlineLevel="4" x14ac:dyDescent="0.15">
      <c r="A2697" s="1002"/>
      <c r="B2697" s="1006"/>
      <c r="C2697" s="1010"/>
      <c r="D2697" s="979"/>
      <c r="E2697" s="1024"/>
      <c r="F2697" s="1180"/>
      <c r="G2697" s="943"/>
      <c r="H2697" s="943"/>
      <c r="I2697" s="987"/>
      <c r="J2697" s="18" t="s">
        <v>159</v>
      </c>
      <c r="K2697" s="21"/>
      <c r="L2697" s="18"/>
      <c r="M2697" s="18"/>
      <c r="N2697" s="18"/>
      <c r="O2697" s="18"/>
      <c r="P2697" s="18"/>
      <c r="Q2697" s="18"/>
      <c r="R2697" s="18"/>
      <c r="S2697" s="1014"/>
      <c r="T2697" s="913"/>
      <c r="U2697" s="913"/>
      <c r="V2697" s="913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</row>
    <row r="2698" spans="1:116" ht="9.75" customHeight="1" outlineLevel="4" thickBot="1" x14ac:dyDescent="0.2">
      <c r="A2698" s="1003"/>
      <c r="B2698" s="1007"/>
      <c r="C2698" s="1011"/>
      <c r="D2698" s="980"/>
      <c r="E2698" s="1025"/>
      <c r="F2698" s="1181"/>
      <c r="G2698" s="944"/>
      <c r="H2698" s="944"/>
      <c r="I2698" s="988"/>
      <c r="J2698" s="19" t="s">
        <v>385</v>
      </c>
      <c r="K2698" s="19">
        <f>SUM(K2694:K2697)</f>
        <v>0</v>
      </c>
      <c r="L2698" s="19">
        <f>SUM(L2694:L2697)</f>
        <v>0</v>
      </c>
      <c r="M2698" s="19">
        <f t="shared" ref="M2698:R2698" si="648">SUM(M2694:M2697)</f>
        <v>0</v>
      </c>
      <c r="N2698" s="19">
        <f t="shared" si="648"/>
        <v>0</v>
      </c>
      <c r="O2698" s="19">
        <f t="shared" si="648"/>
        <v>0</v>
      </c>
      <c r="P2698" s="19">
        <f t="shared" si="648"/>
        <v>0</v>
      </c>
      <c r="Q2698" s="19">
        <f t="shared" si="648"/>
        <v>0</v>
      </c>
      <c r="R2698" s="19">
        <f t="shared" si="648"/>
        <v>0</v>
      </c>
      <c r="S2698" s="1015"/>
      <c r="T2698" s="914"/>
      <c r="U2698" s="914"/>
      <c r="V2698" s="914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</row>
    <row r="2699" spans="1:116" ht="9.75" customHeight="1" outlineLevel="4" x14ac:dyDescent="0.15">
      <c r="A2699" s="1000" t="s">
        <v>128</v>
      </c>
      <c r="B2699" s="1004" t="s">
        <v>12</v>
      </c>
      <c r="C2699" s="1008" t="s">
        <v>10</v>
      </c>
      <c r="D2699" s="978">
        <v>4</v>
      </c>
      <c r="E2699" s="960" t="s">
        <v>11</v>
      </c>
      <c r="F2699" s="1145" t="s">
        <v>379</v>
      </c>
      <c r="G2699" s="942"/>
      <c r="H2699" s="942" t="s">
        <v>62</v>
      </c>
      <c r="I2699" s="942" t="s">
        <v>80</v>
      </c>
      <c r="J2699" s="14" t="s">
        <v>156</v>
      </c>
      <c r="K2699" s="20"/>
      <c r="L2699" s="20"/>
      <c r="M2699" s="17"/>
      <c r="N2699" s="17"/>
      <c r="O2699" s="17"/>
      <c r="P2699" s="17"/>
      <c r="Q2699" s="16"/>
      <c r="R2699" s="16"/>
      <c r="S2699" s="945"/>
      <c r="T2699" s="912"/>
      <c r="U2699" s="912"/>
      <c r="V2699" s="912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</row>
    <row r="2700" spans="1:116" ht="9.75" customHeight="1" outlineLevel="4" x14ac:dyDescent="0.15">
      <c r="A2700" s="1001"/>
      <c r="B2700" s="1005"/>
      <c r="C2700" s="1009"/>
      <c r="D2700" s="979"/>
      <c r="E2700" s="961"/>
      <c r="F2700" s="1146"/>
      <c r="G2700" s="943"/>
      <c r="H2700" s="943"/>
      <c r="I2700" s="943"/>
      <c r="J2700" s="16" t="s">
        <v>157</v>
      </c>
      <c r="K2700" s="20"/>
      <c r="L2700" s="20"/>
      <c r="M2700" s="17"/>
      <c r="N2700" s="17"/>
      <c r="O2700" s="17"/>
      <c r="P2700" s="17"/>
      <c r="Q2700" s="16"/>
      <c r="R2700" s="16"/>
      <c r="S2700" s="946"/>
      <c r="T2700" s="913"/>
      <c r="U2700" s="913"/>
      <c r="V2700" s="913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</row>
    <row r="2701" spans="1:116" ht="9.75" customHeight="1" outlineLevel="4" x14ac:dyDescent="0.15">
      <c r="A2701" s="1001"/>
      <c r="B2701" s="1005"/>
      <c r="C2701" s="1009"/>
      <c r="D2701" s="979"/>
      <c r="E2701" s="961"/>
      <c r="F2701" s="1146"/>
      <c r="G2701" s="943"/>
      <c r="H2701" s="943"/>
      <c r="I2701" s="943"/>
      <c r="J2701" s="16" t="s">
        <v>158</v>
      </c>
      <c r="K2701" s="20"/>
      <c r="L2701" s="20"/>
      <c r="M2701" s="17"/>
      <c r="N2701" s="17"/>
      <c r="O2701" s="17"/>
      <c r="P2701" s="17"/>
      <c r="Q2701" s="16"/>
      <c r="R2701" s="16"/>
      <c r="S2701" s="946"/>
      <c r="T2701" s="913"/>
      <c r="U2701" s="913"/>
      <c r="V2701" s="913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</row>
    <row r="2702" spans="1:116" ht="9.75" customHeight="1" outlineLevel="4" x14ac:dyDescent="0.15">
      <c r="A2702" s="1002"/>
      <c r="B2702" s="1006"/>
      <c r="C2702" s="1010"/>
      <c r="D2702" s="979"/>
      <c r="E2702" s="961"/>
      <c r="F2702" s="1147"/>
      <c r="G2702" s="943"/>
      <c r="H2702" s="943"/>
      <c r="I2702" s="943"/>
      <c r="J2702" s="18" t="s">
        <v>159</v>
      </c>
      <c r="K2702" s="21"/>
      <c r="L2702" s="21"/>
      <c r="M2702" s="22"/>
      <c r="N2702" s="22"/>
      <c r="O2702" s="22"/>
      <c r="P2702" s="22"/>
      <c r="Q2702" s="18"/>
      <c r="R2702" s="18"/>
      <c r="S2702" s="946"/>
      <c r="T2702" s="913"/>
      <c r="U2702" s="913"/>
      <c r="V2702" s="913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</row>
    <row r="2703" spans="1:116" ht="9.75" customHeight="1" outlineLevel="4" thickBot="1" x14ac:dyDescent="0.2">
      <c r="A2703" s="1003"/>
      <c r="B2703" s="1007"/>
      <c r="C2703" s="1011"/>
      <c r="D2703" s="980"/>
      <c r="E2703" s="962"/>
      <c r="F2703" s="1148"/>
      <c r="G2703" s="944"/>
      <c r="H2703" s="944"/>
      <c r="I2703" s="944"/>
      <c r="J2703" s="19" t="s">
        <v>385</v>
      </c>
      <c r="K2703" s="19">
        <f>SUM(K2699:K2702)</f>
        <v>0</v>
      </c>
      <c r="L2703" s="19">
        <f>SUM(L2699:L2702)</f>
        <v>0</v>
      </c>
      <c r="M2703" s="19">
        <f t="shared" ref="M2703:R2703" si="649">SUM(M2699:M2702)</f>
        <v>0</v>
      </c>
      <c r="N2703" s="19">
        <f t="shared" si="649"/>
        <v>0</v>
      </c>
      <c r="O2703" s="19">
        <f t="shared" si="649"/>
        <v>0</v>
      </c>
      <c r="P2703" s="19">
        <f t="shared" si="649"/>
        <v>0</v>
      </c>
      <c r="Q2703" s="19">
        <f t="shared" si="649"/>
        <v>0</v>
      </c>
      <c r="R2703" s="19">
        <f t="shared" si="649"/>
        <v>0</v>
      </c>
      <c r="S2703" s="947"/>
      <c r="T2703" s="914"/>
      <c r="U2703" s="914"/>
      <c r="V2703" s="914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</row>
    <row r="2704" spans="1:116" ht="10.5" customHeight="1" outlineLevel="4" x14ac:dyDescent="0.15">
      <c r="A2704" s="1000" t="s">
        <v>128</v>
      </c>
      <c r="B2704" s="1004" t="s">
        <v>12</v>
      </c>
      <c r="C2704" s="1008" t="s">
        <v>10</v>
      </c>
      <c r="D2704" s="978">
        <v>4</v>
      </c>
      <c r="E2704" s="960" t="s">
        <v>12</v>
      </c>
      <c r="F2704" s="1138" t="s">
        <v>338</v>
      </c>
      <c r="G2704" s="986"/>
      <c r="H2704" s="986" t="s">
        <v>62</v>
      </c>
      <c r="I2704" s="986" t="s">
        <v>339</v>
      </c>
      <c r="J2704" s="14" t="s">
        <v>156</v>
      </c>
      <c r="K2704" s="20"/>
      <c r="L2704" s="20"/>
      <c r="M2704" s="17"/>
      <c r="N2704" s="17"/>
      <c r="O2704" s="17"/>
      <c r="P2704" s="17"/>
      <c r="Q2704" s="16"/>
      <c r="R2704" s="16"/>
      <c r="S2704" s="945"/>
      <c r="T2704" s="912"/>
      <c r="U2704" s="912"/>
      <c r="V2704" s="912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  <c r="DK2704" s="6"/>
      <c r="DL2704" s="6"/>
    </row>
    <row r="2705" spans="1:116" ht="11.25" customHeight="1" outlineLevel="4" x14ac:dyDescent="0.15">
      <c r="A2705" s="1001"/>
      <c r="B2705" s="1005"/>
      <c r="C2705" s="1009"/>
      <c r="D2705" s="979"/>
      <c r="E2705" s="961"/>
      <c r="F2705" s="1139"/>
      <c r="G2705" s="985"/>
      <c r="H2705" s="985"/>
      <c r="I2705" s="985"/>
      <c r="J2705" s="16" t="s">
        <v>157</v>
      </c>
      <c r="K2705" s="20"/>
      <c r="L2705" s="20"/>
      <c r="M2705" s="17"/>
      <c r="N2705" s="17"/>
      <c r="O2705" s="17"/>
      <c r="P2705" s="17"/>
      <c r="Q2705" s="16"/>
      <c r="R2705" s="16"/>
      <c r="S2705" s="946"/>
      <c r="T2705" s="913"/>
      <c r="U2705" s="913"/>
      <c r="V2705" s="913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</row>
    <row r="2706" spans="1:116" ht="10.5" outlineLevel="4" x14ac:dyDescent="0.15">
      <c r="A2706" s="1001"/>
      <c r="B2706" s="1005"/>
      <c r="C2706" s="1009"/>
      <c r="D2706" s="979"/>
      <c r="E2706" s="961"/>
      <c r="F2706" s="1139"/>
      <c r="G2706" s="985"/>
      <c r="H2706" s="985"/>
      <c r="I2706" s="985"/>
      <c r="J2706" s="16" t="s">
        <v>158</v>
      </c>
      <c r="K2706" s="20"/>
      <c r="L2706" s="20"/>
      <c r="M2706" s="17"/>
      <c r="N2706" s="17"/>
      <c r="O2706" s="17"/>
      <c r="P2706" s="17"/>
      <c r="Q2706" s="16"/>
      <c r="R2706" s="16"/>
      <c r="S2706" s="946"/>
      <c r="T2706" s="913"/>
      <c r="U2706" s="913"/>
      <c r="V2706" s="913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</row>
    <row r="2707" spans="1:116" ht="10.5" outlineLevel="4" x14ac:dyDescent="0.15">
      <c r="A2707" s="1002"/>
      <c r="B2707" s="1006"/>
      <c r="C2707" s="1010"/>
      <c r="D2707" s="979"/>
      <c r="E2707" s="961"/>
      <c r="F2707" s="1140"/>
      <c r="G2707" s="987"/>
      <c r="H2707" s="987"/>
      <c r="I2707" s="987"/>
      <c r="J2707" s="18" t="s">
        <v>159</v>
      </c>
      <c r="K2707" s="21"/>
      <c r="L2707" s="21"/>
      <c r="M2707" s="22"/>
      <c r="N2707" s="22"/>
      <c r="O2707" s="22"/>
      <c r="P2707" s="22"/>
      <c r="Q2707" s="18"/>
      <c r="R2707" s="18"/>
      <c r="S2707" s="946"/>
      <c r="T2707" s="913"/>
      <c r="U2707" s="913"/>
      <c r="V2707" s="913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</row>
    <row r="2708" spans="1:116" ht="11.25" outlineLevel="4" thickBot="1" x14ac:dyDescent="0.2">
      <c r="A2708" s="1003"/>
      <c r="B2708" s="1007"/>
      <c r="C2708" s="1011"/>
      <c r="D2708" s="980"/>
      <c r="E2708" s="962"/>
      <c r="F2708" s="1141"/>
      <c r="G2708" s="988"/>
      <c r="H2708" s="988"/>
      <c r="I2708" s="988"/>
      <c r="J2708" s="19" t="s">
        <v>385</v>
      </c>
      <c r="K2708" s="19">
        <f>SUM(K2704:K2707)</f>
        <v>0</v>
      </c>
      <c r="L2708" s="19">
        <f>SUM(L2704:L2707)</f>
        <v>0</v>
      </c>
      <c r="M2708" s="19">
        <f t="shared" ref="M2708:R2708" si="650">SUM(M2704:M2707)</f>
        <v>0</v>
      </c>
      <c r="N2708" s="19">
        <f t="shared" si="650"/>
        <v>0</v>
      </c>
      <c r="O2708" s="19">
        <f t="shared" si="650"/>
        <v>0</v>
      </c>
      <c r="P2708" s="19">
        <f t="shared" si="650"/>
        <v>0</v>
      </c>
      <c r="Q2708" s="19">
        <f t="shared" si="650"/>
        <v>0</v>
      </c>
      <c r="R2708" s="19">
        <f t="shared" si="650"/>
        <v>0</v>
      </c>
      <c r="S2708" s="947"/>
      <c r="T2708" s="914"/>
      <c r="U2708" s="914"/>
      <c r="V2708" s="914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</row>
    <row r="2709" spans="1:116" ht="10.5" customHeight="1" outlineLevel="4" x14ac:dyDescent="0.15">
      <c r="A2709" s="1000" t="s">
        <v>128</v>
      </c>
      <c r="B2709" s="1004" t="s">
        <v>12</v>
      </c>
      <c r="C2709" s="1008" t="s">
        <v>10</v>
      </c>
      <c r="D2709" s="978">
        <v>4</v>
      </c>
      <c r="E2709" s="960" t="s">
        <v>41</v>
      </c>
      <c r="F2709" s="981"/>
      <c r="G2709" s="986"/>
      <c r="H2709" s="986"/>
      <c r="I2709" s="986"/>
      <c r="J2709" s="14" t="s">
        <v>156</v>
      </c>
      <c r="K2709" s="20"/>
      <c r="L2709" s="20"/>
      <c r="M2709" s="17"/>
      <c r="N2709" s="17"/>
      <c r="O2709" s="17"/>
      <c r="P2709" s="17"/>
      <c r="Q2709" s="16"/>
      <c r="R2709" s="16"/>
      <c r="S2709" s="945"/>
      <c r="T2709" s="912"/>
      <c r="U2709" s="912"/>
      <c r="V2709" s="912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  <c r="DK2709" s="6"/>
      <c r="DL2709" s="6"/>
    </row>
    <row r="2710" spans="1:116" ht="11.25" customHeight="1" outlineLevel="4" x14ac:dyDescent="0.15">
      <c r="A2710" s="1001"/>
      <c r="B2710" s="1005"/>
      <c r="C2710" s="1009"/>
      <c r="D2710" s="979"/>
      <c r="E2710" s="961"/>
      <c r="F2710" s="982"/>
      <c r="G2710" s="985"/>
      <c r="H2710" s="985"/>
      <c r="I2710" s="985"/>
      <c r="J2710" s="16" t="s">
        <v>157</v>
      </c>
      <c r="K2710" s="20"/>
      <c r="L2710" s="20"/>
      <c r="M2710" s="17"/>
      <c r="N2710" s="17"/>
      <c r="O2710" s="17"/>
      <c r="P2710" s="17"/>
      <c r="Q2710" s="16"/>
      <c r="R2710" s="16"/>
      <c r="S2710" s="946"/>
      <c r="T2710" s="913"/>
      <c r="U2710" s="913"/>
      <c r="V2710" s="913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</row>
    <row r="2711" spans="1:116" ht="10.5" outlineLevel="4" x14ac:dyDescent="0.15">
      <c r="A2711" s="1001"/>
      <c r="B2711" s="1005"/>
      <c r="C2711" s="1009"/>
      <c r="D2711" s="979"/>
      <c r="E2711" s="961"/>
      <c r="F2711" s="982"/>
      <c r="G2711" s="985"/>
      <c r="H2711" s="985"/>
      <c r="I2711" s="985"/>
      <c r="J2711" s="16" t="s">
        <v>158</v>
      </c>
      <c r="K2711" s="20"/>
      <c r="L2711" s="20"/>
      <c r="M2711" s="17"/>
      <c r="N2711" s="17"/>
      <c r="O2711" s="17"/>
      <c r="P2711" s="17"/>
      <c r="Q2711" s="16"/>
      <c r="R2711" s="16"/>
      <c r="S2711" s="946"/>
      <c r="T2711" s="913"/>
      <c r="U2711" s="913"/>
      <c r="V2711" s="913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</row>
    <row r="2712" spans="1:116" ht="10.5" outlineLevel="4" x14ac:dyDescent="0.15">
      <c r="A2712" s="1002"/>
      <c r="B2712" s="1006"/>
      <c r="C2712" s="1010"/>
      <c r="D2712" s="979"/>
      <c r="E2712" s="961"/>
      <c r="F2712" s="983"/>
      <c r="G2712" s="987"/>
      <c r="H2712" s="987"/>
      <c r="I2712" s="987"/>
      <c r="J2712" s="18" t="s">
        <v>159</v>
      </c>
      <c r="K2712" s="21"/>
      <c r="L2712" s="21"/>
      <c r="M2712" s="22"/>
      <c r="N2712" s="22"/>
      <c r="O2712" s="22"/>
      <c r="P2712" s="22"/>
      <c r="Q2712" s="18"/>
      <c r="R2712" s="18"/>
      <c r="S2712" s="946"/>
      <c r="T2712" s="913"/>
      <c r="U2712" s="913"/>
      <c r="V2712" s="913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</row>
    <row r="2713" spans="1:116" ht="11.25" outlineLevel="4" thickBot="1" x14ac:dyDescent="0.2">
      <c r="A2713" s="1003"/>
      <c r="B2713" s="1007"/>
      <c r="C2713" s="1011"/>
      <c r="D2713" s="980"/>
      <c r="E2713" s="962"/>
      <c r="F2713" s="984"/>
      <c r="G2713" s="988"/>
      <c r="H2713" s="988"/>
      <c r="I2713" s="988"/>
      <c r="J2713" s="19" t="s">
        <v>385</v>
      </c>
      <c r="K2713" s="19">
        <f>SUM(K2709:K2712)</f>
        <v>0</v>
      </c>
      <c r="L2713" s="19">
        <f>SUM(L2709:L2712)</f>
        <v>0</v>
      </c>
      <c r="M2713" s="19">
        <f t="shared" ref="M2713:R2713" si="651">SUM(M2709:M2712)</f>
        <v>0</v>
      </c>
      <c r="N2713" s="19">
        <f t="shared" si="651"/>
        <v>0</v>
      </c>
      <c r="O2713" s="19">
        <f t="shared" si="651"/>
        <v>0</v>
      </c>
      <c r="P2713" s="19">
        <f t="shared" si="651"/>
        <v>0</v>
      </c>
      <c r="Q2713" s="19">
        <f t="shared" si="651"/>
        <v>0</v>
      </c>
      <c r="R2713" s="19">
        <f t="shared" si="651"/>
        <v>0</v>
      </c>
      <c r="S2713" s="947"/>
      <c r="T2713" s="914"/>
      <c r="U2713" s="914"/>
      <c r="V2713" s="914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</row>
    <row r="2714" spans="1:116" ht="15.75" customHeight="1" outlineLevel="3" thickBot="1" x14ac:dyDescent="0.2">
      <c r="A2714" s="30" t="s">
        <v>128</v>
      </c>
      <c r="B2714" s="31" t="s">
        <v>12</v>
      </c>
      <c r="C2714" s="10" t="s">
        <v>10</v>
      </c>
      <c r="D2714" s="25">
        <v>4</v>
      </c>
      <c r="E2714" s="915" t="s">
        <v>46</v>
      </c>
      <c r="F2714" s="916"/>
      <c r="G2714" s="916"/>
      <c r="H2714" s="916"/>
      <c r="I2714" s="916"/>
      <c r="J2714" s="917"/>
      <c r="K2714" s="26">
        <f>K2698+K2703+K2708+K2713</f>
        <v>0</v>
      </c>
      <c r="L2714" s="26">
        <f>L2698+L2703+L2708+L2713</f>
        <v>0</v>
      </c>
      <c r="M2714" s="26">
        <f t="shared" ref="M2714:R2714" si="652">M2698+M2703+M2708+M2713</f>
        <v>0</v>
      </c>
      <c r="N2714" s="26">
        <f t="shared" si="652"/>
        <v>0</v>
      </c>
      <c r="O2714" s="26">
        <f t="shared" si="652"/>
        <v>0</v>
      </c>
      <c r="P2714" s="26">
        <f t="shared" si="652"/>
        <v>0</v>
      </c>
      <c r="Q2714" s="26">
        <f t="shared" si="652"/>
        <v>0</v>
      </c>
      <c r="R2714" s="26">
        <f t="shared" si="652"/>
        <v>0</v>
      </c>
      <c r="S2714" s="42" t="s">
        <v>13</v>
      </c>
      <c r="T2714" s="43" t="s">
        <v>13</v>
      </c>
      <c r="U2714" s="44" t="s">
        <v>13</v>
      </c>
      <c r="V2714" s="45" t="s">
        <v>13</v>
      </c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</row>
    <row r="2715" spans="1:116" ht="15.75" customHeight="1" outlineLevel="2" thickBot="1" x14ac:dyDescent="0.2">
      <c r="A2715" s="30" t="s">
        <v>128</v>
      </c>
      <c r="B2715" s="31" t="s">
        <v>12</v>
      </c>
      <c r="C2715" s="10" t="s">
        <v>10</v>
      </c>
      <c r="D2715" s="918" t="s">
        <v>21</v>
      </c>
      <c r="E2715" s="919"/>
      <c r="F2715" s="919"/>
      <c r="G2715" s="919"/>
      <c r="H2715" s="919"/>
      <c r="I2715" s="919"/>
      <c r="J2715" s="919"/>
      <c r="K2715" s="32">
        <f t="shared" ref="K2715" si="653">+K2675+K2658+K2692+K2714</f>
        <v>0</v>
      </c>
      <c r="L2715" s="32">
        <f t="shared" ref="L2715:R2715" si="654">+L2675+L2658+L2692+L2714</f>
        <v>0</v>
      </c>
      <c r="M2715" s="32">
        <f t="shared" si="654"/>
        <v>0</v>
      </c>
      <c r="N2715" s="32">
        <f t="shared" si="654"/>
        <v>0</v>
      </c>
      <c r="O2715" s="32">
        <f t="shared" si="654"/>
        <v>0</v>
      </c>
      <c r="P2715" s="32">
        <f t="shared" si="654"/>
        <v>0</v>
      </c>
      <c r="Q2715" s="32">
        <f t="shared" si="654"/>
        <v>0</v>
      </c>
      <c r="R2715" s="32">
        <f t="shared" si="654"/>
        <v>0</v>
      </c>
      <c r="S2715" s="33" t="s">
        <v>13</v>
      </c>
      <c r="T2715" s="34" t="s">
        <v>13</v>
      </c>
      <c r="U2715" s="35" t="s">
        <v>13</v>
      </c>
      <c r="V2715" s="36" t="s">
        <v>13</v>
      </c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</row>
    <row r="2716" spans="1:116" ht="11.25" outlineLevel="3" thickBot="1" x14ac:dyDescent="0.2">
      <c r="A2716" s="7" t="s">
        <v>128</v>
      </c>
      <c r="B2716" s="9" t="s">
        <v>12</v>
      </c>
      <c r="C2716" s="10" t="s">
        <v>11</v>
      </c>
      <c r="D2716" s="972" t="s">
        <v>146</v>
      </c>
      <c r="E2716" s="973"/>
      <c r="F2716" s="973"/>
      <c r="G2716" s="973"/>
      <c r="H2716" s="973"/>
      <c r="I2716" s="973"/>
      <c r="J2716" s="973"/>
      <c r="K2716" s="973"/>
      <c r="L2716" s="973"/>
      <c r="M2716" s="973"/>
      <c r="N2716" s="973"/>
      <c r="O2716" s="973"/>
      <c r="P2716" s="973"/>
      <c r="Q2716" s="973"/>
      <c r="R2716" s="973"/>
      <c r="S2716" s="973"/>
      <c r="T2716" s="973"/>
      <c r="U2716" s="973"/>
      <c r="V2716" s="974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</row>
    <row r="2717" spans="1:116" ht="11.25" outlineLevel="4" thickBot="1" x14ac:dyDescent="0.2">
      <c r="A2717" s="11" t="s">
        <v>128</v>
      </c>
      <c r="B2717" s="12" t="s">
        <v>12</v>
      </c>
      <c r="C2717" s="86" t="s">
        <v>11</v>
      </c>
      <c r="D2717" s="13">
        <v>1</v>
      </c>
      <c r="E2717" s="1016" t="s">
        <v>147</v>
      </c>
      <c r="F2717" s="1017"/>
      <c r="G2717" s="1017"/>
      <c r="H2717" s="1017"/>
      <c r="I2717" s="1017"/>
      <c r="J2717" s="1017"/>
      <c r="K2717" s="1017"/>
      <c r="L2717" s="1017"/>
      <c r="M2717" s="1017"/>
      <c r="N2717" s="1017"/>
      <c r="O2717" s="1017"/>
      <c r="P2717" s="1017"/>
      <c r="Q2717" s="1017"/>
      <c r="R2717" s="1017"/>
      <c r="S2717" s="1017"/>
      <c r="T2717" s="1017"/>
      <c r="U2717" s="1017"/>
      <c r="V2717" s="1018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</row>
    <row r="2718" spans="1:116" ht="15" customHeight="1" outlineLevel="4" x14ac:dyDescent="0.15">
      <c r="A2718" s="1000" t="s">
        <v>128</v>
      </c>
      <c r="B2718" s="1004" t="s">
        <v>12</v>
      </c>
      <c r="C2718" s="1008" t="s">
        <v>11</v>
      </c>
      <c r="D2718" s="978">
        <v>1</v>
      </c>
      <c r="E2718" s="1022" t="s">
        <v>10</v>
      </c>
      <c r="F2718" s="1165" t="s">
        <v>331</v>
      </c>
      <c r="G2718" s="986" t="s">
        <v>444</v>
      </c>
      <c r="H2718" s="942" t="s">
        <v>128</v>
      </c>
      <c r="I2718" s="942" t="s">
        <v>473</v>
      </c>
      <c r="J2718" s="16" t="s">
        <v>156</v>
      </c>
      <c r="K2718" s="20">
        <v>59851.21</v>
      </c>
      <c r="L2718" s="14">
        <v>399008.08</v>
      </c>
      <c r="M2718" s="15">
        <f>N2718+P2718</f>
        <v>399008.08</v>
      </c>
      <c r="N2718" s="15">
        <v>399008.08</v>
      </c>
      <c r="O2718" s="15"/>
      <c r="P2718" s="15">
        <v>0</v>
      </c>
      <c r="Q2718" s="14">
        <v>0</v>
      </c>
      <c r="R2718" s="14">
        <v>0</v>
      </c>
      <c r="S2718" s="1019" t="s">
        <v>436</v>
      </c>
      <c r="T2718" s="912">
        <v>0</v>
      </c>
      <c r="U2718" s="912">
        <v>13.8</v>
      </c>
      <c r="V2718" s="912" t="s">
        <v>13</v>
      </c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</row>
    <row r="2719" spans="1:116" ht="15.75" customHeight="1" outlineLevel="4" thickBot="1" x14ac:dyDescent="0.2">
      <c r="A2719" s="1001"/>
      <c r="B2719" s="1005"/>
      <c r="C2719" s="1009"/>
      <c r="D2719" s="979"/>
      <c r="E2719" s="1023"/>
      <c r="F2719" s="1142"/>
      <c r="G2719" s="985"/>
      <c r="H2719" s="943"/>
      <c r="I2719" s="943"/>
      <c r="J2719" s="16" t="s">
        <v>157</v>
      </c>
      <c r="K2719" s="20"/>
      <c r="L2719" s="16"/>
      <c r="M2719" s="17"/>
      <c r="N2719" s="17"/>
      <c r="O2719" s="17"/>
      <c r="P2719" s="17"/>
      <c r="Q2719" s="16"/>
      <c r="R2719" s="16"/>
      <c r="S2719" s="1021"/>
      <c r="T2719" s="913"/>
      <c r="U2719" s="913"/>
      <c r="V2719" s="913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</row>
    <row r="2720" spans="1:116" ht="12.75" customHeight="1" outlineLevel="4" x14ac:dyDescent="0.15">
      <c r="A2720" s="1001"/>
      <c r="B2720" s="1005"/>
      <c r="C2720" s="1009"/>
      <c r="D2720" s="979"/>
      <c r="E2720" s="1023"/>
      <c r="F2720" s="1142"/>
      <c r="G2720" s="985"/>
      <c r="H2720" s="97" t="s">
        <v>388</v>
      </c>
      <c r="I2720" s="943"/>
      <c r="J2720" s="16" t="s">
        <v>158</v>
      </c>
      <c r="K2720" s="20">
        <v>339156.87</v>
      </c>
      <c r="L2720" s="16"/>
      <c r="M2720" s="17"/>
      <c r="N2720" s="17"/>
      <c r="O2720" s="17"/>
      <c r="P2720" s="17"/>
      <c r="Q2720" s="16"/>
      <c r="R2720" s="16"/>
      <c r="S2720" s="1019" t="s">
        <v>437</v>
      </c>
      <c r="T2720" s="913">
        <v>0</v>
      </c>
      <c r="U2720" s="913">
        <v>18</v>
      </c>
      <c r="V2720" s="913" t="s">
        <v>13</v>
      </c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</row>
    <row r="2721" spans="1:116" ht="12.75" customHeight="1" outlineLevel="4" x14ac:dyDescent="0.15">
      <c r="A2721" s="1002"/>
      <c r="B2721" s="1006"/>
      <c r="C2721" s="1010"/>
      <c r="D2721" s="979"/>
      <c r="E2721" s="1024"/>
      <c r="F2721" s="1143"/>
      <c r="G2721" s="987"/>
      <c r="H2721" s="989" t="s">
        <v>62</v>
      </c>
      <c r="I2721" s="943"/>
      <c r="J2721" s="18" t="s">
        <v>159</v>
      </c>
      <c r="K2721" s="21"/>
      <c r="L2721" s="18"/>
      <c r="M2721" s="18"/>
      <c r="N2721" s="18"/>
      <c r="O2721" s="18"/>
      <c r="P2721" s="18"/>
      <c r="Q2721" s="18"/>
      <c r="R2721" s="18"/>
      <c r="S2721" s="1020"/>
      <c r="T2721" s="913"/>
      <c r="U2721" s="913"/>
      <c r="V2721" s="913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</row>
    <row r="2722" spans="1:116" ht="12.75" customHeight="1" outlineLevel="4" thickBot="1" x14ac:dyDescent="0.2">
      <c r="A2722" s="1003"/>
      <c r="B2722" s="1007"/>
      <c r="C2722" s="1011"/>
      <c r="D2722" s="980"/>
      <c r="E2722" s="1025"/>
      <c r="F2722" s="1144"/>
      <c r="G2722" s="988"/>
      <c r="H2722" s="944"/>
      <c r="I2722" s="944"/>
      <c r="J2722" s="19" t="s">
        <v>385</v>
      </c>
      <c r="K2722" s="19">
        <f>SUM(K2718:K2721)</f>
        <v>399008.08</v>
      </c>
      <c r="L2722" s="19">
        <f>SUM(L2718:L2721)</f>
        <v>399008.08</v>
      </c>
      <c r="M2722" s="19">
        <f t="shared" ref="M2722:R2722" si="655">SUM(M2718:M2721)</f>
        <v>399008.08</v>
      </c>
      <c r="N2722" s="19">
        <f t="shared" si="655"/>
        <v>399008.08</v>
      </c>
      <c r="O2722" s="19">
        <f t="shared" si="655"/>
        <v>0</v>
      </c>
      <c r="P2722" s="19">
        <f t="shared" si="655"/>
        <v>0</v>
      </c>
      <c r="Q2722" s="19">
        <f t="shared" si="655"/>
        <v>0</v>
      </c>
      <c r="R2722" s="19">
        <f t="shared" si="655"/>
        <v>0</v>
      </c>
      <c r="S2722" s="1026"/>
      <c r="T2722" s="914"/>
      <c r="U2722" s="914"/>
      <c r="V2722" s="914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</row>
    <row r="2723" spans="1:116" ht="15.75" customHeight="1" outlineLevel="4" x14ac:dyDescent="0.15">
      <c r="A2723" s="1000" t="s">
        <v>128</v>
      </c>
      <c r="B2723" s="1004" t="s">
        <v>12</v>
      </c>
      <c r="C2723" s="1008" t="s">
        <v>11</v>
      </c>
      <c r="D2723" s="978">
        <v>1</v>
      </c>
      <c r="E2723" s="960" t="s">
        <v>11</v>
      </c>
      <c r="F2723" s="1172" t="s">
        <v>332</v>
      </c>
      <c r="G2723" s="942"/>
      <c r="H2723" s="942" t="s">
        <v>128</v>
      </c>
      <c r="I2723" s="1092" t="s">
        <v>101</v>
      </c>
      <c r="J2723" s="14" t="s">
        <v>156</v>
      </c>
      <c r="K2723" s="20"/>
      <c r="L2723" s="20"/>
      <c r="M2723" s="17"/>
      <c r="N2723" s="17"/>
      <c r="O2723" s="17"/>
      <c r="P2723" s="17"/>
      <c r="Q2723" s="16"/>
      <c r="R2723" s="16"/>
      <c r="S2723" s="1019" t="s">
        <v>439</v>
      </c>
      <c r="T2723" s="91" t="s">
        <v>13</v>
      </c>
      <c r="U2723" s="91" t="s">
        <v>13</v>
      </c>
      <c r="V2723" s="91">
        <v>0.1</v>
      </c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</row>
    <row r="2724" spans="1:116" ht="15.75" customHeight="1" outlineLevel="4" thickBot="1" x14ac:dyDescent="0.2">
      <c r="A2724" s="1001"/>
      <c r="B2724" s="1005"/>
      <c r="C2724" s="1009"/>
      <c r="D2724" s="979"/>
      <c r="E2724" s="961"/>
      <c r="F2724" s="1173"/>
      <c r="G2724" s="943"/>
      <c r="H2724" s="943"/>
      <c r="I2724" s="1043"/>
      <c r="J2724" s="16" t="s">
        <v>157</v>
      </c>
      <c r="K2724" s="20"/>
      <c r="L2724" s="20"/>
      <c r="M2724" s="17"/>
      <c r="N2724" s="17"/>
      <c r="O2724" s="17"/>
      <c r="P2724" s="17"/>
      <c r="Q2724" s="16"/>
      <c r="R2724" s="16"/>
      <c r="S2724" s="1021"/>
      <c r="T2724" s="913" t="s">
        <v>13</v>
      </c>
      <c r="U2724" s="913" t="s">
        <v>13</v>
      </c>
      <c r="V2724" s="913">
        <v>1</v>
      </c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</row>
    <row r="2725" spans="1:116" ht="15.75" customHeight="1" outlineLevel="4" x14ac:dyDescent="0.15">
      <c r="A2725" s="1001"/>
      <c r="B2725" s="1005"/>
      <c r="C2725" s="1009"/>
      <c r="D2725" s="979"/>
      <c r="E2725" s="961"/>
      <c r="F2725" s="1173"/>
      <c r="G2725" s="943"/>
      <c r="H2725" s="97" t="s">
        <v>388</v>
      </c>
      <c r="I2725" s="1043"/>
      <c r="J2725" s="16" t="s">
        <v>158</v>
      </c>
      <c r="K2725" s="20"/>
      <c r="L2725" s="20"/>
      <c r="M2725" s="17"/>
      <c r="N2725" s="17"/>
      <c r="O2725" s="17"/>
      <c r="P2725" s="17"/>
      <c r="Q2725" s="16"/>
      <c r="R2725" s="16"/>
      <c r="S2725" s="1019" t="s">
        <v>437</v>
      </c>
      <c r="T2725" s="913"/>
      <c r="U2725" s="913"/>
      <c r="V2725" s="913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</row>
    <row r="2726" spans="1:116" ht="15.75" customHeight="1" outlineLevel="4" x14ac:dyDescent="0.15">
      <c r="A2726" s="1002"/>
      <c r="B2726" s="1006"/>
      <c r="C2726" s="1010"/>
      <c r="D2726" s="979"/>
      <c r="E2726" s="961"/>
      <c r="F2726" s="1173"/>
      <c r="G2726" s="943"/>
      <c r="H2726" s="989" t="s">
        <v>62</v>
      </c>
      <c r="I2726" s="1043"/>
      <c r="J2726" s="18" t="s">
        <v>159</v>
      </c>
      <c r="K2726" s="21"/>
      <c r="L2726" s="21"/>
      <c r="M2726" s="22"/>
      <c r="N2726" s="22"/>
      <c r="O2726" s="22"/>
      <c r="P2726" s="22"/>
      <c r="Q2726" s="18"/>
      <c r="R2726" s="18"/>
      <c r="S2726" s="1020"/>
      <c r="T2726" s="913" t="s">
        <v>13</v>
      </c>
      <c r="U2726" s="913" t="s">
        <v>13</v>
      </c>
      <c r="V2726" s="913">
        <v>1</v>
      </c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6"/>
      <c r="CW2726" s="6"/>
      <c r="CX2726" s="6"/>
      <c r="CY2726" s="6"/>
      <c r="CZ2726" s="6"/>
      <c r="DA2726" s="6"/>
      <c r="DB2726" s="6"/>
      <c r="DC2726" s="6"/>
      <c r="DD2726" s="6"/>
      <c r="DE2726" s="6"/>
      <c r="DF2726" s="6"/>
      <c r="DG2726" s="6"/>
      <c r="DH2726" s="6"/>
      <c r="DI2726" s="6"/>
      <c r="DJ2726" s="6"/>
      <c r="DK2726" s="6"/>
      <c r="DL2726" s="6"/>
    </row>
    <row r="2727" spans="1:116" ht="51.75" customHeight="1" outlineLevel="4" thickBot="1" x14ac:dyDescent="0.2">
      <c r="A2727" s="1003"/>
      <c r="B2727" s="1007"/>
      <c r="C2727" s="1011"/>
      <c r="D2727" s="980"/>
      <c r="E2727" s="962"/>
      <c r="F2727" s="1174"/>
      <c r="G2727" s="944"/>
      <c r="H2727" s="944"/>
      <c r="I2727" s="1044"/>
      <c r="J2727" s="19" t="s">
        <v>385</v>
      </c>
      <c r="K2727" s="19">
        <f>SUM(K2723:K2726)</f>
        <v>0</v>
      </c>
      <c r="L2727" s="19">
        <f>SUM(L2723:L2726)</f>
        <v>0</v>
      </c>
      <c r="M2727" s="19">
        <f t="shared" ref="M2727:R2727" si="656">SUM(M2723:M2726)</f>
        <v>0</v>
      </c>
      <c r="N2727" s="19">
        <f t="shared" si="656"/>
        <v>0</v>
      </c>
      <c r="O2727" s="19">
        <f t="shared" si="656"/>
        <v>0</v>
      </c>
      <c r="P2727" s="19">
        <f t="shared" si="656"/>
        <v>0</v>
      </c>
      <c r="Q2727" s="19">
        <f t="shared" si="656"/>
        <v>0</v>
      </c>
      <c r="R2727" s="19">
        <f t="shared" si="656"/>
        <v>0</v>
      </c>
      <c r="S2727" s="105" t="s">
        <v>438</v>
      </c>
      <c r="T2727" s="914"/>
      <c r="U2727" s="914"/>
      <c r="V2727" s="914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</row>
    <row r="2728" spans="1:116" ht="9.75" customHeight="1" outlineLevel="4" x14ac:dyDescent="0.15">
      <c r="A2728" s="1000" t="s">
        <v>128</v>
      </c>
      <c r="B2728" s="1004" t="s">
        <v>12</v>
      </c>
      <c r="C2728" s="1008" t="s">
        <v>11</v>
      </c>
      <c r="D2728" s="978">
        <v>1</v>
      </c>
      <c r="E2728" s="960" t="s">
        <v>12</v>
      </c>
      <c r="F2728" s="1145" t="s">
        <v>380</v>
      </c>
      <c r="G2728" s="942"/>
      <c r="H2728" s="942" t="s">
        <v>62</v>
      </c>
      <c r="I2728" s="942" t="s">
        <v>80</v>
      </c>
      <c r="J2728" s="14" t="s">
        <v>156</v>
      </c>
      <c r="K2728" s="20"/>
      <c r="L2728" s="20"/>
      <c r="M2728" s="17"/>
      <c r="N2728" s="17"/>
      <c r="O2728" s="17"/>
      <c r="P2728" s="17"/>
      <c r="Q2728" s="16"/>
      <c r="R2728" s="16"/>
      <c r="S2728" s="945"/>
      <c r="T2728" s="912"/>
      <c r="U2728" s="912"/>
      <c r="V2728" s="912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</row>
    <row r="2729" spans="1:116" ht="9.75" customHeight="1" outlineLevel="4" x14ac:dyDescent="0.15">
      <c r="A2729" s="1001"/>
      <c r="B2729" s="1005"/>
      <c r="C2729" s="1009"/>
      <c r="D2729" s="979"/>
      <c r="E2729" s="961"/>
      <c r="F2729" s="1146"/>
      <c r="G2729" s="943"/>
      <c r="H2729" s="943"/>
      <c r="I2729" s="943"/>
      <c r="J2729" s="16" t="s">
        <v>157</v>
      </c>
      <c r="K2729" s="20"/>
      <c r="L2729" s="20"/>
      <c r="M2729" s="17"/>
      <c r="N2729" s="17"/>
      <c r="O2729" s="17"/>
      <c r="P2729" s="17"/>
      <c r="Q2729" s="16"/>
      <c r="R2729" s="16"/>
      <c r="S2729" s="946"/>
      <c r="T2729" s="913"/>
      <c r="U2729" s="913"/>
      <c r="V2729" s="913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</row>
    <row r="2730" spans="1:116" ht="9.75" customHeight="1" outlineLevel="4" x14ac:dyDescent="0.15">
      <c r="A2730" s="1001"/>
      <c r="B2730" s="1005"/>
      <c r="C2730" s="1009"/>
      <c r="D2730" s="979"/>
      <c r="E2730" s="961"/>
      <c r="F2730" s="1146"/>
      <c r="G2730" s="943"/>
      <c r="H2730" s="943"/>
      <c r="I2730" s="943"/>
      <c r="J2730" s="16" t="s">
        <v>158</v>
      </c>
      <c r="K2730" s="20"/>
      <c r="L2730" s="20"/>
      <c r="M2730" s="17"/>
      <c r="N2730" s="17"/>
      <c r="O2730" s="17"/>
      <c r="P2730" s="17"/>
      <c r="Q2730" s="16"/>
      <c r="R2730" s="16"/>
      <c r="S2730" s="946"/>
      <c r="T2730" s="913"/>
      <c r="U2730" s="913"/>
      <c r="V2730" s="913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</row>
    <row r="2731" spans="1:116" ht="9.75" customHeight="1" outlineLevel="4" x14ac:dyDescent="0.15">
      <c r="A2731" s="1002"/>
      <c r="B2731" s="1006"/>
      <c r="C2731" s="1010"/>
      <c r="D2731" s="979"/>
      <c r="E2731" s="961"/>
      <c r="F2731" s="1147"/>
      <c r="G2731" s="943"/>
      <c r="H2731" s="943"/>
      <c r="I2731" s="943"/>
      <c r="J2731" s="18" t="s">
        <v>159</v>
      </c>
      <c r="K2731" s="21"/>
      <c r="L2731" s="21"/>
      <c r="M2731" s="22"/>
      <c r="N2731" s="22"/>
      <c r="O2731" s="22"/>
      <c r="P2731" s="22"/>
      <c r="Q2731" s="18"/>
      <c r="R2731" s="18"/>
      <c r="S2731" s="946"/>
      <c r="T2731" s="913"/>
      <c r="U2731" s="913"/>
      <c r="V2731" s="913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</row>
    <row r="2732" spans="1:116" ht="9.75" customHeight="1" outlineLevel="4" thickBot="1" x14ac:dyDescent="0.2">
      <c r="A2732" s="1003"/>
      <c r="B2732" s="1007"/>
      <c r="C2732" s="1011"/>
      <c r="D2732" s="980"/>
      <c r="E2732" s="962"/>
      <c r="F2732" s="1148"/>
      <c r="G2732" s="944"/>
      <c r="H2732" s="944"/>
      <c r="I2732" s="944"/>
      <c r="J2732" s="19" t="s">
        <v>385</v>
      </c>
      <c r="K2732" s="19">
        <f>SUM(K2728:K2731)</f>
        <v>0</v>
      </c>
      <c r="L2732" s="19">
        <f>SUM(L2728:L2731)</f>
        <v>0</v>
      </c>
      <c r="M2732" s="19">
        <f t="shared" ref="M2732:R2732" si="657">SUM(M2728:M2731)</f>
        <v>0</v>
      </c>
      <c r="N2732" s="19">
        <f t="shared" si="657"/>
        <v>0</v>
      </c>
      <c r="O2732" s="19">
        <f t="shared" si="657"/>
        <v>0</v>
      </c>
      <c r="P2732" s="19">
        <f t="shared" si="657"/>
        <v>0</v>
      </c>
      <c r="Q2732" s="19">
        <f t="shared" si="657"/>
        <v>0</v>
      </c>
      <c r="R2732" s="19">
        <f t="shared" si="657"/>
        <v>0</v>
      </c>
      <c r="S2732" s="947"/>
      <c r="T2732" s="914"/>
      <c r="U2732" s="914"/>
      <c r="V2732" s="914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</row>
    <row r="2733" spans="1:116" ht="10.5" outlineLevel="4" x14ac:dyDescent="0.15">
      <c r="A2733" s="1000" t="s">
        <v>128</v>
      </c>
      <c r="B2733" s="1004" t="s">
        <v>12</v>
      </c>
      <c r="C2733" s="1008" t="s">
        <v>11</v>
      </c>
      <c r="D2733" s="978">
        <v>1</v>
      </c>
      <c r="E2733" s="960" t="s">
        <v>41</v>
      </c>
      <c r="F2733" s="963"/>
      <c r="G2733" s="942"/>
      <c r="H2733" s="986"/>
      <c r="I2733" s="942"/>
      <c r="J2733" s="14" t="s">
        <v>156</v>
      </c>
      <c r="K2733" s="20"/>
      <c r="L2733" s="20"/>
      <c r="M2733" s="17"/>
      <c r="N2733" s="17"/>
      <c r="O2733" s="17"/>
      <c r="P2733" s="17"/>
      <c r="Q2733" s="16"/>
      <c r="R2733" s="16"/>
      <c r="S2733" s="945"/>
      <c r="T2733" s="912"/>
      <c r="U2733" s="912"/>
      <c r="V2733" s="912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</row>
    <row r="2734" spans="1:116" ht="10.5" outlineLevel="4" x14ac:dyDescent="0.15">
      <c r="A2734" s="1001"/>
      <c r="B2734" s="1005"/>
      <c r="C2734" s="1009"/>
      <c r="D2734" s="979"/>
      <c r="E2734" s="961"/>
      <c r="F2734" s="964"/>
      <c r="G2734" s="943"/>
      <c r="H2734" s="985"/>
      <c r="I2734" s="943"/>
      <c r="J2734" s="16" t="s">
        <v>157</v>
      </c>
      <c r="K2734" s="20"/>
      <c r="L2734" s="20"/>
      <c r="M2734" s="17"/>
      <c r="N2734" s="17"/>
      <c r="O2734" s="17"/>
      <c r="P2734" s="17"/>
      <c r="Q2734" s="16"/>
      <c r="R2734" s="16"/>
      <c r="S2734" s="946"/>
      <c r="T2734" s="913"/>
      <c r="U2734" s="913"/>
      <c r="V2734" s="913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</row>
    <row r="2735" spans="1:116" ht="10.5" outlineLevel="4" x14ac:dyDescent="0.15">
      <c r="A2735" s="1001"/>
      <c r="B2735" s="1005"/>
      <c r="C2735" s="1009"/>
      <c r="D2735" s="979"/>
      <c r="E2735" s="961"/>
      <c r="F2735" s="964"/>
      <c r="G2735" s="943"/>
      <c r="H2735" s="985"/>
      <c r="I2735" s="943"/>
      <c r="J2735" s="16" t="s">
        <v>158</v>
      </c>
      <c r="K2735" s="20"/>
      <c r="L2735" s="20"/>
      <c r="M2735" s="17"/>
      <c r="N2735" s="17"/>
      <c r="O2735" s="17"/>
      <c r="P2735" s="17"/>
      <c r="Q2735" s="16"/>
      <c r="R2735" s="16"/>
      <c r="S2735" s="946"/>
      <c r="T2735" s="913"/>
      <c r="U2735" s="913"/>
      <c r="V2735" s="913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</row>
    <row r="2736" spans="1:116" ht="10.5" customHeight="1" outlineLevel="4" x14ac:dyDescent="0.15">
      <c r="A2736" s="1002"/>
      <c r="B2736" s="1006"/>
      <c r="C2736" s="1010"/>
      <c r="D2736" s="979"/>
      <c r="E2736" s="961"/>
      <c r="F2736" s="964"/>
      <c r="G2736" s="943"/>
      <c r="H2736" s="987"/>
      <c r="I2736" s="943"/>
      <c r="J2736" s="18" t="s">
        <v>159</v>
      </c>
      <c r="K2736" s="21"/>
      <c r="L2736" s="21"/>
      <c r="M2736" s="22"/>
      <c r="N2736" s="22"/>
      <c r="O2736" s="22"/>
      <c r="P2736" s="22"/>
      <c r="Q2736" s="18"/>
      <c r="R2736" s="18"/>
      <c r="S2736" s="946"/>
      <c r="T2736" s="913"/>
      <c r="U2736" s="913"/>
      <c r="V2736" s="913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6"/>
      <c r="CW2736" s="6"/>
      <c r="CX2736" s="6"/>
      <c r="CY2736" s="6"/>
      <c r="CZ2736" s="6"/>
      <c r="DA2736" s="6"/>
      <c r="DB2736" s="6"/>
      <c r="DC2736" s="6"/>
      <c r="DD2736" s="6"/>
      <c r="DE2736" s="6"/>
      <c r="DF2736" s="6"/>
      <c r="DG2736" s="6"/>
      <c r="DH2736" s="6"/>
      <c r="DI2736" s="6"/>
      <c r="DJ2736" s="6"/>
      <c r="DK2736" s="6"/>
      <c r="DL2736" s="6"/>
    </row>
    <row r="2737" spans="1:44" ht="10.5" customHeight="1" outlineLevel="4" thickBot="1" x14ac:dyDescent="0.2">
      <c r="A2737" s="1003"/>
      <c r="B2737" s="1007"/>
      <c r="C2737" s="1011"/>
      <c r="D2737" s="980"/>
      <c r="E2737" s="962"/>
      <c r="F2737" s="965"/>
      <c r="G2737" s="944"/>
      <c r="H2737" s="988"/>
      <c r="I2737" s="944"/>
      <c r="J2737" s="19" t="s">
        <v>385</v>
      </c>
      <c r="K2737" s="19">
        <f>SUM(K2733:K2736)</f>
        <v>0</v>
      </c>
      <c r="L2737" s="19">
        <f>SUM(L2733:L2736)</f>
        <v>0</v>
      </c>
      <c r="M2737" s="19">
        <f t="shared" ref="M2737:R2737" si="658">SUM(M2733:M2736)</f>
        <v>0</v>
      </c>
      <c r="N2737" s="19">
        <f t="shared" si="658"/>
        <v>0</v>
      </c>
      <c r="O2737" s="19">
        <f t="shared" si="658"/>
        <v>0</v>
      </c>
      <c r="P2737" s="19">
        <f t="shared" si="658"/>
        <v>0</v>
      </c>
      <c r="Q2737" s="19">
        <f t="shared" si="658"/>
        <v>0</v>
      </c>
      <c r="R2737" s="19">
        <f t="shared" si="658"/>
        <v>0</v>
      </c>
      <c r="S2737" s="947"/>
      <c r="T2737" s="914"/>
      <c r="U2737" s="914"/>
      <c r="V2737" s="914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</row>
    <row r="2738" spans="1:44" ht="9.75" customHeight="1" outlineLevel="4" x14ac:dyDescent="0.15">
      <c r="A2738" s="1000" t="s">
        <v>128</v>
      </c>
      <c r="B2738" s="1004" t="s">
        <v>12</v>
      </c>
      <c r="C2738" s="1008" t="s">
        <v>11</v>
      </c>
      <c r="D2738" s="978">
        <v>1</v>
      </c>
      <c r="E2738" s="960" t="s">
        <v>45</v>
      </c>
      <c r="F2738" s="981"/>
      <c r="G2738" s="942"/>
      <c r="H2738" s="942"/>
      <c r="I2738" s="942"/>
      <c r="J2738" s="14" t="s">
        <v>156</v>
      </c>
      <c r="K2738" s="20"/>
      <c r="L2738" s="20"/>
      <c r="M2738" s="17"/>
      <c r="N2738" s="17"/>
      <c r="O2738" s="17"/>
      <c r="P2738" s="17"/>
      <c r="Q2738" s="16"/>
      <c r="R2738" s="16"/>
      <c r="S2738" s="945"/>
      <c r="T2738" s="912"/>
      <c r="U2738" s="912"/>
      <c r="V2738" s="912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</row>
    <row r="2739" spans="1:44" ht="9.75" customHeight="1" outlineLevel="4" x14ac:dyDescent="0.15">
      <c r="A2739" s="1001"/>
      <c r="B2739" s="1005"/>
      <c r="C2739" s="1009"/>
      <c r="D2739" s="979"/>
      <c r="E2739" s="961"/>
      <c r="F2739" s="982"/>
      <c r="G2739" s="943"/>
      <c r="H2739" s="943"/>
      <c r="I2739" s="943"/>
      <c r="J2739" s="16" t="s">
        <v>157</v>
      </c>
      <c r="K2739" s="20"/>
      <c r="L2739" s="20"/>
      <c r="M2739" s="17"/>
      <c r="N2739" s="17"/>
      <c r="O2739" s="17"/>
      <c r="P2739" s="17"/>
      <c r="Q2739" s="16"/>
      <c r="R2739" s="16"/>
      <c r="S2739" s="946"/>
      <c r="T2739" s="913"/>
      <c r="U2739" s="913"/>
      <c r="V2739" s="913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</row>
    <row r="2740" spans="1:44" ht="9.75" customHeight="1" outlineLevel="4" x14ac:dyDescent="0.15">
      <c r="A2740" s="1001"/>
      <c r="B2740" s="1005"/>
      <c r="C2740" s="1009"/>
      <c r="D2740" s="979"/>
      <c r="E2740" s="961"/>
      <c r="F2740" s="982"/>
      <c r="G2740" s="943"/>
      <c r="H2740" s="943"/>
      <c r="I2740" s="943"/>
      <c r="J2740" s="16" t="s">
        <v>158</v>
      </c>
      <c r="K2740" s="20"/>
      <c r="L2740" s="20"/>
      <c r="M2740" s="17"/>
      <c r="N2740" s="17"/>
      <c r="O2740" s="17"/>
      <c r="P2740" s="17"/>
      <c r="Q2740" s="16"/>
      <c r="R2740" s="16"/>
      <c r="S2740" s="946"/>
      <c r="T2740" s="913"/>
      <c r="U2740" s="913"/>
      <c r="V2740" s="913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</row>
    <row r="2741" spans="1:44" ht="9.75" customHeight="1" outlineLevel="4" x14ac:dyDescent="0.15">
      <c r="A2741" s="1002"/>
      <c r="B2741" s="1006"/>
      <c r="C2741" s="1010"/>
      <c r="D2741" s="979"/>
      <c r="E2741" s="961"/>
      <c r="F2741" s="983"/>
      <c r="G2741" s="943"/>
      <c r="H2741" s="943"/>
      <c r="I2741" s="943"/>
      <c r="J2741" s="18" t="s">
        <v>159</v>
      </c>
      <c r="K2741" s="21"/>
      <c r="L2741" s="21"/>
      <c r="M2741" s="22"/>
      <c r="N2741" s="22"/>
      <c r="O2741" s="22"/>
      <c r="P2741" s="22"/>
      <c r="Q2741" s="18"/>
      <c r="R2741" s="18"/>
      <c r="S2741" s="946"/>
      <c r="T2741" s="913"/>
      <c r="U2741" s="913"/>
      <c r="V2741" s="913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</row>
    <row r="2742" spans="1:44" ht="9.75" customHeight="1" outlineLevel="4" thickBot="1" x14ac:dyDescent="0.2">
      <c r="A2742" s="1003"/>
      <c r="B2742" s="1007"/>
      <c r="C2742" s="1011"/>
      <c r="D2742" s="980"/>
      <c r="E2742" s="962"/>
      <c r="F2742" s="984"/>
      <c r="G2742" s="944"/>
      <c r="H2742" s="944"/>
      <c r="I2742" s="944"/>
      <c r="J2742" s="19" t="s">
        <v>385</v>
      </c>
      <c r="K2742" s="19">
        <f>SUM(K2738:K2741)</f>
        <v>0</v>
      </c>
      <c r="L2742" s="19">
        <f>SUM(L2738:L2741)</f>
        <v>0</v>
      </c>
      <c r="M2742" s="19">
        <f t="shared" ref="M2742:R2742" si="659">SUM(M2738:M2741)</f>
        <v>0</v>
      </c>
      <c r="N2742" s="19">
        <f t="shared" si="659"/>
        <v>0</v>
      </c>
      <c r="O2742" s="19">
        <f t="shared" si="659"/>
        <v>0</v>
      </c>
      <c r="P2742" s="19">
        <f t="shared" si="659"/>
        <v>0</v>
      </c>
      <c r="Q2742" s="19">
        <f t="shared" si="659"/>
        <v>0</v>
      </c>
      <c r="R2742" s="19">
        <f t="shared" si="659"/>
        <v>0</v>
      </c>
      <c r="S2742" s="947"/>
      <c r="T2742" s="914"/>
      <c r="U2742" s="914"/>
      <c r="V2742" s="914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</row>
    <row r="2743" spans="1:44" ht="9.75" customHeight="1" outlineLevel="3" thickBot="1" x14ac:dyDescent="0.2">
      <c r="A2743" s="30" t="s">
        <v>128</v>
      </c>
      <c r="B2743" s="31" t="s">
        <v>12</v>
      </c>
      <c r="C2743" s="10" t="s">
        <v>11</v>
      </c>
      <c r="D2743" s="25">
        <v>1</v>
      </c>
      <c r="E2743" s="915" t="s">
        <v>46</v>
      </c>
      <c r="F2743" s="916"/>
      <c r="G2743" s="916"/>
      <c r="H2743" s="916"/>
      <c r="I2743" s="916"/>
      <c r="J2743" s="917"/>
      <c r="K2743" s="26">
        <f>K2722+K2727+K2732+K2737+K2742</f>
        <v>399008.08</v>
      </c>
      <c r="L2743" s="26">
        <f>L2722+L2727+L2732+L2737+L2742</f>
        <v>399008.08</v>
      </c>
      <c r="M2743" s="26">
        <f t="shared" ref="M2743:R2743" si="660">M2722+M2727+M2732+M2737+M2742</f>
        <v>399008.08</v>
      </c>
      <c r="N2743" s="26">
        <f t="shared" si="660"/>
        <v>399008.08</v>
      </c>
      <c r="O2743" s="26">
        <f t="shared" si="660"/>
        <v>0</v>
      </c>
      <c r="P2743" s="26">
        <f t="shared" si="660"/>
        <v>0</v>
      </c>
      <c r="Q2743" s="26">
        <f t="shared" si="660"/>
        <v>0</v>
      </c>
      <c r="R2743" s="26">
        <f t="shared" si="660"/>
        <v>0</v>
      </c>
      <c r="S2743" s="42" t="s">
        <v>13</v>
      </c>
      <c r="T2743" s="43" t="s">
        <v>13</v>
      </c>
      <c r="U2743" s="44" t="s">
        <v>13</v>
      </c>
      <c r="V2743" s="45" t="s">
        <v>13</v>
      </c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</row>
    <row r="2744" spans="1:44" ht="9.75" customHeight="1" outlineLevel="4" thickBot="1" x14ac:dyDescent="0.2">
      <c r="A2744" s="11" t="s">
        <v>128</v>
      </c>
      <c r="B2744" s="12" t="s">
        <v>12</v>
      </c>
      <c r="C2744" s="86" t="s">
        <v>11</v>
      </c>
      <c r="D2744" s="13">
        <v>2</v>
      </c>
      <c r="E2744" s="1016" t="s">
        <v>286</v>
      </c>
      <c r="F2744" s="1017"/>
      <c r="G2744" s="1017"/>
      <c r="H2744" s="1017"/>
      <c r="I2744" s="1017"/>
      <c r="J2744" s="1017"/>
      <c r="K2744" s="1017"/>
      <c r="L2744" s="1017"/>
      <c r="M2744" s="1017"/>
      <c r="N2744" s="1017"/>
      <c r="O2744" s="1017"/>
      <c r="P2744" s="1017"/>
      <c r="Q2744" s="1017"/>
      <c r="R2744" s="1017"/>
      <c r="S2744" s="1017"/>
      <c r="T2744" s="1017"/>
      <c r="U2744" s="1017"/>
      <c r="V2744" s="1018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</row>
    <row r="2745" spans="1:44" ht="9.75" customHeight="1" outlineLevel="4" x14ac:dyDescent="0.15">
      <c r="A2745" s="1000" t="s">
        <v>128</v>
      </c>
      <c r="B2745" s="1004" t="s">
        <v>12</v>
      </c>
      <c r="C2745" s="1008" t="s">
        <v>11</v>
      </c>
      <c r="D2745" s="978">
        <v>2</v>
      </c>
      <c r="E2745" s="960" t="s">
        <v>10</v>
      </c>
      <c r="F2745" s="966"/>
      <c r="G2745" s="942"/>
      <c r="H2745" s="942"/>
      <c r="I2745" s="942"/>
      <c r="J2745" s="16" t="s">
        <v>156</v>
      </c>
      <c r="K2745" s="20"/>
      <c r="L2745" s="14"/>
      <c r="M2745" s="15"/>
      <c r="N2745" s="15"/>
      <c r="O2745" s="15"/>
      <c r="P2745" s="15"/>
      <c r="Q2745" s="14"/>
      <c r="R2745" s="14"/>
      <c r="S2745" s="1012"/>
      <c r="T2745" s="912"/>
      <c r="U2745" s="912"/>
      <c r="V2745" s="912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</row>
    <row r="2746" spans="1:44" ht="9.75" customHeight="1" outlineLevel="4" x14ac:dyDescent="0.15">
      <c r="A2746" s="1001"/>
      <c r="B2746" s="1005"/>
      <c r="C2746" s="1009"/>
      <c r="D2746" s="979"/>
      <c r="E2746" s="961"/>
      <c r="F2746" s="967"/>
      <c r="G2746" s="943"/>
      <c r="H2746" s="943"/>
      <c r="I2746" s="943"/>
      <c r="J2746" s="16" t="s">
        <v>157</v>
      </c>
      <c r="K2746" s="20"/>
      <c r="L2746" s="16"/>
      <c r="M2746" s="17"/>
      <c r="N2746" s="17"/>
      <c r="O2746" s="17"/>
      <c r="P2746" s="17"/>
      <c r="Q2746" s="16"/>
      <c r="R2746" s="16"/>
      <c r="S2746" s="1013"/>
      <c r="T2746" s="913"/>
      <c r="U2746" s="913"/>
      <c r="V2746" s="913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</row>
    <row r="2747" spans="1:44" ht="9.75" customHeight="1" outlineLevel="4" x14ac:dyDescent="0.15">
      <c r="A2747" s="1001"/>
      <c r="B2747" s="1005"/>
      <c r="C2747" s="1009"/>
      <c r="D2747" s="979"/>
      <c r="E2747" s="961"/>
      <c r="F2747" s="967"/>
      <c r="G2747" s="943"/>
      <c r="H2747" s="943"/>
      <c r="I2747" s="943"/>
      <c r="J2747" s="16" t="s">
        <v>158</v>
      </c>
      <c r="K2747" s="20"/>
      <c r="L2747" s="16"/>
      <c r="M2747" s="17"/>
      <c r="N2747" s="17"/>
      <c r="O2747" s="17"/>
      <c r="P2747" s="17"/>
      <c r="Q2747" s="16"/>
      <c r="R2747" s="16"/>
      <c r="S2747" s="1013"/>
      <c r="T2747" s="913"/>
      <c r="U2747" s="913"/>
      <c r="V2747" s="913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</row>
    <row r="2748" spans="1:44" ht="9.75" customHeight="1" outlineLevel="4" x14ac:dyDescent="0.15">
      <c r="A2748" s="1002"/>
      <c r="B2748" s="1006"/>
      <c r="C2748" s="1010"/>
      <c r="D2748" s="979"/>
      <c r="E2748" s="961"/>
      <c r="F2748" s="967"/>
      <c r="G2748" s="943"/>
      <c r="H2748" s="943"/>
      <c r="I2748" s="943"/>
      <c r="J2748" s="18" t="s">
        <v>159</v>
      </c>
      <c r="K2748" s="21"/>
      <c r="L2748" s="18"/>
      <c r="M2748" s="18"/>
      <c r="N2748" s="18"/>
      <c r="O2748" s="18"/>
      <c r="P2748" s="18"/>
      <c r="Q2748" s="18"/>
      <c r="R2748" s="18"/>
      <c r="S2748" s="1014"/>
      <c r="T2748" s="913"/>
      <c r="U2748" s="913"/>
      <c r="V2748" s="913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</row>
    <row r="2749" spans="1:44" ht="9.75" customHeight="1" outlineLevel="4" thickBot="1" x14ac:dyDescent="0.2">
      <c r="A2749" s="1003"/>
      <c r="B2749" s="1007"/>
      <c r="C2749" s="1011"/>
      <c r="D2749" s="980"/>
      <c r="E2749" s="962"/>
      <c r="F2749" s="968"/>
      <c r="G2749" s="944"/>
      <c r="H2749" s="944"/>
      <c r="I2749" s="944"/>
      <c r="J2749" s="19" t="s">
        <v>385</v>
      </c>
      <c r="K2749" s="19">
        <f>SUM(K2745:K2748)</f>
        <v>0</v>
      </c>
      <c r="L2749" s="19">
        <f>SUM(L2745:L2748)</f>
        <v>0</v>
      </c>
      <c r="M2749" s="19">
        <f t="shared" ref="M2749:R2749" si="661">SUM(M2745:M2748)</f>
        <v>0</v>
      </c>
      <c r="N2749" s="19">
        <f t="shared" si="661"/>
        <v>0</v>
      </c>
      <c r="O2749" s="19">
        <f t="shared" si="661"/>
        <v>0</v>
      </c>
      <c r="P2749" s="19">
        <f t="shared" si="661"/>
        <v>0</v>
      </c>
      <c r="Q2749" s="19">
        <f t="shared" si="661"/>
        <v>0</v>
      </c>
      <c r="R2749" s="19">
        <f t="shared" si="661"/>
        <v>0</v>
      </c>
      <c r="S2749" s="1015"/>
      <c r="T2749" s="914"/>
      <c r="U2749" s="914"/>
      <c r="V2749" s="914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</row>
    <row r="2750" spans="1:44" ht="9.75" customHeight="1" outlineLevel="4" x14ac:dyDescent="0.15">
      <c r="A2750" s="1000" t="s">
        <v>128</v>
      </c>
      <c r="B2750" s="1004" t="s">
        <v>12</v>
      </c>
      <c r="C2750" s="1008" t="s">
        <v>11</v>
      </c>
      <c r="D2750" s="978">
        <v>2</v>
      </c>
      <c r="E2750" s="960" t="s">
        <v>11</v>
      </c>
      <c r="F2750" s="963"/>
      <c r="G2750" s="942"/>
      <c r="H2750" s="942"/>
      <c r="I2750" s="942"/>
      <c r="J2750" s="14" t="s">
        <v>156</v>
      </c>
      <c r="K2750" s="20"/>
      <c r="L2750" s="20"/>
      <c r="M2750" s="17"/>
      <c r="N2750" s="17"/>
      <c r="O2750" s="17"/>
      <c r="P2750" s="17"/>
      <c r="Q2750" s="16"/>
      <c r="R2750" s="16"/>
      <c r="S2750" s="945"/>
      <c r="T2750" s="912"/>
      <c r="U2750" s="912"/>
      <c r="V2750" s="912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</row>
    <row r="2751" spans="1:44" ht="9.75" customHeight="1" outlineLevel="4" x14ac:dyDescent="0.15">
      <c r="A2751" s="1001"/>
      <c r="B2751" s="1005"/>
      <c r="C2751" s="1009"/>
      <c r="D2751" s="979"/>
      <c r="E2751" s="961"/>
      <c r="F2751" s="964"/>
      <c r="G2751" s="943"/>
      <c r="H2751" s="943"/>
      <c r="I2751" s="943"/>
      <c r="J2751" s="16" t="s">
        <v>157</v>
      </c>
      <c r="K2751" s="20"/>
      <c r="L2751" s="20"/>
      <c r="M2751" s="17"/>
      <c r="N2751" s="17"/>
      <c r="O2751" s="17"/>
      <c r="P2751" s="17"/>
      <c r="Q2751" s="16"/>
      <c r="R2751" s="16"/>
      <c r="S2751" s="946"/>
      <c r="T2751" s="913"/>
      <c r="U2751" s="913"/>
      <c r="V2751" s="913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</row>
    <row r="2752" spans="1:44" ht="9.75" customHeight="1" outlineLevel="4" x14ac:dyDescent="0.15">
      <c r="A2752" s="1001"/>
      <c r="B2752" s="1005"/>
      <c r="C2752" s="1009"/>
      <c r="D2752" s="979"/>
      <c r="E2752" s="961"/>
      <c r="F2752" s="964"/>
      <c r="G2752" s="943"/>
      <c r="H2752" s="943"/>
      <c r="I2752" s="943"/>
      <c r="J2752" s="16" t="s">
        <v>158</v>
      </c>
      <c r="K2752" s="20"/>
      <c r="L2752" s="20"/>
      <c r="M2752" s="17"/>
      <c r="N2752" s="17"/>
      <c r="O2752" s="17"/>
      <c r="P2752" s="17"/>
      <c r="Q2752" s="16"/>
      <c r="R2752" s="16"/>
      <c r="S2752" s="946"/>
      <c r="T2752" s="913"/>
      <c r="U2752" s="913"/>
      <c r="V2752" s="913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</row>
    <row r="2753" spans="1:116" ht="10.5" customHeight="1" outlineLevel="4" x14ac:dyDescent="0.15">
      <c r="A2753" s="1002"/>
      <c r="B2753" s="1006"/>
      <c r="C2753" s="1010"/>
      <c r="D2753" s="979"/>
      <c r="E2753" s="961"/>
      <c r="F2753" s="964"/>
      <c r="G2753" s="943"/>
      <c r="H2753" s="943"/>
      <c r="I2753" s="943"/>
      <c r="J2753" s="18" t="s">
        <v>159</v>
      </c>
      <c r="K2753" s="21"/>
      <c r="L2753" s="21"/>
      <c r="M2753" s="22"/>
      <c r="N2753" s="22"/>
      <c r="O2753" s="22"/>
      <c r="P2753" s="22"/>
      <c r="Q2753" s="18"/>
      <c r="R2753" s="18"/>
      <c r="S2753" s="946"/>
      <c r="T2753" s="913"/>
      <c r="U2753" s="913"/>
      <c r="V2753" s="913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6"/>
      <c r="CW2753" s="6"/>
      <c r="CX2753" s="6"/>
      <c r="CY2753" s="6"/>
      <c r="CZ2753" s="6"/>
      <c r="DA2753" s="6"/>
      <c r="DB2753" s="6"/>
      <c r="DC2753" s="6"/>
      <c r="DD2753" s="6"/>
      <c r="DE2753" s="6"/>
      <c r="DF2753" s="6"/>
      <c r="DG2753" s="6"/>
      <c r="DH2753" s="6"/>
      <c r="DI2753" s="6"/>
      <c r="DJ2753" s="6"/>
      <c r="DK2753" s="6"/>
      <c r="DL2753" s="6"/>
    </row>
    <row r="2754" spans="1:116" ht="10.5" customHeight="1" outlineLevel="4" thickBot="1" x14ac:dyDescent="0.2">
      <c r="A2754" s="1003"/>
      <c r="B2754" s="1007"/>
      <c r="C2754" s="1011"/>
      <c r="D2754" s="980"/>
      <c r="E2754" s="962"/>
      <c r="F2754" s="965"/>
      <c r="G2754" s="944"/>
      <c r="H2754" s="944"/>
      <c r="I2754" s="944"/>
      <c r="J2754" s="19" t="s">
        <v>385</v>
      </c>
      <c r="K2754" s="19">
        <f>SUM(K2750:K2753)</f>
        <v>0</v>
      </c>
      <c r="L2754" s="19">
        <f>SUM(L2750:L2753)</f>
        <v>0</v>
      </c>
      <c r="M2754" s="19">
        <f t="shared" ref="M2754:R2754" si="662">SUM(M2750:M2753)</f>
        <v>0</v>
      </c>
      <c r="N2754" s="19">
        <f t="shared" si="662"/>
        <v>0</v>
      </c>
      <c r="O2754" s="19">
        <f t="shared" si="662"/>
        <v>0</v>
      </c>
      <c r="P2754" s="19">
        <f t="shared" si="662"/>
        <v>0</v>
      </c>
      <c r="Q2754" s="19">
        <f t="shared" si="662"/>
        <v>0</v>
      </c>
      <c r="R2754" s="19">
        <f t="shared" si="662"/>
        <v>0</v>
      </c>
      <c r="S2754" s="947"/>
      <c r="T2754" s="914"/>
      <c r="U2754" s="914"/>
      <c r="V2754" s="914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</row>
    <row r="2755" spans="1:116" ht="9.75" customHeight="1" outlineLevel="4" x14ac:dyDescent="0.15">
      <c r="A2755" s="1000" t="s">
        <v>128</v>
      </c>
      <c r="B2755" s="1004" t="s">
        <v>12</v>
      </c>
      <c r="C2755" s="1008" t="s">
        <v>11</v>
      </c>
      <c r="D2755" s="978">
        <v>2</v>
      </c>
      <c r="E2755" s="960" t="s">
        <v>12</v>
      </c>
      <c r="F2755" s="963"/>
      <c r="G2755" s="942"/>
      <c r="H2755" s="942"/>
      <c r="I2755" s="942"/>
      <c r="J2755" s="14" t="s">
        <v>156</v>
      </c>
      <c r="K2755" s="20"/>
      <c r="L2755" s="20"/>
      <c r="M2755" s="17"/>
      <c r="N2755" s="17"/>
      <c r="O2755" s="17"/>
      <c r="P2755" s="17"/>
      <c r="Q2755" s="16"/>
      <c r="R2755" s="16"/>
      <c r="S2755" s="945"/>
      <c r="T2755" s="912"/>
      <c r="U2755" s="912"/>
      <c r="V2755" s="912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</row>
    <row r="2756" spans="1:116" ht="9.75" customHeight="1" outlineLevel="4" x14ac:dyDescent="0.15">
      <c r="A2756" s="1001"/>
      <c r="B2756" s="1005"/>
      <c r="C2756" s="1009"/>
      <c r="D2756" s="979"/>
      <c r="E2756" s="961"/>
      <c r="F2756" s="964"/>
      <c r="G2756" s="943"/>
      <c r="H2756" s="943"/>
      <c r="I2756" s="943"/>
      <c r="J2756" s="16" t="s">
        <v>157</v>
      </c>
      <c r="K2756" s="20"/>
      <c r="L2756" s="20"/>
      <c r="M2756" s="17"/>
      <c r="N2756" s="17"/>
      <c r="O2756" s="17"/>
      <c r="P2756" s="17"/>
      <c r="Q2756" s="16"/>
      <c r="R2756" s="16"/>
      <c r="S2756" s="946"/>
      <c r="T2756" s="913"/>
      <c r="U2756" s="913"/>
      <c r="V2756" s="913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</row>
    <row r="2757" spans="1:116" ht="9.75" customHeight="1" outlineLevel="4" x14ac:dyDescent="0.15">
      <c r="A2757" s="1001"/>
      <c r="B2757" s="1005"/>
      <c r="C2757" s="1009"/>
      <c r="D2757" s="979"/>
      <c r="E2757" s="961"/>
      <c r="F2757" s="964"/>
      <c r="G2757" s="943"/>
      <c r="H2757" s="943"/>
      <c r="I2757" s="943"/>
      <c r="J2757" s="16" t="s">
        <v>158</v>
      </c>
      <c r="K2757" s="20"/>
      <c r="L2757" s="20"/>
      <c r="M2757" s="17"/>
      <c r="N2757" s="17"/>
      <c r="O2757" s="17"/>
      <c r="P2757" s="17"/>
      <c r="Q2757" s="16"/>
      <c r="R2757" s="16"/>
      <c r="S2757" s="946"/>
      <c r="T2757" s="913"/>
      <c r="U2757" s="913"/>
      <c r="V2757" s="913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</row>
    <row r="2758" spans="1:116" ht="9.75" customHeight="1" outlineLevel="4" x14ac:dyDescent="0.15">
      <c r="A2758" s="1002"/>
      <c r="B2758" s="1006"/>
      <c r="C2758" s="1010"/>
      <c r="D2758" s="979"/>
      <c r="E2758" s="961"/>
      <c r="F2758" s="964"/>
      <c r="G2758" s="943"/>
      <c r="H2758" s="943"/>
      <c r="I2758" s="943"/>
      <c r="J2758" s="18" t="s">
        <v>159</v>
      </c>
      <c r="K2758" s="21"/>
      <c r="L2758" s="21"/>
      <c r="M2758" s="22"/>
      <c r="N2758" s="22"/>
      <c r="O2758" s="22"/>
      <c r="P2758" s="22"/>
      <c r="Q2758" s="18"/>
      <c r="R2758" s="18"/>
      <c r="S2758" s="946"/>
      <c r="T2758" s="913"/>
      <c r="U2758" s="913"/>
      <c r="V2758" s="913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</row>
    <row r="2759" spans="1:116" ht="9.75" customHeight="1" outlineLevel="4" thickBot="1" x14ac:dyDescent="0.2">
      <c r="A2759" s="1003"/>
      <c r="B2759" s="1007"/>
      <c r="C2759" s="1011"/>
      <c r="D2759" s="980"/>
      <c r="E2759" s="962"/>
      <c r="F2759" s="965"/>
      <c r="G2759" s="944"/>
      <c r="H2759" s="944"/>
      <c r="I2759" s="944"/>
      <c r="J2759" s="19" t="s">
        <v>385</v>
      </c>
      <c r="K2759" s="19">
        <f>SUM(K2755:K2758)</f>
        <v>0</v>
      </c>
      <c r="L2759" s="19">
        <f>SUM(L2755:L2758)</f>
        <v>0</v>
      </c>
      <c r="M2759" s="19">
        <f t="shared" ref="M2759:R2759" si="663">SUM(M2755:M2758)</f>
        <v>0</v>
      </c>
      <c r="N2759" s="19">
        <f t="shared" si="663"/>
        <v>0</v>
      </c>
      <c r="O2759" s="19">
        <f t="shared" si="663"/>
        <v>0</v>
      </c>
      <c r="P2759" s="19">
        <f t="shared" si="663"/>
        <v>0</v>
      </c>
      <c r="Q2759" s="19">
        <f t="shared" si="663"/>
        <v>0</v>
      </c>
      <c r="R2759" s="19">
        <f t="shared" si="663"/>
        <v>0</v>
      </c>
      <c r="S2759" s="947"/>
      <c r="T2759" s="914"/>
      <c r="U2759" s="914"/>
      <c r="V2759" s="914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</row>
    <row r="2760" spans="1:116" ht="9.75" customHeight="1" outlineLevel="3" thickBot="1" x14ac:dyDescent="0.2">
      <c r="A2760" s="30" t="s">
        <v>128</v>
      </c>
      <c r="B2760" s="31" t="s">
        <v>12</v>
      </c>
      <c r="C2760" s="10" t="s">
        <v>11</v>
      </c>
      <c r="D2760" s="25">
        <v>2</v>
      </c>
      <c r="E2760" s="915" t="s">
        <v>46</v>
      </c>
      <c r="F2760" s="916"/>
      <c r="G2760" s="916"/>
      <c r="H2760" s="916"/>
      <c r="I2760" s="916"/>
      <c r="J2760" s="917"/>
      <c r="K2760" s="26">
        <f>K2749+K2754+K2759</f>
        <v>0</v>
      </c>
      <c r="L2760" s="26">
        <f>L2749+L2754+L2759</f>
        <v>0</v>
      </c>
      <c r="M2760" s="26">
        <f t="shared" ref="M2760:R2760" si="664">M2749+M2754+M2759</f>
        <v>0</v>
      </c>
      <c r="N2760" s="26">
        <f t="shared" si="664"/>
        <v>0</v>
      </c>
      <c r="O2760" s="26">
        <f t="shared" si="664"/>
        <v>0</v>
      </c>
      <c r="P2760" s="26">
        <f t="shared" si="664"/>
        <v>0</v>
      </c>
      <c r="Q2760" s="26">
        <f t="shared" si="664"/>
        <v>0</v>
      </c>
      <c r="R2760" s="26">
        <f t="shared" si="664"/>
        <v>0</v>
      </c>
      <c r="S2760" s="42" t="s">
        <v>13</v>
      </c>
      <c r="T2760" s="43" t="s">
        <v>13</v>
      </c>
      <c r="U2760" s="44" t="s">
        <v>13</v>
      </c>
      <c r="V2760" s="45" t="s">
        <v>13</v>
      </c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</row>
    <row r="2761" spans="1:116" ht="9.75" customHeight="1" outlineLevel="4" thickBot="1" x14ac:dyDescent="0.2">
      <c r="A2761" s="11" t="s">
        <v>128</v>
      </c>
      <c r="B2761" s="12" t="s">
        <v>12</v>
      </c>
      <c r="C2761" s="86" t="s">
        <v>11</v>
      </c>
      <c r="D2761" s="13">
        <v>3</v>
      </c>
      <c r="E2761" s="1016" t="s">
        <v>287</v>
      </c>
      <c r="F2761" s="1017"/>
      <c r="G2761" s="1017"/>
      <c r="H2761" s="1017"/>
      <c r="I2761" s="1017"/>
      <c r="J2761" s="1017"/>
      <c r="K2761" s="1017"/>
      <c r="L2761" s="1017"/>
      <c r="M2761" s="1017"/>
      <c r="N2761" s="1017"/>
      <c r="O2761" s="1017"/>
      <c r="P2761" s="1017"/>
      <c r="Q2761" s="1017"/>
      <c r="R2761" s="1017"/>
      <c r="S2761" s="1017"/>
      <c r="T2761" s="1017"/>
      <c r="U2761" s="1017"/>
      <c r="V2761" s="1018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</row>
    <row r="2762" spans="1:116" ht="9.75" customHeight="1" outlineLevel="4" x14ac:dyDescent="0.15">
      <c r="A2762" s="1000" t="s">
        <v>128</v>
      </c>
      <c r="B2762" s="1004" t="s">
        <v>12</v>
      </c>
      <c r="C2762" s="1008" t="s">
        <v>11</v>
      </c>
      <c r="D2762" s="978">
        <v>3</v>
      </c>
      <c r="E2762" s="960" t="s">
        <v>10</v>
      </c>
      <c r="F2762" s="966"/>
      <c r="G2762" s="942"/>
      <c r="H2762" s="942"/>
      <c r="I2762" s="942"/>
      <c r="J2762" s="16" t="s">
        <v>156</v>
      </c>
      <c r="K2762" s="20"/>
      <c r="L2762" s="14"/>
      <c r="M2762" s="15"/>
      <c r="N2762" s="15"/>
      <c r="O2762" s="15"/>
      <c r="P2762" s="15"/>
      <c r="Q2762" s="14"/>
      <c r="R2762" s="14"/>
      <c r="S2762" s="1012"/>
      <c r="T2762" s="912"/>
      <c r="U2762" s="912"/>
      <c r="V2762" s="912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</row>
    <row r="2763" spans="1:116" ht="9.75" customHeight="1" outlineLevel="4" x14ac:dyDescent="0.15">
      <c r="A2763" s="1001"/>
      <c r="B2763" s="1005"/>
      <c r="C2763" s="1009"/>
      <c r="D2763" s="979"/>
      <c r="E2763" s="961"/>
      <c r="F2763" s="967"/>
      <c r="G2763" s="943"/>
      <c r="H2763" s="943"/>
      <c r="I2763" s="943"/>
      <c r="J2763" s="16" t="s">
        <v>157</v>
      </c>
      <c r="K2763" s="20"/>
      <c r="L2763" s="16"/>
      <c r="M2763" s="17"/>
      <c r="N2763" s="17"/>
      <c r="O2763" s="17"/>
      <c r="P2763" s="17"/>
      <c r="Q2763" s="16"/>
      <c r="R2763" s="16"/>
      <c r="S2763" s="1013"/>
      <c r="T2763" s="913"/>
      <c r="U2763" s="913"/>
      <c r="V2763" s="913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</row>
    <row r="2764" spans="1:116" ht="9.75" customHeight="1" outlineLevel="4" x14ac:dyDescent="0.15">
      <c r="A2764" s="1001"/>
      <c r="B2764" s="1005"/>
      <c r="C2764" s="1009"/>
      <c r="D2764" s="979"/>
      <c r="E2764" s="961"/>
      <c r="F2764" s="967"/>
      <c r="G2764" s="943"/>
      <c r="H2764" s="943"/>
      <c r="I2764" s="943"/>
      <c r="J2764" s="16" t="s">
        <v>158</v>
      </c>
      <c r="K2764" s="20"/>
      <c r="L2764" s="16"/>
      <c r="M2764" s="17"/>
      <c r="N2764" s="17"/>
      <c r="O2764" s="17"/>
      <c r="P2764" s="17"/>
      <c r="Q2764" s="16"/>
      <c r="R2764" s="16"/>
      <c r="S2764" s="1013"/>
      <c r="T2764" s="913"/>
      <c r="U2764" s="913"/>
      <c r="V2764" s="913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</row>
    <row r="2765" spans="1:116" ht="9.75" customHeight="1" outlineLevel="4" x14ac:dyDescent="0.15">
      <c r="A2765" s="1002"/>
      <c r="B2765" s="1006"/>
      <c r="C2765" s="1010"/>
      <c r="D2765" s="979"/>
      <c r="E2765" s="961"/>
      <c r="F2765" s="967"/>
      <c r="G2765" s="943"/>
      <c r="H2765" s="943"/>
      <c r="I2765" s="943"/>
      <c r="J2765" s="18" t="s">
        <v>159</v>
      </c>
      <c r="K2765" s="21"/>
      <c r="L2765" s="18"/>
      <c r="M2765" s="18"/>
      <c r="N2765" s="18"/>
      <c r="O2765" s="18"/>
      <c r="P2765" s="18"/>
      <c r="Q2765" s="18"/>
      <c r="R2765" s="18"/>
      <c r="S2765" s="1014"/>
      <c r="T2765" s="913"/>
      <c r="U2765" s="913"/>
      <c r="V2765" s="913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</row>
    <row r="2766" spans="1:116" ht="9.75" customHeight="1" outlineLevel="4" thickBot="1" x14ac:dyDescent="0.2">
      <c r="A2766" s="1003"/>
      <c r="B2766" s="1007"/>
      <c r="C2766" s="1011"/>
      <c r="D2766" s="980"/>
      <c r="E2766" s="962"/>
      <c r="F2766" s="968"/>
      <c r="G2766" s="944"/>
      <c r="H2766" s="944"/>
      <c r="I2766" s="944"/>
      <c r="J2766" s="19" t="s">
        <v>385</v>
      </c>
      <c r="K2766" s="19">
        <f>SUM(K2762:K2765)</f>
        <v>0</v>
      </c>
      <c r="L2766" s="19">
        <f>SUM(L2762:L2765)</f>
        <v>0</v>
      </c>
      <c r="M2766" s="19">
        <f t="shared" ref="M2766:R2766" si="665">SUM(M2762:M2765)</f>
        <v>0</v>
      </c>
      <c r="N2766" s="19">
        <f t="shared" si="665"/>
        <v>0</v>
      </c>
      <c r="O2766" s="19">
        <f t="shared" si="665"/>
        <v>0</v>
      </c>
      <c r="P2766" s="19">
        <f t="shared" si="665"/>
        <v>0</v>
      </c>
      <c r="Q2766" s="19">
        <f t="shared" si="665"/>
        <v>0</v>
      </c>
      <c r="R2766" s="19">
        <f t="shared" si="665"/>
        <v>0</v>
      </c>
      <c r="S2766" s="1015"/>
      <c r="T2766" s="914"/>
      <c r="U2766" s="914"/>
      <c r="V2766" s="914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</row>
    <row r="2767" spans="1:116" ht="9.75" customHeight="1" outlineLevel="4" x14ac:dyDescent="0.15">
      <c r="A2767" s="1000" t="s">
        <v>128</v>
      </c>
      <c r="B2767" s="1004" t="s">
        <v>12</v>
      </c>
      <c r="C2767" s="1008" t="s">
        <v>11</v>
      </c>
      <c r="D2767" s="978">
        <v>3</v>
      </c>
      <c r="E2767" s="960" t="s">
        <v>11</v>
      </c>
      <c r="F2767" s="963"/>
      <c r="G2767" s="942"/>
      <c r="H2767" s="942"/>
      <c r="I2767" s="942"/>
      <c r="J2767" s="14" t="s">
        <v>156</v>
      </c>
      <c r="K2767" s="20"/>
      <c r="L2767" s="20"/>
      <c r="M2767" s="17"/>
      <c r="N2767" s="17"/>
      <c r="O2767" s="17"/>
      <c r="P2767" s="17"/>
      <c r="Q2767" s="16"/>
      <c r="R2767" s="16"/>
      <c r="S2767" s="945"/>
      <c r="T2767" s="912"/>
      <c r="U2767" s="912"/>
      <c r="V2767" s="912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</row>
    <row r="2768" spans="1:116" ht="9.75" customHeight="1" outlineLevel="4" x14ac:dyDescent="0.15">
      <c r="A2768" s="1001"/>
      <c r="B2768" s="1005"/>
      <c r="C2768" s="1009"/>
      <c r="D2768" s="979"/>
      <c r="E2768" s="961"/>
      <c r="F2768" s="964"/>
      <c r="G2768" s="943"/>
      <c r="H2768" s="943"/>
      <c r="I2768" s="943"/>
      <c r="J2768" s="16" t="s">
        <v>157</v>
      </c>
      <c r="K2768" s="20"/>
      <c r="L2768" s="20"/>
      <c r="M2768" s="17"/>
      <c r="N2768" s="17"/>
      <c r="O2768" s="17"/>
      <c r="P2768" s="17"/>
      <c r="Q2768" s="16"/>
      <c r="R2768" s="16"/>
      <c r="S2768" s="946"/>
      <c r="T2768" s="913"/>
      <c r="U2768" s="913"/>
      <c r="V2768" s="913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</row>
    <row r="2769" spans="1:116" ht="9.75" customHeight="1" outlineLevel="4" x14ac:dyDescent="0.15">
      <c r="A2769" s="1001"/>
      <c r="B2769" s="1005"/>
      <c r="C2769" s="1009"/>
      <c r="D2769" s="979"/>
      <c r="E2769" s="961"/>
      <c r="F2769" s="964"/>
      <c r="G2769" s="943"/>
      <c r="H2769" s="943"/>
      <c r="I2769" s="943"/>
      <c r="J2769" s="16" t="s">
        <v>158</v>
      </c>
      <c r="K2769" s="20"/>
      <c r="L2769" s="20"/>
      <c r="M2769" s="17"/>
      <c r="N2769" s="17"/>
      <c r="O2769" s="17"/>
      <c r="P2769" s="17"/>
      <c r="Q2769" s="16"/>
      <c r="R2769" s="16"/>
      <c r="S2769" s="946"/>
      <c r="T2769" s="913"/>
      <c r="U2769" s="913"/>
      <c r="V2769" s="913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</row>
    <row r="2770" spans="1:116" ht="10.5" customHeight="1" outlineLevel="4" x14ac:dyDescent="0.15">
      <c r="A2770" s="1002"/>
      <c r="B2770" s="1006"/>
      <c r="C2770" s="1010"/>
      <c r="D2770" s="979"/>
      <c r="E2770" s="961"/>
      <c r="F2770" s="964"/>
      <c r="G2770" s="943"/>
      <c r="H2770" s="943"/>
      <c r="I2770" s="943"/>
      <c r="J2770" s="18" t="s">
        <v>159</v>
      </c>
      <c r="K2770" s="21"/>
      <c r="L2770" s="21"/>
      <c r="M2770" s="22"/>
      <c r="N2770" s="22"/>
      <c r="O2770" s="22"/>
      <c r="P2770" s="22"/>
      <c r="Q2770" s="18"/>
      <c r="R2770" s="18"/>
      <c r="S2770" s="946"/>
      <c r="T2770" s="913"/>
      <c r="U2770" s="913"/>
      <c r="V2770" s="913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6"/>
      <c r="CW2770" s="6"/>
      <c r="CX2770" s="6"/>
      <c r="CY2770" s="6"/>
      <c r="CZ2770" s="6"/>
      <c r="DA2770" s="6"/>
      <c r="DB2770" s="6"/>
      <c r="DC2770" s="6"/>
      <c r="DD2770" s="6"/>
      <c r="DE2770" s="6"/>
      <c r="DF2770" s="6"/>
      <c r="DG2770" s="6"/>
      <c r="DH2770" s="6"/>
      <c r="DI2770" s="6"/>
      <c r="DJ2770" s="6"/>
      <c r="DK2770" s="6"/>
      <c r="DL2770" s="6"/>
    </row>
    <row r="2771" spans="1:116" ht="9.75" customHeight="1" outlineLevel="4" thickBot="1" x14ac:dyDescent="0.25">
      <c r="A2771" s="1003"/>
      <c r="B2771" s="1007"/>
      <c r="C2771" s="1011"/>
      <c r="D2771" s="980"/>
      <c r="E2771" s="962"/>
      <c r="F2771" s="965"/>
      <c r="G2771" s="944"/>
      <c r="H2771" s="944"/>
      <c r="I2771" s="944"/>
      <c r="J2771" s="19" t="s">
        <v>385</v>
      </c>
      <c r="K2771" s="19">
        <f>SUM(K2767:K2770)</f>
        <v>0</v>
      </c>
      <c r="L2771" s="19">
        <f>SUM(L2767:L2770)</f>
        <v>0</v>
      </c>
      <c r="M2771" s="19">
        <f t="shared" ref="M2771:R2771" si="666">SUM(M2767:M2770)</f>
        <v>0</v>
      </c>
      <c r="N2771" s="19">
        <f t="shared" si="666"/>
        <v>0</v>
      </c>
      <c r="O2771" s="19">
        <f t="shared" si="666"/>
        <v>0</v>
      </c>
      <c r="P2771" s="19">
        <f t="shared" si="666"/>
        <v>0</v>
      </c>
      <c r="Q2771" s="19">
        <f t="shared" si="666"/>
        <v>0</v>
      </c>
      <c r="R2771" s="19">
        <f t="shared" si="666"/>
        <v>0</v>
      </c>
      <c r="S2771" s="947"/>
      <c r="T2771" s="914"/>
      <c r="U2771" s="914"/>
      <c r="V2771" s="914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</row>
    <row r="2772" spans="1:116" ht="9.75" customHeight="1" outlineLevel="4" x14ac:dyDescent="0.2">
      <c r="A2772" s="1000" t="s">
        <v>128</v>
      </c>
      <c r="B2772" s="1004" t="s">
        <v>12</v>
      </c>
      <c r="C2772" s="1008" t="s">
        <v>11</v>
      </c>
      <c r="D2772" s="978">
        <v>3</v>
      </c>
      <c r="E2772" s="960" t="s">
        <v>12</v>
      </c>
      <c r="F2772" s="963"/>
      <c r="G2772" s="942"/>
      <c r="H2772" s="942"/>
      <c r="I2772" s="942"/>
      <c r="J2772" s="14" t="s">
        <v>156</v>
      </c>
      <c r="K2772" s="20"/>
      <c r="L2772" s="20"/>
      <c r="M2772" s="17"/>
      <c r="N2772" s="17"/>
      <c r="O2772" s="17"/>
      <c r="P2772" s="17"/>
      <c r="Q2772" s="16"/>
      <c r="R2772" s="16"/>
      <c r="S2772" s="945"/>
      <c r="T2772" s="912"/>
      <c r="U2772" s="912"/>
      <c r="V2772" s="912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</row>
    <row r="2773" spans="1:116" ht="9.75" customHeight="1" outlineLevel="4" x14ac:dyDescent="0.2">
      <c r="A2773" s="1001"/>
      <c r="B2773" s="1005"/>
      <c r="C2773" s="1009"/>
      <c r="D2773" s="979"/>
      <c r="E2773" s="961"/>
      <c r="F2773" s="964"/>
      <c r="G2773" s="943"/>
      <c r="H2773" s="943"/>
      <c r="I2773" s="943"/>
      <c r="J2773" s="16" t="s">
        <v>157</v>
      </c>
      <c r="K2773" s="20"/>
      <c r="L2773" s="20"/>
      <c r="M2773" s="17"/>
      <c r="N2773" s="17"/>
      <c r="O2773" s="17"/>
      <c r="P2773" s="17"/>
      <c r="Q2773" s="16"/>
      <c r="R2773" s="16"/>
      <c r="S2773" s="946"/>
      <c r="T2773" s="913"/>
      <c r="U2773" s="913"/>
      <c r="V2773" s="913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</row>
    <row r="2774" spans="1:116" ht="9.75" customHeight="1" outlineLevel="4" x14ac:dyDescent="0.15">
      <c r="A2774" s="1001"/>
      <c r="B2774" s="1005"/>
      <c r="C2774" s="1009"/>
      <c r="D2774" s="979"/>
      <c r="E2774" s="961"/>
      <c r="F2774" s="964"/>
      <c r="G2774" s="943"/>
      <c r="H2774" s="943"/>
      <c r="I2774" s="943"/>
      <c r="J2774" s="16" t="s">
        <v>158</v>
      </c>
      <c r="K2774" s="20"/>
      <c r="L2774" s="20"/>
      <c r="M2774" s="17"/>
      <c r="N2774" s="17"/>
      <c r="O2774" s="17"/>
      <c r="P2774" s="17"/>
      <c r="Q2774" s="16"/>
      <c r="R2774" s="16"/>
      <c r="S2774" s="946"/>
      <c r="T2774" s="913"/>
      <c r="U2774" s="913"/>
      <c r="V2774" s="913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</row>
    <row r="2775" spans="1:116" ht="9.75" customHeight="1" outlineLevel="4" x14ac:dyDescent="0.15">
      <c r="A2775" s="1002"/>
      <c r="B2775" s="1006"/>
      <c r="C2775" s="1010"/>
      <c r="D2775" s="979"/>
      <c r="E2775" s="961"/>
      <c r="F2775" s="964"/>
      <c r="G2775" s="943"/>
      <c r="H2775" s="943"/>
      <c r="I2775" s="943"/>
      <c r="J2775" s="18" t="s">
        <v>159</v>
      </c>
      <c r="K2775" s="21"/>
      <c r="L2775" s="21"/>
      <c r="M2775" s="22"/>
      <c r="N2775" s="22"/>
      <c r="O2775" s="22"/>
      <c r="P2775" s="22"/>
      <c r="Q2775" s="18"/>
      <c r="R2775" s="18"/>
      <c r="S2775" s="946"/>
      <c r="T2775" s="913"/>
      <c r="U2775" s="913"/>
      <c r="V2775" s="913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</row>
    <row r="2776" spans="1:116" ht="9.75" customHeight="1" outlineLevel="4" thickBot="1" x14ac:dyDescent="0.2">
      <c r="A2776" s="1003"/>
      <c r="B2776" s="1007"/>
      <c r="C2776" s="1011"/>
      <c r="D2776" s="980"/>
      <c r="E2776" s="962"/>
      <c r="F2776" s="965"/>
      <c r="G2776" s="944"/>
      <c r="H2776" s="944"/>
      <c r="I2776" s="944"/>
      <c r="J2776" s="19" t="s">
        <v>385</v>
      </c>
      <c r="K2776" s="19">
        <f>SUM(K2772:K2775)</f>
        <v>0</v>
      </c>
      <c r="L2776" s="19">
        <f>SUM(L2772:L2775)</f>
        <v>0</v>
      </c>
      <c r="M2776" s="19">
        <f t="shared" ref="M2776:R2776" si="667">SUM(M2772:M2775)</f>
        <v>0</v>
      </c>
      <c r="N2776" s="19">
        <f t="shared" si="667"/>
        <v>0</v>
      </c>
      <c r="O2776" s="19">
        <f t="shared" si="667"/>
        <v>0</v>
      </c>
      <c r="P2776" s="19">
        <f t="shared" si="667"/>
        <v>0</v>
      </c>
      <c r="Q2776" s="19">
        <f t="shared" si="667"/>
        <v>0</v>
      </c>
      <c r="R2776" s="19">
        <f t="shared" si="667"/>
        <v>0</v>
      </c>
      <c r="S2776" s="947"/>
      <c r="T2776" s="914"/>
      <c r="U2776" s="914"/>
      <c r="V2776" s="914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</row>
    <row r="2777" spans="1:116" ht="9.75" customHeight="1" outlineLevel="3" thickBot="1" x14ac:dyDescent="0.2">
      <c r="A2777" s="30" t="s">
        <v>128</v>
      </c>
      <c r="B2777" s="31" t="s">
        <v>12</v>
      </c>
      <c r="C2777" s="10" t="s">
        <v>11</v>
      </c>
      <c r="D2777" s="25">
        <v>3</v>
      </c>
      <c r="E2777" s="915" t="s">
        <v>46</v>
      </c>
      <c r="F2777" s="916"/>
      <c r="G2777" s="916"/>
      <c r="H2777" s="916"/>
      <c r="I2777" s="916"/>
      <c r="J2777" s="917"/>
      <c r="K2777" s="26">
        <f>K2766+K2771+K2776</f>
        <v>0</v>
      </c>
      <c r="L2777" s="26">
        <f>L2766+L2771+L2776</f>
        <v>0</v>
      </c>
      <c r="M2777" s="26">
        <f t="shared" ref="M2777:R2777" si="668">M2766+M2771+M2776</f>
        <v>0</v>
      </c>
      <c r="N2777" s="26">
        <f t="shared" si="668"/>
        <v>0</v>
      </c>
      <c r="O2777" s="26">
        <f t="shared" si="668"/>
        <v>0</v>
      </c>
      <c r="P2777" s="26">
        <f t="shared" si="668"/>
        <v>0</v>
      </c>
      <c r="Q2777" s="26">
        <f t="shared" si="668"/>
        <v>0</v>
      </c>
      <c r="R2777" s="26">
        <f t="shared" si="668"/>
        <v>0</v>
      </c>
      <c r="S2777" s="42" t="s">
        <v>13</v>
      </c>
      <c r="T2777" s="43" t="s">
        <v>13</v>
      </c>
      <c r="U2777" s="44" t="s">
        <v>13</v>
      </c>
      <c r="V2777" s="45" t="s">
        <v>13</v>
      </c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</row>
    <row r="2778" spans="1:116" ht="9.75" customHeight="1" outlineLevel="4" thickBot="1" x14ac:dyDescent="0.2">
      <c r="A2778" s="11" t="s">
        <v>128</v>
      </c>
      <c r="B2778" s="12" t="s">
        <v>12</v>
      </c>
      <c r="C2778" s="86" t="s">
        <v>11</v>
      </c>
      <c r="D2778" s="13">
        <v>4</v>
      </c>
      <c r="E2778" s="1016" t="s">
        <v>288</v>
      </c>
      <c r="F2778" s="1017"/>
      <c r="G2778" s="1017"/>
      <c r="H2778" s="1017"/>
      <c r="I2778" s="1017"/>
      <c r="J2778" s="1017"/>
      <c r="K2778" s="1017"/>
      <c r="L2778" s="1017"/>
      <c r="M2778" s="1017"/>
      <c r="N2778" s="1017"/>
      <c r="O2778" s="1017"/>
      <c r="P2778" s="1017"/>
      <c r="Q2778" s="1017"/>
      <c r="R2778" s="1017"/>
      <c r="S2778" s="1017"/>
      <c r="T2778" s="1017"/>
      <c r="U2778" s="1017"/>
      <c r="V2778" s="1018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</row>
    <row r="2779" spans="1:116" ht="9.75" customHeight="1" outlineLevel="4" x14ac:dyDescent="0.15">
      <c r="A2779" s="1000" t="s">
        <v>128</v>
      </c>
      <c r="B2779" s="1004" t="s">
        <v>12</v>
      </c>
      <c r="C2779" s="1008" t="s">
        <v>11</v>
      </c>
      <c r="D2779" s="978">
        <v>4</v>
      </c>
      <c r="E2779" s="960" t="s">
        <v>10</v>
      </c>
      <c r="F2779" s="966"/>
      <c r="G2779" s="942"/>
      <c r="H2779" s="942"/>
      <c r="I2779" s="942"/>
      <c r="J2779" s="16" t="s">
        <v>156</v>
      </c>
      <c r="K2779" s="20"/>
      <c r="L2779" s="14"/>
      <c r="M2779" s="15"/>
      <c r="N2779" s="15"/>
      <c r="O2779" s="15"/>
      <c r="P2779" s="15"/>
      <c r="Q2779" s="14"/>
      <c r="R2779" s="14"/>
      <c r="S2779" s="1012"/>
      <c r="T2779" s="912"/>
      <c r="U2779" s="912"/>
      <c r="V2779" s="912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</row>
    <row r="2780" spans="1:116" ht="9.75" customHeight="1" outlineLevel="4" x14ac:dyDescent="0.15">
      <c r="A2780" s="1001"/>
      <c r="B2780" s="1005"/>
      <c r="C2780" s="1009"/>
      <c r="D2780" s="979"/>
      <c r="E2780" s="961"/>
      <c r="F2780" s="967"/>
      <c r="G2780" s="943"/>
      <c r="H2780" s="943"/>
      <c r="I2780" s="943"/>
      <c r="J2780" s="16" t="s">
        <v>157</v>
      </c>
      <c r="K2780" s="20"/>
      <c r="L2780" s="16"/>
      <c r="M2780" s="17"/>
      <c r="N2780" s="17"/>
      <c r="O2780" s="17"/>
      <c r="P2780" s="17"/>
      <c r="Q2780" s="16"/>
      <c r="R2780" s="16"/>
      <c r="S2780" s="1013"/>
      <c r="T2780" s="913"/>
      <c r="U2780" s="913"/>
      <c r="V2780" s="913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</row>
    <row r="2781" spans="1:116" ht="9.75" customHeight="1" outlineLevel="4" x14ac:dyDescent="0.15">
      <c r="A2781" s="1001"/>
      <c r="B2781" s="1005"/>
      <c r="C2781" s="1009"/>
      <c r="D2781" s="979"/>
      <c r="E2781" s="961"/>
      <c r="F2781" s="967"/>
      <c r="G2781" s="943"/>
      <c r="H2781" s="943"/>
      <c r="I2781" s="943"/>
      <c r="J2781" s="16" t="s">
        <v>158</v>
      </c>
      <c r="K2781" s="20"/>
      <c r="L2781" s="16"/>
      <c r="M2781" s="17"/>
      <c r="N2781" s="17"/>
      <c r="O2781" s="17"/>
      <c r="P2781" s="17"/>
      <c r="Q2781" s="16"/>
      <c r="R2781" s="16"/>
      <c r="S2781" s="1013"/>
      <c r="T2781" s="913"/>
      <c r="U2781" s="913"/>
      <c r="V2781" s="913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</row>
    <row r="2782" spans="1:116" ht="9.75" customHeight="1" outlineLevel="4" x14ac:dyDescent="0.15">
      <c r="A2782" s="1002"/>
      <c r="B2782" s="1006"/>
      <c r="C2782" s="1010"/>
      <c r="D2782" s="979"/>
      <c r="E2782" s="961"/>
      <c r="F2782" s="967"/>
      <c r="G2782" s="943"/>
      <c r="H2782" s="943"/>
      <c r="I2782" s="943"/>
      <c r="J2782" s="18" t="s">
        <v>159</v>
      </c>
      <c r="K2782" s="21"/>
      <c r="L2782" s="18"/>
      <c r="M2782" s="18"/>
      <c r="N2782" s="18"/>
      <c r="O2782" s="18"/>
      <c r="P2782" s="18"/>
      <c r="Q2782" s="18"/>
      <c r="R2782" s="18"/>
      <c r="S2782" s="1014"/>
      <c r="T2782" s="913"/>
      <c r="U2782" s="913"/>
      <c r="V2782" s="913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</row>
    <row r="2783" spans="1:116" ht="9.75" customHeight="1" outlineLevel="4" thickBot="1" x14ac:dyDescent="0.2">
      <c r="A2783" s="1003"/>
      <c r="B2783" s="1007"/>
      <c r="C2783" s="1011"/>
      <c r="D2783" s="980"/>
      <c r="E2783" s="962"/>
      <c r="F2783" s="968"/>
      <c r="G2783" s="944"/>
      <c r="H2783" s="944"/>
      <c r="I2783" s="944"/>
      <c r="J2783" s="19" t="s">
        <v>385</v>
      </c>
      <c r="K2783" s="19">
        <f>SUM(K2779:K2782)</f>
        <v>0</v>
      </c>
      <c r="L2783" s="19">
        <f>SUM(L2779:L2782)</f>
        <v>0</v>
      </c>
      <c r="M2783" s="19">
        <f t="shared" ref="M2783:R2783" si="669">SUM(M2779:M2782)</f>
        <v>0</v>
      </c>
      <c r="N2783" s="19">
        <f t="shared" si="669"/>
        <v>0</v>
      </c>
      <c r="O2783" s="19">
        <f t="shared" si="669"/>
        <v>0</v>
      </c>
      <c r="P2783" s="19">
        <f t="shared" si="669"/>
        <v>0</v>
      </c>
      <c r="Q2783" s="19">
        <f t="shared" si="669"/>
        <v>0</v>
      </c>
      <c r="R2783" s="19">
        <f t="shared" si="669"/>
        <v>0</v>
      </c>
      <c r="S2783" s="1015"/>
      <c r="T2783" s="914"/>
      <c r="U2783" s="914"/>
      <c r="V2783" s="914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</row>
    <row r="2784" spans="1:116" ht="9.75" customHeight="1" outlineLevel="4" x14ac:dyDescent="0.15">
      <c r="A2784" s="1000" t="s">
        <v>128</v>
      </c>
      <c r="B2784" s="1004" t="s">
        <v>12</v>
      </c>
      <c r="C2784" s="1008" t="s">
        <v>11</v>
      </c>
      <c r="D2784" s="978">
        <v>4</v>
      </c>
      <c r="E2784" s="960" t="s">
        <v>11</v>
      </c>
      <c r="F2784" s="963"/>
      <c r="G2784" s="942"/>
      <c r="H2784" s="942"/>
      <c r="I2784" s="942"/>
      <c r="J2784" s="14" t="s">
        <v>156</v>
      </c>
      <c r="K2784" s="20"/>
      <c r="L2784" s="20"/>
      <c r="M2784" s="17"/>
      <c r="N2784" s="17"/>
      <c r="O2784" s="17"/>
      <c r="P2784" s="17"/>
      <c r="Q2784" s="16"/>
      <c r="R2784" s="16"/>
      <c r="S2784" s="945"/>
      <c r="T2784" s="912"/>
      <c r="U2784" s="912"/>
      <c r="V2784" s="912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</row>
    <row r="2785" spans="1:116" ht="9.75" customHeight="1" outlineLevel="4" x14ac:dyDescent="0.15">
      <c r="A2785" s="1001"/>
      <c r="B2785" s="1005"/>
      <c r="C2785" s="1009"/>
      <c r="D2785" s="979"/>
      <c r="E2785" s="961"/>
      <c r="F2785" s="964"/>
      <c r="G2785" s="943"/>
      <c r="H2785" s="943"/>
      <c r="I2785" s="943"/>
      <c r="J2785" s="16" t="s">
        <v>157</v>
      </c>
      <c r="K2785" s="20"/>
      <c r="L2785" s="20"/>
      <c r="M2785" s="17"/>
      <c r="N2785" s="17"/>
      <c r="O2785" s="17"/>
      <c r="P2785" s="17"/>
      <c r="Q2785" s="16"/>
      <c r="R2785" s="16"/>
      <c r="S2785" s="946"/>
      <c r="T2785" s="913"/>
      <c r="U2785" s="913"/>
      <c r="V2785" s="913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</row>
    <row r="2786" spans="1:116" ht="9.75" customHeight="1" outlineLevel="4" x14ac:dyDescent="0.15">
      <c r="A2786" s="1001"/>
      <c r="B2786" s="1005"/>
      <c r="C2786" s="1009"/>
      <c r="D2786" s="979"/>
      <c r="E2786" s="961"/>
      <c r="F2786" s="964"/>
      <c r="G2786" s="943"/>
      <c r="H2786" s="943"/>
      <c r="I2786" s="943"/>
      <c r="J2786" s="16" t="s">
        <v>158</v>
      </c>
      <c r="K2786" s="20"/>
      <c r="L2786" s="20"/>
      <c r="M2786" s="17"/>
      <c r="N2786" s="17"/>
      <c r="O2786" s="17"/>
      <c r="P2786" s="17"/>
      <c r="Q2786" s="16"/>
      <c r="R2786" s="16"/>
      <c r="S2786" s="946"/>
      <c r="T2786" s="913"/>
      <c r="U2786" s="913"/>
      <c r="V2786" s="913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</row>
    <row r="2787" spans="1:116" ht="9.75" customHeight="1" outlineLevel="4" x14ac:dyDescent="0.15">
      <c r="A2787" s="1002"/>
      <c r="B2787" s="1006"/>
      <c r="C2787" s="1010"/>
      <c r="D2787" s="979"/>
      <c r="E2787" s="961"/>
      <c r="F2787" s="964"/>
      <c r="G2787" s="943"/>
      <c r="H2787" s="943"/>
      <c r="I2787" s="943"/>
      <c r="J2787" s="18" t="s">
        <v>159</v>
      </c>
      <c r="K2787" s="21"/>
      <c r="L2787" s="21"/>
      <c r="M2787" s="22"/>
      <c r="N2787" s="22"/>
      <c r="O2787" s="22"/>
      <c r="P2787" s="22"/>
      <c r="Q2787" s="18"/>
      <c r="R2787" s="18"/>
      <c r="S2787" s="946"/>
      <c r="T2787" s="913"/>
      <c r="U2787" s="913"/>
      <c r="V2787" s="913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</row>
    <row r="2788" spans="1:116" ht="9.75" customHeight="1" outlineLevel="4" thickBot="1" x14ac:dyDescent="0.2">
      <c r="A2788" s="1003"/>
      <c r="B2788" s="1007"/>
      <c r="C2788" s="1011"/>
      <c r="D2788" s="980"/>
      <c r="E2788" s="962"/>
      <c r="F2788" s="965"/>
      <c r="G2788" s="944"/>
      <c r="H2788" s="944"/>
      <c r="I2788" s="944"/>
      <c r="J2788" s="19" t="s">
        <v>385</v>
      </c>
      <c r="K2788" s="19">
        <f>SUM(K2784:K2787)</f>
        <v>0</v>
      </c>
      <c r="L2788" s="19">
        <f>SUM(L2784:L2787)</f>
        <v>0</v>
      </c>
      <c r="M2788" s="19">
        <f t="shared" ref="M2788:R2788" si="670">SUM(M2784:M2787)</f>
        <v>0</v>
      </c>
      <c r="N2788" s="19">
        <f t="shared" si="670"/>
        <v>0</v>
      </c>
      <c r="O2788" s="19">
        <f t="shared" si="670"/>
        <v>0</v>
      </c>
      <c r="P2788" s="19">
        <f t="shared" si="670"/>
        <v>0</v>
      </c>
      <c r="Q2788" s="19">
        <f t="shared" si="670"/>
        <v>0</v>
      </c>
      <c r="R2788" s="19">
        <f t="shared" si="670"/>
        <v>0</v>
      </c>
      <c r="S2788" s="947"/>
      <c r="T2788" s="914"/>
      <c r="U2788" s="914"/>
      <c r="V2788" s="914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</row>
    <row r="2789" spans="1:116" ht="9.75" customHeight="1" outlineLevel="4" x14ac:dyDescent="0.15">
      <c r="A2789" s="1000" t="s">
        <v>128</v>
      </c>
      <c r="B2789" s="1004" t="s">
        <v>12</v>
      </c>
      <c r="C2789" s="1008" t="s">
        <v>11</v>
      </c>
      <c r="D2789" s="978">
        <v>4</v>
      </c>
      <c r="E2789" s="960" t="s">
        <v>12</v>
      </c>
      <c r="F2789" s="963"/>
      <c r="G2789" s="942"/>
      <c r="H2789" s="942"/>
      <c r="I2789" s="942"/>
      <c r="J2789" s="14" t="s">
        <v>156</v>
      </c>
      <c r="K2789" s="20"/>
      <c r="L2789" s="20"/>
      <c r="M2789" s="17"/>
      <c r="N2789" s="17"/>
      <c r="O2789" s="17"/>
      <c r="P2789" s="17"/>
      <c r="Q2789" s="16"/>
      <c r="R2789" s="16"/>
      <c r="S2789" s="945"/>
      <c r="T2789" s="912"/>
      <c r="U2789" s="912"/>
      <c r="V2789" s="912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</row>
    <row r="2790" spans="1:116" ht="9.75" customHeight="1" outlineLevel="4" x14ac:dyDescent="0.15">
      <c r="A2790" s="1001"/>
      <c r="B2790" s="1005"/>
      <c r="C2790" s="1009"/>
      <c r="D2790" s="979"/>
      <c r="E2790" s="961"/>
      <c r="F2790" s="964"/>
      <c r="G2790" s="943"/>
      <c r="H2790" s="943"/>
      <c r="I2790" s="943"/>
      <c r="J2790" s="16" t="s">
        <v>157</v>
      </c>
      <c r="K2790" s="20"/>
      <c r="L2790" s="20"/>
      <c r="M2790" s="17"/>
      <c r="N2790" s="17"/>
      <c r="O2790" s="17"/>
      <c r="P2790" s="17"/>
      <c r="Q2790" s="16"/>
      <c r="R2790" s="16"/>
      <c r="S2790" s="946"/>
      <c r="T2790" s="913"/>
      <c r="U2790" s="913"/>
      <c r="V2790" s="913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</row>
    <row r="2791" spans="1:116" ht="9.75" customHeight="1" outlineLevel="4" x14ac:dyDescent="0.15">
      <c r="A2791" s="1001"/>
      <c r="B2791" s="1005"/>
      <c r="C2791" s="1009"/>
      <c r="D2791" s="979"/>
      <c r="E2791" s="961"/>
      <c r="F2791" s="964"/>
      <c r="G2791" s="943"/>
      <c r="H2791" s="943"/>
      <c r="I2791" s="943"/>
      <c r="J2791" s="16" t="s">
        <v>158</v>
      </c>
      <c r="K2791" s="20"/>
      <c r="L2791" s="20"/>
      <c r="M2791" s="17"/>
      <c r="N2791" s="17"/>
      <c r="O2791" s="17"/>
      <c r="P2791" s="17"/>
      <c r="Q2791" s="16"/>
      <c r="R2791" s="16"/>
      <c r="S2791" s="946"/>
      <c r="T2791" s="913"/>
      <c r="U2791" s="913"/>
      <c r="V2791" s="913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6"/>
      <c r="CW2791" s="6"/>
      <c r="CX2791" s="6"/>
      <c r="CY2791" s="6"/>
      <c r="CZ2791" s="6"/>
      <c r="DA2791" s="6"/>
      <c r="DB2791" s="6"/>
      <c r="DC2791" s="6"/>
      <c r="DD2791" s="6"/>
      <c r="DE2791" s="6"/>
      <c r="DF2791" s="6"/>
      <c r="DG2791" s="6"/>
      <c r="DH2791" s="6"/>
      <c r="DI2791" s="6"/>
      <c r="DJ2791" s="6"/>
      <c r="DK2791" s="6"/>
      <c r="DL2791" s="6"/>
    </row>
    <row r="2792" spans="1:116" ht="9.75" customHeight="1" outlineLevel="4" x14ac:dyDescent="0.2">
      <c r="A2792" s="1002"/>
      <c r="B2792" s="1006"/>
      <c r="C2792" s="1010"/>
      <c r="D2792" s="979"/>
      <c r="E2792" s="961"/>
      <c r="F2792" s="964"/>
      <c r="G2792" s="943"/>
      <c r="H2792" s="943"/>
      <c r="I2792" s="943"/>
      <c r="J2792" s="18" t="s">
        <v>159</v>
      </c>
      <c r="K2792" s="21"/>
      <c r="L2792" s="21"/>
      <c r="M2792" s="22"/>
      <c r="N2792" s="22"/>
      <c r="O2792" s="22"/>
      <c r="P2792" s="22"/>
      <c r="Q2792" s="18"/>
      <c r="R2792" s="18"/>
      <c r="S2792" s="946"/>
      <c r="T2792" s="913"/>
      <c r="U2792" s="913"/>
      <c r="V2792" s="913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</row>
    <row r="2793" spans="1:116" ht="9.75" customHeight="1" outlineLevel="4" thickBot="1" x14ac:dyDescent="0.2">
      <c r="A2793" s="1003"/>
      <c r="B2793" s="1007"/>
      <c r="C2793" s="1011"/>
      <c r="D2793" s="980"/>
      <c r="E2793" s="962"/>
      <c r="F2793" s="965"/>
      <c r="G2793" s="944"/>
      <c r="H2793" s="944"/>
      <c r="I2793" s="944"/>
      <c r="J2793" s="19" t="s">
        <v>385</v>
      </c>
      <c r="K2793" s="19">
        <f>SUM(K2789:K2792)</f>
        <v>0</v>
      </c>
      <c r="L2793" s="19">
        <f>SUM(L2789:L2792)</f>
        <v>0</v>
      </c>
      <c r="M2793" s="19">
        <f t="shared" ref="M2793:R2793" si="671">SUM(M2789:M2792)</f>
        <v>0</v>
      </c>
      <c r="N2793" s="19">
        <f t="shared" si="671"/>
        <v>0</v>
      </c>
      <c r="O2793" s="19">
        <f t="shared" si="671"/>
        <v>0</v>
      </c>
      <c r="P2793" s="19">
        <f t="shared" si="671"/>
        <v>0</v>
      </c>
      <c r="Q2793" s="19">
        <f t="shared" si="671"/>
        <v>0</v>
      </c>
      <c r="R2793" s="19">
        <f t="shared" si="671"/>
        <v>0</v>
      </c>
      <c r="S2793" s="947"/>
      <c r="T2793" s="914"/>
      <c r="U2793" s="914"/>
      <c r="V2793" s="914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</row>
    <row r="2794" spans="1:116" ht="9.75" customHeight="1" outlineLevel="3" thickBot="1" x14ac:dyDescent="0.2">
      <c r="A2794" s="30" t="s">
        <v>128</v>
      </c>
      <c r="B2794" s="31" t="s">
        <v>12</v>
      </c>
      <c r="C2794" s="10" t="s">
        <v>11</v>
      </c>
      <c r="D2794" s="25">
        <v>4</v>
      </c>
      <c r="E2794" s="915" t="s">
        <v>46</v>
      </c>
      <c r="F2794" s="916"/>
      <c r="G2794" s="916"/>
      <c r="H2794" s="916"/>
      <c r="I2794" s="916"/>
      <c r="J2794" s="917"/>
      <c r="K2794" s="26">
        <f>K2783+K2788+K2793</f>
        <v>0</v>
      </c>
      <c r="L2794" s="26">
        <f>L2783+L2788+L2793</f>
        <v>0</v>
      </c>
      <c r="M2794" s="26">
        <f t="shared" ref="M2794:R2794" si="672">M2783+M2788+M2793</f>
        <v>0</v>
      </c>
      <c r="N2794" s="26">
        <f t="shared" si="672"/>
        <v>0</v>
      </c>
      <c r="O2794" s="26">
        <f t="shared" si="672"/>
        <v>0</v>
      </c>
      <c r="P2794" s="26">
        <f t="shared" si="672"/>
        <v>0</v>
      </c>
      <c r="Q2794" s="26">
        <f t="shared" si="672"/>
        <v>0</v>
      </c>
      <c r="R2794" s="26">
        <f t="shared" si="672"/>
        <v>0</v>
      </c>
      <c r="S2794" s="42" t="s">
        <v>13</v>
      </c>
      <c r="T2794" s="43" t="s">
        <v>13</v>
      </c>
      <c r="U2794" s="44" t="s">
        <v>13</v>
      </c>
      <c r="V2794" s="45" t="s">
        <v>13</v>
      </c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</row>
    <row r="2795" spans="1:116" ht="9.75" customHeight="1" outlineLevel="4" thickBot="1" x14ac:dyDescent="0.2">
      <c r="A2795" s="11" t="s">
        <v>128</v>
      </c>
      <c r="B2795" s="12" t="s">
        <v>12</v>
      </c>
      <c r="C2795" s="86" t="s">
        <v>11</v>
      </c>
      <c r="D2795" s="13">
        <v>5</v>
      </c>
      <c r="E2795" s="1016" t="s">
        <v>148</v>
      </c>
      <c r="F2795" s="1017"/>
      <c r="G2795" s="1017"/>
      <c r="H2795" s="1017"/>
      <c r="I2795" s="1017"/>
      <c r="J2795" s="1017"/>
      <c r="K2795" s="1017"/>
      <c r="L2795" s="1017"/>
      <c r="M2795" s="1017"/>
      <c r="N2795" s="1017"/>
      <c r="O2795" s="1017"/>
      <c r="P2795" s="1017"/>
      <c r="Q2795" s="1017"/>
      <c r="R2795" s="1017"/>
      <c r="S2795" s="1017"/>
      <c r="T2795" s="1017"/>
      <c r="U2795" s="1017"/>
      <c r="V2795" s="1018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</row>
    <row r="2796" spans="1:116" ht="9.75" customHeight="1" outlineLevel="4" x14ac:dyDescent="0.15">
      <c r="A2796" s="1000" t="s">
        <v>128</v>
      </c>
      <c r="B2796" s="1004" t="s">
        <v>12</v>
      </c>
      <c r="C2796" s="1008" t="s">
        <v>11</v>
      </c>
      <c r="D2796" s="978">
        <v>5</v>
      </c>
      <c r="E2796" s="960" t="s">
        <v>10</v>
      </c>
      <c r="F2796" s="966"/>
      <c r="G2796" s="942"/>
      <c r="H2796" s="942"/>
      <c r="I2796" s="942"/>
      <c r="J2796" s="16" t="s">
        <v>156</v>
      </c>
      <c r="K2796" s="20"/>
      <c r="L2796" s="14"/>
      <c r="M2796" s="15"/>
      <c r="N2796" s="15"/>
      <c r="O2796" s="15"/>
      <c r="P2796" s="15"/>
      <c r="Q2796" s="14"/>
      <c r="R2796" s="14"/>
      <c r="S2796" s="1012"/>
      <c r="T2796" s="912"/>
      <c r="U2796" s="912"/>
      <c r="V2796" s="912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</row>
    <row r="2797" spans="1:116" ht="9.75" customHeight="1" outlineLevel="4" x14ac:dyDescent="0.15">
      <c r="A2797" s="1001"/>
      <c r="B2797" s="1005"/>
      <c r="C2797" s="1009"/>
      <c r="D2797" s="979"/>
      <c r="E2797" s="961"/>
      <c r="F2797" s="967"/>
      <c r="G2797" s="943"/>
      <c r="H2797" s="943"/>
      <c r="I2797" s="943"/>
      <c r="J2797" s="16" t="s">
        <v>157</v>
      </c>
      <c r="K2797" s="20"/>
      <c r="L2797" s="16"/>
      <c r="M2797" s="17"/>
      <c r="N2797" s="17"/>
      <c r="O2797" s="17"/>
      <c r="P2797" s="17"/>
      <c r="Q2797" s="16"/>
      <c r="R2797" s="16"/>
      <c r="S2797" s="1013"/>
      <c r="T2797" s="913"/>
      <c r="U2797" s="913"/>
      <c r="V2797" s="913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</row>
    <row r="2798" spans="1:116" ht="9.75" customHeight="1" outlineLevel="4" x14ac:dyDescent="0.15">
      <c r="A2798" s="1001"/>
      <c r="B2798" s="1005"/>
      <c r="C2798" s="1009"/>
      <c r="D2798" s="979"/>
      <c r="E2798" s="961"/>
      <c r="F2798" s="967"/>
      <c r="G2798" s="943"/>
      <c r="H2798" s="943"/>
      <c r="I2798" s="943"/>
      <c r="J2798" s="16" t="s">
        <v>158</v>
      </c>
      <c r="K2798" s="20"/>
      <c r="L2798" s="16"/>
      <c r="M2798" s="17"/>
      <c r="N2798" s="17"/>
      <c r="O2798" s="17"/>
      <c r="P2798" s="17"/>
      <c r="Q2798" s="16"/>
      <c r="R2798" s="16"/>
      <c r="S2798" s="1013"/>
      <c r="T2798" s="913"/>
      <c r="U2798" s="913"/>
      <c r="V2798" s="913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</row>
    <row r="2799" spans="1:116" ht="9.75" customHeight="1" outlineLevel="4" x14ac:dyDescent="0.15">
      <c r="A2799" s="1002"/>
      <c r="B2799" s="1006"/>
      <c r="C2799" s="1010"/>
      <c r="D2799" s="979"/>
      <c r="E2799" s="961"/>
      <c r="F2799" s="967"/>
      <c r="G2799" s="943"/>
      <c r="H2799" s="943"/>
      <c r="I2799" s="943"/>
      <c r="J2799" s="18" t="s">
        <v>159</v>
      </c>
      <c r="K2799" s="21"/>
      <c r="L2799" s="18"/>
      <c r="M2799" s="18"/>
      <c r="N2799" s="18"/>
      <c r="O2799" s="18"/>
      <c r="P2799" s="18"/>
      <c r="Q2799" s="18"/>
      <c r="R2799" s="18"/>
      <c r="S2799" s="1014"/>
      <c r="T2799" s="913"/>
      <c r="U2799" s="913"/>
      <c r="V2799" s="913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</row>
    <row r="2800" spans="1:116" ht="9.75" customHeight="1" outlineLevel="4" thickBot="1" x14ac:dyDescent="0.2">
      <c r="A2800" s="1003"/>
      <c r="B2800" s="1007"/>
      <c r="C2800" s="1011"/>
      <c r="D2800" s="980"/>
      <c r="E2800" s="962"/>
      <c r="F2800" s="968"/>
      <c r="G2800" s="944"/>
      <c r="H2800" s="944"/>
      <c r="I2800" s="944"/>
      <c r="J2800" s="19" t="s">
        <v>385</v>
      </c>
      <c r="K2800" s="19">
        <f>SUM(K2796:K2799)</f>
        <v>0</v>
      </c>
      <c r="L2800" s="19">
        <f>SUM(L2796:L2799)</f>
        <v>0</v>
      </c>
      <c r="M2800" s="19">
        <f t="shared" ref="M2800:R2800" si="673">SUM(M2796:M2799)</f>
        <v>0</v>
      </c>
      <c r="N2800" s="19">
        <f t="shared" si="673"/>
        <v>0</v>
      </c>
      <c r="O2800" s="19">
        <f t="shared" si="673"/>
        <v>0</v>
      </c>
      <c r="P2800" s="19">
        <f t="shared" si="673"/>
        <v>0</v>
      </c>
      <c r="Q2800" s="19">
        <f t="shared" si="673"/>
        <v>0</v>
      </c>
      <c r="R2800" s="19">
        <f t="shared" si="673"/>
        <v>0</v>
      </c>
      <c r="S2800" s="1015"/>
      <c r="T2800" s="914"/>
      <c r="U2800" s="914"/>
      <c r="V2800" s="914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</row>
    <row r="2801" spans="1:116" ht="9.75" customHeight="1" outlineLevel="4" x14ac:dyDescent="0.15">
      <c r="A2801" s="1000" t="s">
        <v>128</v>
      </c>
      <c r="B2801" s="1004" t="s">
        <v>12</v>
      </c>
      <c r="C2801" s="1008" t="s">
        <v>11</v>
      </c>
      <c r="D2801" s="978">
        <v>5</v>
      </c>
      <c r="E2801" s="960" t="s">
        <v>11</v>
      </c>
      <c r="F2801" s="963"/>
      <c r="G2801" s="942"/>
      <c r="H2801" s="942"/>
      <c r="I2801" s="942"/>
      <c r="J2801" s="14" t="s">
        <v>156</v>
      </c>
      <c r="K2801" s="20"/>
      <c r="L2801" s="20"/>
      <c r="M2801" s="17"/>
      <c r="N2801" s="17"/>
      <c r="O2801" s="17"/>
      <c r="P2801" s="17"/>
      <c r="Q2801" s="16"/>
      <c r="R2801" s="16"/>
      <c r="S2801" s="945"/>
      <c r="T2801" s="912"/>
      <c r="U2801" s="912"/>
      <c r="V2801" s="912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</row>
    <row r="2802" spans="1:116" ht="9.75" customHeight="1" outlineLevel="4" x14ac:dyDescent="0.15">
      <c r="A2802" s="1001"/>
      <c r="B2802" s="1005"/>
      <c r="C2802" s="1009"/>
      <c r="D2802" s="979"/>
      <c r="E2802" s="961"/>
      <c r="F2802" s="964"/>
      <c r="G2802" s="943"/>
      <c r="H2802" s="943"/>
      <c r="I2802" s="943"/>
      <c r="J2802" s="16" t="s">
        <v>157</v>
      </c>
      <c r="K2802" s="20"/>
      <c r="L2802" s="20"/>
      <c r="M2802" s="17"/>
      <c r="N2802" s="17"/>
      <c r="O2802" s="17"/>
      <c r="P2802" s="17"/>
      <c r="Q2802" s="16"/>
      <c r="R2802" s="16"/>
      <c r="S2802" s="946"/>
      <c r="T2802" s="913"/>
      <c r="U2802" s="913"/>
      <c r="V2802" s="913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</row>
    <row r="2803" spans="1:116" ht="9.75" customHeight="1" outlineLevel="4" x14ac:dyDescent="0.15">
      <c r="A2803" s="1001"/>
      <c r="B2803" s="1005"/>
      <c r="C2803" s="1009"/>
      <c r="D2803" s="979"/>
      <c r="E2803" s="961"/>
      <c r="F2803" s="964"/>
      <c r="G2803" s="943"/>
      <c r="H2803" s="943"/>
      <c r="I2803" s="943"/>
      <c r="J2803" s="16" t="s">
        <v>158</v>
      </c>
      <c r="K2803" s="20"/>
      <c r="L2803" s="20"/>
      <c r="M2803" s="17"/>
      <c r="N2803" s="17"/>
      <c r="O2803" s="17"/>
      <c r="P2803" s="17"/>
      <c r="Q2803" s="16"/>
      <c r="R2803" s="16"/>
      <c r="S2803" s="946"/>
      <c r="T2803" s="913"/>
      <c r="U2803" s="913"/>
      <c r="V2803" s="913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</row>
    <row r="2804" spans="1:116" ht="9.75" customHeight="1" outlineLevel="4" x14ac:dyDescent="0.15">
      <c r="A2804" s="1002"/>
      <c r="B2804" s="1006"/>
      <c r="C2804" s="1010"/>
      <c r="D2804" s="979"/>
      <c r="E2804" s="961"/>
      <c r="F2804" s="964"/>
      <c r="G2804" s="943"/>
      <c r="H2804" s="943"/>
      <c r="I2804" s="943"/>
      <c r="J2804" s="18" t="s">
        <v>159</v>
      </c>
      <c r="K2804" s="21"/>
      <c r="L2804" s="21"/>
      <c r="M2804" s="22"/>
      <c r="N2804" s="22"/>
      <c r="O2804" s="22"/>
      <c r="P2804" s="22"/>
      <c r="Q2804" s="18"/>
      <c r="R2804" s="18"/>
      <c r="S2804" s="946"/>
      <c r="T2804" s="913"/>
      <c r="U2804" s="913"/>
      <c r="V2804" s="913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</row>
    <row r="2805" spans="1:116" ht="9.75" customHeight="1" outlineLevel="4" thickBot="1" x14ac:dyDescent="0.2">
      <c r="A2805" s="1003"/>
      <c r="B2805" s="1007"/>
      <c r="C2805" s="1011"/>
      <c r="D2805" s="980"/>
      <c r="E2805" s="962"/>
      <c r="F2805" s="965"/>
      <c r="G2805" s="944"/>
      <c r="H2805" s="944"/>
      <c r="I2805" s="944"/>
      <c r="J2805" s="19" t="s">
        <v>385</v>
      </c>
      <c r="K2805" s="19">
        <f>SUM(K2801:K2804)</f>
        <v>0</v>
      </c>
      <c r="L2805" s="19">
        <f>SUM(L2801:L2804)</f>
        <v>0</v>
      </c>
      <c r="M2805" s="19">
        <f t="shared" ref="M2805:R2805" si="674">SUM(M2801:M2804)</f>
        <v>0</v>
      </c>
      <c r="N2805" s="19">
        <f t="shared" si="674"/>
        <v>0</v>
      </c>
      <c r="O2805" s="19">
        <f t="shared" si="674"/>
        <v>0</v>
      </c>
      <c r="P2805" s="19">
        <f t="shared" si="674"/>
        <v>0</v>
      </c>
      <c r="Q2805" s="19">
        <f t="shared" si="674"/>
        <v>0</v>
      </c>
      <c r="R2805" s="19">
        <f t="shared" si="674"/>
        <v>0</v>
      </c>
      <c r="S2805" s="947"/>
      <c r="T2805" s="914"/>
      <c r="U2805" s="914"/>
      <c r="V2805" s="914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</row>
    <row r="2806" spans="1:116" ht="9.75" customHeight="1" outlineLevel="4" x14ac:dyDescent="0.15">
      <c r="A2806" s="1000" t="s">
        <v>128</v>
      </c>
      <c r="B2806" s="1004" t="s">
        <v>12</v>
      </c>
      <c r="C2806" s="1008" t="s">
        <v>11</v>
      </c>
      <c r="D2806" s="978">
        <v>5</v>
      </c>
      <c r="E2806" s="960" t="s">
        <v>12</v>
      </c>
      <c r="F2806" s="963"/>
      <c r="G2806" s="942"/>
      <c r="H2806" s="942"/>
      <c r="I2806" s="942"/>
      <c r="J2806" s="14" t="s">
        <v>156</v>
      </c>
      <c r="K2806" s="20"/>
      <c r="L2806" s="20"/>
      <c r="M2806" s="17"/>
      <c r="N2806" s="17"/>
      <c r="O2806" s="17"/>
      <c r="P2806" s="17"/>
      <c r="Q2806" s="16"/>
      <c r="R2806" s="16"/>
      <c r="S2806" s="945"/>
      <c r="T2806" s="912"/>
      <c r="U2806" s="912"/>
      <c r="V2806" s="912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</row>
    <row r="2807" spans="1:116" ht="9.75" customHeight="1" outlineLevel="4" x14ac:dyDescent="0.15">
      <c r="A2807" s="1001"/>
      <c r="B2807" s="1005"/>
      <c r="C2807" s="1009"/>
      <c r="D2807" s="979"/>
      <c r="E2807" s="961"/>
      <c r="F2807" s="964"/>
      <c r="G2807" s="943"/>
      <c r="H2807" s="943"/>
      <c r="I2807" s="943"/>
      <c r="J2807" s="16" t="s">
        <v>157</v>
      </c>
      <c r="K2807" s="20"/>
      <c r="L2807" s="20"/>
      <c r="M2807" s="17"/>
      <c r="N2807" s="17"/>
      <c r="O2807" s="17"/>
      <c r="P2807" s="17"/>
      <c r="Q2807" s="16"/>
      <c r="R2807" s="16"/>
      <c r="S2807" s="946"/>
      <c r="T2807" s="913"/>
      <c r="U2807" s="913"/>
      <c r="V2807" s="913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</row>
    <row r="2808" spans="1:116" ht="9.75" customHeight="1" outlineLevel="4" x14ac:dyDescent="0.15">
      <c r="A2808" s="1001"/>
      <c r="B2808" s="1005"/>
      <c r="C2808" s="1009"/>
      <c r="D2808" s="979"/>
      <c r="E2808" s="961"/>
      <c r="F2808" s="964"/>
      <c r="G2808" s="943"/>
      <c r="H2808" s="943"/>
      <c r="I2808" s="943"/>
      <c r="J2808" s="16" t="s">
        <v>158</v>
      </c>
      <c r="K2808" s="20"/>
      <c r="L2808" s="20"/>
      <c r="M2808" s="17"/>
      <c r="N2808" s="17"/>
      <c r="O2808" s="17"/>
      <c r="P2808" s="17"/>
      <c r="Q2808" s="16"/>
      <c r="R2808" s="16"/>
      <c r="S2808" s="946"/>
      <c r="T2808" s="913"/>
      <c r="U2808" s="913"/>
      <c r="V2808" s="913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6"/>
      <c r="CW2808" s="6"/>
      <c r="CX2808" s="6"/>
      <c r="CY2808" s="6"/>
      <c r="CZ2808" s="6"/>
      <c r="DA2808" s="6"/>
      <c r="DB2808" s="6"/>
      <c r="DC2808" s="6"/>
      <c r="DD2808" s="6"/>
      <c r="DE2808" s="6"/>
      <c r="DF2808" s="6"/>
      <c r="DG2808" s="6"/>
      <c r="DH2808" s="6"/>
      <c r="DI2808" s="6"/>
      <c r="DJ2808" s="6"/>
      <c r="DK2808" s="6"/>
      <c r="DL2808" s="6"/>
    </row>
    <row r="2809" spans="1:116" ht="9.75" customHeight="1" outlineLevel="4" x14ac:dyDescent="0.2">
      <c r="A2809" s="1002"/>
      <c r="B2809" s="1006"/>
      <c r="C2809" s="1010"/>
      <c r="D2809" s="979"/>
      <c r="E2809" s="961"/>
      <c r="F2809" s="964"/>
      <c r="G2809" s="943"/>
      <c r="H2809" s="943"/>
      <c r="I2809" s="943"/>
      <c r="J2809" s="18" t="s">
        <v>159</v>
      </c>
      <c r="K2809" s="21"/>
      <c r="L2809" s="21"/>
      <c r="M2809" s="22"/>
      <c r="N2809" s="22"/>
      <c r="O2809" s="22"/>
      <c r="P2809" s="22"/>
      <c r="Q2809" s="18"/>
      <c r="R2809" s="18"/>
      <c r="S2809" s="946"/>
      <c r="T2809" s="913"/>
      <c r="U2809" s="913"/>
      <c r="V2809" s="913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  <c r="DI2809" s="5"/>
      <c r="DJ2809" s="5"/>
      <c r="DK2809" s="5"/>
      <c r="DL2809" s="5"/>
    </row>
    <row r="2810" spans="1:116" ht="9.75" customHeight="1" outlineLevel="4" thickBot="1" x14ac:dyDescent="0.2">
      <c r="A2810" s="1003"/>
      <c r="B2810" s="1007"/>
      <c r="C2810" s="1011"/>
      <c r="D2810" s="980"/>
      <c r="E2810" s="962"/>
      <c r="F2810" s="965"/>
      <c r="G2810" s="944"/>
      <c r="H2810" s="944"/>
      <c r="I2810" s="944"/>
      <c r="J2810" s="19" t="s">
        <v>385</v>
      </c>
      <c r="K2810" s="19">
        <f>SUM(K2806:K2809)</f>
        <v>0</v>
      </c>
      <c r="L2810" s="19">
        <f>SUM(L2806:L2809)</f>
        <v>0</v>
      </c>
      <c r="M2810" s="19">
        <f t="shared" ref="M2810:R2810" si="675">SUM(M2806:M2809)</f>
        <v>0</v>
      </c>
      <c r="N2810" s="19">
        <f t="shared" si="675"/>
        <v>0</v>
      </c>
      <c r="O2810" s="19">
        <f t="shared" si="675"/>
        <v>0</v>
      </c>
      <c r="P2810" s="19">
        <f t="shared" si="675"/>
        <v>0</v>
      </c>
      <c r="Q2810" s="19">
        <f t="shared" si="675"/>
        <v>0</v>
      </c>
      <c r="R2810" s="19">
        <f t="shared" si="675"/>
        <v>0</v>
      </c>
      <c r="S2810" s="947"/>
      <c r="T2810" s="914"/>
      <c r="U2810" s="914"/>
      <c r="V2810" s="914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</row>
    <row r="2811" spans="1:116" ht="9.75" customHeight="1" outlineLevel="3" thickBot="1" x14ac:dyDescent="0.2">
      <c r="A2811" s="30" t="s">
        <v>128</v>
      </c>
      <c r="B2811" s="31" t="s">
        <v>12</v>
      </c>
      <c r="C2811" s="10" t="s">
        <v>11</v>
      </c>
      <c r="D2811" s="25">
        <v>5</v>
      </c>
      <c r="E2811" s="915" t="s">
        <v>46</v>
      </c>
      <c r="F2811" s="916"/>
      <c r="G2811" s="916"/>
      <c r="H2811" s="916"/>
      <c r="I2811" s="916"/>
      <c r="J2811" s="917"/>
      <c r="K2811" s="26">
        <f>K2800+K2805+K2810</f>
        <v>0</v>
      </c>
      <c r="L2811" s="26">
        <f>L2800+L2805+L2810</f>
        <v>0</v>
      </c>
      <c r="M2811" s="26">
        <f t="shared" ref="M2811:R2811" si="676">M2800+M2805+M2810</f>
        <v>0</v>
      </c>
      <c r="N2811" s="26">
        <f t="shared" si="676"/>
        <v>0</v>
      </c>
      <c r="O2811" s="26">
        <f t="shared" si="676"/>
        <v>0</v>
      </c>
      <c r="P2811" s="26">
        <f t="shared" si="676"/>
        <v>0</v>
      </c>
      <c r="Q2811" s="26">
        <f t="shared" si="676"/>
        <v>0</v>
      </c>
      <c r="R2811" s="26">
        <f t="shared" si="676"/>
        <v>0</v>
      </c>
      <c r="S2811" s="42" t="s">
        <v>13</v>
      </c>
      <c r="T2811" s="43" t="s">
        <v>13</v>
      </c>
      <c r="U2811" s="44" t="s">
        <v>13</v>
      </c>
      <c r="V2811" s="45" t="s">
        <v>13</v>
      </c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</row>
    <row r="2812" spans="1:116" ht="9.75" customHeight="1" outlineLevel="4" thickBot="1" x14ac:dyDescent="0.2">
      <c r="A2812" s="11" t="s">
        <v>128</v>
      </c>
      <c r="B2812" s="12" t="s">
        <v>12</v>
      </c>
      <c r="C2812" s="86" t="s">
        <v>11</v>
      </c>
      <c r="D2812" s="13">
        <v>6</v>
      </c>
      <c r="E2812" s="1016" t="s">
        <v>149</v>
      </c>
      <c r="F2812" s="1017"/>
      <c r="G2812" s="1017"/>
      <c r="H2812" s="1017"/>
      <c r="I2812" s="1017"/>
      <c r="J2812" s="1017"/>
      <c r="K2812" s="1017"/>
      <c r="L2812" s="1017"/>
      <c r="M2812" s="1017"/>
      <c r="N2812" s="1017"/>
      <c r="O2812" s="1017"/>
      <c r="P2812" s="1017"/>
      <c r="Q2812" s="1017"/>
      <c r="R2812" s="1017"/>
      <c r="S2812" s="1017"/>
      <c r="T2812" s="1017"/>
      <c r="U2812" s="1017"/>
      <c r="V2812" s="1018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</row>
    <row r="2813" spans="1:116" ht="9.75" customHeight="1" outlineLevel="4" x14ac:dyDescent="0.15">
      <c r="A2813" s="1000" t="s">
        <v>128</v>
      </c>
      <c r="B2813" s="1004" t="s">
        <v>12</v>
      </c>
      <c r="C2813" s="1008" t="s">
        <v>11</v>
      </c>
      <c r="D2813" s="978">
        <v>6</v>
      </c>
      <c r="E2813" s="960" t="s">
        <v>10</v>
      </c>
      <c r="F2813" s="966"/>
      <c r="G2813" s="942"/>
      <c r="H2813" s="942"/>
      <c r="I2813" s="942"/>
      <c r="J2813" s="16" t="s">
        <v>156</v>
      </c>
      <c r="K2813" s="20"/>
      <c r="L2813" s="14"/>
      <c r="M2813" s="15"/>
      <c r="N2813" s="15"/>
      <c r="O2813" s="15"/>
      <c r="P2813" s="15"/>
      <c r="Q2813" s="14"/>
      <c r="R2813" s="14"/>
      <c r="S2813" s="1012"/>
      <c r="T2813" s="912"/>
      <c r="U2813" s="912"/>
      <c r="V2813" s="912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</row>
    <row r="2814" spans="1:116" ht="9.75" customHeight="1" outlineLevel="4" x14ac:dyDescent="0.15">
      <c r="A2814" s="1001"/>
      <c r="B2814" s="1005"/>
      <c r="C2814" s="1009"/>
      <c r="D2814" s="979"/>
      <c r="E2814" s="961"/>
      <c r="F2814" s="967"/>
      <c r="G2814" s="943"/>
      <c r="H2814" s="943"/>
      <c r="I2814" s="943"/>
      <c r="J2814" s="16" t="s">
        <v>157</v>
      </c>
      <c r="K2814" s="20"/>
      <c r="L2814" s="16"/>
      <c r="M2814" s="17"/>
      <c r="N2814" s="17"/>
      <c r="O2814" s="17"/>
      <c r="P2814" s="17"/>
      <c r="Q2814" s="16"/>
      <c r="R2814" s="16"/>
      <c r="S2814" s="1013"/>
      <c r="T2814" s="913"/>
      <c r="U2814" s="913"/>
      <c r="V2814" s="913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</row>
    <row r="2815" spans="1:116" ht="9.75" customHeight="1" outlineLevel="4" x14ac:dyDescent="0.15">
      <c r="A2815" s="1001"/>
      <c r="B2815" s="1005"/>
      <c r="C2815" s="1009"/>
      <c r="D2815" s="979"/>
      <c r="E2815" s="961"/>
      <c r="F2815" s="967"/>
      <c r="G2815" s="943"/>
      <c r="H2815" s="943"/>
      <c r="I2815" s="943"/>
      <c r="J2815" s="16" t="s">
        <v>158</v>
      </c>
      <c r="K2815" s="20"/>
      <c r="L2815" s="16"/>
      <c r="M2815" s="17"/>
      <c r="N2815" s="17"/>
      <c r="O2815" s="17"/>
      <c r="P2815" s="17"/>
      <c r="Q2815" s="16"/>
      <c r="R2815" s="16"/>
      <c r="S2815" s="1013"/>
      <c r="T2815" s="913"/>
      <c r="U2815" s="913"/>
      <c r="V2815" s="913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</row>
    <row r="2816" spans="1:116" ht="10.5" outlineLevel="4" x14ac:dyDescent="0.15">
      <c r="A2816" s="1002"/>
      <c r="B2816" s="1006"/>
      <c r="C2816" s="1010"/>
      <c r="D2816" s="979"/>
      <c r="E2816" s="961"/>
      <c r="F2816" s="967"/>
      <c r="G2816" s="943"/>
      <c r="H2816" s="943"/>
      <c r="I2816" s="943"/>
      <c r="J2816" s="18" t="s">
        <v>159</v>
      </c>
      <c r="K2816" s="21"/>
      <c r="L2816" s="18"/>
      <c r="M2816" s="18"/>
      <c r="N2816" s="18"/>
      <c r="O2816" s="18"/>
      <c r="P2816" s="18"/>
      <c r="Q2816" s="18"/>
      <c r="R2816" s="18"/>
      <c r="S2816" s="1014"/>
      <c r="T2816" s="913"/>
      <c r="U2816" s="913"/>
      <c r="V2816" s="913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</row>
    <row r="2817" spans="1:44" ht="11.25" outlineLevel="4" thickBot="1" x14ac:dyDescent="0.2">
      <c r="A2817" s="1003"/>
      <c r="B2817" s="1007"/>
      <c r="C2817" s="1011"/>
      <c r="D2817" s="980"/>
      <c r="E2817" s="962"/>
      <c r="F2817" s="968"/>
      <c r="G2817" s="944"/>
      <c r="H2817" s="944"/>
      <c r="I2817" s="944"/>
      <c r="J2817" s="19" t="s">
        <v>385</v>
      </c>
      <c r="K2817" s="19">
        <f>SUM(K2813:K2816)</f>
        <v>0</v>
      </c>
      <c r="L2817" s="19">
        <f>SUM(L2813:L2816)</f>
        <v>0</v>
      </c>
      <c r="M2817" s="19">
        <f t="shared" ref="M2817:R2817" si="677">SUM(M2813:M2816)</f>
        <v>0</v>
      </c>
      <c r="N2817" s="19">
        <f t="shared" si="677"/>
        <v>0</v>
      </c>
      <c r="O2817" s="19">
        <f t="shared" si="677"/>
        <v>0</v>
      </c>
      <c r="P2817" s="19">
        <f t="shared" si="677"/>
        <v>0</v>
      </c>
      <c r="Q2817" s="19">
        <f t="shared" si="677"/>
        <v>0</v>
      </c>
      <c r="R2817" s="19">
        <f t="shared" si="677"/>
        <v>0</v>
      </c>
      <c r="S2817" s="1015"/>
      <c r="T2817" s="914"/>
      <c r="U2817" s="914"/>
      <c r="V2817" s="914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</row>
    <row r="2818" spans="1:44" ht="10.5" outlineLevel="4" x14ac:dyDescent="0.15">
      <c r="A2818" s="1000" t="s">
        <v>128</v>
      </c>
      <c r="B2818" s="1004" t="s">
        <v>12</v>
      </c>
      <c r="C2818" s="1008" t="s">
        <v>11</v>
      </c>
      <c r="D2818" s="978">
        <v>6</v>
      </c>
      <c r="E2818" s="960" t="s">
        <v>11</v>
      </c>
      <c r="F2818" s="963"/>
      <c r="G2818" s="942"/>
      <c r="H2818" s="942"/>
      <c r="I2818" s="942"/>
      <c r="J2818" s="14" t="s">
        <v>156</v>
      </c>
      <c r="K2818" s="20"/>
      <c r="L2818" s="20"/>
      <c r="M2818" s="17"/>
      <c r="N2818" s="17"/>
      <c r="O2818" s="17"/>
      <c r="P2818" s="17"/>
      <c r="Q2818" s="16"/>
      <c r="R2818" s="16"/>
      <c r="S2818" s="945"/>
      <c r="T2818" s="912"/>
      <c r="U2818" s="912"/>
      <c r="V2818" s="912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</row>
    <row r="2819" spans="1:44" ht="10.5" outlineLevel="4" x14ac:dyDescent="0.15">
      <c r="A2819" s="1001"/>
      <c r="B2819" s="1005"/>
      <c r="C2819" s="1009"/>
      <c r="D2819" s="979"/>
      <c r="E2819" s="961"/>
      <c r="F2819" s="964"/>
      <c r="G2819" s="943"/>
      <c r="H2819" s="943"/>
      <c r="I2819" s="943"/>
      <c r="J2819" s="16" t="s">
        <v>157</v>
      </c>
      <c r="K2819" s="20"/>
      <c r="L2819" s="20"/>
      <c r="M2819" s="17"/>
      <c r="N2819" s="17"/>
      <c r="O2819" s="17"/>
      <c r="P2819" s="17"/>
      <c r="Q2819" s="16"/>
      <c r="R2819" s="16"/>
      <c r="S2819" s="946"/>
      <c r="T2819" s="913"/>
      <c r="U2819" s="913"/>
      <c r="V2819" s="913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</row>
    <row r="2820" spans="1:44" ht="10.5" outlineLevel="4" x14ac:dyDescent="0.15">
      <c r="A2820" s="1001"/>
      <c r="B2820" s="1005"/>
      <c r="C2820" s="1009"/>
      <c r="D2820" s="979"/>
      <c r="E2820" s="961"/>
      <c r="F2820" s="964"/>
      <c r="G2820" s="943"/>
      <c r="H2820" s="943"/>
      <c r="I2820" s="943"/>
      <c r="J2820" s="16" t="s">
        <v>158</v>
      </c>
      <c r="K2820" s="20"/>
      <c r="L2820" s="20"/>
      <c r="M2820" s="17"/>
      <c r="N2820" s="17"/>
      <c r="O2820" s="17"/>
      <c r="P2820" s="17"/>
      <c r="Q2820" s="16"/>
      <c r="R2820" s="16"/>
      <c r="S2820" s="946"/>
      <c r="T2820" s="913"/>
      <c r="U2820" s="913"/>
      <c r="V2820" s="913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</row>
    <row r="2821" spans="1:44" ht="10.5" outlineLevel="4" x14ac:dyDescent="0.15">
      <c r="A2821" s="1002"/>
      <c r="B2821" s="1006"/>
      <c r="C2821" s="1010"/>
      <c r="D2821" s="979"/>
      <c r="E2821" s="961"/>
      <c r="F2821" s="964"/>
      <c r="G2821" s="943"/>
      <c r="H2821" s="943"/>
      <c r="I2821" s="943"/>
      <c r="J2821" s="18" t="s">
        <v>159</v>
      </c>
      <c r="K2821" s="21"/>
      <c r="L2821" s="21"/>
      <c r="M2821" s="22"/>
      <c r="N2821" s="22"/>
      <c r="O2821" s="22"/>
      <c r="P2821" s="22"/>
      <c r="Q2821" s="18"/>
      <c r="R2821" s="18"/>
      <c r="S2821" s="946"/>
      <c r="T2821" s="913"/>
      <c r="U2821" s="913"/>
      <c r="V2821" s="913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</row>
    <row r="2822" spans="1:44" ht="11.25" outlineLevel="4" thickBot="1" x14ac:dyDescent="0.2">
      <c r="A2822" s="1003"/>
      <c r="B2822" s="1007"/>
      <c r="C2822" s="1011"/>
      <c r="D2822" s="980"/>
      <c r="E2822" s="962"/>
      <c r="F2822" s="965"/>
      <c r="G2822" s="944"/>
      <c r="H2822" s="944"/>
      <c r="I2822" s="944"/>
      <c r="J2822" s="19" t="s">
        <v>385</v>
      </c>
      <c r="K2822" s="19">
        <f>SUM(K2818:K2821)</f>
        <v>0</v>
      </c>
      <c r="L2822" s="19">
        <f>SUM(L2818:L2821)</f>
        <v>0</v>
      </c>
      <c r="M2822" s="19">
        <f t="shared" ref="M2822:R2822" si="678">SUM(M2818:M2821)</f>
        <v>0</v>
      </c>
      <c r="N2822" s="19">
        <f t="shared" si="678"/>
        <v>0</v>
      </c>
      <c r="O2822" s="19">
        <f t="shared" si="678"/>
        <v>0</v>
      </c>
      <c r="P2822" s="19">
        <f t="shared" si="678"/>
        <v>0</v>
      </c>
      <c r="Q2822" s="19">
        <f t="shared" si="678"/>
        <v>0</v>
      </c>
      <c r="R2822" s="19">
        <f t="shared" si="678"/>
        <v>0</v>
      </c>
      <c r="S2822" s="947"/>
      <c r="T2822" s="914"/>
      <c r="U2822" s="914"/>
      <c r="V2822" s="914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</row>
    <row r="2823" spans="1:44" ht="10.5" outlineLevel="4" x14ac:dyDescent="0.15">
      <c r="A2823" s="1000" t="s">
        <v>128</v>
      </c>
      <c r="B2823" s="1004" t="s">
        <v>12</v>
      </c>
      <c r="C2823" s="1008" t="s">
        <v>11</v>
      </c>
      <c r="D2823" s="978">
        <v>6</v>
      </c>
      <c r="E2823" s="960" t="s">
        <v>12</v>
      </c>
      <c r="F2823" s="963"/>
      <c r="G2823" s="942"/>
      <c r="H2823" s="942"/>
      <c r="I2823" s="942"/>
      <c r="J2823" s="14" t="s">
        <v>156</v>
      </c>
      <c r="K2823" s="20"/>
      <c r="L2823" s="20"/>
      <c r="M2823" s="17"/>
      <c r="N2823" s="17"/>
      <c r="O2823" s="17"/>
      <c r="P2823" s="17"/>
      <c r="Q2823" s="16"/>
      <c r="R2823" s="16"/>
      <c r="S2823" s="945"/>
      <c r="T2823" s="912"/>
      <c r="U2823" s="912"/>
      <c r="V2823" s="912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</row>
    <row r="2824" spans="1:44" ht="10.5" outlineLevel="4" x14ac:dyDescent="0.15">
      <c r="A2824" s="1001"/>
      <c r="B2824" s="1005"/>
      <c r="C2824" s="1009"/>
      <c r="D2824" s="979"/>
      <c r="E2824" s="961"/>
      <c r="F2824" s="964"/>
      <c r="G2824" s="943"/>
      <c r="H2824" s="943"/>
      <c r="I2824" s="943"/>
      <c r="J2824" s="16" t="s">
        <v>157</v>
      </c>
      <c r="K2824" s="20"/>
      <c r="L2824" s="20"/>
      <c r="M2824" s="17"/>
      <c r="N2824" s="17"/>
      <c r="O2824" s="17"/>
      <c r="P2824" s="17"/>
      <c r="Q2824" s="16"/>
      <c r="R2824" s="16"/>
      <c r="S2824" s="946"/>
      <c r="T2824" s="913"/>
      <c r="U2824" s="913"/>
      <c r="V2824" s="913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</row>
    <row r="2825" spans="1:44" ht="10.5" outlineLevel="4" x14ac:dyDescent="0.15">
      <c r="A2825" s="1001"/>
      <c r="B2825" s="1005"/>
      <c r="C2825" s="1009"/>
      <c r="D2825" s="979"/>
      <c r="E2825" s="961"/>
      <c r="F2825" s="964"/>
      <c r="G2825" s="943"/>
      <c r="H2825" s="943"/>
      <c r="I2825" s="943"/>
      <c r="J2825" s="16" t="s">
        <v>158</v>
      </c>
      <c r="K2825" s="20"/>
      <c r="L2825" s="20"/>
      <c r="M2825" s="17"/>
      <c r="N2825" s="17"/>
      <c r="O2825" s="17"/>
      <c r="P2825" s="17"/>
      <c r="Q2825" s="16"/>
      <c r="R2825" s="16"/>
      <c r="S2825" s="946"/>
      <c r="T2825" s="913"/>
      <c r="U2825" s="913"/>
      <c r="V2825" s="913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</row>
    <row r="2826" spans="1:44" ht="10.5" outlineLevel="4" x14ac:dyDescent="0.15">
      <c r="A2826" s="1002"/>
      <c r="B2826" s="1006"/>
      <c r="C2826" s="1010"/>
      <c r="D2826" s="979"/>
      <c r="E2826" s="961"/>
      <c r="F2826" s="964"/>
      <c r="G2826" s="943"/>
      <c r="H2826" s="943"/>
      <c r="I2826" s="943"/>
      <c r="J2826" s="18" t="s">
        <v>159</v>
      </c>
      <c r="K2826" s="21"/>
      <c r="L2826" s="21"/>
      <c r="M2826" s="22"/>
      <c r="N2826" s="22"/>
      <c r="O2826" s="22"/>
      <c r="P2826" s="22"/>
      <c r="Q2826" s="18"/>
      <c r="R2826" s="18"/>
      <c r="S2826" s="946"/>
      <c r="T2826" s="913"/>
      <c r="U2826" s="913"/>
      <c r="V2826" s="913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</row>
    <row r="2827" spans="1:44" ht="11.25" outlineLevel="4" thickBot="1" x14ac:dyDescent="0.2">
      <c r="A2827" s="1003"/>
      <c r="B2827" s="1007"/>
      <c r="C2827" s="1011"/>
      <c r="D2827" s="980"/>
      <c r="E2827" s="962"/>
      <c r="F2827" s="965"/>
      <c r="G2827" s="944"/>
      <c r="H2827" s="944"/>
      <c r="I2827" s="944"/>
      <c r="J2827" s="19" t="s">
        <v>385</v>
      </c>
      <c r="K2827" s="19">
        <f>SUM(K2823:K2826)</f>
        <v>0</v>
      </c>
      <c r="L2827" s="19">
        <f>SUM(L2823:L2826)</f>
        <v>0</v>
      </c>
      <c r="M2827" s="19">
        <f t="shared" ref="M2827:R2827" si="679">SUM(M2823:M2826)</f>
        <v>0</v>
      </c>
      <c r="N2827" s="19">
        <f t="shared" si="679"/>
        <v>0</v>
      </c>
      <c r="O2827" s="19">
        <f t="shared" si="679"/>
        <v>0</v>
      </c>
      <c r="P2827" s="19">
        <f t="shared" si="679"/>
        <v>0</v>
      </c>
      <c r="Q2827" s="19">
        <f t="shared" si="679"/>
        <v>0</v>
      </c>
      <c r="R2827" s="19">
        <f t="shared" si="679"/>
        <v>0</v>
      </c>
      <c r="S2827" s="947"/>
      <c r="T2827" s="914"/>
      <c r="U2827" s="914"/>
      <c r="V2827" s="914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</row>
    <row r="2828" spans="1:44" ht="11.25" outlineLevel="3" thickBot="1" x14ac:dyDescent="0.2">
      <c r="A2828" s="30" t="s">
        <v>128</v>
      </c>
      <c r="B2828" s="31" t="s">
        <v>12</v>
      </c>
      <c r="C2828" s="10" t="s">
        <v>11</v>
      </c>
      <c r="D2828" s="25">
        <v>6</v>
      </c>
      <c r="E2828" s="915" t="s">
        <v>46</v>
      </c>
      <c r="F2828" s="916"/>
      <c r="G2828" s="916"/>
      <c r="H2828" s="916"/>
      <c r="I2828" s="916"/>
      <c r="J2828" s="917"/>
      <c r="K2828" s="26">
        <f>K2817+K2822+K2827</f>
        <v>0</v>
      </c>
      <c r="L2828" s="26">
        <f>L2817+L2822+L2827</f>
        <v>0</v>
      </c>
      <c r="M2828" s="26">
        <f t="shared" ref="M2828:R2828" si="680">M2817+M2822+M2827</f>
        <v>0</v>
      </c>
      <c r="N2828" s="26">
        <f t="shared" si="680"/>
        <v>0</v>
      </c>
      <c r="O2828" s="26">
        <f t="shared" si="680"/>
        <v>0</v>
      </c>
      <c r="P2828" s="26">
        <f t="shared" si="680"/>
        <v>0</v>
      </c>
      <c r="Q2828" s="26">
        <f t="shared" si="680"/>
        <v>0</v>
      </c>
      <c r="R2828" s="26">
        <f t="shared" si="680"/>
        <v>0</v>
      </c>
      <c r="S2828" s="42" t="s">
        <v>13</v>
      </c>
      <c r="T2828" s="43" t="s">
        <v>13</v>
      </c>
      <c r="U2828" s="44" t="s">
        <v>13</v>
      </c>
      <c r="V2828" s="45" t="s">
        <v>13</v>
      </c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</row>
    <row r="2829" spans="1:44" ht="11.25" customHeight="1" outlineLevel="4" thickBot="1" x14ac:dyDescent="0.2">
      <c r="A2829" s="11" t="s">
        <v>128</v>
      </c>
      <c r="B2829" s="12" t="s">
        <v>12</v>
      </c>
      <c r="C2829" s="86" t="s">
        <v>11</v>
      </c>
      <c r="D2829" s="13">
        <v>7</v>
      </c>
      <c r="E2829" s="1016" t="s">
        <v>150</v>
      </c>
      <c r="F2829" s="1017"/>
      <c r="G2829" s="1017"/>
      <c r="H2829" s="1017"/>
      <c r="I2829" s="1017"/>
      <c r="J2829" s="1017"/>
      <c r="K2829" s="1017"/>
      <c r="L2829" s="1017"/>
      <c r="M2829" s="1017"/>
      <c r="N2829" s="1017"/>
      <c r="O2829" s="1017"/>
      <c r="P2829" s="1017"/>
      <c r="Q2829" s="1017"/>
      <c r="R2829" s="1017"/>
      <c r="S2829" s="1017"/>
      <c r="T2829" s="1017"/>
      <c r="U2829" s="1017"/>
      <c r="V2829" s="1018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</row>
    <row r="2830" spans="1:44" ht="10.5" outlineLevel="4" x14ac:dyDescent="0.15">
      <c r="A2830" s="1000" t="s">
        <v>128</v>
      </c>
      <c r="B2830" s="1004" t="s">
        <v>12</v>
      </c>
      <c r="C2830" s="1008" t="s">
        <v>11</v>
      </c>
      <c r="D2830" s="978">
        <v>7</v>
      </c>
      <c r="E2830" s="960" t="s">
        <v>10</v>
      </c>
      <c r="F2830" s="966"/>
      <c r="G2830" s="942"/>
      <c r="H2830" s="942"/>
      <c r="I2830" s="942"/>
      <c r="J2830" s="16" t="s">
        <v>156</v>
      </c>
      <c r="K2830" s="20"/>
      <c r="L2830" s="14"/>
      <c r="M2830" s="15"/>
      <c r="N2830" s="15"/>
      <c r="O2830" s="15"/>
      <c r="P2830" s="15"/>
      <c r="Q2830" s="14"/>
      <c r="R2830" s="14"/>
      <c r="S2830" s="1012"/>
      <c r="T2830" s="912"/>
      <c r="U2830" s="912"/>
      <c r="V2830" s="912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</row>
    <row r="2831" spans="1:44" ht="10.5" outlineLevel="4" x14ac:dyDescent="0.15">
      <c r="A2831" s="1001"/>
      <c r="B2831" s="1005"/>
      <c r="C2831" s="1009"/>
      <c r="D2831" s="979"/>
      <c r="E2831" s="961"/>
      <c r="F2831" s="967"/>
      <c r="G2831" s="943"/>
      <c r="H2831" s="943"/>
      <c r="I2831" s="943"/>
      <c r="J2831" s="16" t="s">
        <v>157</v>
      </c>
      <c r="K2831" s="20"/>
      <c r="L2831" s="16"/>
      <c r="M2831" s="17"/>
      <c r="N2831" s="17"/>
      <c r="O2831" s="17"/>
      <c r="P2831" s="17"/>
      <c r="Q2831" s="16"/>
      <c r="R2831" s="16"/>
      <c r="S2831" s="1013"/>
      <c r="T2831" s="913"/>
      <c r="U2831" s="913"/>
      <c r="V2831" s="913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</row>
    <row r="2832" spans="1:44" ht="9.75" customHeight="1" outlineLevel="4" x14ac:dyDescent="0.15">
      <c r="A2832" s="1001"/>
      <c r="B2832" s="1005"/>
      <c r="C2832" s="1009"/>
      <c r="D2832" s="979"/>
      <c r="E2832" s="961"/>
      <c r="F2832" s="967"/>
      <c r="G2832" s="943"/>
      <c r="H2832" s="943"/>
      <c r="I2832" s="943"/>
      <c r="J2832" s="16" t="s">
        <v>158</v>
      </c>
      <c r="K2832" s="20"/>
      <c r="L2832" s="16"/>
      <c r="M2832" s="17"/>
      <c r="N2832" s="17"/>
      <c r="O2832" s="17"/>
      <c r="P2832" s="17"/>
      <c r="Q2832" s="16"/>
      <c r="R2832" s="16"/>
      <c r="S2832" s="1013"/>
      <c r="T2832" s="913"/>
      <c r="U2832" s="913"/>
      <c r="V2832" s="913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</row>
    <row r="2833" spans="1:116" ht="9.75" customHeight="1" outlineLevel="4" x14ac:dyDescent="0.15">
      <c r="A2833" s="1002"/>
      <c r="B2833" s="1006"/>
      <c r="C2833" s="1010"/>
      <c r="D2833" s="979"/>
      <c r="E2833" s="961"/>
      <c r="F2833" s="967"/>
      <c r="G2833" s="943"/>
      <c r="H2833" s="943"/>
      <c r="I2833" s="943"/>
      <c r="J2833" s="18" t="s">
        <v>159</v>
      </c>
      <c r="K2833" s="21"/>
      <c r="L2833" s="18"/>
      <c r="M2833" s="18"/>
      <c r="N2833" s="18"/>
      <c r="O2833" s="18"/>
      <c r="P2833" s="18"/>
      <c r="Q2833" s="18"/>
      <c r="R2833" s="18"/>
      <c r="S2833" s="1014"/>
      <c r="T2833" s="913"/>
      <c r="U2833" s="913"/>
      <c r="V2833" s="913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</row>
    <row r="2834" spans="1:116" ht="9.75" customHeight="1" outlineLevel="4" thickBot="1" x14ac:dyDescent="0.2">
      <c r="A2834" s="1003"/>
      <c r="B2834" s="1007"/>
      <c r="C2834" s="1011"/>
      <c r="D2834" s="980"/>
      <c r="E2834" s="962"/>
      <c r="F2834" s="968"/>
      <c r="G2834" s="944"/>
      <c r="H2834" s="944"/>
      <c r="I2834" s="944"/>
      <c r="J2834" s="19" t="s">
        <v>385</v>
      </c>
      <c r="K2834" s="19">
        <f>SUM(K2830:K2833)</f>
        <v>0</v>
      </c>
      <c r="L2834" s="19">
        <f>SUM(L2830:L2833)</f>
        <v>0</v>
      </c>
      <c r="M2834" s="19">
        <f t="shared" ref="M2834:R2834" si="681">SUM(M2830:M2833)</f>
        <v>0</v>
      </c>
      <c r="N2834" s="19">
        <f t="shared" si="681"/>
        <v>0</v>
      </c>
      <c r="O2834" s="19">
        <f t="shared" si="681"/>
        <v>0</v>
      </c>
      <c r="P2834" s="19">
        <f t="shared" si="681"/>
        <v>0</v>
      </c>
      <c r="Q2834" s="19">
        <f t="shared" si="681"/>
        <v>0</v>
      </c>
      <c r="R2834" s="19">
        <f t="shared" si="681"/>
        <v>0</v>
      </c>
      <c r="S2834" s="1015"/>
      <c r="T2834" s="914"/>
      <c r="U2834" s="914"/>
      <c r="V2834" s="914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</row>
    <row r="2835" spans="1:116" ht="9.75" customHeight="1" outlineLevel="4" x14ac:dyDescent="0.15">
      <c r="A2835" s="1000" t="s">
        <v>128</v>
      </c>
      <c r="B2835" s="1004" t="s">
        <v>12</v>
      </c>
      <c r="C2835" s="1008" t="s">
        <v>11</v>
      </c>
      <c r="D2835" s="978">
        <v>7</v>
      </c>
      <c r="E2835" s="960" t="s">
        <v>11</v>
      </c>
      <c r="F2835" s="963"/>
      <c r="G2835" s="942"/>
      <c r="H2835" s="942"/>
      <c r="I2835" s="942"/>
      <c r="J2835" s="14" t="s">
        <v>156</v>
      </c>
      <c r="K2835" s="20"/>
      <c r="L2835" s="20"/>
      <c r="M2835" s="17"/>
      <c r="N2835" s="17"/>
      <c r="O2835" s="17"/>
      <c r="P2835" s="17"/>
      <c r="Q2835" s="16"/>
      <c r="R2835" s="16"/>
      <c r="S2835" s="945"/>
      <c r="T2835" s="912"/>
      <c r="U2835" s="912"/>
      <c r="V2835" s="912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</row>
    <row r="2836" spans="1:116" ht="9.75" customHeight="1" outlineLevel="4" x14ac:dyDescent="0.15">
      <c r="A2836" s="1001"/>
      <c r="B2836" s="1005"/>
      <c r="C2836" s="1009"/>
      <c r="D2836" s="979"/>
      <c r="E2836" s="961"/>
      <c r="F2836" s="964"/>
      <c r="G2836" s="943"/>
      <c r="H2836" s="943"/>
      <c r="I2836" s="943"/>
      <c r="J2836" s="16" t="s">
        <v>157</v>
      </c>
      <c r="K2836" s="20"/>
      <c r="L2836" s="20"/>
      <c r="M2836" s="17"/>
      <c r="N2836" s="17"/>
      <c r="O2836" s="17"/>
      <c r="P2836" s="17"/>
      <c r="Q2836" s="16"/>
      <c r="R2836" s="16"/>
      <c r="S2836" s="946"/>
      <c r="T2836" s="913"/>
      <c r="U2836" s="913"/>
      <c r="V2836" s="913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</row>
    <row r="2837" spans="1:116" ht="9.75" customHeight="1" outlineLevel="4" x14ac:dyDescent="0.15">
      <c r="A2837" s="1001"/>
      <c r="B2837" s="1005"/>
      <c r="C2837" s="1009"/>
      <c r="D2837" s="979"/>
      <c r="E2837" s="961"/>
      <c r="F2837" s="964"/>
      <c r="G2837" s="943"/>
      <c r="H2837" s="943"/>
      <c r="I2837" s="943"/>
      <c r="J2837" s="16" t="s">
        <v>158</v>
      </c>
      <c r="K2837" s="20"/>
      <c r="L2837" s="20"/>
      <c r="M2837" s="17"/>
      <c r="N2837" s="17"/>
      <c r="O2837" s="17"/>
      <c r="P2837" s="17"/>
      <c r="Q2837" s="16"/>
      <c r="R2837" s="16"/>
      <c r="S2837" s="946"/>
      <c r="T2837" s="913"/>
      <c r="U2837" s="913"/>
      <c r="V2837" s="913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</row>
    <row r="2838" spans="1:116" ht="9.75" customHeight="1" outlineLevel="4" x14ac:dyDescent="0.15">
      <c r="A2838" s="1002"/>
      <c r="B2838" s="1006"/>
      <c r="C2838" s="1010"/>
      <c r="D2838" s="979"/>
      <c r="E2838" s="961"/>
      <c r="F2838" s="964"/>
      <c r="G2838" s="943"/>
      <c r="H2838" s="943"/>
      <c r="I2838" s="943"/>
      <c r="J2838" s="18" t="s">
        <v>159</v>
      </c>
      <c r="K2838" s="21"/>
      <c r="L2838" s="21"/>
      <c r="M2838" s="22"/>
      <c r="N2838" s="22"/>
      <c r="O2838" s="22"/>
      <c r="P2838" s="22"/>
      <c r="Q2838" s="18"/>
      <c r="R2838" s="18"/>
      <c r="S2838" s="946"/>
      <c r="T2838" s="913"/>
      <c r="U2838" s="913"/>
      <c r="V2838" s="913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</row>
    <row r="2839" spans="1:116" ht="9.75" customHeight="1" outlineLevel="4" thickBot="1" x14ac:dyDescent="0.2">
      <c r="A2839" s="1003"/>
      <c r="B2839" s="1007"/>
      <c r="C2839" s="1011"/>
      <c r="D2839" s="980"/>
      <c r="E2839" s="962"/>
      <c r="F2839" s="965"/>
      <c r="G2839" s="944"/>
      <c r="H2839" s="944"/>
      <c r="I2839" s="944"/>
      <c r="J2839" s="19" t="s">
        <v>385</v>
      </c>
      <c r="K2839" s="19">
        <f>SUM(K2835:K2838)</f>
        <v>0</v>
      </c>
      <c r="L2839" s="19">
        <f>SUM(L2835:L2838)</f>
        <v>0</v>
      </c>
      <c r="M2839" s="19">
        <f t="shared" ref="M2839:R2839" si="682">SUM(M2835:M2838)</f>
        <v>0</v>
      </c>
      <c r="N2839" s="19">
        <f t="shared" si="682"/>
        <v>0</v>
      </c>
      <c r="O2839" s="19">
        <f t="shared" si="682"/>
        <v>0</v>
      </c>
      <c r="P2839" s="19">
        <f t="shared" si="682"/>
        <v>0</v>
      </c>
      <c r="Q2839" s="19">
        <f t="shared" si="682"/>
        <v>0</v>
      </c>
      <c r="R2839" s="19">
        <f t="shared" si="682"/>
        <v>0</v>
      </c>
      <c r="S2839" s="947"/>
      <c r="T2839" s="914"/>
      <c r="U2839" s="914"/>
      <c r="V2839" s="914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</row>
    <row r="2840" spans="1:116" ht="9.75" customHeight="1" outlineLevel="4" x14ac:dyDescent="0.15">
      <c r="A2840" s="1000" t="s">
        <v>128</v>
      </c>
      <c r="B2840" s="1004" t="s">
        <v>12</v>
      </c>
      <c r="C2840" s="1008" t="s">
        <v>11</v>
      </c>
      <c r="D2840" s="978">
        <v>7</v>
      </c>
      <c r="E2840" s="960" t="s">
        <v>12</v>
      </c>
      <c r="F2840" s="963"/>
      <c r="G2840" s="942"/>
      <c r="H2840" s="942"/>
      <c r="I2840" s="942"/>
      <c r="J2840" s="14" t="s">
        <v>156</v>
      </c>
      <c r="K2840" s="20"/>
      <c r="L2840" s="20"/>
      <c r="M2840" s="17"/>
      <c r="N2840" s="17"/>
      <c r="O2840" s="17"/>
      <c r="P2840" s="17"/>
      <c r="Q2840" s="16"/>
      <c r="R2840" s="16"/>
      <c r="S2840" s="945"/>
      <c r="T2840" s="912"/>
      <c r="U2840" s="912"/>
      <c r="V2840" s="912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</row>
    <row r="2841" spans="1:116" ht="9.75" customHeight="1" outlineLevel="4" x14ac:dyDescent="0.15">
      <c r="A2841" s="1001"/>
      <c r="B2841" s="1005"/>
      <c r="C2841" s="1009"/>
      <c r="D2841" s="979"/>
      <c r="E2841" s="961"/>
      <c r="F2841" s="964"/>
      <c r="G2841" s="943"/>
      <c r="H2841" s="943"/>
      <c r="I2841" s="943"/>
      <c r="J2841" s="16" t="s">
        <v>157</v>
      </c>
      <c r="K2841" s="20"/>
      <c r="L2841" s="20"/>
      <c r="M2841" s="17"/>
      <c r="N2841" s="17"/>
      <c r="O2841" s="17"/>
      <c r="P2841" s="17"/>
      <c r="Q2841" s="16"/>
      <c r="R2841" s="16"/>
      <c r="S2841" s="946"/>
      <c r="T2841" s="913"/>
      <c r="U2841" s="913"/>
      <c r="V2841" s="913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</row>
    <row r="2842" spans="1:116" ht="9.75" customHeight="1" outlineLevel="4" x14ac:dyDescent="0.15">
      <c r="A2842" s="1001"/>
      <c r="B2842" s="1005"/>
      <c r="C2842" s="1009"/>
      <c r="D2842" s="979"/>
      <c r="E2842" s="961"/>
      <c r="F2842" s="964"/>
      <c r="G2842" s="943"/>
      <c r="H2842" s="943"/>
      <c r="I2842" s="943"/>
      <c r="J2842" s="16" t="s">
        <v>158</v>
      </c>
      <c r="K2842" s="20"/>
      <c r="L2842" s="20"/>
      <c r="M2842" s="17"/>
      <c r="N2842" s="17"/>
      <c r="O2842" s="17"/>
      <c r="P2842" s="17"/>
      <c r="Q2842" s="16"/>
      <c r="R2842" s="16"/>
      <c r="S2842" s="946"/>
      <c r="T2842" s="913"/>
      <c r="U2842" s="913"/>
      <c r="V2842" s="913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</row>
    <row r="2843" spans="1:116" ht="9.75" customHeight="1" outlineLevel="4" x14ac:dyDescent="0.15">
      <c r="A2843" s="1002"/>
      <c r="B2843" s="1006"/>
      <c r="C2843" s="1010"/>
      <c r="D2843" s="979"/>
      <c r="E2843" s="961"/>
      <c r="F2843" s="964"/>
      <c r="G2843" s="943"/>
      <c r="H2843" s="943"/>
      <c r="I2843" s="943"/>
      <c r="J2843" s="18" t="s">
        <v>159</v>
      </c>
      <c r="K2843" s="21"/>
      <c r="L2843" s="21"/>
      <c r="M2843" s="22"/>
      <c r="N2843" s="22"/>
      <c r="O2843" s="22"/>
      <c r="P2843" s="22"/>
      <c r="Q2843" s="18"/>
      <c r="R2843" s="18"/>
      <c r="S2843" s="946"/>
      <c r="T2843" s="913"/>
      <c r="U2843" s="913"/>
      <c r="V2843" s="913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</row>
    <row r="2844" spans="1:116" ht="9.75" customHeight="1" outlineLevel="4" thickBot="1" x14ac:dyDescent="0.2">
      <c r="A2844" s="1003"/>
      <c r="B2844" s="1007"/>
      <c r="C2844" s="1011"/>
      <c r="D2844" s="980"/>
      <c r="E2844" s="962"/>
      <c r="F2844" s="965"/>
      <c r="G2844" s="944"/>
      <c r="H2844" s="944"/>
      <c r="I2844" s="944"/>
      <c r="J2844" s="19" t="s">
        <v>385</v>
      </c>
      <c r="K2844" s="19">
        <f>SUM(K2840:K2843)</f>
        <v>0</v>
      </c>
      <c r="L2844" s="19">
        <f>SUM(L2840:L2843)</f>
        <v>0</v>
      </c>
      <c r="M2844" s="19">
        <f t="shared" ref="M2844:R2844" si="683">SUM(M2840:M2843)</f>
        <v>0</v>
      </c>
      <c r="N2844" s="19">
        <f t="shared" si="683"/>
        <v>0</v>
      </c>
      <c r="O2844" s="19">
        <f t="shared" si="683"/>
        <v>0</v>
      </c>
      <c r="P2844" s="19">
        <f t="shared" si="683"/>
        <v>0</v>
      </c>
      <c r="Q2844" s="19">
        <f t="shared" si="683"/>
        <v>0</v>
      </c>
      <c r="R2844" s="19">
        <f t="shared" si="683"/>
        <v>0</v>
      </c>
      <c r="S2844" s="947"/>
      <c r="T2844" s="914"/>
      <c r="U2844" s="914"/>
      <c r="V2844" s="914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</row>
    <row r="2845" spans="1:116" ht="9.75" customHeight="1" outlineLevel="3" thickBot="1" x14ac:dyDescent="0.2">
      <c r="A2845" s="30" t="s">
        <v>128</v>
      </c>
      <c r="B2845" s="31" t="s">
        <v>12</v>
      </c>
      <c r="C2845" s="10" t="s">
        <v>11</v>
      </c>
      <c r="D2845" s="25">
        <v>7</v>
      </c>
      <c r="E2845" s="915" t="s">
        <v>46</v>
      </c>
      <c r="F2845" s="916"/>
      <c r="G2845" s="916"/>
      <c r="H2845" s="916"/>
      <c r="I2845" s="916"/>
      <c r="J2845" s="917"/>
      <c r="K2845" s="26">
        <f>K2834+K2839+K2844</f>
        <v>0</v>
      </c>
      <c r="L2845" s="26">
        <f>L2834+L2839+L2844</f>
        <v>0</v>
      </c>
      <c r="M2845" s="26">
        <f t="shared" ref="M2845:R2845" si="684">M2834+M2839+M2844</f>
        <v>0</v>
      </c>
      <c r="N2845" s="26">
        <f t="shared" si="684"/>
        <v>0</v>
      </c>
      <c r="O2845" s="26">
        <f t="shared" si="684"/>
        <v>0</v>
      </c>
      <c r="P2845" s="26">
        <f t="shared" si="684"/>
        <v>0</v>
      </c>
      <c r="Q2845" s="26">
        <f t="shared" si="684"/>
        <v>0</v>
      </c>
      <c r="R2845" s="26">
        <f t="shared" si="684"/>
        <v>0</v>
      </c>
      <c r="S2845" s="42" t="s">
        <v>13</v>
      </c>
      <c r="T2845" s="43" t="s">
        <v>13</v>
      </c>
      <c r="U2845" s="44" t="s">
        <v>13</v>
      </c>
      <c r="V2845" s="45" t="s">
        <v>13</v>
      </c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6"/>
      <c r="CW2845" s="6"/>
      <c r="CX2845" s="6"/>
      <c r="CY2845" s="6"/>
      <c r="CZ2845" s="6"/>
      <c r="DA2845" s="6"/>
      <c r="DB2845" s="6"/>
      <c r="DC2845" s="6"/>
      <c r="DD2845" s="6"/>
      <c r="DE2845" s="6"/>
      <c r="DF2845" s="6"/>
      <c r="DG2845" s="6"/>
      <c r="DH2845" s="6"/>
      <c r="DI2845" s="6"/>
      <c r="DJ2845" s="6"/>
      <c r="DK2845" s="6"/>
      <c r="DL2845" s="6"/>
    </row>
    <row r="2846" spans="1:116" ht="9.75" customHeight="1" outlineLevel="2" thickBot="1" x14ac:dyDescent="0.25">
      <c r="A2846" s="30" t="s">
        <v>128</v>
      </c>
      <c r="B2846" s="31" t="s">
        <v>12</v>
      </c>
      <c r="C2846" s="10" t="s">
        <v>11</v>
      </c>
      <c r="D2846" s="918" t="s">
        <v>21</v>
      </c>
      <c r="E2846" s="919"/>
      <c r="F2846" s="919"/>
      <c r="G2846" s="919"/>
      <c r="H2846" s="919"/>
      <c r="I2846" s="919"/>
      <c r="J2846" s="919"/>
      <c r="K2846" s="32">
        <f>K2828+K2811+K2743+K2845+K2794+K2777+K2760</f>
        <v>399008.08</v>
      </c>
      <c r="L2846" s="32">
        <f>L2828+L2811+L2743+L2845+L2794+L2777+L2760</f>
        <v>399008.08</v>
      </c>
      <c r="M2846" s="32">
        <f t="shared" ref="M2846:R2846" si="685">M2828+M2811+M2743+M2845+M2794+M2777+M2760</f>
        <v>399008.08</v>
      </c>
      <c r="N2846" s="32">
        <f t="shared" si="685"/>
        <v>399008.08</v>
      </c>
      <c r="O2846" s="32">
        <f t="shared" si="685"/>
        <v>0</v>
      </c>
      <c r="P2846" s="32">
        <f t="shared" si="685"/>
        <v>0</v>
      </c>
      <c r="Q2846" s="32">
        <f t="shared" si="685"/>
        <v>0</v>
      </c>
      <c r="R2846" s="32">
        <f t="shared" si="685"/>
        <v>0</v>
      </c>
      <c r="S2846" s="33" t="s">
        <v>13</v>
      </c>
      <c r="T2846" s="34" t="s">
        <v>13</v>
      </c>
      <c r="U2846" s="35" t="s">
        <v>13</v>
      </c>
      <c r="V2846" s="36" t="s">
        <v>13</v>
      </c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</row>
    <row r="2847" spans="1:116" ht="9.75" customHeight="1" outlineLevel="1" thickBot="1" x14ac:dyDescent="0.25">
      <c r="A2847" s="30" t="s">
        <v>128</v>
      </c>
      <c r="B2847" s="31" t="s">
        <v>12</v>
      </c>
      <c r="C2847" s="920" t="s">
        <v>15</v>
      </c>
      <c r="D2847" s="921"/>
      <c r="E2847" s="921"/>
      <c r="F2847" s="921"/>
      <c r="G2847" s="921"/>
      <c r="H2847" s="921"/>
      <c r="I2847" s="921"/>
      <c r="J2847" s="921"/>
      <c r="K2847" s="37">
        <f t="shared" ref="K2847" si="686">K2846+K2715</f>
        <v>399008.08</v>
      </c>
      <c r="L2847" s="37">
        <f t="shared" ref="L2847:R2847" si="687">L2846+L2715</f>
        <v>399008.08</v>
      </c>
      <c r="M2847" s="37">
        <f t="shared" si="687"/>
        <v>399008.08</v>
      </c>
      <c r="N2847" s="37">
        <f t="shared" si="687"/>
        <v>399008.08</v>
      </c>
      <c r="O2847" s="37">
        <f t="shared" si="687"/>
        <v>0</v>
      </c>
      <c r="P2847" s="37">
        <f t="shared" si="687"/>
        <v>0</v>
      </c>
      <c r="Q2847" s="37">
        <f t="shared" si="687"/>
        <v>0</v>
      </c>
      <c r="R2847" s="37">
        <f t="shared" si="687"/>
        <v>0</v>
      </c>
      <c r="S2847" s="38" t="s">
        <v>14</v>
      </c>
      <c r="T2847" s="39" t="s">
        <v>14</v>
      </c>
      <c r="U2847" s="40" t="s">
        <v>14</v>
      </c>
      <c r="V2847" s="41" t="s">
        <v>14</v>
      </c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</row>
    <row r="2848" spans="1:116" ht="15.75" customHeight="1" thickBot="1" x14ac:dyDescent="0.2">
      <c r="A2848" s="30" t="s">
        <v>128</v>
      </c>
      <c r="B2848" s="922" t="s">
        <v>29</v>
      </c>
      <c r="C2848" s="923"/>
      <c r="D2848" s="923"/>
      <c r="E2848" s="923"/>
      <c r="F2848" s="923"/>
      <c r="G2848" s="923"/>
      <c r="H2848" s="923"/>
      <c r="I2848" s="923"/>
      <c r="J2848" s="923"/>
      <c r="K2848" s="49">
        <f t="shared" ref="K2848" si="688">K2847+K2639+K2444</f>
        <v>2202560.3199999998</v>
      </c>
      <c r="L2848" s="49">
        <f t="shared" ref="L2848:R2848" si="689">L2847+L2639+L2444</f>
        <v>1432060.79</v>
      </c>
      <c r="M2848" s="49">
        <f t="shared" si="689"/>
        <v>1069554.96</v>
      </c>
      <c r="N2848" s="49">
        <f t="shared" si="689"/>
        <v>442646.51</v>
      </c>
      <c r="O2848" s="49">
        <f t="shared" si="689"/>
        <v>0</v>
      </c>
      <c r="P2848" s="49">
        <f t="shared" si="689"/>
        <v>626908.44999999995</v>
      </c>
      <c r="Q2848" s="49">
        <f t="shared" si="689"/>
        <v>770499.78999999992</v>
      </c>
      <c r="R2848" s="49">
        <f t="shared" si="689"/>
        <v>0</v>
      </c>
      <c r="S2848" s="50" t="s">
        <v>14</v>
      </c>
      <c r="T2848" s="49" t="s">
        <v>14</v>
      </c>
      <c r="U2848" s="51" t="s">
        <v>14</v>
      </c>
      <c r="V2848" s="52" t="s">
        <v>14</v>
      </c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</row>
    <row r="2849" spans="1:44" ht="11.25" thickBot="1" x14ac:dyDescent="0.2">
      <c r="A2849" s="53"/>
      <c r="B2849" s="53"/>
      <c r="C2849" s="53"/>
      <c r="D2849" s="53"/>
      <c r="E2849" s="53"/>
      <c r="F2849" s="54"/>
      <c r="G2849" s="54"/>
      <c r="H2849" s="54"/>
      <c r="I2849" s="54"/>
      <c r="J2849" s="54"/>
      <c r="K2849" s="54"/>
      <c r="L2849" s="54"/>
      <c r="M2849" s="54"/>
      <c r="N2849" s="54"/>
      <c r="O2849" s="54"/>
      <c r="P2849" s="54"/>
      <c r="Q2849" s="54"/>
      <c r="R2849" s="54"/>
      <c r="S2849" s="54"/>
      <c r="T2849" s="54"/>
      <c r="U2849" s="54"/>
      <c r="V2849" s="55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</row>
    <row r="2850" spans="1:44" ht="9.75" customHeight="1" outlineLevel="1" thickBot="1" x14ac:dyDescent="0.2">
      <c r="A2850" s="997" t="s">
        <v>37</v>
      </c>
      <c r="B2850" s="998"/>
      <c r="C2850" s="998"/>
      <c r="D2850" s="998"/>
      <c r="E2850" s="998"/>
      <c r="F2850" s="998"/>
      <c r="G2850" s="998"/>
      <c r="H2850" s="998"/>
      <c r="I2850" s="998"/>
      <c r="J2850" s="998"/>
      <c r="K2850" s="998"/>
      <c r="L2850" s="998"/>
      <c r="M2850" s="998"/>
      <c r="N2850" s="998"/>
      <c r="O2850" s="998"/>
      <c r="P2850" s="998"/>
      <c r="Q2850" s="998"/>
      <c r="R2850" s="998"/>
      <c r="S2850" s="998"/>
      <c r="T2850" s="998"/>
      <c r="U2850" s="998"/>
      <c r="V2850" s="999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</row>
    <row r="2851" spans="1:44" ht="9.75" customHeight="1" outlineLevel="2" thickBot="1" x14ac:dyDescent="0.2">
      <c r="A2851" s="7" t="s">
        <v>36</v>
      </c>
      <c r="B2851" s="8">
        <v>1</v>
      </c>
      <c r="C2851" s="975" t="s">
        <v>38</v>
      </c>
      <c r="D2851" s="976"/>
      <c r="E2851" s="976"/>
      <c r="F2851" s="976"/>
      <c r="G2851" s="976"/>
      <c r="H2851" s="976"/>
      <c r="I2851" s="976"/>
      <c r="J2851" s="976"/>
      <c r="K2851" s="976"/>
      <c r="L2851" s="976"/>
      <c r="M2851" s="976"/>
      <c r="N2851" s="976"/>
      <c r="O2851" s="976"/>
      <c r="P2851" s="976"/>
      <c r="Q2851" s="976"/>
      <c r="R2851" s="976"/>
      <c r="S2851" s="976"/>
      <c r="T2851" s="976"/>
      <c r="U2851" s="976"/>
      <c r="V2851" s="977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</row>
    <row r="2852" spans="1:44" ht="9.75" customHeight="1" outlineLevel="3" thickBot="1" x14ac:dyDescent="0.2">
      <c r="A2852" s="7" t="s">
        <v>36</v>
      </c>
      <c r="B2852" s="9" t="s">
        <v>10</v>
      </c>
      <c r="C2852" s="10" t="s">
        <v>10</v>
      </c>
      <c r="D2852" s="972" t="s">
        <v>39</v>
      </c>
      <c r="E2852" s="973"/>
      <c r="F2852" s="973"/>
      <c r="G2852" s="973"/>
      <c r="H2852" s="973"/>
      <c r="I2852" s="973"/>
      <c r="J2852" s="973"/>
      <c r="K2852" s="973"/>
      <c r="L2852" s="973"/>
      <c r="M2852" s="973"/>
      <c r="N2852" s="973"/>
      <c r="O2852" s="973"/>
      <c r="P2852" s="973"/>
      <c r="Q2852" s="973"/>
      <c r="R2852" s="973"/>
      <c r="S2852" s="973"/>
      <c r="T2852" s="973"/>
      <c r="U2852" s="973"/>
      <c r="V2852" s="974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</row>
    <row r="2853" spans="1:44" ht="9.75" customHeight="1" outlineLevel="4" thickBot="1" x14ac:dyDescent="0.2">
      <c r="A2853" s="11" t="s">
        <v>36</v>
      </c>
      <c r="B2853" s="12" t="s">
        <v>10</v>
      </c>
      <c r="C2853" s="86" t="s">
        <v>10</v>
      </c>
      <c r="D2853" s="13">
        <v>1</v>
      </c>
      <c r="E2853" s="969" t="s">
        <v>87</v>
      </c>
      <c r="F2853" s="970"/>
      <c r="G2853" s="970"/>
      <c r="H2853" s="970"/>
      <c r="I2853" s="970"/>
      <c r="J2853" s="970"/>
      <c r="K2853" s="970"/>
      <c r="L2853" s="970"/>
      <c r="M2853" s="970"/>
      <c r="N2853" s="970"/>
      <c r="O2853" s="970"/>
      <c r="P2853" s="970"/>
      <c r="Q2853" s="970"/>
      <c r="R2853" s="970"/>
      <c r="S2853" s="970"/>
      <c r="T2853" s="970"/>
      <c r="U2853" s="970"/>
      <c r="V2853" s="971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</row>
    <row r="2854" spans="1:44" ht="9.75" customHeight="1" outlineLevel="4" x14ac:dyDescent="0.15">
      <c r="A2854" s="948" t="s">
        <v>36</v>
      </c>
      <c r="B2854" s="951" t="s">
        <v>10</v>
      </c>
      <c r="C2854" s="954" t="s">
        <v>10</v>
      </c>
      <c r="D2854" s="957" t="s">
        <v>10</v>
      </c>
      <c r="E2854" s="960" t="s">
        <v>10</v>
      </c>
      <c r="F2854" s="966"/>
      <c r="G2854" s="942"/>
      <c r="H2854" s="942"/>
      <c r="I2854" s="942"/>
      <c r="J2854" s="16" t="s">
        <v>156</v>
      </c>
      <c r="K2854" s="20"/>
      <c r="L2854" s="14"/>
      <c r="M2854" s="15"/>
      <c r="N2854" s="15"/>
      <c r="O2854" s="15"/>
      <c r="P2854" s="15"/>
      <c r="Q2854" s="14"/>
      <c r="R2854" s="14"/>
      <c r="S2854" s="945"/>
      <c r="T2854" s="912"/>
      <c r="U2854" s="912"/>
      <c r="V2854" s="912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</row>
    <row r="2855" spans="1:44" ht="9.75" customHeight="1" outlineLevel="4" x14ac:dyDescent="0.15">
      <c r="A2855" s="949"/>
      <c r="B2855" s="952"/>
      <c r="C2855" s="955"/>
      <c r="D2855" s="958"/>
      <c r="E2855" s="961"/>
      <c r="F2855" s="967"/>
      <c r="G2855" s="943"/>
      <c r="H2855" s="943"/>
      <c r="I2855" s="943"/>
      <c r="J2855" s="16" t="s">
        <v>157</v>
      </c>
      <c r="K2855" s="20"/>
      <c r="L2855" s="16"/>
      <c r="M2855" s="17"/>
      <c r="N2855" s="17"/>
      <c r="O2855" s="17"/>
      <c r="P2855" s="17"/>
      <c r="Q2855" s="16"/>
      <c r="R2855" s="16"/>
      <c r="S2855" s="946"/>
      <c r="T2855" s="913"/>
      <c r="U2855" s="913"/>
      <c r="V2855" s="913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</row>
    <row r="2856" spans="1:44" ht="9.75" customHeight="1" outlineLevel="4" x14ac:dyDescent="0.15">
      <c r="A2856" s="949"/>
      <c r="B2856" s="952"/>
      <c r="C2856" s="955"/>
      <c r="D2856" s="958"/>
      <c r="E2856" s="961"/>
      <c r="F2856" s="967"/>
      <c r="G2856" s="943"/>
      <c r="H2856" s="943"/>
      <c r="I2856" s="943"/>
      <c r="J2856" s="16" t="s">
        <v>158</v>
      </c>
      <c r="K2856" s="20"/>
      <c r="L2856" s="16"/>
      <c r="M2856" s="17"/>
      <c r="N2856" s="17"/>
      <c r="O2856" s="17"/>
      <c r="P2856" s="17"/>
      <c r="Q2856" s="16"/>
      <c r="R2856" s="16"/>
      <c r="S2856" s="946"/>
      <c r="T2856" s="913"/>
      <c r="U2856" s="913"/>
      <c r="V2856" s="913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</row>
    <row r="2857" spans="1:44" ht="9.75" customHeight="1" outlineLevel="4" x14ac:dyDescent="0.15">
      <c r="A2857" s="949"/>
      <c r="B2857" s="952"/>
      <c r="C2857" s="955"/>
      <c r="D2857" s="958"/>
      <c r="E2857" s="961"/>
      <c r="F2857" s="967"/>
      <c r="G2857" s="943"/>
      <c r="H2857" s="943"/>
      <c r="I2857" s="943"/>
      <c r="J2857" s="18" t="s">
        <v>159</v>
      </c>
      <c r="K2857" s="21"/>
      <c r="L2857" s="18"/>
      <c r="M2857" s="18"/>
      <c r="N2857" s="18"/>
      <c r="O2857" s="18"/>
      <c r="P2857" s="18"/>
      <c r="Q2857" s="18"/>
      <c r="R2857" s="18"/>
      <c r="S2857" s="946"/>
      <c r="T2857" s="913"/>
      <c r="U2857" s="913"/>
      <c r="V2857" s="913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</row>
    <row r="2858" spans="1:44" ht="9.75" customHeight="1" outlineLevel="4" thickBot="1" x14ac:dyDescent="0.2">
      <c r="A2858" s="950"/>
      <c r="B2858" s="953"/>
      <c r="C2858" s="956"/>
      <c r="D2858" s="959"/>
      <c r="E2858" s="962"/>
      <c r="F2858" s="968"/>
      <c r="G2858" s="944"/>
      <c r="H2858" s="944"/>
      <c r="I2858" s="944"/>
      <c r="J2858" s="19" t="s">
        <v>385</v>
      </c>
      <c r="K2858" s="19">
        <f>SUM(K2854:K2857)</f>
        <v>0</v>
      </c>
      <c r="L2858" s="19">
        <f>SUM(L2854:L2857)</f>
        <v>0</v>
      </c>
      <c r="M2858" s="19">
        <f t="shared" ref="M2858:R2858" si="690">SUM(M2854:M2857)</f>
        <v>0</v>
      </c>
      <c r="N2858" s="19">
        <f t="shared" si="690"/>
        <v>0</v>
      </c>
      <c r="O2858" s="19">
        <f t="shared" si="690"/>
        <v>0</v>
      </c>
      <c r="P2858" s="19">
        <f t="shared" si="690"/>
        <v>0</v>
      </c>
      <c r="Q2858" s="19">
        <f t="shared" si="690"/>
        <v>0</v>
      </c>
      <c r="R2858" s="19">
        <f t="shared" si="690"/>
        <v>0</v>
      </c>
      <c r="S2858" s="947"/>
      <c r="T2858" s="914"/>
      <c r="U2858" s="914"/>
      <c r="V2858" s="914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</row>
    <row r="2859" spans="1:44" ht="9.75" customHeight="1" outlineLevel="4" x14ac:dyDescent="0.15">
      <c r="A2859" s="948" t="s">
        <v>36</v>
      </c>
      <c r="B2859" s="951" t="s">
        <v>10</v>
      </c>
      <c r="C2859" s="954" t="s">
        <v>10</v>
      </c>
      <c r="D2859" s="957" t="s">
        <v>10</v>
      </c>
      <c r="E2859" s="960" t="s">
        <v>11</v>
      </c>
      <c r="F2859" s="966"/>
      <c r="G2859" s="942"/>
      <c r="H2859" s="942"/>
      <c r="I2859" s="942"/>
      <c r="J2859" s="14" t="s">
        <v>156</v>
      </c>
      <c r="K2859" s="20"/>
      <c r="L2859" s="20"/>
      <c r="M2859" s="17"/>
      <c r="N2859" s="17"/>
      <c r="O2859" s="17"/>
      <c r="P2859" s="17"/>
      <c r="Q2859" s="16"/>
      <c r="R2859" s="16"/>
      <c r="S2859" s="945"/>
      <c r="T2859" s="912"/>
      <c r="U2859" s="912"/>
      <c r="V2859" s="912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</row>
    <row r="2860" spans="1:44" ht="9.75" customHeight="1" outlineLevel="4" x14ac:dyDescent="0.15">
      <c r="A2860" s="949"/>
      <c r="B2860" s="952"/>
      <c r="C2860" s="955"/>
      <c r="D2860" s="958"/>
      <c r="E2860" s="961"/>
      <c r="F2860" s="967"/>
      <c r="G2860" s="943"/>
      <c r="H2860" s="943"/>
      <c r="I2860" s="943"/>
      <c r="J2860" s="16" t="s">
        <v>157</v>
      </c>
      <c r="K2860" s="20"/>
      <c r="L2860" s="20"/>
      <c r="M2860" s="17"/>
      <c r="N2860" s="17"/>
      <c r="O2860" s="17"/>
      <c r="P2860" s="17"/>
      <c r="Q2860" s="16"/>
      <c r="R2860" s="16"/>
      <c r="S2860" s="946"/>
      <c r="T2860" s="913"/>
      <c r="U2860" s="913"/>
      <c r="V2860" s="913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</row>
    <row r="2861" spans="1:44" ht="9.75" customHeight="1" outlineLevel="4" x14ac:dyDescent="0.15">
      <c r="A2861" s="949"/>
      <c r="B2861" s="952"/>
      <c r="C2861" s="955"/>
      <c r="D2861" s="958"/>
      <c r="E2861" s="961"/>
      <c r="F2861" s="967"/>
      <c r="G2861" s="943"/>
      <c r="H2861" s="943"/>
      <c r="I2861" s="943"/>
      <c r="J2861" s="16" t="s">
        <v>158</v>
      </c>
      <c r="K2861" s="20"/>
      <c r="L2861" s="20"/>
      <c r="M2861" s="17"/>
      <c r="N2861" s="17"/>
      <c r="O2861" s="17"/>
      <c r="P2861" s="17"/>
      <c r="Q2861" s="16"/>
      <c r="R2861" s="16"/>
      <c r="S2861" s="946"/>
      <c r="T2861" s="913"/>
      <c r="U2861" s="913"/>
      <c r="V2861" s="913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</row>
    <row r="2862" spans="1:44" ht="9.75" customHeight="1" outlineLevel="4" x14ac:dyDescent="0.15">
      <c r="A2862" s="949"/>
      <c r="B2862" s="952"/>
      <c r="C2862" s="955"/>
      <c r="D2862" s="958"/>
      <c r="E2862" s="961"/>
      <c r="F2862" s="967"/>
      <c r="G2862" s="943"/>
      <c r="H2862" s="943"/>
      <c r="I2862" s="943"/>
      <c r="J2862" s="18" t="s">
        <v>159</v>
      </c>
      <c r="K2862" s="21"/>
      <c r="L2862" s="21"/>
      <c r="M2862" s="22"/>
      <c r="N2862" s="22"/>
      <c r="O2862" s="22"/>
      <c r="P2862" s="22"/>
      <c r="Q2862" s="18"/>
      <c r="R2862" s="18"/>
      <c r="S2862" s="946"/>
      <c r="T2862" s="913"/>
      <c r="U2862" s="913"/>
      <c r="V2862" s="913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</row>
    <row r="2863" spans="1:44" ht="9.75" customHeight="1" outlineLevel="4" thickBot="1" x14ac:dyDescent="0.2">
      <c r="A2863" s="950"/>
      <c r="B2863" s="953"/>
      <c r="C2863" s="956"/>
      <c r="D2863" s="959"/>
      <c r="E2863" s="962"/>
      <c r="F2863" s="968"/>
      <c r="G2863" s="944"/>
      <c r="H2863" s="944"/>
      <c r="I2863" s="944"/>
      <c r="J2863" s="19" t="s">
        <v>385</v>
      </c>
      <c r="K2863" s="19">
        <f>SUM(K2859:K2862)</f>
        <v>0</v>
      </c>
      <c r="L2863" s="19">
        <f>SUM(L2859:L2862)</f>
        <v>0</v>
      </c>
      <c r="M2863" s="19">
        <f t="shared" ref="M2863:R2863" si="691">SUM(M2859:M2862)</f>
        <v>0</v>
      </c>
      <c r="N2863" s="19">
        <f t="shared" si="691"/>
        <v>0</v>
      </c>
      <c r="O2863" s="19">
        <f t="shared" si="691"/>
        <v>0</v>
      </c>
      <c r="P2863" s="19">
        <f t="shared" si="691"/>
        <v>0</v>
      </c>
      <c r="Q2863" s="19">
        <f t="shared" si="691"/>
        <v>0</v>
      </c>
      <c r="R2863" s="19">
        <f t="shared" si="691"/>
        <v>0</v>
      </c>
      <c r="S2863" s="947"/>
      <c r="T2863" s="914"/>
      <c r="U2863" s="914"/>
      <c r="V2863" s="914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</row>
    <row r="2864" spans="1:44" ht="9.75" customHeight="1" outlineLevel="4" x14ac:dyDescent="0.15">
      <c r="A2864" s="948" t="s">
        <v>36</v>
      </c>
      <c r="B2864" s="951" t="s">
        <v>10</v>
      </c>
      <c r="C2864" s="954" t="s">
        <v>10</v>
      </c>
      <c r="D2864" s="957" t="s">
        <v>10</v>
      </c>
      <c r="E2864" s="960" t="s">
        <v>12</v>
      </c>
      <c r="F2864" s="963"/>
      <c r="G2864" s="942"/>
      <c r="H2864" s="942"/>
      <c r="I2864" s="942"/>
      <c r="J2864" s="14" t="s">
        <v>156</v>
      </c>
      <c r="K2864" s="20"/>
      <c r="L2864" s="20"/>
      <c r="M2864" s="17"/>
      <c r="N2864" s="17"/>
      <c r="O2864" s="17"/>
      <c r="P2864" s="17"/>
      <c r="Q2864" s="16"/>
      <c r="R2864" s="16"/>
      <c r="S2864" s="945"/>
      <c r="T2864" s="912"/>
      <c r="U2864" s="912"/>
      <c r="V2864" s="912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</row>
    <row r="2865" spans="1:116" ht="9.75" customHeight="1" outlineLevel="4" x14ac:dyDescent="0.15">
      <c r="A2865" s="949"/>
      <c r="B2865" s="952"/>
      <c r="C2865" s="955"/>
      <c r="D2865" s="958"/>
      <c r="E2865" s="961"/>
      <c r="F2865" s="964"/>
      <c r="G2865" s="943"/>
      <c r="H2865" s="943"/>
      <c r="I2865" s="943"/>
      <c r="J2865" s="16" t="s">
        <v>157</v>
      </c>
      <c r="K2865" s="20"/>
      <c r="L2865" s="20"/>
      <c r="M2865" s="17"/>
      <c r="N2865" s="17"/>
      <c r="O2865" s="17"/>
      <c r="P2865" s="17"/>
      <c r="Q2865" s="16"/>
      <c r="R2865" s="16"/>
      <c r="S2865" s="946"/>
      <c r="T2865" s="913"/>
      <c r="U2865" s="913"/>
      <c r="V2865" s="913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</row>
    <row r="2866" spans="1:116" ht="9.75" customHeight="1" outlineLevel="4" x14ac:dyDescent="0.15">
      <c r="A2866" s="949"/>
      <c r="B2866" s="952"/>
      <c r="C2866" s="955"/>
      <c r="D2866" s="958"/>
      <c r="E2866" s="961"/>
      <c r="F2866" s="964"/>
      <c r="G2866" s="943"/>
      <c r="H2866" s="943"/>
      <c r="I2866" s="943"/>
      <c r="J2866" s="16" t="s">
        <v>158</v>
      </c>
      <c r="K2866" s="20"/>
      <c r="L2866" s="20"/>
      <c r="M2866" s="17"/>
      <c r="N2866" s="17"/>
      <c r="O2866" s="17"/>
      <c r="P2866" s="17"/>
      <c r="Q2866" s="16"/>
      <c r="R2866" s="16"/>
      <c r="S2866" s="946"/>
      <c r="T2866" s="913"/>
      <c r="U2866" s="913"/>
      <c r="V2866" s="913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6"/>
      <c r="CW2866" s="6"/>
      <c r="CX2866" s="6"/>
      <c r="CY2866" s="6"/>
      <c r="CZ2866" s="6"/>
      <c r="DA2866" s="6"/>
      <c r="DB2866" s="6"/>
      <c r="DC2866" s="6"/>
      <c r="DD2866" s="6"/>
      <c r="DE2866" s="6"/>
      <c r="DF2866" s="6"/>
      <c r="DG2866" s="6"/>
      <c r="DH2866" s="6"/>
      <c r="DI2866" s="6"/>
      <c r="DJ2866" s="6"/>
      <c r="DK2866" s="6"/>
      <c r="DL2866" s="6"/>
    </row>
    <row r="2867" spans="1:116" ht="9.75" customHeight="1" outlineLevel="4" x14ac:dyDescent="0.2">
      <c r="A2867" s="949"/>
      <c r="B2867" s="952"/>
      <c r="C2867" s="955"/>
      <c r="D2867" s="958"/>
      <c r="E2867" s="961"/>
      <c r="F2867" s="964"/>
      <c r="G2867" s="943"/>
      <c r="H2867" s="943"/>
      <c r="I2867" s="943"/>
      <c r="J2867" s="18" t="s">
        <v>159</v>
      </c>
      <c r="K2867" s="21"/>
      <c r="L2867" s="21"/>
      <c r="M2867" s="22"/>
      <c r="N2867" s="22"/>
      <c r="O2867" s="22"/>
      <c r="P2867" s="22"/>
      <c r="Q2867" s="18"/>
      <c r="R2867" s="18"/>
      <c r="S2867" s="946"/>
      <c r="T2867" s="913"/>
      <c r="U2867" s="913"/>
      <c r="V2867" s="913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</row>
    <row r="2868" spans="1:116" ht="9.75" customHeight="1" outlineLevel="4" thickBot="1" x14ac:dyDescent="0.2">
      <c r="A2868" s="950"/>
      <c r="B2868" s="953"/>
      <c r="C2868" s="956"/>
      <c r="D2868" s="959"/>
      <c r="E2868" s="962"/>
      <c r="F2868" s="965"/>
      <c r="G2868" s="944"/>
      <c r="H2868" s="944"/>
      <c r="I2868" s="944"/>
      <c r="J2868" s="19" t="s">
        <v>385</v>
      </c>
      <c r="K2868" s="19">
        <f>SUM(K2864:K2867)</f>
        <v>0</v>
      </c>
      <c r="L2868" s="19">
        <f>SUM(L2864:L2867)</f>
        <v>0</v>
      </c>
      <c r="M2868" s="19">
        <f t="shared" ref="M2868:R2868" si="692">SUM(M2864:M2867)</f>
        <v>0</v>
      </c>
      <c r="N2868" s="19">
        <f t="shared" si="692"/>
        <v>0</v>
      </c>
      <c r="O2868" s="19">
        <f t="shared" si="692"/>
        <v>0</v>
      </c>
      <c r="P2868" s="19">
        <f t="shared" si="692"/>
        <v>0</v>
      </c>
      <c r="Q2868" s="19">
        <f t="shared" si="692"/>
        <v>0</v>
      </c>
      <c r="R2868" s="19">
        <f t="shared" si="692"/>
        <v>0</v>
      </c>
      <c r="S2868" s="947"/>
      <c r="T2868" s="914"/>
      <c r="U2868" s="914"/>
      <c r="V2868" s="914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</row>
    <row r="2869" spans="1:116" ht="9.75" customHeight="1" outlineLevel="3" thickBot="1" x14ac:dyDescent="0.2">
      <c r="A2869" s="23" t="s">
        <v>36</v>
      </c>
      <c r="B2869" s="24" t="s">
        <v>10</v>
      </c>
      <c r="C2869" s="87" t="s">
        <v>10</v>
      </c>
      <c r="D2869" s="25">
        <v>1</v>
      </c>
      <c r="E2869" s="915" t="s">
        <v>46</v>
      </c>
      <c r="F2869" s="916"/>
      <c r="G2869" s="916"/>
      <c r="H2869" s="916"/>
      <c r="I2869" s="916"/>
      <c r="J2869" s="917"/>
      <c r="K2869" s="26">
        <f>K2858+K2863+K2868</f>
        <v>0</v>
      </c>
      <c r="L2869" s="26">
        <f>L2858+L2863+L2868</f>
        <v>0</v>
      </c>
      <c r="M2869" s="26">
        <f t="shared" ref="M2869:R2869" si="693">M2858+M2863+M2868</f>
        <v>0</v>
      </c>
      <c r="N2869" s="26">
        <f t="shared" si="693"/>
        <v>0</v>
      </c>
      <c r="O2869" s="26">
        <f t="shared" si="693"/>
        <v>0</v>
      </c>
      <c r="P2869" s="26">
        <f t="shared" si="693"/>
        <v>0</v>
      </c>
      <c r="Q2869" s="26">
        <f t="shared" si="693"/>
        <v>0</v>
      </c>
      <c r="R2869" s="26">
        <f t="shared" si="693"/>
        <v>0</v>
      </c>
      <c r="S2869" s="27" t="s">
        <v>13</v>
      </c>
      <c r="T2869" s="26" t="s">
        <v>13</v>
      </c>
      <c r="U2869" s="28" t="s">
        <v>13</v>
      </c>
      <c r="V2869" s="29" t="s">
        <v>13</v>
      </c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</row>
    <row r="2870" spans="1:116" ht="9.75" customHeight="1" outlineLevel="4" thickBot="1" x14ac:dyDescent="0.2">
      <c r="A2870" s="56" t="s">
        <v>36</v>
      </c>
      <c r="B2870" s="31" t="s">
        <v>10</v>
      </c>
      <c r="C2870" s="10" t="s">
        <v>10</v>
      </c>
      <c r="D2870" s="57">
        <f>D2853+1</f>
        <v>2</v>
      </c>
      <c r="E2870" s="969" t="s">
        <v>40</v>
      </c>
      <c r="F2870" s="970"/>
      <c r="G2870" s="970"/>
      <c r="H2870" s="970"/>
      <c r="I2870" s="970"/>
      <c r="J2870" s="970"/>
      <c r="K2870" s="970"/>
      <c r="L2870" s="970"/>
      <c r="M2870" s="970"/>
      <c r="N2870" s="970"/>
      <c r="O2870" s="970"/>
      <c r="P2870" s="970"/>
      <c r="Q2870" s="970"/>
      <c r="R2870" s="970"/>
      <c r="S2870" s="970"/>
      <c r="T2870" s="970"/>
      <c r="U2870" s="970"/>
      <c r="V2870" s="971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</row>
    <row r="2871" spans="1:116" ht="9.75" customHeight="1" outlineLevel="4" x14ac:dyDescent="0.15">
      <c r="A2871" s="948" t="s">
        <v>36</v>
      </c>
      <c r="B2871" s="951" t="s">
        <v>10</v>
      </c>
      <c r="C2871" s="954" t="s">
        <v>10</v>
      </c>
      <c r="D2871" s="978">
        <f>D2870</f>
        <v>2</v>
      </c>
      <c r="E2871" s="960" t="s">
        <v>10</v>
      </c>
      <c r="F2871" s="966"/>
      <c r="G2871" s="942"/>
      <c r="H2871" s="942"/>
      <c r="I2871" s="942"/>
      <c r="J2871" s="16" t="s">
        <v>156</v>
      </c>
      <c r="K2871" s="20"/>
      <c r="L2871" s="16"/>
      <c r="M2871" s="17"/>
      <c r="N2871" s="17"/>
      <c r="O2871" s="17"/>
      <c r="P2871" s="17"/>
      <c r="Q2871" s="16"/>
      <c r="R2871" s="16"/>
      <c r="S2871" s="945"/>
      <c r="T2871" s="912"/>
      <c r="U2871" s="912"/>
      <c r="V2871" s="912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</row>
    <row r="2872" spans="1:116" ht="9.75" customHeight="1" outlineLevel="4" x14ac:dyDescent="0.15">
      <c r="A2872" s="949"/>
      <c r="B2872" s="952"/>
      <c r="C2872" s="955"/>
      <c r="D2872" s="979"/>
      <c r="E2872" s="961"/>
      <c r="F2872" s="967"/>
      <c r="G2872" s="943"/>
      <c r="H2872" s="943"/>
      <c r="I2872" s="943"/>
      <c r="J2872" s="16" t="s">
        <v>157</v>
      </c>
      <c r="K2872" s="20"/>
      <c r="L2872" s="16"/>
      <c r="M2872" s="17"/>
      <c r="N2872" s="17"/>
      <c r="O2872" s="17"/>
      <c r="P2872" s="17"/>
      <c r="Q2872" s="16"/>
      <c r="R2872" s="16"/>
      <c r="S2872" s="946"/>
      <c r="T2872" s="913"/>
      <c r="U2872" s="913"/>
      <c r="V2872" s="913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</row>
    <row r="2873" spans="1:116" ht="9.75" customHeight="1" outlineLevel="4" x14ac:dyDescent="0.15">
      <c r="A2873" s="949"/>
      <c r="B2873" s="952"/>
      <c r="C2873" s="955"/>
      <c r="D2873" s="979"/>
      <c r="E2873" s="961"/>
      <c r="F2873" s="967"/>
      <c r="G2873" s="943"/>
      <c r="H2873" s="943"/>
      <c r="I2873" s="943"/>
      <c r="J2873" s="16" t="s">
        <v>158</v>
      </c>
      <c r="K2873" s="20"/>
      <c r="L2873" s="16"/>
      <c r="M2873" s="17"/>
      <c r="N2873" s="17"/>
      <c r="O2873" s="17"/>
      <c r="P2873" s="17"/>
      <c r="Q2873" s="16"/>
      <c r="R2873" s="16"/>
      <c r="S2873" s="946"/>
      <c r="T2873" s="913"/>
      <c r="U2873" s="913"/>
      <c r="V2873" s="913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</row>
    <row r="2874" spans="1:116" ht="9.75" customHeight="1" outlineLevel="4" x14ac:dyDescent="0.15">
      <c r="A2874" s="949"/>
      <c r="B2874" s="952"/>
      <c r="C2874" s="955"/>
      <c r="D2874" s="979"/>
      <c r="E2874" s="961"/>
      <c r="F2874" s="967"/>
      <c r="G2874" s="943"/>
      <c r="H2874" s="943"/>
      <c r="I2874" s="943"/>
      <c r="J2874" s="18" t="s">
        <v>159</v>
      </c>
      <c r="K2874" s="21"/>
      <c r="L2874" s="18"/>
      <c r="M2874" s="18"/>
      <c r="N2874" s="18"/>
      <c r="O2874" s="18"/>
      <c r="P2874" s="18"/>
      <c r="Q2874" s="18"/>
      <c r="R2874" s="18"/>
      <c r="S2874" s="946"/>
      <c r="T2874" s="913"/>
      <c r="U2874" s="913"/>
      <c r="V2874" s="913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</row>
    <row r="2875" spans="1:116" ht="9.75" customHeight="1" outlineLevel="4" thickBot="1" x14ac:dyDescent="0.2">
      <c r="A2875" s="950"/>
      <c r="B2875" s="953"/>
      <c r="C2875" s="956"/>
      <c r="D2875" s="980"/>
      <c r="E2875" s="962"/>
      <c r="F2875" s="968"/>
      <c r="G2875" s="944"/>
      <c r="H2875" s="944"/>
      <c r="I2875" s="944"/>
      <c r="J2875" s="19" t="s">
        <v>385</v>
      </c>
      <c r="K2875" s="19">
        <f>SUM(K2871:K2874)</f>
        <v>0</v>
      </c>
      <c r="L2875" s="19">
        <f>SUM(L2871:L2874)</f>
        <v>0</v>
      </c>
      <c r="M2875" s="19">
        <f t="shared" ref="M2875:R2875" si="694">SUM(M2871:M2874)</f>
        <v>0</v>
      </c>
      <c r="N2875" s="19">
        <f t="shared" si="694"/>
        <v>0</v>
      </c>
      <c r="O2875" s="19">
        <f t="shared" si="694"/>
        <v>0</v>
      </c>
      <c r="P2875" s="19">
        <f t="shared" si="694"/>
        <v>0</v>
      </c>
      <c r="Q2875" s="19">
        <f t="shared" si="694"/>
        <v>0</v>
      </c>
      <c r="R2875" s="19">
        <f t="shared" si="694"/>
        <v>0</v>
      </c>
      <c r="S2875" s="947"/>
      <c r="T2875" s="914"/>
      <c r="U2875" s="914"/>
      <c r="V2875" s="914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</row>
    <row r="2876" spans="1:116" ht="9.75" customHeight="1" outlineLevel="4" x14ac:dyDescent="0.15">
      <c r="A2876" s="948" t="s">
        <v>36</v>
      </c>
      <c r="B2876" s="951" t="s">
        <v>10</v>
      </c>
      <c r="C2876" s="954" t="s">
        <v>10</v>
      </c>
      <c r="D2876" s="978">
        <f>D2871</f>
        <v>2</v>
      </c>
      <c r="E2876" s="960" t="s">
        <v>11</v>
      </c>
      <c r="F2876" s="966"/>
      <c r="G2876" s="942"/>
      <c r="H2876" s="942"/>
      <c r="I2876" s="942"/>
      <c r="J2876" s="14" t="s">
        <v>156</v>
      </c>
      <c r="K2876" s="20"/>
      <c r="L2876" s="20"/>
      <c r="M2876" s="17"/>
      <c r="N2876" s="17"/>
      <c r="O2876" s="17"/>
      <c r="P2876" s="17"/>
      <c r="Q2876" s="16"/>
      <c r="R2876" s="16"/>
      <c r="S2876" s="945"/>
      <c r="T2876" s="912"/>
      <c r="U2876" s="912"/>
      <c r="V2876" s="912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</row>
    <row r="2877" spans="1:116" ht="9.75" customHeight="1" outlineLevel="4" x14ac:dyDescent="0.15">
      <c r="A2877" s="949"/>
      <c r="B2877" s="952"/>
      <c r="C2877" s="955"/>
      <c r="D2877" s="979"/>
      <c r="E2877" s="961"/>
      <c r="F2877" s="967"/>
      <c r="G2877" s="943"/>
      <c r="H2877" s="943"/>
      <c r="I2877" s="943"/>
      <c r="J2877" s="16" t="s">
        <v>157</v>
      </c>
      <c r="K2877" s="20"/>
      <c r="L2877" s="20"/>
      <c r="M2877" s="17"/>
      <c r="N2877" s="17"/>
      <c r="O2877" s="17"/>
      <c r="P2877" s="17"/>
      <c r="Q2877" s="16"/>
      <c r="R2877" s="16"/>
      <c r="S2877" s="946"/>
      <c r="T2877" s="913"/>
      <c r="U2877" s="913"/>
      <c r="V2877" s="913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</row>
    <row r="2878" spans="1:116" ht="9.75" customHeight="1" outlineLevel="4" x14ac:dyDescent="0.15">
      <c r="A2878" s="949"/>
      <c r="B2878" s="952"/>
      <c r="C2878" s="955"/>
      <c r="D2878" s="979"/>
      <c r="E2878" s="961"/>
      <c r="F2878" s="967"/>
      <c r="G2878" s="943"/>
      <c r="H2878" s="943"/>
      <c r="I2878" s="943"/>
      <c r="J2878" s="16" t="s">
        <v>158</v>
      </c>
      <c r="K2878" s="20"/>
      <c r="L2878" s="20"/>
      <c r="M2878" s="17"/>
      <c r="N2878" s="17"/>
      <c r="O2878" s="17"/>
      <c r="P2878" s="17"/>
      <c r="Q2878" s="16"/>
      <c r="R2878" s="16"/>
      <c r="S2878" s="946"/>
      <c r="T2878" s="913"/>
      <c r="U2878" s="913"/>
      <c r="V2878" s="913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</row>
    <row r="2879" spans="1:116" ht="9.75" customHeight="1" outlineLevel="4" x14ac:dyDescent="0.15">
      <c r="A2879" s="949"/>
      <c r="B2879" s="952"/>
      <c r="C2879" s="955"/>
      <c r="D2879" s="979"/>
      <c r="E2879" s="961"/>
      <c r="F2879" s="967"/>
      <c r="G2879" s="943"/>
      <c r="H2879" s="943"/>
      <c r="I2879" s="943"/>
      <c r="J2879" s="18" t="s">
        <v>159</v>
      </c>
      <c r="K2879" s="21"/>
      <c r="L2879" s="21"/>
      <c r="M2879" s="22"/>
      <c r="N2879" s="22"/>
      <c r="O2879" s="22"/>
      <c r="P2879" s="22"/>
      <c r="Q2879" s="18"/>
      <c r="R2879" s="18"/>
      <c r="S2879" s="946"/>
      <c r="T2879" s="913"/>
      <c r="U2879" s="913"/>
      <c r="V2879" s="913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</row>
    <row r="2880" spans="1:116" ht="9.75" customHeight="1" outlineLevel="4" thickBot="1" x14ac:dyDescent="0.2">
      <c r="A2880" s="950"/>
      <c r="B2880" s="953"/>
      <c r="C2880" s="956"/>
      <c r="D2880" s="980"/>
      <c r="E2880" s="962"/>
      <c r="F2880" s="968"/>
      <c r="G2880" s="944"/>
      <c r="H2880" s="944"/>
      <c r="I2880" s="944"/>
      <c r="J2880" s="19" t="s">
        <v>385</v>
      </c>
      <c r="K2880" s="19">
        <f>SUM(K2876:K2879)</f>
        <v>0</v>
      </c>
      <c r="L2880" s="19">
        <f>SUM(L2876:L2879)</f>
        <v>0</v>
      </c>
      <c r="M2880" s="19">
        <f t="shared" ref="M2880:R2880" si="695">SUM(M2876:M2879)</f>
        <v>0</v>
      </c>
      <c r="N2880" s="19">
        <f t="shared" si="695"/>
        <v>0</v>
      </c>
      <c r="O2880" s="19">
        <f t="shared" si="695"/>
        <v>0</v>
      </c>
      <c r="P2880" s="19">
        <f t="shared" si="695"/>
        <v>0</v>
      </c>
      <c r="Q2880" s="19">
        <f t="shared" si="695"/>
        <v>0</v>
      </c>
      <c r="R2880" s="19">
        <f t="shared" si="695"/>
        <v>0</v>
      </c>
      <c r="S2880" s="947"/>
      <c r="T2880" s="914"/>
      <c r="U2880" s="914"/>
      <c r="V2880" s="914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</row>
    <row r="2881" spans="1:116" ht="9.75" customHeight="1" outlineLevel="4" x14ac:dyDescent="0.15">
      <c r="A2881" s="948" t="s">
        <v>36</v>
      </c>
      <c r="B2881" s="951" t="s">
        <v>10</v>
      </c>
      <c r="C2881" s="954" t="s">
        <v>10</v>
      </c>
      <c r="D2881" s="978">
        <f>D2876</f>
        <v>2</v>
      </c>
      <c r="E2881" s="960" t="s">
        <v>12</v>
      </c>
      <c r="F2881" s="963"/>
      <c r="G2881" s="942"/>
      <c r="H2881" s="942"/>
      <c r="I2881" s="942"/>
      <c r="J2881" s="14" t="s">
        <v>156</v>
      </c>
      <c r="K2881" s="20"/>
      <c r="L2881" s="20"/>
      <c r="M2881" s="17"/>
      <c r="N2881" s="17"/>
      <c r="O2881" s="17"/>
      <c r="P2881" s="47"/>
      <c r="Q2881" s="17"/>
      <c r="R2881" s="17"/>
      <c r="S2881" s="945"/>
      <c r="T2881" s="912"/>
      <c r="U2881" s="912"/>
      <c r="V2881" s="912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</row>
    <row r="2882" spans="1:116" ht="9.75" customHeight="1" outlineLevel="4" x14ac:dyDescent="0.15">
      <c r="A2882" s="949"/>
      <c r="B2882" s="952"/>
      <c r="C2882" s="955"/>
      <c r="D2882" s="979"/>
      <c r="E2882" s="961"/>
      <c r="F2882" s="964"/>
      <c r="G2882" s="943"/>
      <c r="H2882" s="943"/>
      <c r="I2882" s="943"/>
      <c r="J2882" s="16" t="s">
        <v>157</v>
      </c>
      <c r="K2882" s="20"/>
      <c r="L2882" s="20"/>
      <c r="M2882" s="17"/>
      <c r="N2882" s="17"/>
      <c r="O2882" s="17"/>
      <c r="P2882" s="47"/>
      <c r="Q2882" s="17"/>
      <c r="R2882" s="17"/>
      <c r="S2882" s="946"/>
      <c r="T2882" s="913"/>
      <c r="U2882" s="913"/>
      <c r="V2882" s="913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</row>
    <row r="2883" spans="1:116" ht="9.75" customHeight="1" outlineLevel="4" x14ac:dyDescent="0.15">
      <c r="A2883" s="949"/>
      <c r="B2883" s="952"/>
      <c r="C2883" s="955"/>
      <c r="D2883" s="979"/>
      <c r="E2883" s="961"/>
      <c r="F2883" s="964"/>
      <c r="G2883" s="943"/>
      <c r="H2883" s="943"/>
      <c r="I2883" s="943"/>
      <c r="J2883" s="16" t="s">
        <v>158</v>
      </c>
      <c r="K2883" s="20"/>
      <c r="L2883" s="20"/>
      <c r="M2883" s="17"/>
      <c r="N2883" s="17"/>
      <c r="O2883" s="17"/>
      <c r="P2883" s="47"/>
      <c r="Q2883" s="17"/>
      <c r="R2883" s="17"/>
      <c r="S2883" s="946"/>
      <c r="T2883" s="913"/>
      <c r="U2883" s="913"/>
      <c r="V2883" s="913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6"/>
      <c r="CW2883" s="6"/>
      <c r="CX2883" s="6"/>
      <c r="CY2883" s="6"/>
      <c r="CZ2883" s="6"/>
      <c r="DA2883" s="6"/>
      <c r="DB2883" s="6"/>
      <c r="DC2883" s="6"/>
      <c r="DD2883" s="6"/>
      <c r="DE2883" s="6"/>
      <c r="DF2883" s="6"/>
      <c r="DG2883" s="6"/>
      <c r="DH2883" s="6"/>
      <c r="DI2883" s="6"/>
      <c r="DJ2883" s="6"/>
      <c r="DK2883" s="6"/>
      <c r="DL2883" s="6"/>
    </row>
    <row r="2884" spans="1:116" ht="9.75" customHeight="1" outlineLevel="4" x14ac:dyDescent="0.2">
      <c r="A2884" s="949"/>
      <c r="B2884" s="952"/>
      <c r="C2884" s="955"/>
      <c r="D2884" s="979"/>
      <c r="E2884" s="961"/>
      <c r="F2884" s="964"/>
      <c r="G2884" s="943"/>
      <c r="H2884" s="943"/>
      <c r="I2884" s="943"/>
      <c r="J2884" s="18" t="s">
        <v>159</v>
      </c>
      <c r="K2884" s="21"/>
      <c r="L2884" s="21"/>
      <c r="M2884" s="22"/>
      <c r="N2884" s="22"/>
      <c r="O2884" s="22"/>
      <c r="P2884" s="48"/>
      <c r="Q2884" s="22"/>
      <c r="R2884" s="22"/>
      <c r="S2884" s="946"/>
      <c r="T2884" s="913"/>
      <c r="U2884" s="913"/>
      <c r="V2884" s="913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  <c r="DI2884" s="5"/>
      <c r="DJ2884" s="5"/>
      <c r="DK2884" s="5"/>
      <c r="DL2884" s="5"/>
    </row>
    <row r="2885" spans="1:116" ht="9.75" customHeight="1" outlineLevel="4" thickBot="1" x14ac:dyDescent="0.2">
      <c r="A2885" s="950"/>
      <c r="B2885" s="953"/>
      <c r="C2885" s="956"/>
      <c r="D2885" s="980"/>
      <c r="E2885" s="962"/>
      <c r="F2885" s="965"/>
      <c r="G2885" s="944"/>
      <c r="H2885" s="944"/>
      <c r="I2885" s="944"/>
      <c r="J2885" s="19" t="s">
        <v>385</v>
      </c>
      <c r="K2885" s="19">
        <f>SUM(K2881:K2884)</f>
        <v>0</v>
      </c>
      <c r="L2885" s="19">
        <f>SUM(L2881:L2884)</f>
        <v>0</v>
      </c>
      <c r="M2885" s="19">
        <f t="shared" ref="M2885:R2885" si="696">SUM(M2881:M2884)</f>
        <v>0</v>
      </c>
      <c r="N2885" s="19">
        <f t="shared" si="696"/>
        <v>0</v>
      </c>
      <c r="O2885" s="19">
        <f t="shared" si="696"/>
        <v>0</v>
      </c>
      <c r="P2885" s="19">
        <f t="shared" si="696"/>
        <v>0</v>
      </c>
      <c r="Q2885" s="19">
        <f t="shared" si="696"/>
        <v>0</v>
      </c>
      <c r="R2885" s="19">
        <f t="shared" si="696"/>
        <v>0</v>
      </c>
      <c r="S2885" s="947"/>
      <c r="T2885" s="914"/>
      <c r="U2885" s="914"/>
      <c r="V2885" s="914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</row>
    <row r="2886" spans="1:116" ht="9.75" customHeight="1" outlineLevel="3" thickBot="1" x14ac:dyDescent="0.2">
      <c r="A2886" s="23" t="s">
        <v>36</v>
      </c>
      <c r="B2886" s="24" t="s">
        <v>10</v>
      </c>
      <c r="C2886" s="87" t="s">
        <v>10</v>
      </c>
      <c r="D2886" s="25">
        <f>D2881</f>
        <v>2</v>
      </c>
      <c r="E2886" s="915" t="s">
        <v>46</v>
      </c>
      <c r="F2886" s="916"/>
      <c r="G2886" s="916"/>
      <c r="H2886" s="916"/>
      <c r="I2886" s="916"/>
      <c r="J2886" s="917"/>
      <c r="K2886" s="26">
        <f>K2875+K2880+K2885</f>
        <v>0</v>
      </c>
      <c r="L2886" s="26">
        <f>L2875+L2880+L2885</f>
        <v>0</v>
      </c>
      <c r="M2886" s="26">
        <f t="shared" ref="M2886:R2886" si="697">M2875+M2880+M2885</f>
        <v>0</v>
      </c>
      <c r="N2886" s="26">
        <f t="shared" si="697"/>
        <v>0</v>
      </c>
      <c r="O2886" s="26">
        <f t="shared" si="697"/>
        <v>0</v>
      </c>
      <c r="P2886" s="26">
        <f t="shared" si="697"/>
        <v>0</v>
      </c>
      <c r="Q2886" s="26">
        <f t="shared" si="697"/>
        <v>0</v>
      </c>
      <c r="R2886" s="26">
        <f t="shared" si="697"/>
        <v>0</v>
      </c>
      <c r="S2886" s="27" t="s">
        <v>13</v>
      </c>
      <c r="T2886" s="26" t="s">
        <v>13</v>
      </c>
      <c r="U2886" s="28" t="s">
        <v>13</v>
      </c>
      <c r="V2886" s="29" t="s">
        <v>13</v>
      </c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</row>
    <row r="2887" spans="1:116" ht="9.75" customHeight="1" outlineLevel="4" thickBot="1" x14ac:dyDescent="0.2">
      <c r="A2887" s="46" t="s">
        <v>36</v>
      </c>
      <c r="B2887" s="24" t="s">
        <v>10</v>
      </c>
      <c r="C2887" s="87" t="s">
        <v>10</v>
      </c>
      <c r="D2887" s="57">
        <f>D2870+1</f>
        <v>3</v>
      </c>
      <c r="E2887" s="969" t="s">
        <v>42</v>
      </c>
      <c r="F2887" s="970"/>
      <c r="G2887" s="970"/>
      <c r="H2887" s="970"/>
      <c r="I2887" s="970"/>
      <c r="J2887" s="970"/>
      <c r="K2887" s="970"/>
      <c r="L2887" s="970"/>
      <c r="M2887" s="970"/>
      <c r="N2887" s="970"/>
      <c r="O2887" s="970"/>
      <c r="P2887" s="970"/>
      <c r="Q2887" s="970"/>
      <c r="R2887" s="970"/>
      <c r="S2887" s="970"/>
      <c r="T2887" s="970"/>
      <c r="U2887" s="970"/>
      <c r="V2887" s="971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</row>
    <row r="2888" spans="1:116" ht="9.75" customHeight="1" outlineLevel="4" x14ac:dyDescent="0.15">
      <c r="A2888" s="948" t="s">
        <v>36</v>
      </c>
      <c r="B2888" s="951" t="s">
        <v>10</v>
      </c>
      <c r="C2888" s="954" t="s">
        <v>10</v>
      </c>
      <c r="D2888" s="978">
        <f>D2887</f>
        <v>3</v>
      </c>
      <c r="E2888" s="960" t="s">
        <v>10</v>
      </c>
      <c r="F2888" s="966"/>
      <c r="G2888" s="942"/>
      <c r="H2888" s="942"/>
      <c r="I2888" s="942"/>
      <c r="J2888" s="16" t="s">
        <v>156</v>
      </c>
      <c r="K2888" s="20"/>
      <c r="L2888" s="14"/>
      <c r="M2888" s="15"/>
      <c r="N2888" s="15"/>
      <c r="O2888" s="15"/>
      <c r="P2888" s="15"/>
      <c r="Q2888" s="14"/>
      <c r="R2888" s="14"/>
      <c r="S2888" s="945"/>
      <c r="T2888" s="912"/>
      <c r="U2888" s="912"/>
      <c r="V2888" s="912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</row>
    <row r="2889" spans="1:116" ht="9.75" customHeight="1" outlineLevel="4" x14ac:dyDescent="0.15">
      <c r="A2889" s="949"/>
      <c r="B2889" s="952"/>
      <c r="C2889" s="955"/>
      <c r="D2889" s="979"/>
      <c r="E2889" s="961"/>
      <c r="F2889" s="967"/>
      <c r="G2889" s="943"/>
      <c r="H2889" s="943"/>
      <c r="I2889" s="943"/>
      <c r="J2889" s="16" t="s">
        <v>157</v>
      </c>
      <c r="K2889" s="20"/>
      <c r="L2889" s="16"/>
      <c r="M2889" s="17"/>
      <c r="N2889" s="17"/>
      <c r="O2889" s="17"/>
      <c r="P2889" s="17"/>
      <c r="Q2889" s="16"/>
      <c r="R2889" s="16"/>
      <c r="S2889" s="946"/>
      <c r="T2889" s="913"/>
      <c r="U2889" s="913"/>
      <c r="V2889" s="913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</row>
    <row r="2890" spans="1:116" ht="9.75" customHeight="1" outlineLevel="4" x14ac:dyDescent="0.15">
      <c r="A2890" s="949"/>
      <c r="B2890" s="952"/>
      <c r="C2890" s="955"/>
      <c r="D2890" s="979"/>
      <c r="E2890" s="961"/>
      <c r="F2890" s="967"/>
      <c r="G2890" s="943"/>
      <c r="H2890" s="943"/>
      <c r="I2890" s="943"/>
      <c r="J2890" s="16" t="s">
        <v>158</v>
      </c>
      <c r="K2890" s="20"/>
      <c r="L2890" s="16"/>
      <c r="M2890" s="17"/>
      <c r="N2890" s="17"/>
      <c r="O2890" s="17"/>
      <c r="P2890" s="17"/>
      <c r="Q2890" s="16"/>
      <c r="R2890" s="16"/>
      <c r="S2890" s="946"/>
      <c r="T2890" s="913"/>
      <c r="U2890" s="913"/>
      <c r="V2890" s="913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</row>
    <row r="2891" spans="1:116" ht="9.75" customHeight="1" outlineLevel="4" x14ac:dyDescent="0.15">
      <c r="A2891" s="949"/>
      <c r="B2891" s="952"/>
      <c r="C2891" s="955"/>
      <c r="D2891" s="979"/>
      <c r="E2891" s="961"/>
      <c r="F2891" s="967"/>
      <c r="G2891" s="943"/>
      <c r="H2891" s="943"/>
      <c r="I2891" s="943"/>
      <c r="J2891" s="18" t="s">
        <v>159</v>
      </c>
      <c r="K2891" s="21"/>
      <c r="L2891" s="18"/>
      <c r="M2891" s="18"/>
      <c r="N2891" s="18"/>
      <c r="O2891" s="18"/>
      <c r="P2891" s="18"/>
      <c r="Q2891" s="18"/>
      <c r="R2891" s="18"/>
      <c r="S2891" s="946"/>
      <c r="T2891" s="913"/>
      <c r="U2891" s="913"/>
      <c r="V2891" s="913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</row>
    <row r="2892" spans="1:116" ht="9.75" customHeight="1" outlineLevel="4" thickBot="1" x14ac:dyDescent="0.2">
      <c r="A2892" s="950"/>
      <c r="B2892" s="953"/>
      <c r="C2892" s="956"/>
      <c r="D2892" s="980"/>
      <c r="E2892" s="962"/>
      <c r="F2892" s="968"/>
      <c r="G2892" s="944"/>
      <c r="H2892" s="944"/>
      <c r="I2892" s="944"/>
      <c r="J2892" s="19" t="s">
        <v>385</v>
      </c>
      <c r="K2892" s="19">
        <f>SUM(K2888:K2891)</f>
        <v>0</v>
      </c>
      <c r="L2892" s="19">
        <f>SUM(L2888:L2891)</f>
        <v>0</v>
      </c>
      <c r="M2892" s="19">
        <f t="shared" ref="M2892:R2892" si="698">SUM(M2888:M2891)</f>
        <v>0</v>
      </c>
      <c r="N2892" s="19">
        <f t="shared" si="698"/>
        <v>0</v>
      </c>
      <c r="O2892" s="19">
        <f t="shared" si="698"/>
        <v>0</v>
      </c>
      <c r="P2892" s="19">
        <f t="shared" si="698"/>
        <v>0</v>
      </c>
      <c r="Q2892" s="19">
        <f t="shared" si="698"/>
        <v>0</v>
      </c>
      <c r="R2892" s="19">
        <f t="shared" si="698"/>
        <v>0</v>
      </c>
      <c r="S2892" s="947"/>
      <c r="T2892" s="914"/>
      <c r="U2892" s="914"/>
      <c r="V2892" s="914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</row>
    <row r="2893" spans="1:116" ht="9.75" customHeight="1" outlineLevel="4" x14ac:dyDescent="0.15">
      <c r="A2893" s="948" t="s">
        <v>36</v>
      </c>
      <c r="B2893" s="951" t="s">
        <v>10</v>
      </c>
      <c r="C2893" s="954" t="s">
        <v>10</v>
      </c>
      <c r="D2893" s="978">
        <f>D2888</f>
        <v>3</v>
      </c>
      <c r="E2893" s="960" t="s">
        <v>11</v>
      </c>
      <c r="F2893" s="966"/>
      <c r="G2893" s="942"/>
      <c r="H2893" s="942"/>
      <c r="I2893" s="942"/>
      <c r="J2893" s="14" t="s">
        <v>156</v>
      </c>
      <c r="K2893" s="20"/>
      <c r="L2893" s="20"/>
      <c r="M2893" s="17"/>
      <c r="N2893" s="17"/>
      <c r="O2893" s="17"/>
      <c r="P2893" s="17"/>
      <c r="Q2893" s="16"/>
      <c r="R2893" s="16"/>
      <c r="S2893" s="945"/>
      <c r="T2893" s="912"/>
      <c r="U2893" s="912"/>
      <c r="V2893" s="912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</row>
    <row r="2894" spans="1:116" ht="9.75" customHeight="1" outlineLevel="4" x14ac:dyDescent="0.15">
      <c r="A2894" s="949"/>
      <c r="B2894" s="952"/>
      <c r="C2894" s="955"/>
      <c r="D2894" s="979"/>
      <c r="E2894" s="961"/>
      <c r="F2894" s="967"/>
      <c r="G2894" s="943"/>
      <c r="H2894" s="943"/>
      <c r="I2894" s="943"/>
      <c r="J2894" s="16" t="s">
        <v>157</v>
      </c>
      <c r="K2894" s="20"/>
      <c r="L2894" s="20"/>
      <c r="M2894" s="17"/>
      <c r="N2894" s="17"/>
      <c r="O2894" s="17"/>
      <c r="P2894" s="17"/>
      <c r="Q2894" s="16"/>
      <c r="R2894" s="16"/>
      <c r="S2894" s="946"/>
      <c r="T2894" s="913"/>
      <c r="U2894" s="913"/>
      <c r="V2894" s="913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</row>
    <row r="2895" spans="1:116" ht="9.75" customHeight="1" outlineLevel="4" x14ac:dyDescent="0.15">
      <c r="A2895" s="949"/>
      <c r="B2895" s="952"/>
      <c r="C2895" s="955"/>
      <c r="D2895" s="979"/>
      <c r="E2895" s="961"/>
      <c r="F2895" s="967"/>
      <c r="G2895" s="943"/>
      <c r="H2895" s="943"/>
      <c r="I2895" s="943"/>
      <c r="J2895" s="16" t="s">
        <v>158</v>
      </c>
      <c r="K2895" s="20"/>
      <c r="L2895" s="20"/>
      <c r="M2895" s="17"/>
      <c r="N2895" s="17"/>
      <c r="O2895" s="17"/>
      <c r="P2895" s="17"/>
      <c r="Q2895" s="16"/>
      <c r="R2895" s="16"/>
      <c r="S2895" s="946"/>
      <c r="T2895" s="913"/>
      <c r="U2895" s="913"/>
      <c r="V2895" s="913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</row>
    <row r="2896" spans="1:116" ht="9.75" customHeight="1" outlineLevel="4" x14ac:dyDescent="0.15">
      <c r="A2896" s="949"/>
      <c r="B2896" s="952"/>
      <c r="C2896" s="955"/>
      <c r="D2896" s="979"/>
      <c r="E2896" s="961"/>
      <c r="F2896" s="967"/>
      <c r="G2896" s="943"/>
      <c r="H2896" s="943"/>
      <c r="I2896" s="943"/>
      <c r="J2896" s="18" t="s">
        <v>159</v>
      </c>
      <c r="K2896" s="21"/>
      <c r="L2896" s="21"/>
      <c r="M2896" s="22"/>
      <c r="N2896" s="22"/>
      <c r="O2896" s="22"/>
      <c r="P2896" s="22"/>
      <c r="Q2896" s="18"/>
      <c r="R2896" s="18"/>
      <c r="S2896" s="946"/>
      <c r="T2896" s="913"/>
      <c r="U2896" s="913"/>
      <c r="V2896" s="913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</row>
    <row r="2897" spans="1:44" ht="9.75" customHeight="1" outlineLevel="4" thickBot="1" x14ac:dyDescent="0.2">
      <c r="A2897" s="950"/>
      <c r="B2897" s="953"/>
      <c r="C2897" s="956"/>
      <c r="D2897" s="980"/>
      <c r="E2897" s="962"/>
      <c r="F2897" s="968"/>
      <c r="G2897" s="944"/>
      <c r="H2897" s="944"/>
      <c r="I2897" s="944"/>
      <c r="J2897" s="19" t="s">
        <v>385</v>
      </c>
      <c r="K2897" s="19">
        <f>SUM(K2893:K2896)</f>
        <v>0</v>
      </c>
      <c r="L2897" s="19">
        <f>SUM(L2893:L2896)</f>
        <v>0</v>
      </c>
      <c r="M2897" s="19">
        <f t="shared" ref="M2897:R2897" si="699">SUM(M2893:M2896)</f>
        <v>0</v>
      </c>
      <c r="N2897" s="19">
        <f t="shared" si="699"/>
        <v>0</v>
      </c>
      <c r="O2897" s="19">
        <f t="shared" si="699"/>
        <v>0</v>
      </c>
      <c r="P2897" s="19">
        <f t="shared" si="699"/>
        <v>0</v>
      </c>
      <c r="Q2897" s="19">
        <f t="shared" si="699"/>
        <v>0</v>
      </c>
      <c r="R2897" s="19">
        <f t="shared" si="699"/>
        <v>0</v>
      </c>
      <c r="S2897" s="947"/>
      <c r="T2897" s="914"/>
      <c r="U2897" s="914"/>
      <c r="V2897" s="914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</row>
    <row r="2898" spans="1:44" ht="9.75" customHeight="1" outlineLevel="4" x14ac:dyDescent="0.15">
      <c r="A2898" s="948" t="s">
        <v>36</v>
      </c>
      <c r="B2898" s="951" t="s">
        <v>10</v>
      </c>
      <c r="C2898" s="954" t="s">
        <v>10</v>
      </c>
      <c r="D2898" s="978">
        <f>D2893</f>
        <v>3</v>
      </c>
      <c r="E2898" s="960" t="s">
        <v>12</v>
      </c>
      <c r="F2898" s="963"/>
      <c r="G2898" s="942"/>
      <c r="H2898" s="942"/>
      <c r="I2898" s="942"/>
      <c r="J2898" s="14" t="s">
        <v>156</v>
      </c>
      <c r="K2898" s="20"/>
      <c r="L2898" s="20"/>
      <c r="M2898" s="17"/>
      <c r="N2898" s="17"/>
      <c r="O2898" s="17"/>
      <c r="P2898" s="47"/>
      <c r="Q2898" s="17"/>
      <c r="R2898" s="17"/>
      <c r="S2898" s="945"/>
      <c r="T2898" s="912"/>
      <c r="U2898" s="912"/>
      <c r="V2898" s="912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</row>
    <row r="2899" spans="1:44" ht="9.75" customHeight="1" outlineLevel="4" x14ac:dyDescent="0.15">
      <c r="A2899" s="949"/>
      <c r="B2899" s="952"/>
      <c r="C2899" s="955"/>
      <c r="D2899" s="979"/>
      <c r="E2899" s="961"/>
      <c r="F2899" s="964"/>
      <c r="G2899" s="943"/>
      <c r="H2899" s="943"/>
      <c r="I2899" s="943"/>
      <c r="J2899" s="16" t="s">
        <v>157</v>
      </c>
      <c r="K2899" s="20"/>
      <c r="L2899" s="20"/>
      <c r="M2899" s="17"/>
      <c r="N2899" s="17"/>
      <c r="O2899" s="17"/>
      <c r="P2899" s="47"/>
      <c r="Q2899" s="17"/>
      <c r="R2899" s="17"/>
      <c r="S2899" s="946"/>
      <c r="T2899" s="913"/>
      <c r="U2899" s="913"/>
      <c r="V2899" s="913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</row>
    <row r="2900" spans="1:44" ht="9.75" customHeight="1" outlineLevel="4" x14ac:dyDescent="0.15">
      <c r="A2900" s="949"/>
      <c r="B2900" s="952"/>
      <c r="C2900" s="955"/>
      <c r="D2900" s="979"/>
      <c r="E2900" s="961"/>
      <c r="F2900" s="964"/>
      <c r="G2900" s="943"/>
      <c r="H2900" s="943"/>
      <c r="I2900" s="943"/>
      <c r="J2900" s="16" t="s">
        <v>158</v>
      </c>
      <c r="K2900" s="20"/>
      <c r="L2900" s="20"/>
      <c r="M2900" s="17"/>
      <c r="N2900" s="17"/>
      <c r="O2900" s="17"/>
      <c r="P2900" s="47"/>
      <c r="Q2900" s="17"/>
      <c r="R2900" s="17"/>
      <c r="S2900" s="946"/>
      <c r="T2900" s="913"/>
      <c r="U2900" s="913"/>
      <c r="V2900" s="913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</row>
    <row r="2901" spans="1:44" ht="9.75" customHeight="1" outlineLevel="4" x14ac:dyDescent="0.15">
      <c r="A2901" s="949"/>
      <c r="B2901" s="952"/>
      <c r="C2901" s="955"/>
      <c r="D2901" s="979"/>
      <c r="E2901" s="961"/>
      <c r="F2901" s="964"/>
      <c r="G2901" s="943"/>
      <c r="H2901" s="943"/>
      <c r="I2901" s="943"/>
      <c r="J2901" s="18" t="s">
        <v>159</v>
      </c>
      <c r="K2901" s="21"/>
      <c r="L2901" s="21"/>
      <c r="M2901" s="22"/>
      <c r="N2901" s="22"/>
      <c r="O2901" s="22"/>
      <c r="P2901" s="48"/>
      <c r="Q2901" s="22"/>
      <c r="R2901" s="22"/>
      <c r="S2901" s="946"/>
      <c r="T2901" s="913"/>
      <c r="U2901" s="913"/>
      <c r="V2901" s="913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</row>
    <row r="2902" spans="1:44" ht="9.75" customHeight="1" outlineLevel="4" thickBot="1" x14ac:dyDescent="0.2">
      <c r="A2902" s="950"/>
      <c r="B2902" s="953"/>
      <c r="C2902" s="956"/>
      <c r="D2902" s="980"/>
      <c r="E2902" s="962"/>
      <c r="F2902" s="965"/>
      <c r="G2902" s="944"/>
      <c r="H2902" s="944"/>
      <c r="I2902" s="944"/>
      <c r="J2902" s="19" t="s">
        <v>385</v>
      </c>
      <c r="K2902" s="19">
        <f>SUM(K2898:K2901)</f>
        <v>0</v>
      </c>
      <c r="L2902" s="19">
        <f>SUM(L2898:L2901)</f>
        <v>0</v>
      </c>
      <c r="M2902" s="19">
        <f t="shared" ref="M2902:R2902" si="700">SUM(M2898:M2901)</f>
        <v>0</v>
      </c>
      <c r="N2902" s="19">
        <f t="shared" si="700"/>
        <v>0</v>
      </c>
      <c r="O2902" s="19">
        <f t="shared" si="700"/>
        <v>0</v>
      </c>
      <c r="P2902" s="19">
        <f t="shared" si="700"/>
        <v>0</v>
      </c>
      <c r="Q2902" s="19">
        <f t="shared" si="700"/>
        <v>0</v>
      </c>
      <c r="R2902" s="19">
        <f t="shared" si="700"/>
        <v>0</v>
      </c>
      <c r="S2902" s="947"/>
      <c r="T2902" s="914"/>
      <c r="U2902" s="914"/>
      <c r="V2902" s="914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</row>
    <row r="2903" spans="1:44" ht="9.75" customHeight="1" outlineLevel="3" thickBot="1" x14ac:dyDescent="0.2">
      <c r="A2903" s="56" t="s">
        <v>36</v>
      </c>
      <c r="B2903" s="31" t="s">
        <v>10</v>
      </c>
      <c r="C2903" s="10" t="s">
        <v>10</v>
      </c>
      <c r="D2903" s="25">
        <f>D2898</f>
        <v>3</v>
      </c>
      <c r="E2903" s="915" t="s">
        <v>46</v>
      </c>
      <c r="F2903" s="916"/>
      <c r="G2903" s="916"/>
      <c r="H2903" s="916"/>
      <c r="I2903" s="916"/>
      <c r="J2903" s="917"/>
      <c r="K2903" s="26">
        <f>K2892+K2897+K2902</f>
        <v>0</v>
      </c>
      <c r="L2903" s="43">
        <f>L2892+L2897+L2902</f>
        <v>0</v>
      </c>
      <c r="M2903" s="43">
        <f t="shared" ref="M2903:R2903" si="701">M2892+M2897+M2902</f>
        <v>0</v>
      </c>
      <c r="N2903" s="43">
        <f t="shared" si="701"/>
        <v>0</v>
      </c>
      <c r="O2903" s="43">
        <f t="shared" si="701"/>
        <v>0</v>
      </c>
      <c r="P2903" s="43">
        <f t="shared" si="701"/>
        <v>0</v>
      </c>
      <c r="Q2903" s="43">
        <f t="shared" si="701"/>
        <v>0</v>
      </c>
      <c r="R2903" s="43">
        <f t="shared" si="701"/>
        <v>0</v>
      </c>
      <c r="S2903" s="42" t="s">
        <v>13</v>
      </c>
      <c r="T2903" s="43" t="s">
        <v>13</v>
      </c>
      <c r="U2903" s="44" t="s">
        <v>13</v>
      </c>
      <c r="V2903" s="45" t="s">
        <v>13</v>
      </c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</row>
    <row r="2904" spans="1:44" ht="9.75" customHeight="1" outlineLevel="4" thickBot="1" x14ac:dyDescent="0.2">
      <c r="A2904" s="46" t="s">
        <v>36</v>
      </c>
      <c r="B2904" s="24" t="s">
        <v>10</v>
      </c>
      <c r="C2904" s="87" t="s">
        <v>10</v>
      </c>
      <c r="D2904" s="57">
        <f>D2887+1</f>
        <v>4</v>
      </c>
      <c r="E2904" s="969" t="s">
        <v>43</v>
      </c>
      <c r="F2904" s="970"/>
      <c r="G2904" s="970"/>
      <c r="H2904" s="970"/>
      <c r="I2904" s="970"/>
      <c r="J2904" s="970"/>
      <c r="K2904" s="970"/>
      <c r="L2904" s="970"/>
      <c r="M2904" s="970"/>
      <c r="N2904" s="970"/>
      <c r="O2904" s="970"/>
      <c r="P2904" s="970"/>
      <c r="Q2904" s="970"/>
      <c r="R2904" s="970"/>
      <c r="S2904" s="970"/>
      <c r="T2904" s="970"/>
      <c r="U2904" s="970"/>
      <c r="V2904" s="971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</row>
    <row r="2905" spans="1:44" ht="9.75" customHeight="1" outlineLevel="4" x14ac:dyDescent="0.15">
      <c r="A2905" s="948" t="s">
        <v>36</v>
      </c>
      <c r="B2905" s="951" t="s">
        <v>10</v>
      </c>
      <c r="C2905" s="954" t="s">
        <v>10</v>
      </c>
      <c r="D2905" s="978">
        <f>D2904</f>
        <v>4</v>
      </c>
      <c r="E2905" s="960" t="s">
        <v>10</v>
      </c>
      <c r="F2905" s="966"/>
      <c r="G2905" s="942"/>
      <c r="H2905" s="942"/>
      <c r="I2905" s="942"/>
      <c r="J2905" s="16" t="s">
        <v>156</v>
      </c>
      <c r="K2905" s="20"/>
      <c r="L2905" s="14"/>
      <c r="M2905" s="15"/>
      <c r="N2905" s="15"/>
      <c r="O2905" s="15"/>
      <c r="P2905" s="15"/>
      <c r="Q2905" s="14"/>
      <c r="R2905" s="14"/>
      <c r="S2905" s="945"/>
      <c r="T2905" s="912"/>
      <c r="U2905" s="912"/>
      <c r="V2905" s="912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</row>
    <row r="2906" spans="1:44" ht="9.75" customHeight="1" outlineLevel="4" x14ac:dyDescent="0.15">
      <c r="A2906" s="949"/>
      <c r="B2906" s="952"/>
      <c r="C2906" s="955"/>
      <c r="D2906" s="979"/>
      <c r="E2906" s="961"/>
      <c r="F2906" s="967"/>
      <c r="G2906" s="943"/>
      <c r="H2906" s="943"/>
      <c r="I2906" s="943"/>
      <c r="J2906" s="16" t="s">
        <v>157</v>
      </c>
      <c r="K2906" s="20"/>
      <c r="L2906" s="16"/>
      <c r="M2906" s="17"/>
      <c r="N2906" s="17"/>
      <c r="O2906" s="17"/>
      <c r="P2906" s="17"/>
      <c r="Q2906" s="16"/>
      <c r="R2906" s="16"/>
      <c r="S2906" s="946"/>
      <c r="T2906" s="913"/>
      <c r="U2906" s="913"/>
      <c r="V2906" s="913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</row>
    <row r="2907" spans="1:44" ht="9.75" customHeight="1" outlineLevel="4" x14ac:dyDescent="0.15">
      <c r="A2907" s="949"/>
      <c r="B2907" s="952"/>
      <c r="C2907" s="955"/>
      <c r="D2907" s="979"/>
      <c r="E2907" s="961"/>
      <c r="F2907" s="967"/>
      <c r="G2907" s="943"/>
      <c r="H2907" s="943"/>
      <c r="I2907" s="943"/>
      <c r="J2907" s="16" t="s">
        <v>158</v>
      </c>
      <c r="K2907" s="20"/>
      <c r="L2907" s="16"/>
      <c r="M2907" s="17"/>
      <c r="N2907" s="17"/>
      <c r="O2907" s="17"/>
      <c r="P2907" s="17"/>
      <c r="Q2907" s="16"/>
      <c r="R2907" s="16"/>
      <c r="S2907" s="946"/>
      <c r="T2907" s="913"/>
      <c r="U2907" s="913"/>
      <c r="V2907" s="913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</row>
    <row r="2908" spans="1:44" ht="9.75" customHeight="1" outlineLevel="4" x14ac:dyDescent="0.15">
      <c r="A2908" s="949"/>
      <c r="B2908" s="952"/>
      <c r="C2908" s="955"/>
      <c r="D2908" s="979"/>
      <c r="E2908" s="961"/>
      <c r="F2908" s="967"/>
      <c r="G2908" s="943"/>
      <c r="H2908" s="943"/>
      <c r="I2908" s="943"/>
      <c r="J2908" s="18" t="s">
        <v>159</v>
      </c>
      <c r="K2908" s="21"/>
      <c r="L2908" s="18"/>
      <c r="M2908" s="18"/>
      <c r="N2908" s="18"/>
      <c r="O2908" s="18"/>
      <c r="P2908" s="18"/>
      <c r="Q2908" s="18"/>
      <c r="R2908" s="18"/>
      <c r="S2908" s="946"/>
      <c r="T2908" s="913"/>
      <c r="U2908" s="913"/>
      <c r="V2908" s="913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</row>
    <row r="2909" spans="1:44" ht="9.75" customHeight="1" outlineLevel="4" thickBot="1" x14ac:dyDescent="0.2">
      <c r="A2909" s="950"/>
      <c r="B2909" s="953"/>
      <c r="C2909" s="956"/>
      <c r="D2909" s="980"/>
      <c r="E2909" s="962"/>
      <c r="F2909" s="968"/>
      <c r="G2909" s="944"/>
      <c r="H2909" s="944"/>
      <c r="I2909" s="944"/>
      <c r="J2909" s="19" t="s">
        <v>385</v>
      </c>
      <c r="K2909" s="19">
        <f>SUM(K2905:K2908)</f>
        <v>0</v>
      </c>
      <c r="L2909" s="19">
        <f>SUM(L2905:L2908)</f>
        <v>0</v>
      </c>
      <c r="M2909" s="19">
        <f t="shared" ref="M2909:R2909" si="702">SUM(M2905:M2908)</f>
        <v>0</v>
      </c>
      <c r="N2909" s="19">
        <f t="shared" si="702"/>
        <v>0</v>
      </c>
      <c r="O2909" s="19">
        <f t="shared" si="702"/>
        <v>0</v>
      </c>
      <c r="P2909" s="19">
        <f t="shared" si="702"/>
        <v>0</v>
      </c>
      <c r="Q2909" s="19">
        <f t="shared" si="702"/>
        <v>0</v>
      </c>
      <c r="R2909" s="19">
        <f t="shared" si="702"/>
        <v>0</v>
      </c>
      <c r="S2909" s="947"/>
      <c r="T2909" s="914"/>
      <c r="U2909" s="914"/>
      <c r="V2909" s="914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</row>
    <row r="2910" spans="1:44" ht="9.75" customHeight="1" outlineLevel="4" x14ac:dyDescent="0.15">
      <c r="A2910" s="948" t="s">
        <v>36</v>
      </c>
      <c r="B2910" s="951" t="s">
        <v>10</v>
      </c>
      <c r="C2910" s="954" t="s">
        <v>10</v>
      </c>
      <c r="D2910" s="978">
        <f>D2905</f>
        <v>4</v>
      </c>
      <c r="E2910" s="960" t="s">
        <v>11</v>
      </c>
      <c r="F2910" s="966"/>
      <c r="G2910" s="942"/>
      <c r="H2910" s="942"/>
      <c r="I2910" s="942"/>
      <c r="J2910" s="14" t="s">
        <v>156</v>
      </c>
      <c r="K2910" s="20"/>
      <c r="L2910" s="20"/>
      <c r="M2910" s="17"/>
      <c r="N2910" s="17"/>
      <c r="O2910" s="17"/>
      <c r="P2910" s="17"/>
      <c r="Q2910" s="16"/>
      <c r="R2910" s="16"/>
      <c r="S2910" s="945"/>
      <c r="T2910" s="912"/>
      <c r="U2910" s="912"/>
      <c r="V2910" s="912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</row>
    <row r="2911" spans="1:44" ht="9.75" customHeight="1" outlineLevel="4" x14ac:dyDescent="0.15">
      <c r="A2911" s="949"/>
      <c r="B2911" s="952"/>
      <c r="C2911" s="955"/>
      <c r="D2911" s="979"/>
      <c r="E2911" s="961"/>
      <c r="F2911" s="967"/>
      <c r="G2911" s="943"/>
      <c r="H2911" s="943"/>
      <c r="I2911" s="943"/>
      <c r="J2911" s="16" t="s">
        <v>157</v>
      </c>
      <c r="K2911" s="20"/>
      <c r="L2911" s="20"/>
      <c r="M2911" s="17"/>
      <c r="N2911" s="17"/>
      <c r="O2911" s="17"/>
      <c r="P2911" s="17"/>
      <c r="Q2911" s="16"/>
      <c r="R2911" s="16"/>
      <c r="S2911" s="946"/>
      <c r="T2911" s="913"/>
      <c r="U2911" s="913"/>
      <c r="V2911" s="913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</row>
    <row r="2912" spans="1:44" ht="9.75" customHeight="1" outlineLevel="4" x14ac:dyDescent="0.15">
      <c r="A2912" s="949"/>
      <c r="B2912" s="952"/>
      <c r="C2912" s="955"/>
      <c r="D2912" s="979"/>
      <c r="E2912" s="961"/>
      <c r="F2912" s="967"/>
      <c r="G2912" s="943"/>
      <c r="H2912" s="943"/>
      <c r="I2912" s="943"/>
      <c r="J2912" s="16" t="s">
        <v>158</v>
      </c>
      <c r="K2912" s="20"/>
      <c r="L2912" s="20"/>
      <c r="M2912" s="17"/>
      <c r="N2912" s="17"/>
      <c r="O2912" s="17"/>
      <c r="P2912" s="17"/>
      <c r="Q2912" s="16"/>
      <c r="R2912" s="16"/>
      <c r="S2912" s="946"/>
      <c r="T2912" s="913"/>
      <c r="U2912" s="913"/>
      <c r="V2912" s="913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</row>
    <row r="2913" spans="1:116" ht="9.75" customHeight="1" outlineLevel="4" x14ac:dyDescent="0.15">
      <c r="A2913" s="949"/>
      <c r="B2913" s="952"/>
      <c r="C2913" s="955"/>
      <c r="D2913" s="979"/>
      <c r="E2913" s="961"/>
      <c r="F2913" s="967"/>
      <c r="G2913" s="943"/>
      <c r="H2913" s="943"/>
      <c r="I2913" s="943"/>
      <c r="J2913" s="18" t="s">
        <v>159</v>
      </c>
      <c r="K2913" s="21"/>
      <c r="L2913" s="21"/>
      <c r="M2913" s="22"/>
      <c r="N2913" s="22"/>
      <c r="O2913" s="22"/>
      <c r="P2913" s="22"/>
      <c r="Q2913" s="18"/>
      <c r="R2913" s="18"/>
      <c r="S2913" s="946"/>
      <c r="T2913" s="913"/>
      <c r="U2913" s="913"/>
      <c r="V2913" s="913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</row>
    <row r="2914" spans="1:116" ht="9.75" customHeight="1" outlineLevel="4" thickBot="1" x14ac:dyDescent="0.2">
      <c r="A2914" s="950"/>
      <c r="B2914" s="953"/>
      <c r="C2914" s="956"/>
      <c r="D2914" s="980"/>
      <c r="E2914" s="962"/>
      <c r="F2914" s="968"/>
      <c r="G2914" s="944"/>
      <c r="H2914" s="944"/>
      <c r="I2914" s="944"/>
      <c r="J2914" s="19" t="s">
        <v>385</v>
      </c>
      <c r="K2914" s="19">
        <f>SUM(K2910:K2913)</f>
        <v>0</v>
      </c>
      <c r="L2914" s="19">
        <f>SUM(L2910:L2913)</f>
        <v>0</v>
      </c>
      <c r="M2914" s="19">
        <f t="shared" ref="M2914:R2914" si="703">SUM(M2910:M2913)</f>
        <v>0</v>
      </c>
      <c r="N2914" s="19">
        <f t="shared" si="703"/>
        <v>0</v>
      </c>
      <c r="O2914" s="19">
        <f t="shared" si="703"/>
        <v>0</v>
      </c>
      <c r="P2914" s="19">
        <f t="shared" si="703"/>
        <v>0</v>
      </c>
      <c r="Q2914" s="19">
        <f t="shared" si="703"/>
        <v>0</v>
      </c>
      <c r="R2914" s="19">
        <f t="shared" si="703"/>
        <v>0</v>
      </c>
      <c r="S2914" s="947"/>
      <c r="T2914" s="914"/>
      <c r="U2914" s="914"/>
      <c r="V2914" s="914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</row>
    <row r="2915" spans="1:116" ht="9.75" customHeight="1" outlineLevel="4" x14ac:dyDescent="0.15">
      <c r="A2915" s="948" t="s">
        <v>36</v>
      </c>
      <c r="B2915" s="951" t="s">
        <v>10</v>
      </c>
      <c r="C2915" s="954" t="s">
        <v>10</v>
      </c>
      <c r="D2915" s="978">
        <f>D2910</f>
        <v>4</v>
      </c>
      <c r="E2915" s="960" t="s">
        <v>12</v>
      </c>
      <c r="F2915" s="963"/>
      <c r="G2915" s="942"/>
      <c r="H2915" s="942"/>
      <c r="I2915" s="942"/>
      <c r="J2915" s="14" t="s">
        <v>156</v>
      </c>
      <c r="K2915" s="20"/>
      <c r="L2915" s="20"/>
      <c r="M2915" s="17"/>
      <c r="N2915" s="17"/>
      <c r="O2915" s="17"/>
      <c r="P2915" s="47"/>
      <c r="Q2915" s="17"/>
      <c r="R2915" s="17"/>
      <c r="S2915" s="945"/>
      <c r="T2915" s="912"/>
      <c r="U2915" s="912"/>
      <c r="V2915" s="912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</row>
    <row r="2916" spans="1:116" ht="9.75" customHeight="1" outlineLevel="4" x14ac:dyDescent="0.15">
      <c r="A2916" s="949"/>
      <c r="B2916" s="952"/>
      <c r="C2916" s="955"/>
      <c r="D2916" s="979"/>
      <c r="E2916" s="961"/>
      <c r="F2916" s="964"/>
      <c r="G2916" s="943"/>
      <c r="H2916" s="943"/>
      <c r="I2916" s="943"/>
      <c r="J2916" s="16" t="s">
        <v>157</v>
      </c>
      <c r="K2916" s="20"/>
      <c r="L2916" s="20"/>
      <c r="M2916" s="17"/>
      <c r="N2916" s="17"/>
      <c r="O2916" s="17"/>
      <c r="P2916" s="47"/>
      <c r="Q2916" s="17"/>
      <c r="R2916" s="17"/>
      <c r="S2916" s="946"/>
      <c r="T2916" s="913"/>
      <c r="U2916" s="913"/>
      <c r="V2916" s="913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</row>
    <row r="2917" spans="1:116" ht="9.75" customHeight="1" outlineLevel="4" x14ac:dyDescent="0.15">
      <c r="A2917" s="949"/>
      <c r="B2917" s="952"/>
      <c r="C2917" s="955"/>
      <c r="D2917" s="979"/>
      <c r="E2917" s="961"/>
      <c r="F2917" s="964"/>
      <c r="G2917" s="943"/>
      <c r="H2917" s="943"/>
      <c r="I2917" s="943"/>
      <c r="J2917" s="16" t="s">
        <v>158</v>
      </c>
      <c r="K2917" s="20"/>
      <c r="L2917" s="20"/>
      <c r="M2917" s="17"/>
      <c r="N2917" s="17"/>
      <c r="O2917" s="17"/>
      <c r="P2917" s="47"/>
      <c r="Q2917" s="17"/>
      <c r="R2917" s="17"/>
      <c r="S2917" s="946"/>
      <c r="T2917" s="913"/>
      <c r="U2917" s="913"/>
      <c r="V2917" s="913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</row>
    <row r="2918" spans="1:116" ht="9.75" customHeight="1" outlineLevel="4" x14ac:dyDescent="0.15">
      <c r="A2918" s="949"/>
      <c r="B2918" s="952"/>
      <c r="C2918" s="955"/>
      <c r="D2918" s="979"/>
      <c r="E2918" s="961"/>
      <c r="F2918" s="964"/>
      <c r="G2918" s="943"/>
      <c r="H2918" s="943"/>
      <c r="I2918" s="943"/>
      <c r="J2918" s="18" t="s">
        <v>159</v>
      </c>
      <c r="K2918" s="21"/>
      <c r="L2918" s="21"/>
      <c r="M2918" s="22"/>
      <c r="N2918" s="22"/>
      <c r="O2918" s="22"/>
      <c r="P2918" s="48"/>
      <c r="Q2918" s="22"/>
      <c r="R2918" s="22"/>
      <c r="S2918" s="946"/>
      <c r="T2918" s="913"/>
      <c r="U2918" s="913"/>
      <c r="V2918" s="913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</row>
    <row r="2919" spans="1:116" ht="9.75" customHeight="1" outlineLevel="4" thickBot="1" x14ac:dyDescent="0.2">
      <c r="A2919" s="950"/>
      <c r="B2919" s="953"/>
      <c r="C2919" s="956"/>
      <c r="D2919" s="980"/>
      <c r="E2919" s="962"/>
      <c r="F2919" s="965"/>
      <c r="G2919" s="944"/>
      <c r="H2919" s="944"/>
      <c r="I2919" s="944"/>
      <c r="J2919" s="19" t="s">
        <v>385</v>
      </c>
      <c r="K2919" s="19">
        <f>SUM(K2915:K2918)</f>
        <v>0</v>
      </c>
      <c r="L2919" s="19">
        <f>SUM(L2915:L2918)</f>
        <v>0</v>
      </c>
      <c r="M2919" s="19">
        <f t="shared" ref="M2919:R2919" si="704">SUM(M2915:M2918)</f>
        <v>0</v>
      </c>
      <c r="N2919" s="19">
        <f t="shared" si="704"/>
        <v>0</v>
      </c>
      <c r="O2919" s="19">
        <f t="shared" si="704"/>
        <v>0</v>
      </c>
      <c r="P2919" s="19">
        <f t="shared" si="704"/>
        <v>0</v>
      </c>
      <c r="Q2919" s="19">
        <f t="shared" si="704"/>
        <v>0</v>
      </c>
      <c r="R2919" s="19">
        <f t="shared" si="704"/>
        <v>0</v>
      </c>
      <c r="S2919" s="947"/>
      <c r="T2919" s="914"/>
      <c r="U2919" s="914"/>
      <c r="V2919" s="914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</row>
    <row r="2920" spans="1:116" ht="9.75" customHeight="1" outlineLevel="3" thickBot="1" x14ac:dyDescent="0.2">
      <c r="A2920" s="56" t="s">
        <v>36</v>
      </c>
      <c r="B2920" s="31" t="s">
        <v>10</v>
      </c>
      <c r="C2920" s="10" t="s">
        <v>10</v>
      </c>
      <c r="D2920" s="25">
        <f>D2915</f>
        <v>4</v>
      </c>
      <c r="E2920" s="915" t="s">
        <v>46</v>
      </c>
      <c r="F2920" s="916"/>
      <c r="G2920" s="916"/>
      <c r="H2920" s="916"/>
      <c r="I2920" s="916"/>
      <c r="J2920" s="917"/>
      <c r="K2920" s="26">
        <f>K2909+K2914+K2919</f>
        <v>0</v>
      </c>
      <c r="L2920" s="43">
        <f t="shared" ref="L2920:R2920" si="705">L2909+L2914+L2919</f>
        <v>0</v>
      </c>
      <c r="M2920" s="43">
        <f t="shared" si="705"/>
        <v>0</v>
      </c>
      <c r="N2920" s="43">
        <f t="shared" si="705"/>
        <v>0</v>
      </c>
      <c r="O2920" s="43">
        <f t="shared" si="705"/>
        <v>0</v>
      </c>
      <c r="P2920" s="43">
        <f t="shared" si="705"/>
        <v>0</v>
      </c>
      <c r="Q2920" s="43">
        <f t="shared" si="705"/>
        <v>0</v>
      </c>
      <c r="R2920" s="43">
        <f t="shared" si="705"/>
        <v>0</v>
      </c>
      <c r="S2920" s="42" t="s">
        <v>13</v>
      </c>
      <c r="T2920" s="43" t="s">
        <v>13</v>
      </c>
      <c r="U2920" s="44" t="s">
        <v>13</v>
      </c>
      <c r="V2920" s="45" t="s">
        <v>13</v>
      </c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6"/>
      <c r="CW2920" s="6"/>
      <c r="CX2920" s="6"/>
      <c r="CY2920" s="6"/>
      <c r="CZ2920" s="6"/>
      <c r="DA2920" s="6"/>
      <c r="DB2920" s="6"/>
      <c r="DC2920" s="6"/>
      <c r="DD2920" s="6"/>
      <c r="DE2920" s="6"/>
      <c r="DF2920" s="6"/>
      <c r="DG2920" s="6"/>
      <c r="DH2920" s="6"/>
      <c r="DI2920" s="6"/>
      <c r="DJ2920" s="6"/>
      <c r="DK2920" s="6"/>
      <c r="DL2920" s="6"/>
    </row>
    <row r="2921" spans="1:116" ht="9.75" customHeight="1" outlineLevel="4" thickBot="1" x14ac:dyDescent="0.25">
      <c r="A2921" s="46" t="s">
        <v>36</v>
      </c>
      <c r="B2921" s="24" t="s">
        <v>10</v>
      </c>
      <c r="C2921" s="87" t="s">
        <v>10</v>
      </c>
      <c r="D2921" s="57">
        <f>D2904+1</f>
        <v>5</v>
      </c>
      <c r="E2921" s="969" t="s">
        <v>44</v>
      </c>
      <c r="F2921" s="970"/>
      <c r="G2921" s="970"/>
      <c r="H2921" s="970"/>
      <c r="I2921" s="970"/>
      <c r="J2921" s="970"/>
      <c r="K2921" s="970"/>
      <c r="L2921" s="970"/>
      <c r="M2921" s="970"/>
      <c r="N2921" s="970"/>
      <c r="O2921" s="970"/>
      <c r="P2921" s="970"/>
      <c r="Q2921" s="970"/>
      <c r="R2921" s="970"/>
      <c r="S2921" s="970"/>
      <c r="T2921" s="970"/>
      <c r="U2921" s="970"/>
      <c r="V2921" s="971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  <c r="DI2921" s="5"/>
      <c r="DJ2921" s="5"/>
      <c r="DK2921" s="5"/>
      <c r="DL2921" s="5"/>
    </row>
    <row r="2922" spans="1:116" ht="9.75" customHeight="1" outlineLevel="4" x14ac:dyDescent="0.2">
      <c r="A2922" s="948" t="s">
        <v>36</v>
      </c>
      <c r="B2922" s="951" t="s">
        <v>10</v>
      </c>
      <c r="C2922" s="954" t="s">
        <v>10</v>
      </c>
      <c r="D2922" s="978">
        <f>D2921</f>
        <v>5</v>
      </c>
      <c r="E2922" s="960" t="s">
        <v>10</v>
      </c>
      <c r="F2922" s="1165" t="s">
        <v>333</v>
      </c>
      <c r="G2922" s="993" t="s">
        <v>444</v>
      </c>
      <c r="H2922" s="96" t="s">
        <v>440</v>
      </c>
      <c r="I2922" s="986" t="s">
        <v>474</v>
      </c>
      <c r="J2922" s="16" t="s">
        <v>156</v>
      </c>
      <c r="K2922" s="20">
        <v>40338.71</v>
      </c>
      <c r="L2922" s="14"/>
      <c r="M2922" s="15"/>
      <c r="N2922" s="15"/>
      <c r="O2922" s="15"/>
      <c r="P2922" s="15"/>
      <c r="Q2922" s="14">
        <v>134462.35999999999</v>
      </c>
      <c r="R2922" s="14">
        <v>13462.36</v>
      </c>
      <c r="S2922" s="945" t="s">
        <v>441</v>
      </c>
      <c r="T2922" s="912">
        <v>0</v>
      </c>
      <c r="U2922" s="912">
        <v>0</v>
      </c>
      <c r="V2922" s="912">
        <v>1</v>
      </c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  <c r="DI2922" s="5"/>
      <c r="DJ2922" s="5"/>
      <c r="DK2922" s="5"/>
      <c r="DL2922" s="5"/>
    </row>
    <row r="2923" spans="1:116" ht="9.75" customHeight="1" outlineLevel="4" x14ac:dyDescent="0.15">
      <c r="A2923" s="949"/>
      <c r="B2923" s="952"/>
      <c r="C2923" s="955"/>
      <c r="D2923" s="979"/>
      <c r="E2923" s="961"/>
      <c r="F2923" s="1142"/>
      <c r="G2923" s="994"/>
      <c r="H2923" s="989" t="s">
        <v>47</v>
      </c>
      <c r="I2923" s="985"/>
      <c r="J2923" s="16" t="s">
        <v>157</v>
      </c>
      <c r="K2923" s="20"/>
      <c r="L2923" s="16"/>
      <c r="M2923" s="17"/>
      <c r="N2923" s="17"/>
      <c r="O2923" s="17"/>
      <c r="P2923" s="17"/>
      <c r="Q2923" s="16"/>
      <c r="R2923" s="16"/>
      <c r="S2923" s="946"/>
      <c r="T2923" s="913"/>
      <c r="U2923" s="913"/>
      <c r="V2923" s="913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</row>
    <row r="2924" spans="1:116" ht="9.75" customHeight="1" outlineLevel="4" x14ac:dyDescent="0.15">
      <c r="A2924" s="949"/>
      <c r="B2924" s="952"/>
      <c r="C2924" s="955"/>
      <c r="D2924" s="979"/>
      <c r="E2924" s="961"/>
      <c r="F2924" s="1142"/>
      <c r="G2924" s="994"/>
      <c r="H2924" s="985"/>
      <c r="I2924" s="985"/>
      <c r="J2924" s="16" t="s">
        <v>158</v>
      </c>
      <c r="K2924" s="20">
        <v>228586</v>
      </c>
      <c r="L2924" s="16"/>
      <c r="M2924" s="17"/>
      <c r="N2924" s="17"/>
      <c r="O2924" s="17"/>
      <c r="P2924" s="17"/>
      <c r="Q2924" s="16"/>
      <c r="R2924" s="16"/>
      <c r="S2924" s="946"/>
      <c r="T2924" s="913"/>
      <c r="U2924" s="913"/>
      <c r="V2924" s="913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</row>
    <row r="2925" spans="1:116" ht="9.75" customHeight="1" outlineLevel="4" x14ac:dyDescent="0.15">
      <c r="A2925" s="949"/>
      <c r="B2925" s="952"/>
      <c r="C2925" s="955"/>
      <c r="D2925" s="979"/>
      <c r="E2925" s="961"/>
      <c r="F2925" s="1143"/>
      <c r="G2925" s="995"/>
      <c r="H2925" s="989" t="s">
        <v>62</v>
      </c>
      <c r="I2925" s="987"/>
      <c r="J2925" s="18" t="s">
        <v>159</v>
      </c>
      <c r="K2925" s="21"/>
      <c r="L2925" s="18"/>
      <c r="M2925" s="18"/>
      <c r="N2925" s="18"/>
      <c r="O2925" s="18"/>
      <c r="P2925" s="18"/>
      <c r="Q2925" s="18"/>
      <c r="R2925" s="18"/>
      <c r="S2925" s="946"/>
      <c r="T2925" s="913"/>
      <c r="U2925" s="913"/>
      <c r="V2925" s="913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</row>
    <row r="2926" spans="1:116" ht="9.75" customHeight="1" outlineLevel="4" thickBot="1" x14ac:dyDescent="0.2">
      <c r="A2926" s="950"/>
      <c r="B2926" s="953"/>
      <c r="C2926" s="956"/>
      <c r="D2926" s="980"/>
      <c r="E2926" s="962"/>
      <c r="F2926" s="1144"/>
      <c r="G2926" s="996"/>
      <c r="H2926" s="944"/>
      <c r="I2926" s="988"/>
      <c r="J2926" s="19" t="s">
        <v>385</v>
      </c>
      <c r="K2926" s="19">
        <f>SUM(K2922:K2925)</f>
        <v>268924.71000000002</v>
      </c>
      <c r="L2926" s="19">
        <f>SUM(L2922:L2925)</f>
        <v>0</v>
      </c>
      <c r="M2926" s="19">
        <f t="shared" ref="M2926:R2926" si="706">SUM(M2922:M2925)</f>
        <v>0</v>
      </c>
      <c r="N2926" s="19">
        <f t="shared" si="706"/>
        <v>0</v>
      </c>
      <c r="O2926" s="19">
        <f t="shared" si="706"/>
        <v>0</v>
      </c>
      <c r="P2926" s="19">
        <f t="shared" si="706"/>
        <v>0</v>
      </c>
      <c r="Q2926" s="19">
        <f t="shared" si="706"/>
        <v>134462.35999999999</v>
      </c>
      <c r="R2926" s="19">
        <f t="shared" si="706"/>
        <v>13462.36</v>
      </c>
      <c r="S2926" s="947"/>
      <c r="T2926" s="914"/>
      <c r="U2926" s="914"/>
      <c r="V2926" s="914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</row>
    <row r="2927" spans="1:116" ht="9.75" customHeight="1" outlineLevel="4" x14ac:dyDescent="0.15">
      <c r="A2927" s="948" t="s">
        <v>36</v>
      </c>
      <c r="B2927" s="951" t="s">
        <v>10</v>
      </c>
      <c r="C2927" s="954" t="s">
        <v>10</v>
      </c>
      <c r="D2927" s="978">
        <f>D2922</f>
        <v>5</v>
      </c>
      <c r="E2927" s="960" t="s">
        <v>11</v>
      </c>
      <c r="F2927" s="1145" t="s">
        <v>381</v>
      </c>
      <c r="G2927" s="942"/>
      <c r="H2927" s="942" t="s">
        <v>62</v>
      </c>
      <c r="I2927" s="942" t="s">
        <v>80</v>
      </c>
      <c r="J2927" s="14" t="s">
        <v>156</v>
      </c>
      <c r="K2927" s="20"/>
      <c r="L2927" s="20"/>
      <c r="M2927" s="17"/>
      <c r="N2927" s="17"/>
      <c r="O2927" s="17"/>
      <c r="P2927" s="17"/>
      <c r="Q2927" s="16"/>
      <c r="R2927" s="16"/>
      <c r="S2927" s="945"/>
      <c r="T2927" s="912"/>
      <c r="U2927" s="912"/>
      <c r="V2927" s="912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</row>
    <row r="2928" spans="1:116" ht="9.75" customHeight="1" outlineLevel="4" x14ac:dyDescent="0.15">
      <c r="A2928" s="949"/>
      <c r="B2928" s="952"/>
      <c r="C2928" s="955"/>
      <c r="D2928" s="979"/>
      <c r="E2928" s="961"/>
      <c r="F2928" s="1146"/>
      <c r="G2928" s="943"/>
      <c r="H2928" s="943"/>
      <c r="I2928" s="943"/>
      <c r="J2928" s="16" t="s">
        <v>157</v>
      </c>
      <c r="K2928" s="20"/>
      <c r="L2928" s="20"/>
      <c r="M2928" s="17"/>
      <c r="N2928" s="17"/>
      <c r="O2928" s="17"/>
      <c r="P2928" s="17"/>
      <c r="Q2928" s="16"/>
      <c r="R2928" s="16"/>
      <c r="S2928" s="946"/>
      <c r="T2928" s="913"/>
      <c r="U2928" s="913"/>
      <c r="V2928" s="913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</row>
    <row r="2929" spans="1:116" ht="9.75" customHeight="1" outlineLevel="4" x14ac:dyDescent="0.15">
      <c r="A2929" s="949"/>
      <c r="B2929" s="952"/>
      <c r="C2929" s="955"/>
      <c r="D2929" s="979"/>
      <c r="E2929" s="961"/>
      <c r="F2929" s="1146"/>
      <c r="G2929" s="943"/>
      <c r="H2929" s="943"/>
      <c r="I2929" s="943"/>
      <c r="J2929" s="16" t="s">
        <v>158</v>
      </c>
      <c r="K2929" s="20"/>
      <c r="L2929" s="20"/>
      <c r="M2929" s="17"/>
      <c r="N2929" s="17"/>
      <c r="O2929" s="17"/>
      <c r="P2929" s="17"/>
      <c r="Q2929" s="16"/>
      <c r="R2929" s="16"/>
      <c r="S2929" s="946"/>
      <c r="T2929" s="913"/>
      <c r="U2929" s="913"/>
      <c r="V2929" s="913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</row>
    <row r="2930" spans="1:116" ht="9.75" customHeight="1" outlineLevel="4" x14ac:dyDescent="0.15">
      <c r="A2930" s="949"/>
      <c r="B2930" s="952"/>
      <c r="C2930" s="955"/>
      <c r="D2930" s="979"/>
      <c r="E2930" s="961"/>
      <c r="F2930" s="1147"/>
      <c r="G2930" s="943"/>
      <c r="H2930" s="943"/>
      <c r="I2930" s="943"/>
      <c r="J2930" s="18" t="s">
        <v>159</v>
      </c>
      <c r="K2930" s="21"/>
      <c r="L2930" s="21"/>
      <c r="M2930" s="22"/>
      <c r="N2930" s="22"/>
      <c r="O2930" s="22"/>
      <c r="P2930" s="22"/>
      <c r="Q2930" s="18"/>
      <c r="R2930" s="18"/>
      <c r="S2930" s="946"/>
      <c r="T2930" s="913"/>
      <c r="U2930" s="913"/>
      <c r="V2930" s="913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</row>
    <row r="2931" spans="1:116" ht="9.75" customHeight="1" outlineLevel="4" thickBot="1" x14ac:dyDescent="0.2">
      <c r="A2931" s="950"/>
      <c r="B2931" s="953"/>
      <c r="C2931" s="956"/>
      <c r="D2931" s="980"/>
      <c r="E2931" s="962"/>
      <c r="F2931" s="1148"/>
      <c r="G2931" s="944"/>
      <c r="H2931" s="944"/>
      <c r="I2931" s="944"/>
      <c r="J2931" s="19" t="s">
        <v>385</v>
      </c>
      <c r="K2931" s="19">
        <f>SUM(K2927:K2930)</f>
        <v>0</v>
      </c>
      <c r="L2931" s="19">
        <f>SUM(L2927:L2930)</f>
        <v>0</v>
      </c>
      <c r="M2931" s="19">
        <f t="shared" ref="M2931:R2931" si="707">SUM(M2927:M2930)</f>
        <v>0</v>
      </c>
      <c r="N2931" s="19">
        <f t="shared" si="707"/>
        <v>0</v>
      </c>
      <c r="O2931" s="19">
        <f t="shared" si="707"/>
        <v>0</v>
      </c>
      <c r="P2931" s="19">
        <f t="shared" si="707"/>
        <v>0</v>
      </c>
      <c r="Q2931" s="19">
        <f t="shared" si="707"/>
        <v>0</v>
      </c>
      <c r="R2931" s="19">
        <f t="shared" si="707"/>
        <v>0</v>
      </c>
      <c r="S2931" s="947"/>
      <c r="T2931" s="914"/>
      <c r="U2931" s="914"/>
      <c r="V2931" s="914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</row>
    <row r="2932" spans="1:116" ht="9.75" customHeight="1" outlineLevel="4" x14ac:dyDescent="0.15">
      <c r="A2932" s="948" t="s">
        <v>36</v>
      </c>
      <c r="B2932" s="951" t="s">
        <v>10</v>
      </c>
      <c r="C2932" s="954" t="s">
        <v>10</v>
      </c>
      <c r="D2932" s="978">
        <f>D2927</f>
        <v>5</v>
      </c>
      <c r="E2932" s="960" t="s">
        <v>12</v>
      </c>
      <c r="F2932" s="963"/>
      <c r="G2932" s="990"/>
      <c r="H2932" s="942"/>
      <c r="I2932" s="990"/>
      <c r="J2932" s="14" t="s">
        <v>156</v>
      </c>
      <c r="K2932" s="20"/>
      <c r="L2932" s="20"/>
      <c r="M2932" s="17"/>
      <c r="N2932" s="17"/>
      <c r="O2932" s="17"/>
      <c r="P2932" s="47"/>
      <c r="Q2932" s="17"/>
      <c r="R2932" s="17"/>
      <c r="S2932" s="945"/>
      <c r="T2932" s="912"/>
      <c r="U2932" s="912"/>
      <c r="V2932" s="912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</row>
    <row r="2933" spans="1:116" ht="9.75" customHeight="1" outlineLevel="4" x14ac:dyDescent="0.15">
      <c r="A2933" s="949"/>
      <c r="B2933" s="952"/>
      <c r="C2933" s="955"/>
      <c r="D2933" s="979"/>
      <c r="E2933" s="961"/>
      <c r="F2933" s="964"/>
      <c r="G2933" s="991"/>
      <c r="H2933" s="943"/>
      <c r="I2933" s="991"/>
      <c r="J2933" s="16" t="s">
        <v>157</v>
      </c>
      <c r="K2933" s="20"/>
      <c r="L2933" s="20"/>
      <c r="M2933" s="17"/>
      <c r="N2933" s="17"/>
      <c r="O2933" s="17"/>
      <c r="P2933" s="47"/>
      <c r="Q2933" s="17"/>
      <c r="R2933" s="17"/>
      <c r="S2933" s="946"/>
      <c r="T2933" s="913"/>
      <c r="U2933" s="913"/>
      <c r="V2933" s="913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</row>
    <row r="2934" spans="1:116" ht="9.75" customHeight="1" outlineLevel="4" x14ac:dyDescent="0.15">
      <c r="A2934" s="949"/>
      <c r="B2934" s="952"/>
      <c r="C2934" s="955"/>
      <c r="D2934" s="979"/>
      <c r="E2934" s="961"/>
      <c r="F2934" s="964"/>
      <c r="G2934" s="991"/>
      <c r="H2934" s="943"/>
      <c r="I2934" s="991"/>
      <c r="J2934" s="16" t="s">
        <v>158</v>
      </c>
      <c r="K2934" s="20"/>
      <c r="L2934" s="20"/>
      <c r="M2934" s="17"/>
      <c r="N2934" s="17"/>
      <c r="O2934" s="17"/>
      <c r="P2934" s="47"/>
      <c r="Q2934" s="17"/>
      <c r="R2934" s="17"/>
      <c r="S2934" s="946"/>
      <c r="T2934" s="913"/>
      <c r="U2934" s="913"/>
      <c r="V2934" s="913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</row>
    <row r="2935" spans="1:116" ht="9.75" customHeight="1" outlineLevel="4" x14ac:dyDescent="0.15">
      <c r="A2935" s="949"/>
      <c r="B2935" s="952"/>
      <c r="C2935" s="955"/>
      <c r="D2935" s="979"/>
      <c r="E2935" s="961"/>
      <c r="F2935" s="964"/>
      <c r="G2935" s="991"/>
      <c r="H2935" s="943"/>
      <c r="I2935" s="991"/>
      <c r="J2935" s="18" t="s">
        <v>159</v>
      </c>
      <c r="K2935" s="21"/>
      <c r="L2935" s="21"/>
      <c r="M2935" s="22"/>
      <c r="N2935" s="22"/>
      <c r="O2935" s="22"/>
      <c r="P2935" s="48"/>
      <c r="Q2935" s="22"/>
      <c r="R2935" s="22"/>
      <c r="S2935" s="946"/>
      <c r="T2935" s="913"/>
      <c r="U2935" s="913"/>
      <c r="V2935" s="913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</row>
    <row r="2936" spans="1:116" ht="9.75" customHeight="1" outlineLevel="4" thickBot="1" x14ac:dyDescent="0.2">
      <c r="A2936" s="950"/>
      <c r="B2936" s="953"/>
      <c r="C2936" s="956"/>
      <c r="D2936" s="980"/>
      <c r="E2936" s="962"/>
      <c r="F2936" s="965"/>
      <c r="G2936" s="992"/>
      <c r="H2936" s="944"/>
      <c r="I2936" s="992"/>
      <c r="J2936" s="19" t="s">
        <v>385</v>
      </c>
      <c r="K2936" s="19">
        <f>SUM(K2932:K2935)</f>
        <v>0</v>
      </c>
      <c r="L2936" s="19">
        <f>SUM(L2932:L2935)</f>
        <v>0</v>
      </c>
      <c r="M2936" s="19">
        <f t="shared" ref="M2936:R2936" si="708">SUM(M2932:M2935)</f>
        <v>0</v>
      </c>
      <c r="N2936" s="19">
        <f t="shared" si="708"/>
        <v>0</v>
      </c>
      <c r="O2936" s="19">
        <f t="shared" si="708"/>
        <v>0</v>
      </c>
      <c r="P2936" s="19">
        <f t="shared" si="708"/>
        <v>0</v>
      </c>
      <c r="Q2936" s="19">
        <f t="shared" si="708"/>
        <v>0</v>
      </c>
      <c r="R2936" s="19">
        <f t="shared" si="708"/>
        <v>0</v>
      </c>
      <c r="S2936" s="947"/>
      <c r="T2936" s="914"/>
      <c r="U2936" s="914"/>
      <c r="V2936" s="914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</row>
    <row r="2937" spans="1:116" ht="9.75" customHeight="1" outlineLevel="3" thickBot="1" x14ac:dyDescent="0.2">
      <c r="A2937" s="56" t="s">
        <v>36</v>
      </c>
      <c r="B2937" s="31" t="s">
        <v>10</v>
      </c>
      <c r="C2937" s="10" t="s">
        <v>10</v>
      </c>
      <c r="D2937" s="25">
        <f>D2932</f>
        <v>5</v>
      </c>
      <c r="E2937" s="915" t="s">
        <v>46</v>
      </c>
      <c r="F2937" s="916"/>
      <c r="G2937" s="916"/>
      <c r="H2937" s="916"/>
      <c r="I2937" s="916"/>
      <c r="J2937" s="917"/>
      <c r="K2937" s="43">
        <f t="shared" ref="K2937:R2937" si="709">K2926+K2931+K2936</f>
        <v>268924.71000000002</v>
      </c>
      <c r="L2937" s="43">
        <f t="shared" si="709"/>
        <v>0</v>
      </c>
      <c r="M2937" s="43">
        <f t="shared" si="709"/>
        <v>0</v>
      </c>
      <c r="N2937" s="43">
        <f t="shared" si="709"/>
        <v>0</v>
      </c>
      <c r="O2937" s="43">
        <f t="shared" si="709"/>
        <v>0</v>
      </c>
      <c r="P2937" s="43">
        <f t="shared" si="709"/>
        <v>0</v>
      </c>
      <c r="Q2937" s="43">
        <f t="shared" si="709"/>
        <v>134462.35999999999</v>
      </c>
      <c r="R2937" s="43">
        <f t="shared" si="709"/>
        <v>13462.36</v>
      </c>
      <c r="S2937" s="42" t="s">
        <v>13</v>
      </c>
      <c r="T2937" s="43" t="s">
        <v>13</v>
      </c>
      <c r="U2937" s="44" t="s">
        <v>13</v>
      </c>
      <c r="V2937" s="45" t="s">
        <v>13</v>
      </c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</row>
    <row r="2938" spans="1:116" ht="9.75" customHeight="1" outlineLevel="4" thickBot="1" x14ac:dyDescent="0.2">
      <c r="A2938" s="46" t="s">
        <v>36</v>
      </c>
      <c r="B2938" s="24" t="s">
        <v>10</v>
      </c>
      <c r="C2938" s="87" t="s">
        <v>10</v>
      </c>
      <c r="D2938" s="57">
        <f>D2921+1</f>
        <v>6</v>
      </c>
      <c r="E2938" s="969" t="s">
        <v>88</v>
      </c>
      <c r="F2938" s="970"/>
      <c r="G2938" s="970"/>
      <c r="H2938" s="970"/>
      <c r="I2938" s="970"/>
      <c r="J2938" s="970"/>
      <c r="K2938" s="970"/>
      <c r="L2938" s="970"/>
      <c r="M2938" s="970"/>
      <c r="N2938" s="970"/>
      <c r="O2938" s="970"/>
      <c r="P2938" s="970"/>
      <c r="Q2938" s="970"/>
      <c r="R2938" s="970"/>
      <c r="S2938" s="970"/>
      <c r="T2938" s="970"/>
      <c r="U2938" s="970"/>
      <c r="V2938" s="971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</row>
    <row r="2939" spans="1:116" ht="9.75" customHeight="1" outlineLevel="4" x14ac:dyDescent="0.15">
      <c r="A2939" s="948" t="s">
        <v>36</v>
      </c>
      <c r="B2939" s="951" t="s">
        <v>10</v>
      </c>
      <c r="C2939" s="954" t="s">
        <v>10</v>
      </c>
      <c r="D2939" s="978">
        <f>D2938</f>
        <v>6</v>
      </c>
      <c r="E2939" s="960" t="s">
        <v>10</v>
      </c>
      <c r="F2939" s="966"/>
      <c r="G2939" s="942"/>
      <c r="H2939" s="942"/>
      <c r="I2939" s="942"/>
      <c r="J2939" s="16" t="s">
        <v>156</v>
      </c>
      <c r="K2939" s="20"/>
      <c r="L2939" s="14"/>
      <c r="M2939" s="15"/>
      <c r="N2939" s="15"/>
      <c r="O2939" s="15"/>
      <c r="P2939" s="15"/>
      <c r="Q2939" s="14"/>
      <c r="R2939" s="14"/>
      <c r="S2939" s="945"/>
      <c r="T2939" s="912"/>
      <c r="U2939" s="912"/>
      <c r="V2939" s="912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</row>
    <row r="2940" spans="1:116" ht="9.75" customHeight="1" outlineLevel="4" x14ac:dyDescent="0.15">
      <c r="A2940" s="949"/>
      <c r="B2940" s="952"/>
      <c r="C2940" s="955"/>
      <c r="D2940" s="979"/>
      <c r="E2940" s="961"/>
      <c r="F2940" s="967"/>
      <c r="G2940" s="943"/>
      <c r="H2940" s="943"/>
      <c r="I2940" s="943"/>
      <c r="J2940" s="16" t="s">
        <v>157</v>
      </c>
      <c r="K2940" s="20"/>
      <c r="L2940" s="16"/>
      <c r="M2940" s="17"/>
      <c r="N2940" s="17"/>
      <c r="O2940" s="17"/>
      <c r="P2940" s="17"/>
      <c r="Q2940" s="16"/>
      <c r="R2940" s="16"/>
      <c r="S2940" s="946"/>
      <c r="T2940" s="913"/>
      <c r="U2940" s="913"/>
      <c r="V2940" s="913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</row>
    <row r="2941" spans="1:116" ht="9.75" customHeight="1" outlineLevel="4" x14ac:dyDescent="0.15">
      <c r="A2941" s="949"/>
      <c r="B2941" s="952"/>
      <c r="C2941" s="955"/>
      <c r="D2941" s="979"/>
      <c r="E2941" s="961"/>
      <c r="F2941" s="967"/>
      <c r="G2941" s="943"/>
      <c r="H2941" s="943"/>
      <c r="I2941" s="943"/>
      <c r="J2941" s="16" t="s">
        <v>158</v>
      </c>
      <c r="K2941" s="20"/>
      <c r="L2941" s="16"/>
      <c r="M2941" s="17"/>
      <c r="N2941" s="17"/>
      <c r="O2941" s="17"/>
      <c r="P2941" s="17"/>
      <c r="Q2941" s="16"/>
      <c r="R2941" s="16"/>
      <c r="S2941" s="946"/>
      <c r="T2941" s="913"/>
      <c r="U2941" s="913"/>
      <c r="V2941" s="913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6"/>
      <c r="CW2941" s="6"/>
      <c r="CX2941" s="6"/>
      <c r="CY2941" s="6"/>
      <c r="CZ2941" s="6"/>
      <c r="DA2941" s="6"/>
      <c r="DB2941" s="6"/>
      <c r="DC2941" s="6"/>
      <c r="DD2941" s="6"/>
      <c r="DE2941" s="6"/>
      <c r="DF2941" s="6"/>
      <c r="DG2941" s="6"/>
      <c r="DH2941" s="6"/>
      <c r="DI2941" s="6"/>
      <c r="DJ2941" s="6"/>
      <c r="DK2941" s="6"/>
      <c r="DL2941" s="6"/>
    </row>
    <row r="2942" spans="1:116" ht="11.25" customHeight="1" outlineLevel="4" x14ac:dyDescent="0.15">
      <c r="A2942" s="949"/>
      <c r="B2942" s="952"/>
      <c r="C2942" s="955"/>
      <c r="D2942" s="979"/>
      <c r="E2942" s="961"/>
      <c r="F2942" s="967"/>
      <c r="G2942" s="943"/>
      <c r="H2942" s="943"/>
      <c r="I2942" s="943"/>
      <c r="J2942" s="18" t="s">
        <v>159</v>
      </c>
      <c r="K2942" s="21"/>
      <c r="L2942" s="18"/>
      <c r="M2942" s="18"/>
      <c r="N2942" s="18"/>
      <c r="O2942" s="18"/>
      <c r="P2942" s="18"/>
      <c r="Q2942" s="18"/>
      <c r="R2942" s="18"/>
      <c r="S2942" s="946"/>
      <c r="T2942" s="913"/>
      <c r="U2942" s="913"/>
      <c r="V2942" s="913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</row>
    <row r="2943" spans="1:116" ht="11.25" customHeight="1" outlineLevel="4" thickBot="1" x14ac:dyDescent="0.2">
      <c r="A2943" s="950"/>
      <c r="B2943" s="953"/>
      <c r="C2943" s="956"/>
      <c r="D2943" s="980"/>
      <c r="E2943" s="962"/>
      <c r="F2943" s="968"/>
      <c r="G2943" s="944"/>
      <c r="H2943" s="944"/>
      <c r="I2943" s="944"/>
      <c r="J2943" s="19" t="s">
        <v>385</v>
      </c>
      <c r="K2943" s="19">
        <f>SUM(K2939:K2942)</f>
        <v>0</v>
      </c>
      <c r="L2943" s="19">
        <f>SUM(L2939:L2942)</f>
        <v>0</v>
      </c>
      <c r="M2943" s="19">
        <f t="shared" ref="M2943:R2943" si="710">SUM(M2939:M2942)</f>
        <v>0</v>
      </c>
      <c r="N2943" s="19">
        <f t="shared" si="710"/>
        <v>0</v>
      </c>
      <c r="O2943" s="19">
        <f t="shared" si="710"/>
        <v>0</v>
      </c>
      <c r="P2943" s="19">
        <f t="shared" si="710"/>
        <v>0</v>
      </c>
      <c r="Q2943" s="19">
        <f t="shared" si="710"/>
        <v>0</v>
      </c>
      <c r="R2943" s="19">
        <f t="shared" si="710"/>
        <v>0</v>
      </c>
      <c r="S2943" s="947"/>
      <c r="T2943" s="914"/>
      <c r="U2943" s="914"/>
      <c r="V2943" s="914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</row>
    <row r="2944" spans="1:116" ht="11.25" customHeight="1" outlineLevel="4" x14ac:dyDescent="0.15">
      <c r="A2944" s="948" t="s">
        <v>36</v>
      </c>
      <c r="B2944" s="951" t="s">
        <v>10</v>
      </c>
      <c r="C2944" s="954" t="s">
        <v>10</v>
      </c>
      <c r="D2944" s="978">
        <f>D2939</f>
        <v>6</v>
      </c>
      <c r="E2944" s="960" t="s">
        <v>11</v>
      </c>
      <c r="F2944" s="966"/>
      <c r="G2944" s="942"/>
      <c r="H2944" s="942"/>
      <c r="I2944" s="942"/>
      <c r="J2944" s="14" t="s">
        <v>156</v>
      </c>
      <c r="K2944" s="20"/>
      <c r="L2944" s="20"/>
      <c r="M2944" s="17"/>
      <c r="N2944" s="17"/>
      <c r="O2944" s="17"/>
      <c r="P2944" s="17"/>
      <c r="Q2944" s="16"/>
      <c r="R2944" s="16"/>
      <c r="S2944" s="945"/>
      <c r="T2944" s="912"/>
      <c r="U2944" s="912"/>
      <c r="V2944" s="912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</row>
    <row r="2945" spans="1:116" ht="11.25" customHeight="1" outlineLevel="4" x14ac:dyDescent="0.15">
      <c r="A2945" s="949"/>
      <c r="B2945" s="952"/>
      <c r="C2945" s="955"/>
      <c r="D2945" s="979"/>
      <c r="E2945" s="961"/>
      <c r="F2945" s="967"/>
      <c r="G2945" s="943"/>
      <c r="H2945" s="943"/>
      <c r="I2945" s="943"/>
      <c r="J2945" s="16" t="s">
        <v>157</v>
      </c>
      <c r="K2945" s="20"/>
      <c r="L2945" s="20"/>
      <c r="M2945" s="17"/>
      <c r="N2945" s="17"/>
      <c r="O2945" s="17"/>
      <c r="P2945" s="17"/>
      <c r="Q2945" s="16"/>
      <c r="R2945" s="16"/>
      <c r="S2945" s="946"/>
      <c r="T2945" s="913"/>
      <c r="U2945" s="913"/>
      <c r="V2945" s="913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</row>
    <row r="2946" spans="1:116" ht="11.25" customHeight="1" outlineLevel="4" x14ac:dyDescent="0.15">
      <c r="A2946" s="949"/>
      <c r="B2946" s="952"/>
      <c r="C2946" s="955"/>
      <c r="D2946" s="979"/>
      <c r="E2946" s="961"/>
      <c r="F2946" s="967"/>
      <c r="G2946" s="943"/>
      <c r="H2946" s="943"/>
      <c r="I2946" s="943"/>
      <c r="J2946" s="16" t="s">
        <v>158</v>
      </c>
      <c r="K2946" s="20"/>
      <c r="L2946" s="20"/>
      <c r="M2946" s="17"/>
      <c r="N2946" s="17"/>
      <c r="O2946" s="17"/>
      <c r="P2946" s="17"/>
      <c r="Q2946" s="16"/>
      <c r="R2946" s="16"/>
      <c r="S2946" s="946"/>
      <c r="T2946" s="913"/>
      <c r="U2946" s="913"/>
      <c r="V2946" s="913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</row>
    <row r="2947" spans="1:116" ht="10.5" customHeight="1" outlineLevel="4" x14ac:dyDescent="0.15">
      <c r="A2947" s="949"/>
      <c r="B2947" s="952"/>
      <c r="C2947" s="955"/>
      <c r="D2947" s="979"/>
      <c r="E2947" s="961"/>
      <c r="F2947" s="967"/>
      <c r="G2947" s="943"/>
      <c r="H2947" s="943"/>
      <c r="I2947" s="943"/>
      <c r="J2947" s="18" t="s">
        <v>159</v>
      </c>
      <c r="K2947" s="21"/>
      <c r="L2947" s="21"/>
      <c r="M2947" s="22"/>
      <c r="N2947" s="22"/>
      <c r="O2947" s="22"/>
      <c r="P2947" s="22"/>
      <c r="Q2947" s="18"/>
      <c r="R2947" s="18"/>
      <c r="S2947" s="946"/>
      <c r="T2947" s="913"/>
      <c r="U2947" s="913"/>
      <c r="V2947" s="913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</row>
    <row r="2948" spans="1:116" ht="10.5" customHeight="1" outlineLevel="4" thickBot="1" x14ac:dyDescent="0.2">
      <c r="A2948" s="950"/>
      <c r="B2948" s="953"/>
      <c r="C2948" s="956"/>
      <c r="D2948" s="980"/>
      <c r="E2948" s="962"/>
      <c r="F2948" s="968"/>
      <c r="G2948" s="944"/>
      <c r="H2948" s="944"/>
      <c r="I2948" s="944"/>
      <c r="J2948" s="19" t="s">
        <v>385</v>
      </c>
      <c r="K2948" s="19">
        <f>SUM(K2944:K2947)</f>
        <v>0</v>
      </c>
      <c r="L2948" s="19">
        <f>SUM(L2944:L2947)</f>
        <v>0</v>
      </c>
      <c r="M2948" s="19">
        <f t="shared" ref="M2948:R2948" si="711">SUM(M2944:M2947)</f>
        <v>0</v>
      </c>
      <c r="N2948" s="19">
        <f t="shared" si="711"/>
        <v>0</v>
      </c>
      <c r="O2948" s="19">
        <f t="shared" si="711"/>
        <v>0</v>
      </c>
      <c r="P2948" s="19">
        <f t="shared" si="711"/>
        <v>0</v>
      </c>
      <c r="Q2948" s="19">
        <f t="shared" si="711"/>
        <v>0</v>
      </c>
      <c r="R2948" s="19">
        <f t="shared" si="711"/>
        <v>0</v>
      </c>
      <c r="S2948" s="947"/>
      <c r="T2948" s="914"/>
      <c r="U2948" s="914"/>
      <c r="V2948" s="914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</row>
    <row r="2949" spans="1:116" ht="10.5" outlineLevel="4" x14ac:dyDescent="0.15">
      <c r="A2949" s="948" t="s">
        <v>36</v>
      </c>
      <c r="B2949" s="951" t="s">
        <v>10</v>
      </c>
      <c r="C2949" s="954" t="s">
        <v>10</v>
      </c>
      <c r="D2949" s="978">
        <f>D2944</f>
        <v>6</v>
      </c>
      <c r="E2949" s="960" t="s">
        <v>12</v>
      </c>
      <c r="F2949" s="963"/>
      <c r="G2949" s="942"/>
      <c r="H2949" s="942"/>
      <c r="I2949" s="942"/>
      <c r="J2949" s="14" t="s">
        <v>156</v>
      </c>
      <c r="K2949" s="20"/>
      <c r="L2949" s="20"/>
      <c r="M2949" s="17"/>
      <c r="N2949" s="17"/>
      <c r="O2949" s="17"/>
      <c r="P2949" s="47"/>
      <c r="Q2949" s="17"/>
      <c r="R2949" s="17"/>
      <c r="S2949" s="945"/>
      <c r="T2949" s="912"/>
      <c r="U2949" s="912"/>
      <c r="V2949" s="912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</row>
    <row r="2950" spans="1:116" ht="10.5" outlineLevel="4" x14ac:dyDescent="0.15">
      <c r="A2950" s="949"/>
      <c r="B2950" s="952"/>
      <c r="C2950" s="955"/>
      <c r="D2950" s="979"/>
      <c r="E2950" s="961"/>
      <c r="F2950" s="964"/>
      <c r="G2950" s="943"/>
      <c r="H2950" s="943"/>
      <c r="I2950" s="943"/>
      <c r="J2950" s="16" t="s">
        <v>157</v>
      </c>
      <c r="K2950" s="20"/>
      <c r="L2950" s="20"/>
      <c r="M2950" s="17"/>
      <c r="N2950" s="17"/>
      <c r="O2950" s="17"/>
      <c r="P2950" s="47"/>
      <c r="Q2950" s="17"/>
      <c r="R2950" s="17"/>
      <c r="S2950" s="946"/>
      <c r="T2950" s="913"/>
      <c r="U2950" s="913"/>
      <c r="V2950" s="913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</row>
    <row r="2951" spans="1:116" ht="10.5" outlineLevel="4" x14ac:dyDescent="0.15">
      <c r="A2951" s="949"/>
      <c r="B2951" s="952"/>
      <c r="C2951" s="955"/>
      <c r="D2951" s="979"/>
      <c r="E2951" s="961"/>
      <c r="F2951" s="964"/>
      <c r="G2951" s="943"/>
      <c r="H2951" s="943"/>
      <c r="I2951" s="943"/>
      <c r="J2951" s="16" t="s">
        <v>158</v>
      </c>
      <c r="K2951" s="20"/>
      <c r="L2951" s="20"/>
      <c r="M2951" s="17"/>
      <c r="N2951" s="17"/>
      <c r="O2951" s="17"/>
      <c r="P2951" s="47"/>
      <c r="Q2951" s="17"/>
      <c r="R2951" s="17"/>
      <c r="S2951" s="946"/>
      <c r="T2951" s="913"/>
      <c r="U2951" s="913"/>
      <c r="V2951" s="913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</row>
    <row r="2952" spans="1:116" ht="10.5" outlineLevel="4" x14ac:dyDescent="0.15">
      <c r="A2952" s="949"/>
      <c r="B2952" s="952"/>
      <c r="C2952" s="955"/>
      <c r="D2952" s="979"/>
      <c r="E2952" s="961"/>
      <c r="F2952" s="964"/>
      <c r="G2952" s="943"/>
      <c r="H2952" s="943"/>
      <c r="I2952" s="943"/>
      <c r="J2952" s="18" t="s">
        <v>159</v>
      </c>
      <c r="K2952" s="21"/>
      <c r="L2952" s="21"/>
      <c r="M2952" s="22"/>
      <c r="N2952" s="22"/>
      <c r="O2952" s="22"/>
      <c r="P2952" s="48"/>
      <c r="Q2952" s="22"/>
      <c r="R2952" s="22"/>
      <c r="S2952" s="946"/>
      <c r="T2952" s="913"/>
      <c r="U2952" s="913"/>
      <c r="V2952" s="913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</row>
    <row r="2953" spans="1:116" ht="11.25" outlineLevel="4" thickBot="1" x14ac:dyDescent="0.2">
      <c r="A2953" s="950"/>
      <c r="B2953" s="953"/>
      <c r="C2953" s="956"/>
      <c r="D2953" s="980"/>
      <c r="E2953" s="962"/>
      <c r="F2953" s="965"/>
      <c r="G2953" s="944"/>
      <c r="H2953" s="944"/>
      <c r="I2953" s="944"/>
      <c r="J2953" s="19" t="s">
        <v>385</v>
      </c>
      <c r="K2953" s="19">
        <f>SUM(K2949:K2952)</f>
        <v>0</v>
      </c>
      <c r="L2953" s="19">
        <f>SUM(L2949:L2952)</f>
        <v>0</v>
      </c>
      <c r="M2953" s="19">
        <f t="shared" ref="M2953:R2953" si="712">SUM(M2949:M2952)</f>
        <v>0</v>
      </c>
      <c r="N2953" s="19">
        <f t="shared" si="712"/>
        <v>0</v>
      </c>
      <c r="O2953" s="19">
        <f t="shared" si="712"/>
        <v>0</v>
      </c>
      <c r="P2953" s="19">
        <f t="shared" si="712"/>
        <v>0</v>
      </c>
      <c r="Q2953" s="19">
        <f t="shared" si="712"/>
        <v>0</v>
      </c>
      <c r="R2953" s="19">
        <f t="shared" si="712"/>
        <v>0</v>
      </c>
      <c r="S2953" s="947"/>
      <c r="T2953" s="914"/>
      <c r="U2953" s="914"/>
      <c r="V2953" s="914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</row>
    <row r="2954" spans="1:116" ht="11.25" outlineLevel="3" thickBot="1" x14ac:dyDescent="0.2">
      <c r="A2954" s="56" t="s">
        <v>36</v>
      </c>
      <c r="B2954" s="31" t="s">
        <v>10</v>
      </c>
      <c r="C2954" s="10" t="s">
        <v>10</v>
      </c>
      <c r="D2954" s="25">
        <f>D2949</f>
        <v>6</v>
      </c>
      <c r="E2954" s="915" t="s">
        <v>46</v>
      </c>
      <c r="F2954" s="916"/>
      <c r="G2954" s="916"/>
      <c r="H2954" s="916"/>
      <c r="I2954" s="916"/>
      <c r="J2954" s="917"/>
      <c r="K2954" s="26">
        <f>K2943+K2948+K2953</f>
        <v>0</v>
      </c>
      <c r="L2954" s="43">
        <f t="shared" ref="L2954:R2954" si="713">L2943+L2948+L2953</f>
        <v>0</v>
      </c>
      <c r="M2954" s="43">
        <f t="shared" si="713"/>
        <v>0</v>
      </c>
      <c r="N2954" s="43">
        <f t="shared" si="713"/>
        <v>0</v>
      </c>
      <c r="O2954" s="43">
        <f t="shared" si="713"/>
        <v>0</v>
      </c>
      <c r="P2954" s="43">
        <f t="shared" si="713"/>
        <v>0</v>
      </c>
      <c r="Q2954" s="43">
        <f t="shared" si="713"/>
        <v>0</v>
      </c>
      <c r="R2954" s="43">
        <f t="shared" si="713"/>
        <v>0</v>
      </c>
      <c r="S2954" s="42" t="s">
        <v>13</v>
      </c>
      <c r="T2954" s="43" t="s">
        <v>13</v>
      </c>
      <c r="U2954" s="44" t="s">
        <v>13</v>
      </c>
      <c r="V2954" s="45" t="s">
        <v>13</v>
      </c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</row>
    <row r="2955" spans="1:116" ht="11.25" customHeight="1" outlineLevel="4" thickBot="1" x14ac:dyDescent="0.2">
      <c r="A2955" s="46" t="s">
        <v>36</v>
      </c>
      <c r="B2955" s="24" t="s">
        <v>10</v>
      </c>
      <c r="C2955" s="87" t="s">
        <v>10</v>
      </c>
      <c r="D2955" s="57">
        <f>D2938+1</f>
        <v>7</v>
      </c>
      <c r="E2955" s="969" t="s">
        <v>50</v>
      </c>
      <c r="F2955" s="970"/>
      <c r="G2955" s="970"/>
      <c r="H2955" s="970"/>
      <c r="I2955" s="970"/>
      <c r="J2955" s="970"/>
      <c r="K2955" s="970"/>
      <c r="L2955" s="970"/>
      <c r="M2955" s="970"/>
      <c r="N2955" s="970"/>
      <c r="O2955" s="970"/>
      <c r="P2955" s="970"/>
      <c r="Q2955" s="970"/>
      <c r="R2955" s="970"/>
      <c r="S2955" s="970"/>
      <c r="T2955" s="970"/>
      <c r="U2955" s="970"/>
      <c r="V2955" s="971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</row>
    <row r="2956" spans="1:116" ht="10.5" outlineLevel="4" x14ac:dyDescent="0.15">
      <c r="A2956" s="948" t="s">
        <v>36</v>
      </c>
      <c r="B2956" s="951" t="s">
        <v>10</v>
      </c>
      <c r="C2956" s="954" t="s">
        <v>10</v>
      </c>
      <c r="D2956" s="978">
        <f>D2955</f>
        <v>7</v>
      </c>
      <c r="E2956" s="960" t="s">
        <v>10</v>
      </c>
      <c r="F2956" s="966"/>
      <c r="G2956" s="942"/>
      <c r="H2956" s="942"/>
      <c r="I2956" s="942"/>
      <c r="J2956" s="16" t="s">
        <v>156</v>
      </c>
      <c r="K2956" s="20"/>
      <c r="L2956" s="14"/>
      <c r="M2956" s="15"/>
      <c r="N2956" s="15"/>
      <c r="O2956" s="15"/>
      <c r="P2956" s="15"/>
      <c r="Q2956" s="14"/>
      <c r="R2956" s="14"/>
      <c r="S2956" s="945"/>
      <c r="T2956" s="912"/>
      <c r="U2956" s="912"/>
      <c r="V2956" s="912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</row>
    <row r="2957" spans="1:116" ht="10.5" outlineLevel="4" x14ac:dyDescent="0.15">
      <c r="A2957" s="949"/>
      <c r="B2957" s="952"/>
      <c r="C2957" s="955"/>
      <c r="D2957" s="979"/>
      <c r="E2957" s="961"/>
      <c r="F2957" s="967"/>
      <c r="G2957" s="943"/>
      <c r="H2957" s="943"/>
      <c r="I2957" s="943"/>
      <c r="J2957" s="16" t="s">
        <v>157</v>
      </c>
      <c r="K2957" s="20"/>
      <c r="L2957" s="16"/>
      <c r="M2957" s="17"/>
      <c r="N2957" s="17"/>
      <c r="O2957" s="17"/>
      <c r="P2957" s="17"/>
      <c r="Q2957" s="16"/>
      <c r="R2957" s="16"/>
      <c r="S2957" s="946"/>
      <c r="T2957" s="913"/>
      <c r="U2957" s="913"/>
      <c r="V2957" s="913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</row>
    <row r="2958" spans="1:116" ht="9.75" customHeight="1" outlineLevel="4" x14ac:dyDescent="0.15">
      <c r="A2958" s="949"/>
      <c r="B2958" s="952"/>
      <c r="C2958" s="955"/>
      <c r="D2958" s="979"/>
      <c r="E2958" s="961"/>
      <c r="F2958" s="967"/>
      <c r="G2958" s="943"/>
      <c r="H2958" s="943"/>
      <c r="I2958" s="943"/>
      <c r="J2958" s="16" t="s">
        <v>158</v>
      </c>
      <c r="K2958" s="20"/>
      <c r="L2958" s="16"/>
      <c r="M2958" s="17"/>
      <c r="N2958" s="17"/>
      <c r="O2958" s="17"/>
      <c r="P2958" s="17"/>
      <c r="Q2958" s="16"/>
      <c r="R2958" s="16"/>
      <c r="S2958" s="946"/>
      <c r="T2958" s="913"/>
      <c r="U2958" s="913"/>
      <c r="V2958" s="913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6"/>
      <c r="CW2958" s="6"/>
      <c r="CX2958" s="6"/>
      <c r="CY2958" s="6"/>
      <c r="CZ2958" s="6"/>
      <c r="DA2958" s="6"/>
      <c r="DB2958" s="6"/>
      <c r="DC2958" s="6"/>
      <c r="DD2958" s="6"/>
      <c r="DE2958" s="6"/>
      <c r="DF2958" s="6"/>
      <c r="DG2958" s="6"/>
      <c r="DH2958" s="6"/>
      <c r="DI2958" s="6"/>
      <c r="DJ2958" s="6"/>
      <c r="DK2958" s="6"/>
      <c r="DL2958" s="6"/>
    </row>
    <row r="2959" spans="1:116" ht="9.75" customHeight="1" outlineLevel="4" x14ac:dyDescent="0.15">
      <c r="A2959" s="949"/>
      <c r="B2959" s="952"/>
      <c r="C2959" s="955"/>
      <c r="D2959" s="979"/>
      <c r="E2959" s="961"/>
      <c r="F2959" s="967"/>
      <c r="G2959" s="943"/>
      <c r="H2959" s="943"/>
      <c r="I2959" s="943"/>
      <c r="J2959" s="18" t="s">
        <v>159</v>
      </c>
      <c r="K2959" s="21"/>
      <c r="L2959" s="18"/>
      <c r="M2959" s="18"/>
      <c r="N2959" s="18"/>
      <c r="O2959" s="18"/>
      <c r="P2959" s="18"/>
      <c r="Q2959" s="18"/>
      <c r="R2959" s="18"/>
      <c r="S2959" s="946"/>
      <c r="T2959" s="913"/>
      <c r="U2959" s="913"/>
      <c r="V2959" s="913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</row>
    <row r="2960" spans="1:116" ht="9.75" customHeight="1" outlineLevel="4" thickBot="1" x14ac:dyDescent="0.2">
      <c r="A2960" s="950"/>
      <c r="B2960" s="953"/>
      <c r="C2960" s="956"/>
      <c r="D2960" s="980"/>
      <c r="E2960" s="962"/>
      <c r="F2960" s="968"/>
      <c r="G2960" s="944"/>
      <c r="H2960" s="944"/>
      <c r="I2960" s="944"/>
      <c r="J2960" s="19" t="s">
        <v>385</v>
      </c>
      <c r="K2960" s="19">
        <f>SUM(K2956:K2959)</f>
        <v>0</v>
      </c>
      <c r="L2960" s="19">
        <f>SUM(L2956:L2959)</f>
        <v>0</v>
      </c>
      <c r="M2960" s="19">
        <f t="shared" ref="M2960:R2960" si="714">SUM(M2956:M2959)</f>
        <v>0</v>
      </c>
      <c r="N2960" s="19">
        <f t="shared" si="714"/>
        <v>0</v>
      </c>
      <c r="O2960" s="19">
        <f t="shared" si="714"/>
        <v>0</v>
      </c>
      <c r="P2960" s="19">
        <f t="shared" si="714"/>
        <v>0</v>
      </c>
      <c r="Q2960" s="19">
        <f t="shared" si="714"/>
        <v>0</v>
      </c>
      <c r="R2960" s="19">
        <f t="shared" si="714"/>
        <v>0</v>
      </c>
      <c r="S2960" s="947"/>
      <c r="T2960" s="914"/>
      <c r="U2960" s="914"/>
      <c r="V2960" s="914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</row>
    <row r="2961" spans="1:116" ht="9.75" customHeight="1" outlineLevel="4" x14ac:dyDescent="0.15">
      <c r="A2961" s="948" t="s">
        <v>36</v>
      </c>
      <c r="B2961" s="951" t="s">
        <v>10</v>
      </c>
      <c r="C2961" s="954" t="s">
        <v>10</v>
      </c>
      <c r="D2961" s="978">
        <f>D2956</f>
        <v>7</v>
      </c>
      <c r="E2961" s="960" t="s">
        <v>11</v>
      </c>
      <c r="F2961" s="966"/>
      <c r="G2961" s="942"/>
      <c r="H2961" s="942"/>
      <c r="I2961" s="942"/>
      <c r="J2961" s="14" t="s">
        <v>156</v>
      </c>
      <c r="K2961" s="20"/>
      <c r="L2961" s="20"/>
      <c r="M2961" s="17"/>
      <c r="N2961" s="17"/>
      <c r="O2961" s="17"/>
      <c r="P2961" s="17"/>
      <c r="Q2961" s="16"/>
      <c r="R2961" s="16"/>
      <c r="S2961" s="945"/>
      <c r="T2961" s="912"/>
      <c r="U2961" s="912"/>
      <c r="V2961" s="912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</row>
    <row r="2962" spans="1:116" ht="9.75" customHeight="1" outlineLevel="4" x14ac:dyDescent="0.15">
      <c r="A2962" s="949"/>
      <c r="B2962" s="952"/>
      <c r="C2962" s="955"/>
      <c r="D2962" s="979"/>
      <c r="E2962" s="961"/>
      <c r="F2962" s="967"/>
      <c r="G2962" s="943"/>
      <c r="H2962" s="943"/>
      <c r="I2962" s="943"/>
      <c r="J2962" s="16" t="s">
        <v>157</v>
      </c>
      <c r="K2962" s="20"/>
      <c r="L2962" s="20"/>
      <c r="M2962" s="17"/>
      <c r="N2962" s="17"/>
      <c r="O2962" s="17"/>
      <c r="P2962" s="17"/>
      <c r="Q2962" s="16"/>
      <c r="R2962" s="16"/>
      <c r="S2962" s="946"/>
      <c r="T2962" s="913"/>
      <c r="U2962" s="913"/>
      <c r="V2962" s="913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</row>
    <row r="2963" spans="1:116" ht="9.75" customHeight="1" outlineLevel="4" x14ac:dyDescent="0.15">
      <c r="A2963" s="949"/>
      <c r="B2963" s="952"/>
      <c r="C2963" s="955"/>
      <c r="D2963" s="979"/>
      <c r="E2963" s="961"/>
      <c r="F2963" s="967"/>
      <c r="G2963" s="943"/>
      <c r="H2963" s="943"/>
      <c r="I2963" s="943"/>
      <c r="J2963" s="16" t="s">
        <v>158</v>
      </c>
      <c r="K2963" s="20"/>
      <c r="L2963" s="20"/>
      <c r="M2963" s="17"/>
      <c r="N2963" s="17"/>
      <c r="O2963" s="17"/>
      <c r="P2963" s="17"/>
      <c r="Q2963" s="16"/>
      <c r="R2963" s="16"/>
      <c r="S2963" s="946"/>
      <c r="T2963" s="913"/>
      <c r="U2963" s="913"/>
      <c r="V2963" s="913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</row>
    <row r="2964" spans="1:116" ht="9.75" customHeight="1" outlineLevel="4" x14ac:dyDescent="0.15">
      <c r="A2964" s="949"/>
      <c r="B2964" s="952"/>
      <c r="C2964" s="955"/>
      <c r="D2964" s="979"/>
      <c r="E2964" s="961"/>
      <c r="F2964" s="967"/>
      <c r="G2964" s="943"/>
      <c r="H2964" s="943"/>
      <c r="I2964" s="943"/>
      <c r="J2964" s="18" t="s">
        <v>159</v>
      </c>
      <c r="K2964" s="21"/>
      <c r="L2964" s="21"/>
      <c r="M2964" s="22"/>
      <c r="N2964" s="22"/>
      <c r="O2964" s="22"/>
      <c r="P2964" s="22"/>
      <c r="Q2964" s="18"/>
      <c r="R2964" s="18"/>
      <c r="S2964" s="946"/>
      <c r="T2964" s="913"/>
      <c r="U2964" s="913"/>
      <c r="V2964" s="913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</row>
    <row r="2965" spans="1:116" ht="9.75" customHeight="1" outlineLevel="4" thickBot="1" x14ac:dyDescent="0.2">
      <c r="A2965" s="950"/>
      <c r="B2965" s="953"/>
      <c r="C2965" s="956"/>
      <c r="D2965" s="980"/>
      <c r="E2965" s="962"/>
      <c r="F2965" s="968"/>
      <c r="G2965" s="944"/>
      <c r="H2965" s="944"/>
      <c r="I2965" s="944"/>
      <c r="J2965" s="19" t="s">
        <v>385</v>
      </c>
      <c r="K2965" s="19">
        <f>SUM(K2961:K2964)</f>
        <v>0</v>
      </c>
      <c r="L2965" s="19">
        <f>SUM(L2961:L2964)</f>
        <v>0</v>
      </c>
      <c r="M2965" s="19">
        <f t="shared" ref="M2965:R2965" si="715">SUM(M2961:M2964)</f>
        <v>0</v>
      </c>
      <c r="N2965" s="19">
        <f t="shared" si="715"/>
        <v>0</v>
      </c>
      <c r="O2965" s="19">
        <f t="shared" si="715"/>
        <v>0</v>
      </c>
      <c r="P2965" s="19">
        <f t="shared" si="715"/>
        <v>0</v>
      </c>
      <c r="Q2965" s="19">
        <f t="shared" si="715"/>
        <v>0</v>
      </c>
      <c r="R2965" s="19">
        <f t="shared" si="715"/>
        <v>0</v>
      </c>
      <c r="S2965" s="947"/>
      <c r="T2965" s="914"/>
      <c r="U2965" s="914"/>
      <c r="V2965" s="914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</row>
    <row r="2966" spans="1:116" ht="9.75" customHeight="1" outlineLevel="4" x14ac:dyDescent="0.15">
      <c r="A2966" s="948" t="s">
        <v>36</v>
      </c>
      <c r="B2966" s="951" t="s">
        <v>10</v>
      </c>
      <c r="C2966" s="954" t="s">
        <v>10</v>
      </c>
      <c r="D2966" s="978">
        <f>D2961</f>
        <v>7</v>
      </c>
      <c r="E2966" s="960" t="s">
        <v>12</v>
      </c>
      <c r="F2966" s="963"/>
      <c r="G2966" s="942"/>
      <c r="H2966" s="942"/>
      <c r="I2966" s="942"/>
      <c r="J2966" s="14" t="s">
        <v>156</v>
      </c>
      <c r="K2966" s="20"/>
      <c r="L2966" s="20"/>
      <c r="M2966" s="17"/>
      <c r="N2966" s="17"/>
      <c r="O2966" s="17"/>
      <c r="P2966" s="47"/>
      <c r="Q2966" s="17"/>
      <c r="R2966" s="17"/>
      <c r="S2966" s="945"/>
      <c r="T2966" s="912"/>
      <c r="U2966" s="912"/>
      <c r="V2966" s="912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</row>
    <row r="2967" spans="1:116" ht="9.75" customHeight="1" outlineLevel="4" x14ac:dyDescent="0.15">
      <c r="A2967" s="949"/>
      <c r="B2967" s="952"/>
      <c r="C2967" s="955"/>
      <c r="D2967" s="979"/>
      <c r="E2967" s="961"/>
      <c r="F2967" s="964"/>
      <c r="G2967" s="943"/>
      <c r="H2967" s="943"/>
      <c r="I2967" s="943"/>
      <c r="J2967" s="16" t="s">
        <v>157</v>
      </c>
      <c r="K2967" s="20"/>
      <c r="L2967" s="20"/>
      <c r="M2967" s="17"/>
      <c r="N2967" s="17"/>
      <c r="O2967" s="17"/>
      <c r="P2967" s="47"/>
      <c r="Q2967" s="17"/>
      <c r="R2967" s="17"/>
      <c r="S2967" s="946"/>
      <c r="T2967" s="913"/>
      <c r="U2967" s="913"/>
      <c r="V2967" s="913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</row>
    <row r="2968" spans="1:116" ht="9.75" customHeight="1" outlineLevel="4" x14ac:dyDescent="0.15">
      <c r="A2968" s="949"/>
      <c r="B2968" s="952"/>
      <c r="C2968" s="955"/>
      <c r="D2968" s="979"/>
      <c r="E2968" s="961"/>
      <c r="F2968" s="964"/>
      <c r="G2968" s="943"/>
      <c r="H2968" s="943"/>
      <c r="I2968" s="943"/>
      <c r="J2968" s="16" t="s">
        <v>158</v>
      </c>
      <c r="K2968" s="20"/>
      <c r="L2968" s="20"/>
      <c r="M2968" s="17"/>
      <c r="N2968" s="17"/>
      <c r="O2968" s="17"/>
      <c r="P2968" s="47"/>
      <c r="Q2968" s="17"/>
      <c r="R2968" s="17"/>
      <c r="S2968" s="946"/>
      <c r="T2968" s="913"/>
      <c r="U2968" s="913"/>
      <c r="V2968" s="913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</row>
    <row r="2969" spans="1:116" ht="9.75" customHeight="1" outlineLevel="4" x14ac:dyDescent="0.15">
      <c r="A2969" s="949"/>
      <c r="B2969" s="952"/>
      <c r="C2969" s="955"/>
      <c r="D2969" s="979"/>
      <c r="E2969" s="961"/>
      <c r="F2969" s="964"/>
      <c r="G2969" s="943"/>
      <c r="H2969" s="943"/>
      <c r="I2969" s="943"/>
      <c r="J2969" s="18" t="s">
        <v>159</v>
      </c>
      <c r="K2969" s="21"/>
      <c r="L2969" s="21"/>
      <c r="M2969" s="22"/>
      <c r="N2969" s="22"/>
      <c r="O2969" s="22"/>
      <c r="P2969" s="48"/>
      <c r="Q2969" s="22"/>
      <c r="R2969" s="22"/>
      <c r="S2969" s="946"/>
      <c r="T2969" s="913"/>
      <c r="U2969" s="913"/>
      <c r="V2969" s="913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</row>
    <row r="2970" spans="1:116" ht="9.75" customHeight="1" outlineLevel="4" thickBot="1" x14ac:dyDescent="0.2">
      <c r="A2970" s="950"/>
      <c r="B2970" s="953"/>
      <c r="C2970" s="956"/>
      <c r="D2970" s="980"/>
      <c r="E2970" s="962"/>
      <c r="F2970" s="965"/>
      <c r="G2970" s="944"/>
      <c r="H2970" s="944"/>
      <c r="I2970" s="944"/>
      <c r="J2970" s="19" t="s">
        <v>385</v>
      </c>
      <c r="K2970" s="19">
        <f>SUM(K2966:K2969)</f>
        <v>0</v>
      </c>
      <c r="L2970" s="19">
        <f>SUM(L2966:L2969)</f>
        <v>0</v>
      </c>
      <c r="M2970" s="19">
        <f t="shared" ref="M2970:R2970" si="716">SUM(M2966:M2969)</f>
        <v>0</v>
      </c>
      <c r="N2970" s="19">
        <f t="shared" si="716"/>
        <v>0</v>
      </c>
      <c r="O2970" s="19">
        <f t="shared" si="716"/>
        <v>0</v>
      </c>
      <c r="P2970" s="19">
        <f t="shared" si="716"/>
        <v>0</v>
      </c>
      <c r="Q2970" s="19">
        <f t="shared" si="716"/>
        <v>0</v>
      </c>
      <c r="R2970" s="19">
        <f t="shared" si="716"/>
        <v>0</v>
      </c>
      <c r="S2970" s="947"/>
      <c r="T2970" s="914"/>
      <c r="U2970" s="914"/>
      <c r="V2970" s="914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</row>
    <row r="2971" spans="1:116" ht="9.75" customHeight="1" outlineLevel="3" thickBot="1" x14ac:dyDescent="0.2">
      <c r="A2971" s="30" t="s">
        <v>36</v>
      </c>
      <c r="B2971" s="31" t="s">
        <v>10</v>
      </c>
      <c r="C2971" s="10" t="s">
        <v>10</v>
      </c>
      <c r="D2971" s="25">
        <f>D2966</f>
        <v>7</v>
      </c>
      <c r="E2971" s="915" t="s">
        <v>46</v>
      </c>
      <c r="F2971" s="916"/>
      <c r="G2971" s="916"/>
      <c r="H2971" s="916"/>
      <c r="I2971" s="916"/>
      <c r="J2971" s="917"/>
      <c r="K2971" s="26">
        <f>K2960+K2965+K2970</f>
        <v>0</v>
      </c>
      <c r="L2971" s="26">
        <f t="shared" ref="L2971:R2971" si="717">L2960+L2965+L2970</f>
        <v>0</v>
      </c>
      <c r="M2971" s="26">
        <f t="shared" si="717"/>
        <v>0</v>
      </c>
      <c r="N2971" s="26">
        <f t="shared" si="717"/>
        <v>0</v>
      </c>
      <c r="O2971" s="26">
        <f t="shared" si="717"/>
        <v>0</v>
      </c>
      <c r="P2971" s="26">
        <f t="shared" si="717"/>
        <v>0</v>
      </c>
      <c r="Q2971" s="26">
        <f t="shared" si="717"/>
        <v>0</v>
      </c>
      <c r="R2971" s="26">
        <f t="shared" si="717"/>
        <v>0</v>
      </c>
      <c r="S2971" s="42" t="s">
        <v>13</v>
      </c>
      <c r="T2971" s="43" t="s">
        <v>13</v>
      </c>
      <c r="U2971" s="44" t="s">
        <v>13</v>
      </c>
      <c r="V2971" s="45" t="s">
        <v>13</v>
      </c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</row>
    <row r="2972" spans="1:116" ht="9.75" customHeight="1" outlineLevel="4" thickBot="1" x14ac:dyDescent="0.2">
      <c r="A2972" s="46" t="s">
        <v>36</v>
      </c>
      <c r="B2972" s="24" t="s">
        <v>10</v>
      </c>
      <c r="C2972" s="87" t="s">
        <v>10</v>
      </c>
      <c r="D2972" s="57">
        <f>D2955+1</f>
        <v>8</v>
      </c>
      <c r="E2972" s="969" t="s">
        <v>51</v>
      </c>
      <c r="F2972" s="970"/>
      <c r="G2972" s="970"/>
      <c r="H2972" s="970"/>
      <c r="I2972" s="970"/>
      <c r="J2972" s="970"/>
      <c r="K2972" s="970"/>
      <c r="L2972" s="970"/>
      <c r="M2972" s="970"/>
      <c r="N2972" s="970"/>
      <c r="O2972" s="970"/>
      <c r="P2972" s="970"/>
      <c r="Q2972" s="970"/>
      <c r="R2972" s="970"/>
      <c r="S2972" s="970"/>
      <c r="T2972" s="970"/>
      <c r="U2972" s="970"/>
      <c r="V2972" s="971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</row>
    <row r="2973" spans="1:116" ht="9.75" customHeight="1" outlineLevel="4" x14ac:dyDescent="0.15">
      <c r="A2973" s="948" t="s">
        <v>36</v>
      </c>
      <c r="B2973" s="951" t="s">
        <v>10</v>
      </c>
      <c r="C2973" s="954" t="s">
        <v>10</v>
      </c>
      <c r="D2973" s="978">
        <f>D2972</f>
        <v>8</v>
      </c>
      <c r="E2973" s="960" t="s">
        <v>10</v>
      </c>
      <c r="F2973" s="966"/>
      <c r="G2973" s="942"/>
      <c r="H2973" s="942"/>
      <c r="I2973" s="942"/>
      <c r="J2973" s="16" t="s">
        <v>156</v>
      </c>
      <c r="K2973" s="20"/>
      <c r="L2973" s="14"/>
      <c r="M2973" s="15"/>
      <c r="N2973" s="15"/>
      <c r="O2973" s="15"/>
      <c r="P2973" s="15"/>
      <c r="Q2973" s="14"/>
      <c r="R2973" s="14"/>
      <c r="S2973" s="945"/>
      <c r="T2973" s="912"/>
      <c r="U2973" s="912"/>
      <c r="V2973" s="912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</row>
    <row r="2974" spans="1:116" ht="9.75" customHeight="1" outlineLevel="4" x14ac:dyDescent="0.15">
      <c r="A2974" s="949"/>
      <c r="B2974" s="952"/>
      <c r="C2974" s="955"/>
      <c r="D2974" s="979"/>
      <c r="E2974" s="961"/>
      <c r="F2974" s="967"/>
      <c r="G2974" s="943"/>
      <c r="H2974" s="943"/>
      <c r="I2974" s="943"/>
      <c r="J2974" s="16" t="s">
        <v>157</v>
      </c>
      <c r="K2974" s="20"/>
      <c r="L2974" s="16"/>
      <c r="M2974" s="17"/>
      <c r="N2974" s="17"/>
      <c r="O2974" s="17"/>
      <c r="P2974" s="17"/>
      <c r="Q2974" s="16"/>
      <c r="R2974" s="16"/>
      <c r="S2974" s="946"/>
      <c r="T2974" s="913"/>
      <c r="U2974" s="913"/>
      <c r="V2974" s="913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</row>
    <row r="2975" spans="1:116" ht="9.75" customHeight="1" outlineLevel="4" x14ac:dyDescent="0.15">
      <c r="A2975" s="949"/>
      <c r="B2975" s="952"/>
      <c r="C2975" s="955"/>
      <c r="D2975" s="979"/>
      <c r="E2975" s="961"/>
      <c r="F2975" s="967"/>
      <c r="G2975" s="943"/>
      <c r="H2975" s="943"/>
      <c r="I2975" s="943"/>
      <c r="J2975" s="16" t="s">
        <v>158</v>
      </c>
      <c r="K2975" s="20"/>
      <c r="L2975" s="16"/>
      <c r="M2975" s="17"/>
      <c r="N2975" s="17"/>
      <c r="O2975" s="17"/>
      <c r="P2975" s="17"/>
      <c r="Q2975" s="16"/>
      <c r="R2975" s="16"/>
      <c r="S2975" s="946"/>
      <c r="T2975" s="913"/>
      <c r="U2975" s="913"/>
      <c r="V2975" s="913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6"/>
      <c r="CW2975" s="6"/>
      <c r="CX2975" s="6"/>
      <c r="CY2975" s="6"/>
      <c r="CZ2975" s="6"/>
      <c r="DA2975" s="6"/>
      <c r="DB2975" s="6"/>
      <c r="DC2975" s="6"/>
      <c r="DD2975" s="6"/>
      <c r="DE2975" s="6"/>
      <c r="DF2975" s="6"/>
      <c r="DG2975" s="6"/>
      <c r="DH2975" s="6"/>
      <c r="DI2975" s="6"/>
      <c r="DJ2975" s="6"/>
      <c r="DK2975" s="6"/>
      <c r="DL2975" s="6"/>
    </row>
    <row r="2976" spans="1:116" ht="9.75" customHeight="1" outlineLevel="4" x14ac:dyDescent="0.2">
      <c r="A2976" s="949"/>
      <c r="B2976" s="952"/>
      <c r="C2976" s="955"/>
      <c r="D2976" s="979"/>
      <c r="E2976" s="961"/>
      <c r="F2976" s="967"/>
      <c r="G2976" s="943"/>
      <c r="H2976" s="943"/>
      <c r="I2976" s="943"/>
      <c r="J2976" s="18" t="s">
        <v>159</v>
      </c>
      <c r="K2976" s="21"/>
      <c r="L2976" s="18"/>
      <c r="M2976" s="18"/>
      <c r="N2976" s="18"/>
      <c r="O2976" s="18"/>
      <c r="P2976" s="18"/>
      <c r="Q2976" s="18"/>
      <c r="R2976" s="18"/>
      <c r="S2976" s="946"/>
      <c r="T2976" s="913"/>
      <c r="U2976" s="913"/>
      <c r="V2976" s="913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  <c r="BP2976" s="5"/>
      <c r="BQ2976" s="5"/>
      <c r="BR2976" s="5"/>
      <c r="BS2976" s="5"/>
      <c r="BT2976" s="5"/>
      <c r="BU2976" s="5"/>
      <c r="BV2976" s="5"/>
      <c r="BW2976" s="5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  <c r="DE2976" s="5"/>
      <c r="DF2976" s="5"/>
      <c r="DG2976" s="5"/>
      <c r="DH2976" s="5"/>
      <c r="DI2976" s="5"/>
      <c r="DJ2976" s="5"/>
      <c r="DK2976" s="5"/>
      <c r="DL2976" s="5"/>
    </row>
    <row r="2977" spans="1:116" ht="9.75" customHeight="1" outlineLevel="4" thickBot="1" x14ac:dyDescent="0.2">
      <c r="A2977" s="950"/>
      <c r="B2977" s="953"/>
      <c r="C2977" s="956"/>
      <c r="D2977" s="980"/>
      <c r="E2977" s="962"/>
      <c r="F2977" s="968"/>
      <c r="G2977" s="944"/>
      <c r="H2977" s="944"/>
      <c r="I2977" s="944"/>
      <c r="J2977" s="19" t="s">
        <v>385</v>
      </c>
      <c r="K2977" s="19">
        <f>SUM(K2973:K2976)</f>
        <v>0</v>
      </c>
      <c r="L2977" s="19">
        <f>SUM(L2973:L2976)</f>
        <v>0</v>
      </c>
      <c r="M2977" s="19">
        <f t="shared" ref="M2977:R2977" si="718">SUM(M2973:M2976)</f>
        <v>0</v>
      </c>
      <c r="N2977" s="19">
        <f t="shared" si="718"/>
        <v>0</v>
      </c>
      <c r="O2977" s="19">
        <f t="shared" si="718"/>
        <v>0</v>
      </c>
      <c r="P2977" s="19">
        <f t="shared" si="718"/>
        <v>0</v>
      </c>
      <c r="Q2977" s="19">
        <f t="shared" si="718"/>
        <v>0</v>
      </c>
      <c r="R2977" s="19">
        <f t="shared" si="718"/>
        <v>0</v>
      </c>
      <c r="S2977" s="947"/>
      <c r="T2977" s="914"/>
      <c r="U2977" s="914"/>
      <c r="V2977" s="914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</row>
    <row r="2978" spans="1:116" ht="9.75" customHeight="1" outlineLevel="4" x14ac:dyDescent="0.15">
      <c r="A2978" s="948" t="s">
        <v>36</v>
      </c>
      <c r="B2978" s="951" t="s">
        <v>10</v>
      </c>
      <c r="C2978" s="954" t="s">
        <v>10</v>
      </c>
      <c r="D2978" s="978">
        <f>D2973</f>
        <v>8</v>
      </c>
      <c r="E2978" s="960" t="s">
        <v>11</v>
      </c>
      <c r="F2978" s="966"/>
      <c r="G2978" s="942"/>
      <c r="H2978" s="942"/>
      <c r="I2978" s="942"/>
      <c r="J2978" s="14" t="s">
        <v>156</v>
      </c>
      <c r="K2978" s="20"/>
      <c r="L2978" s="20"/>
      <c r="M2978" s="17"/>
      <c r="N2978" s="17"/>
      <c r="O2978" s="17"/>
      <c r="P2978" s="17"/>
      <c r="Q2978" s="16"/>
      <c r="R2978" s="16"/>
      <c r="S2978" s="945"/>
      <c r="T2978" s="912"/>
      <c r="U2978" s="912"/>
      <c r="V2978" s="912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</row>
    <row r="2979" spans="1:116" ht="9.75" customHeight="1" outlineLevel="4" x14ac:dyDescent="0.15">
      <c r="A2979" s="949"/>
      <c r="B2979" s="952"/>
      <c r="C2979" s="955"/>
      <c r="D2979" s="979"/>
      <c r="E2979" s="961"/>
      <c r="F2979" s="967"/>
      <c r="G2979" s="943"/>
      <c r="H2979" s="943"/>
      <c r="I2979" s="943"/>
      <c r="J2979" s="16" t="s">
        <v>157</v>
      </c>
      <c r="K2979" s="20"/>
      <c r="L2979" s="20"/>
      <c r="M2979" s="17"/>
      <c r="N2979" s="17"/>
      <c r="O2979" s="17"/>
      <c r="P2979" s="17"/>
      <c r="Q2979" s="16"/>
      <c r="R2979" s="16"/>
      <c r="S2979" s="946"/>
      <c r="T2979" s="913"/>
      <c r="U2979" s="913"/>
      <c r="V2979" s="913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</row>
    <row r="2980" spans="1:116" ht="9.75" customHeight="1" outlineLevel="4" x14ac:dyDescent="0.15">
      <c r="A2980" s="949"/>
      <c r="B2980" s="952"/>
      <c r="C2980" s="955"/>
      <c r="D2980" s="979"/>
      <c r="E2980" s="961"/>
      <c r="F2980" s="967"/>
      <c r="G2980" s="943"/>
      <c r="H2980" s="943"/>
      <c r="I2980" s="943"/>
      <c r="J2980" s="16" t="s">
        <v>158</v>
      </c>
      <c r="K2980" s="20"/>
      <c r="L2980" s="20"/>
      <c r="M2980" s="17"/>
      <c r="N2980" s="17"/>
      <c r="O2980" s="17"/>
      <c r="P2980" s="17"/>
      <c r="Q2980" s="16"/>
      <c r="R2980" s="16"/>
      <c r="S2980" s="946"/>
      <c r="T2980" s="913"/>
      <c r="U2980" s="913"/>
      <c r="V2980" s="913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</row>
    <row r="2981" spans="1:116" ht="9.75" customHeight="1" outlineLevel="4" x14ac:dyDescent="0.15">
      <c r="A2981" s="949"/>
      <c r="B2981" s="952"/>
      <c r="C2981" s="955"/>
      <c r="D2981" s="979"/>
      <c r="E2981" s="961"/>
      <c r="F2981" s="967"/>
      <c r="G2981" s="943"/>
      <c r="H2981" s="943"/>
      <c r="I2981" s="943"/>
      <c r="J2981" s="18" t="s">
        <v>159</v>
      </c>
      <c r="K2981" s="21"/>
      <c r="L2981" s="21"/>
      <c r="M2981" s="22"/>
      <c r="N2981" s="22"/>
      <c r="O2981" s="22"/>
      <c r="P2981" s="22"/>
      <c r="Q2981" s="18"/>
      <c r="R2981" s="18"/>
      <c r="S2981" s="946"/>
      <c r="T2981" s="913"/>
      <c r="U2981" s="913"/>
      <c r="V2981" s="913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</row>
    <row r="2982" spans="1:116" ht="9.75" customHeight="1" outlineLevel="4" thickBot="1" x14ac:dyDescent="0.2">
      <c r="A2982" s="950"/>
      <c r="B2982" s="953"/>
      <c r="C2982" s="956"/>
      <c r="D2982" s="980"/>
      <c r="E2982" s="962"/>
      <c r="F2982" s="968"/>
      <c r="G2982" s="944"/>
      <c r="H2982" s="944"/>
      <c r="I2982" s="944"/>
      <c r="J2982" s="19" t="s">
        <v>385</v>
      </c>
      <c r="K2982" s="19">
        <f>SUM(K2978:K2981)</f>
        <v>0</v>
      </c>
      <c r="L2982" s="19">
        <f>SUM(L2978:L2981)</f>
        <v>0</v>
      </c>
      <c r="M2982" s="19">
        <f t="shared" ref="M2982:R2982" si="719">SUM(M2978:M2981)</f>
        <v>0</v>
      </c>
      <c r="N2982" s="19">
        <f t="shared" si="719"/>
        <v>0</v>
      </c>
      <c r="O2982" s="19">
        <f t="shared" si="719"/>
        <v>0</v>
      </c>
      <c r="P2982" s="19">
        <f t="shared" si="719"/>
        <v>0</v>
      </c>
      <c r="Q2982" s="19">
        <f t="shared" si="719"/>
        <v>0</v>
      </c>
      <c r="R2982" s="19">
        <f t="shared" si="719"/>
        <v>0</v>
      </c>
      <c r="S2982" s="947"/>
      <c r="T2982" s="914"/>
      <c r="U2982" s="914"/>
      <c r="V2982" s="914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</row>
    <row r="2983" spans="1:116" ht="9.75" customHeight="1" outlineLevel="4" x14ac:dyDescent="0.15">
      <c r="A2983" s="948" t="s">
        <v>36</v>
      </c>
      <c r="B2983" s="951" t="s">
        <v>10</v>
      </c>
      <c r="C2983" s="954" t="s">
        <v>10</v>
      </c>
      <c r="D2983" s="978">
        <f>D2978</f>
        <v>8</v>
      </c>
      <c r="E2983" s="960" t="s">
        <v>12</v>
      </c>
      <c r="F2983" s="963"/>
      <c r="G2983" s="942"/>
      <c r="H2983" s="942"/>
      <c r="I2983" s="942"/>
      <c r="J2983" s="14" t="s">
        <v>156</v>
      </c>
      <c r="K2983" s="20"/>
      <c r="L2983" s="20"/>
      <c r="M2983" s="17"/>
      <c r="N2983" s="17"/>
      <c r="O2983" s="17"/>
      <c r="P2983" s="47"/>
      <c r="Q2983" s="17"/>
      <c r="R2983" s="17"/>
      <c r="S2983" s="945"/>
      <c r="T2983" s="912"/>
      <c r="U2983" s="912"/>
      <c r="V2983" s="912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</row>
    <row r="2984" spans="1:116" ht="9.75" customHeight="1" outlineLevel="4" x14ac:dyDescent="0.15">
      <c r="A2984" s="949"/>
      <c r="B2984" s="952"/>
      <c r="C2984" s="955"/>
      <c r="D2984" s="979"/>
      <c r="E2984" s="961"/>
      <c r="F2984" s="964"/>
      <c r="G2984" s="943"/>
      <c r="H2984" s="943"/>
      <c r="I2984" s="943"/>
      <c r="J2984" s="16" t="s">
        <v>157</v>
      </c>
      <c r="K2984" s="20"/>
      <c r="L2984" s="20"/>
      <c r="M2984" s="17"/>
      <c r="N2984" s="17"/>
      <c r="O2984" s="17"/>
      <c r="P2984" s="47"/>
      <c r="Q2984" s="17"/>
      <c r="R2984" s="17"/>
      <c r="S2984" s="946"/>
      <c r="T2984" s="913"/>
      <c r="U2984" s="913"/>
      <c r="V2984" s="913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</row>
    <row r="2985" spans="1:116" ht="9.75" customHeight="1" outlineLevel="4" x14ac:dyDescent="0.15">
      <c r="A2985" s="949"/>
      <c r="B2985" s="952"/>
      <c r="C2985" s="955"/>
      <c r="D2985" s="979"/>
      <c r="E2985" s="961"/>
      <c r="F2985" s="964"/>
      <c r="G2985" s="943"/>
      <c r="H2985" s="943"/>
      <c r="I2985" s="943"/>
      <c r="J2985" s="16" t="s">
        <v>158</v>
      </c>
      <c r="K2985" s="20"/>
      <c r="L2985" s="20"/>
      <c r="M2985" s="17"/>
      <c r="N2985" s="17"/>
      <c r="O2985" s="17"/>
      <c r="P2985" s="47"/>
      <c r="Q2985" s="17"/>
      <c r="R2985" s="17"/>
      <c r="S2985" s="946"/>
      <c r="T2985" s="913"/>
      <c r="U2985" s="913"/>
      <c r="V2985" s="913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</row>
    <row r="2986" spans="1:116" ht="9.75" customHeight="1" outlineLevel="4" x14ac:dyDescent="0.15">
      <c r="A2986" s="949"/>
      <c r="B2986" s="952"/>
      <c r="C2986" s="955"/>
      <c r="D2986" s="979"/>
      <c r="E2986" s="961"/>
      <c r="F2986" s="964"/>
      <c r="G2986" s="943"/>
      <c r="H2986" s="943"/>
      <c r="I2986" s="943"/>
      <c r="J2986" s="18" t="s">
        <v>159</v>
      </c>
      <c r="K2986" s="21"/>
      <c r="L2986" s="21"/>
      <c r="M2986" s="22"/>
      <c r="N2986" s="22"/>
      <c r="O2986" s="22"/>
      <c r="P2986" s="48"/>
      <c r="Q2986" s="22"/>
      <c r="R2986" s="22"/>
      <c r="S2986" s="946"/>
      <c r="T2986" s="913"/>
      <c r="U2986" s="913"/>
      <c r="V2986" s="913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</row>
    <row r="2987" spans="1:116" ht="9.75" customHeight="1" outlineLevel="4" thickBot="1" x14ac:dyDescent="0.2">
      <c r="A2987" s="950"/>
      <c r="B2987" s="953"/>
      <c r="C2987" s="956"/>
      <c r="D2987" s="980"/>
      <c r="E2987" s="962"/>
      <c r="F2987" s="965"/>
      <c r="G2987" s="944"/>
      <c r="H2987" s="944"/>
      <c r="I2987" s="944"/>
      <c r="J2987" s="19" t="s">
        <v>385</v>
      </c>
      <c r="K2987" s="19">
        <f>SUM(K2983:K2986)</f>
        <v>0</v>
      </c>
      <c r="L2987" s="19">
        <f>SUM(L2983:L2986)</f>
        <v>0</v>
      </c>
      <c r="M2987" s="19">
        <f t="shared" ref="M2987:R2987" si="720">SUM(M2983:M2986)</f>
        <v>0</v>
      </c>
      <c r="N2987" s="19">
        <f t="shared" si="720"/>
        <v>0</v>
      </c>
      <c r="O2987" s="19">
        <f t="shared" si="720"/>
        <v>0</v>
      </c>
      <c r="P2987" s="19">
        <f t="shared" si="720"/>
        <v>0</v>
      </c>
      <c r="Q2987" s="19">
        <f t="shared" si="720"/>
        <v>0</v>
      </c>
      <c r="R2987" s="19">
        <f t="shared" si="720"/>
        <v>0</v>
      </c>
      <c r="S2987" s="947"/>
      <c r="T2987" s="914"/>
      <c r="U2987" s="914"/>
      <c r="V2987" s="914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</row>
    <row r="2988" spans="1:116" ht="9.75" customHeight="1" outlineLevel="3" thickBot="1" x14ac:dyDescent="0.2">
      <c r="A2988" s="30" t="s">
        <v>36</v>
      </c>
      <c r="B2988" s="31" t="s">
        <v>10</v>
      </c>
      <c r="C2988" s="10" t="s">
        <v>10</v>
      </c>
      <c r="D2988" s="25">
        <f>D2983</f>
        <v>8</v>
      </c>
      <c r="E2988" s="915" t="s">
        <v>46</v>
      </c>
      <c r="F2988" s="916"/>
      <c r="G2988" s="916"/>
      <c r="H2988" s="916"/>
      <c r="I2988" s="916"/>
      <c r="J2988" s="917"/>
      <c r="K2988" s="26">
        <f>K2977+K2982+K2987</f>
        <v>0</v>
      </c>
      <c r="L2988" s="26">
        <f t="shared" ref="L2988:R2988" si="721">L2977+L2982+L2987</f>
        <v>0</v>
      </c>
      <c r="M2988" s="26">
        <f t="shared" si="721"/>
        <v>0</v>
      </c>
      <c r="N2988" s="26">
        <f t="shared" si="721"/>
        <v>0</v>
      </c>
      <c r="O2988" s="26">
        <f t="shared" si="721"/>
        <v>0</v>
      </c>
      <c r="P2988" s="26">
        <f t="shared" si="721"/>
        <v>0</v>
      </c>
      <c r="Q2988" s="26">
        <f t="shared" si="721"/>
        <v>0</v>
      </c>
      <c r="R2988" s="26">
        <f t="shared" si="721"/>
        <v>0</v>
      </c>
      <c r="S2988" s="42" t="s">
        <v>13</v>
      </c>
      <c r="T2988" s="43" t="s">
        <v>13</v>
      </c>
      <c r="U2988" s="44" t="s">
        <v>13</v>
      </c>
      <c r="V2988" s="45" t="s">
        <v>13</v>
      </c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</row>
    <row r="2989" spans="1:116" ht="9.75" customHeight="1" outlineLevel="4" thickBot="1" x14ac:dyDescent="0.2">
      <c r="A2989" s="46" t="s">
        <v>36</v>
      </c>
      <c r="B2989" s="24" t="s">
        <v>10</v>
      </c>
      <c r="C2989" s="87" t="s">
        <v>10</v>
      </c>
      <c r="D2989" s="57">
        <f>D2972+1</f>
        <v>9</v>
      </c>
      <c r="E2989" s="969" t="s">
        <v>289</v>
      </c>
      <c r="F2989" s="970"/>
      <c r="G2989" s="970"/>
      <c r="H2989" s="970"/>
      <c r="I2989" s="970"/>
      <c r="J2989" s="970"/>
      <c r="K2989" s="970"/>
      <c r="L2989" s="970"/>
      <c r="M2989" s="970"/>
      <c r="N2989" s="970"/>
      <c r="O2989" s="970"/>
      <c r="P2989" s="970"/>
      <c r="Q2989" s="970"/>
      <c r="R2989" s="970"/>
      <c r="S2989" s="970"/>
      <c r="T2989" s="970"/>
      <c r="U2989" s="970"/>
      <c r="V2989" s="971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</row>
    <row r="2990" spans="1:116" ht="9.75" customHeight="1" outlineLevel="4" x14ac:dyDescent="0.15">
      <c r="A2990" s="948" t="s">
        <v>36</v>
      </c>
      <c r="B2990" s="951" t="s">
        <v>10</v>
      </c>
      <c r="C2990" s="954" t="s">
        <v>10</v>
      </c>
      <c r="D2990" s="978">
        <f>D2989</f>
        <v>9</v>
      </c>
      <c r="E2990" s="960" t="s">
        <v>10</v>
      </c>
      <c r="F2990" s="966"/>
      <c r="G2990" s="942"/>
      <c r="H2990" s="942"/>
      <c r="I2990" s="942"/>
      <c r="J2990" s="16" t="s">
        <v>156</v>
      </c>
      <c r="K2990" s="20"/>
      <c r="L2990" s="14"/>
      <c r="M2990" s="15"/>
      <c r="N2990" s="15"/>
      <c r="O2990" s="15"/>
      <c r="P2990" s="15"/>
      <c r="Q2990" s="14"/>
      <c r="R2990" s="14"/>
      <c r="S2990" s="945"/>
      <c r="T2990" s="912"/>
      <c r="U2990" s="912"/>
      <c r="V2990" s="912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</row>
    <row r="2991" spans="1:116" ht="9.75" customHeight="1" outlineLevel="4" x14ac:dyDescent="0.15">
      <c r="A2991" s="949"/>
      <c r="B2991" s="952"/>
      <c r="C2991" s="955"/>
      <c r="D2991" s="979"/>
      <c r="E2991" s="961"/>
      <c r="F2991" s="967"/>
      <c r="G2991" s="943"/>
      <c r="H2991" s="943"/>
      <c r="I2991" s="943"/>
      <c r="J2991" s="16" t="s">
        <v>157</v>
      </c>
      <c r="K2991" s="20"/>
      <c r="L2991" s="16"/>
      <c r="M2991" s="17"/>
      <c r="N2991" s="17"/>
      <c r="O2991" s="17"/>
      <c r="P2991" s="17"/>
      <c r="Q2991" s="16"/>
      <c r="R2991" s="16"/>
      <c r="S2991" s="946"/>
      <c r="T2991" s="913"/>
      <c r="U2991" s="913"/>
      <c r="V2991" s="913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</row>
    <row r="2992" spans="1:116" ht="9.75" customHeight="1" outlineLevel="4" x14ac:dyDescent="0.15">
      <c r="A2992" s="949"/>
      <c r="B2992" s="952"/>
      <c r="C2992" s="955"/>
      <c r="D2992" s="979"/>
      <c r="E2992" s="961"/>
      <c r="F2992" s="967"/>
      <c r="G2992" s="943"/>
      <c r="H2992" s="943"/>
      <c r="I2992" s="943"/>
      <c r="J2992" s="16" t="s">
        <v>158</v>
      </c>
      <c r="K2992" s="20"/>
      <c r="L2992" s="16"/>
      <c r="M2992" s="17"/>
      <c r="N2992" s="17"/>
      <c r="O2992" s="17"/>
      <c r="P2992" s="17"/>
      <c r="Q2992" s="16"/>
      <c r="R2992" s="16"/>
      <c r="S2992" s="946"/>
      <c r="T2992" s="913"/>
      <c r="U2992" s="913"/>
      <c r="V2992" s="913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6"/>
      <c r="CW2992" s="6"/>
      <c r="CX2992" s="6"/>
      <c r="CY2992" s="6"/>
      <c r="CZ2992" s="6"/>
      <c r="DA2992" s="6"/>
      <c r="DB2992" s="6"/>
      <c r="DC2992" s="6"/>
      <c r="DD2992" s="6"/>
      <c r="DE2992" s="6"/>
      <c r="DF2992" s="6"/>
      <c r="DG2992" s="6"/>
      <c r="DH2992" s="6"/>
      <c r="DI2992" s="6"/>
      <c r="DJ2992" s="6"/>
      <c r="DK2992" s="6"/>
      <c r="DL2992" s="6"/>
    </row>
    <row r="2993" spans="1:116" ht="9.75" customHeight="1" outlineLevel="4" x14ac:dyDescent="0.2">
      <c r="A2993" s="949"/>
      <c r="B2993" s="952"/>
      <c r="C2993" s="955"/>
      <c r="D2993" s="979"/>
      <c r="E2993" s="961"/>
      <c r="F2993" s="967"/>
      <c r="G2993" s="943"/>
      <c r="H2993" s="943"/>
      <c r="I2993" s="943"/>
      <c r="J2993" s="18" t="s">
        <v>159</v>
      </c>
      <c r="K2993" s="21"/>
      <c r="L2993" s="18"/>
      <c r="M2993" s="18"/>
      <c r="N2993" s="18"/>
      <c r="O2993" s="18"/>
      <c r="P2993" s="18"/>
      <c r="Q2993" s="18"/>
      <c r="R2993" s="18"/>
      <c r="S2993" s="946"/>
      <c r="T2993" s="913"/>
      <c r="U2993" s="913"/>
      <c r="V2993" s="913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  <c r="BP2993" s="5"/>
      <c r="BQ2993" s="5"/>
      <c r="BR2993" s="5"/>
      <c r="BS2993" s="5"/>
      <c r="BT2993" s="5"/>
      <c r="BU2993" s="5"/>
      <c r="BV2993" s="5"/>
      <c r="BW2993" s="5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  <c r="DE2993" s="5"/>
      <c r="DF2993" s="5"/>
      <c r="DG2993" s="5"/>
      <c r="DH2993" s="5"/>
      <c r="DI2993" s="5"/>
      <c r="DJ2993" s="5"/>
      <c r="DK2993" s="5"/>
      <c r="DL2993" s="5"/>
    </row>
    <row r="2994" spans="1:116" ht="9.75" customHeight="1" outlineLevel="4" thickBot="1" x14ac:dyDescent="0.2">
      <c r="A2994" s="950"/>
      <c r="B2994" s="953"/>
      <c r="C2994" s="956"/>
      <c r="D2994" s="980"/>
      <c r="E2994" s="962"/>
      <c r="F2994" s="968"/>
      <c r="G2994" s="944"/>
      <c r="H2994" s="944"/>
      <c r="I2994" s="944"/>
      <c r="J2994" s="19" t="s">
        <v>385</v>
      </c>
      <c r="K2994" s="19">
        <f>SUM(K2990:K2993)</f>
        <v>0</v>
      </c>
      <c r="L2994" s="19">
        <f>SUM(L2990:L2993)</f>
        <v>0</v>
      </c>
      <c r="M2994" s="19">
        <f t="shared" ref="M2994:R2994" si="722">SUM(M2990:M2993)</f>
        <v>0</v>
      </c>
      <c r="N2994" s="19">
        <f t="shared" si="722"/>
        <v>0</v>
      </c>
      <c r="O2994" s="19">
        <f t="shared" si="722"/>
        <v>0</v>
      </c>
      <c r="P2994" s="19">
        <f t="shared" si="722"/>
        <v>0</v>
      </c>
      <c r="Q2994" s="19">
        <f t="shared" si="722"/>
        <v>0</v>
      </c>
      <c r="R2994" s="19">
        <f t="shared" si="722"/>
        <v>0</v>
      </c>
      <c r="S2994" s="947"/>
      <c r="T2994" s="914"/>
      <c r="U2994" s="914"/>
      <c r="V2994" s="914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</row>
    <row r="2995" spans="1:116" ht="9.75" customHeight="1" outlineLevel="4" x14ac:dyDescent="0.15">
      <c r="A2995" s="948" t="s">
        <v>36</v>
      </c>
      <c r="B2995" s="951" t="s">
        <v>10</v>
      </c>
      <c r="C2995" s="954" t="s">
        <v>10</v>
      </c>
      <c r="D2995" s="978">
        <f>D2990</f>
        <v>9</v>
      </c>
      <c r="E2995" s="960" t="s">
        <v>11</v>
      </c>
      <c r="F2995" s="966"/>
      <c r="G2995" s="942"/>
      <c r="H2995" s="942"/>
      <c r="I2995" s="942"/>
      <c r="J2995" s="14" t="s">
        <v>156</v>
      </c>
      <c r="K2995" s="20"/>
      <c r="L2995" s="20"/>
      <c r="M2995" s="17"/>
      <c r="N2995" s="17"/>
      <c r="O2995" s="17"/>
      <c r="P2995" s="17"/>
      <c r="Q2995" s="16"/>
      <c r="R2995" s="16"/>
      <c r="S2995" s="945"/>
      <c r="T2995" s="912"/>
      <c r="U2995" s="912"/>
      <c r="V2995" s="912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</row>
    <row r="2996" spans="1:116" ht="9.75" customHeight="1" outlineLevel="4" x14ac:dyDescent="0.15">
      <c r="A2996" s="949"/>
      <c r="B2996" s="952"/>
      <c r="C2996" s="955"/>
      <c r="D2996" s="979"/>
      <c r="E2996" s="961"/>
      <c r="F2996" s="967"/>
      <c r="G2996" s="943"/>
      <c r="H2996" s="943"/>
      <c r="I2996" s="943"/>
      <c r="J2996" s="16" t="s">
        <v>157</v>
      </c>
      <c r="K2996" s="20"/>
      <c r="L2996" s="20"/>
      <c r="M2996" s="17"/>
      <c r="N2996" s="17"/>
      <c r="O2996" s="17"/>
      <c r="P2996" s="17"/>
      <c r="Q2996" s="16"/>
      <c r="R2996" s="16"/>
      <c r="S2996" s="946"/>
      <c r="T2996" s="913"/>
      <c r="U2996" s="913"/>
      <c r="V2996" s="913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</row>
    <row r="2997" spans="1:116" ht="9.75" customHeight="1" outlineLevel="4" x14ac:dyDescent="0.15">
      <c r="A2997" s="949"/>
      <c r="B2997" s="952"/>
      <c r="C2997" s="955"/>
      <c r="D2997" s="979"/>
      <c r="E2997" s="961"/>
      <c r="F2997" s="967"/>
      <c r="G2997" s="943"/>
      <c r="H2997" s="943"/>
      <c r="I2997" s="943"/>
      <c r="J2997" s="16" t="s">
        <v>158</v>
      </c>
      <c r="K2997" s="20"/>
      <c r="L2997" s="20"/>
      <c r="M2997" s="17"/>
      <c r="N2997" s="17"/>
      <c r="O2997" s="17"/>
      <c r="P2997" s="17"/>
      <c r="Q2997" s="16"/>
      <c r="R2997" s="16"/>
      <c r="S2997" s="946"/>
      <c r="T2997" s="913"/>
      <c r="U2997" s="913"/>
      <c r="V2997" s="913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</row>
    <row r="2998" spans="1:116" ht="9.75" customHeight="1" outlineLevel="4" x14ac:dyDescent="0.15">
      <c r="A2998" s="949"/>
      <c r="B2998" s="952"/>
      <c r="C2998" s="955"/>
      <c r="D2998" s="979"/>
      <c r="E2998" s="961"/>
      <c r="F2998" s="967"/>
      <c r="G2998" s="943"/>
      <c r="H2998" s="943"/>
      <c r="I2998" s="943"/>
      <c r="J2998" s="18" t="s">
        <v>159</v>
      </c>
      <c r="K2998" s="21"/>
      <c r="L2998" s="21"/>
      <c r="M2998" s="22"/>
      <c r="N2998" s="22"/>
      <c r="O2998" s="22"/>
      <c r="P2998" s="22"/>
      <c r="Q2998" s="18"/>
      <c r="R2998" s="18"/>
      <c r="S2998" s="946"/>
      <c r="T2998" s="913"/>
      <c r="U2998" s="913"/>
      <c r="V2998" s="913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</row>
    <row r="2999" spans="1:116" ht="9.75" customHeight="1" outlineLevel="4" thickBot="1" x14ac:dyDescent="0.2">
      <c r="A2999" s="950"/>
      <c r="B2999" s="953"/>
      <c r="C2999" s="956"/>
      <c r="D2999" s="980"/>
      <c r="E2999" s="962"/>
      <c r="F2999" s="968"/>
      <c r="G2999" s="944"/>
      <c r="H2999" s="944"/>
      <c r="I2999" s="944"/>
      <c r="J2999" s="19" t="s">
        <v>385</v>
      </c>
      <c r="K2999" s="19">
        <f>SUM(K2995:K2998)</f>
        <v>0</v>
      </c>
      <c r="L2999" s="19">
        <f>SUM(L2995:L2998)</f>
        <v>0</v>
      </c>
      <c r="M2999" s="19">
        <f t="shared" ref="M2999:R2999" si="723">SUM(M2995:M2998)</f>
        <v>0</v>
      </c>
      <c r="N2999" s="19">
        <f t="shared" si="723"/>
        <v>0</v>
      </c>
      <c r="O2999" s="19">
        <f t="shared" si="723"/>
        <v>0</v>
      </c>
      <c r="P2999" s="19">
        <f t="shared" si="723"/>
        <v>0</v>
      </c>
      <c r="Q2999" s="19">
        <f t="shared" si="723"/>
        <v>0</v>
      </c>
      <c r="R2999" s="19">
        <f t="shared" si="723"/>
        <v>0</v>
      </c>
      <c r="S2999" s="947"/>
      <c r="T2999" s="914"/>
      <c r="U2999" s="914"/>
      <c r="V2999" s="914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</row>
    <row r="3000" spans="1:116" ht="9.75" customHeight="1" outlineLevel="4" x14ac:dyDescent="0.15">
      <c r="A3000" s="948" t="s">
        <v>36</v>
      </c>
      <c r="B3000" s="951" t="s">
        <v>10</v>
      </c>
      <c r="C3000" s="954" t="s">
        <v>10</v>
      </c>
      <c r="D3000" s="978">
        <f>D2995</f>
        <v>9</v>
      </c>
      <c r="E3000" s="960" t="s">
        <v>12</v>
      </c>
      <c r="F3000" s="963"/>
      <c r="G3000" s="942"/>
      <c r="H3000" s="942"/>
      <c r="I3000" s="942"/>
      <c r="J3000" s="14" t="s">
        <v>156</v>
      </c>
      <c r="K3000" s="20"/>
      <c r="L3000" s="20"/>
      <c r="M3000" s="17"/>
      <c r="N3000" s="17"/>
      <c r="O3000" s="17"/>
      <c r="P3000" s="47"/>
      <c r="Q3000" s="17"/>
      <c r="R3000" s="17"/>
      <c r="S3000" s="945"/>
      <c r="T3000" s="912"/>
      <c r="U3000" s="912"/>
      <c r="V3000" s="912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</row>
    <row r="3001" spans="1:116" ht="9.75" customHeight="1" outlineLevel="4" x14ac:dyDescent="0.15">
      <c r="A3001" s="949"/>
      <c r="B3001" s="952"/>
      <c r="C3001" s="955"/>
      <c r="D3001" s="979"/>
      <c r="E3001" s="961"/>
      <c r="F3001" s="964"/>
      <c r="G3001" s="943"/>
      <c r="H3001" s="943"/>
      <c r="I3001" s="943"/>
      <c r="J3001" s="16" t="s">
        <v>157</v>
      </c>
      <c r="K3001" s="20"/>
      <c r="L3001" s="20"/>
      <c r="M3001" s="17"/>
      <c r="N3001" s="17"/>
      <c r="O3001" s="17"/>
      <c r="P3001" s="47"/>
      <c r="Q3001" s="17"/>
      <c r="R3001" s="17"/>
      <c r="S3001" s="946"/>
      <c r="T3001" s="913"/>
      <c r="U3001" s="913"/>
      <c r="V3001" s="913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</row>
    <row r="3002" spans="1:116" ht="9.75" customHeight="1" outlineLevel="4" x14ac:dyDescent="0.15">
      <c r="A3002" s="949"/>
      <c r="B3002" s="952"/>
      <c r="C3002" s="955"/>
      <c r="D3002" s="979"/>
      <c r="E3002" s="961"/>
      <c r="F3002" s="964"/>
      <c r="G3002" s="943"/>
      <c r="H3002" s="943"/>
      <c r="I3002" s="943"/>
      <c r="J3002" s="16" t="s">
        <v>158</v>
      </c>
      <c r="K3002" s="20"/>
      <c r="L3002" s="20"/>
      <c r="M3002" s="17"/>
      <c r="N3002" s="17"/>
      <c r="O3002" s="17"/>
      <c r="P3002" s="47"/>
      <c r="Q3002" s="17"/>
      <c r="R3002" s="17"/>
      <c r="S3002" s="946"/>
      <c r="T3002" s="913"/>
      <c r="U3002" s="913"/>
      <c r="V3002" s="913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</row>
    <row r="3003" spans="1:116" ht="9.75" customHeight="1" outlineLevel="4" x14ac:dyDescent="0.15">
      <c r="A3003" s="949"/>
      <c r="B3003" s="952"/>
      <c r="C3003" s="955"/>
      <c r="D3003" s="979"/>
      <c r="E3003" s="961"/>
      <c r="F3003" s="964"/>
      <c r="G3003" s="943"/>
      <c r="H3003" s="943"/>
      <c r="I3003" s="943"/>
      <c r="J3003" s="18" t="s">
        <v>159</v>
      </c>
      <c r="K3003" s="21"/>
      <c r="L3003" s="21"/>
      <c r="M3003" s="22"/>
      <c r="N3003" s="22"/>
      <c r="O3003" s="22"/>
      <c r="P3003" s="48"/>
      <c r="Q3003" s="22"/>
      <c r="R3003" s="22"/>
      <c r="S3003" s="946"/>
      <c r="T3003" s="913"/>
      <c r="U3003" s="913"/>
      <c r="V3003" s="913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</row>
    <row r="3004" spans="1:116" ht="9.75" customHeight="1" outlineLevel="4" thickBot="1" x14ac:dyDescent="0.2">
      <c r="A3004" s="950"/>
      <c r="B3004" s="953"/>
      <c r="C3004" s="956"/>
      <c r="D3004" s="980"/>
      <c r="E3004" s="962"/>
      <c r="F3004" s="965"/>
      <c r="G3004" s="944"/>
      <c r="H3004" s="944"/>
      <c r="I3004" s="944"/>
      <c r="J3004" s="19" t="s">
        <v>385</v>
      </c>
      <c r="K3004" s="19">
        <f>SUM(K3000:K3003)</f>
        <v>0</v>
      </c>
      <c r="L3004" s="19">
        <f>SUM(L3000:L3003)</f>
        <v>0</v>
      </c>
      <c r="M3004" s="19">
        <f t="shared" ref="M3004:R3004" si="724">SUM(M3000:M3003)</f>
        <v>0</v>
      </c>
      <c r="N3004" s="19">
        <f t="shared" si="724"/>
        <v>0</v>
      </c>
      <c r="O3004" s="19">
        <f t="shared" si="724"/>
        <v>0</v>
      </c>
      <c r="P3004" s="19">
        <f t="shared" si="724"/>
        <v>0</v>
      </c>
      <c r="Q3004" s="19">
        <f t="shared" si="724"/>
        <v>0</v>
      </c>
      <c r="R3004" s="19">
        <f t="shared" si="724"/>
        <v>0</v>
      </c>
      <c r="S3004" s="947"/>
      <c r="T3004" s="914"/>
      <c r="U3004" s="914"/>
      <c r="V3004" s="914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</row>
    <row r="3005" spans="1:116" ht="9.75" customHeight="1" outlineLevel="3" thickBot="1" x14ac:dyDescent="0.2">
      <c r="A3005" s="30" t="s">
        <v>36</v>
      </c>
      <c r="B3005" s="31" t="s">
        <v>10</v>
      </c>
      <c r="C3005" s="10" t="s">
        <v>10</v>
      </c>
      <c r="D3005" s="25">
        <f>D3000</f>
        <v>9</v>
      </c>
      <c r="E3005" s="915" t="s">
        <v>46</v>
      </c>
      <c r="F3005" s="916"/>
      <c r="G3005" s="916"/>
      <c r="H3005" s="916"/>
      <c r="I3005" s="916"/>
      <c r="J3005" s="917"/>
      <c r="K3005" s="26">
        <f>K2994+K2999+K3004</f>
        <v>0</v>
      </c>
      <c r="L3005" s="26">
        <f t="shared" ref="L3005:R3005" si="725">L2994+L2999+L3004</f>
        <v>0</v>
      </c>
      <c r="M3005" s="26">
        <f t="shared" si="725"/>
        <v>0</v>
      </c>
      <c r="N3005" s="26">
        <f t="shared" si="725"/>
        <v>0</v>
      </c>
      <c r="O3005" s="26">
        <f t="shared" si="725"/>
        <v>0</v>
      </c>
      <c r="P3005" s="26">
        <f t="shared" si="725"/>
        <v>0</v>
      </c>
      <c r="Q3005" s="26">
        <f t="shared" si="725"/>
        <v>0</v>
      </c>
      <c r="R3005" s="26">
        <f t="shared" si="725"/>
        <v>0</v>
      </c>
      <c r="S3005" s="42" t="s">
        <v>13</v>
      </c>
      <c r="T3005" s="43" t="s">
        <v>13</v>
      </c>
      <c r="U3005" s="44" t="s">
        <v>13</v>
      </c>
      <c r="V3005" s="45" t="s">
        <v>13</v>
      </c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</row>
    <row r="3006" spans="1:116" ht="9.75" customHeight="1" outlineLevel="4" thickBot="1" x14ac:dyDescent="0.2">
      <c r="A3006" s="46" t="s">
        <v>36</v>
      </c>
      <c r="B3006" s="24" t="s">
        <v>10</v>
      </c>
      <c r="C3006" s="87" t="s">
        <v>10</v>
      </c>
      <c r="D3006" s="57">
        <v>10</v>
      </c>
      <c r="E3006" s="969" t="s">
        <v>52</v>
      </c>
      <c r="F3006" s="970"/>
      <c r="G3006" s="970"/>
      <c r="H3006" s="970"/>
      <c r="I3006" s="970"/>
      <c r="J3006" s="970"/>
      <c r="K3006" s="970"/>
      <c r="L3006" s="970"/>
      <c r="M3006" s="970"/>
      <c r="N3006" s="970"/>
      <c r="O3006" s="970"/>
      <c r="P3006" s="970"/>
      <c r="Q3006" s="970"/>
      <c r="R3006" s="970"/>
      <c r="S3006" s="970"/>
      <c r="T3006" s="970"/>
      <c r="U3006" s="970"/>
      <c r="V3006" s="971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</row>
    <row r="3007" spans="1:116" ht="9.75" customHeight="1" outlineLevel="4" x14ac:dyDescent="0.15">
      <c r="A3007" s="948" t="s">
        <v>36</v>
      </c>
      <c r="B3007" s="951" t="s">
        <v>10</v>
      </c>
      <c r="C3007" s="954" t="s">
        <v>10</v>
      </c>
      <c r="D3007" s="978">
        <f>D3006</f>
        <v>10</v>
      </c>
      <c r="E3007" s="960" t="s">
        <v>10</v>
      </c>
      <c r="F3007" s="966"/>
      <c r="G3007" s="942"/>
      <c r="H3007" s="942"/>
      <c r="I3007" s="942"/>
      <c r="J3007" s="16" t="s">
        <v>156</v>
      </c>
      <c r="K3007" s="20"/>
      <c r="L3007" s="14"/>
      <c r="M3007" s="15"/>
      <c r="N3007" s="15"/>
      <c r="O3007" s="15"/>
      <c r="P3007" s="15"/>
      <c r="Q3007" s="14"/>
      <c r="R3007" s="14"/>
      <c r="S3007" s="945"/>
      <c r="T3007" s="912"/>
      <c r="U3007" s="912"/>
      <c r="V3007" s="912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</row>
    <row r="3008" spans="1:116" ht="9.75" customHeight="1" outlineLevel="4" x14ac:dyDescent="0.15">
      <c r="A3008" s="949"/>
      <c r="B3008" s="952"/>
      <c r="C3008" s="955"/>
      <c r="D3008" s="979"/>
      <c r="E3008" s="961"/>
      <c r="F3008" s="967"/>
      <c r="G3008" s="943"/>
      <c r="H3008" s="943"/>
      <c r="I3008" s="943"/>
      <c r="J3008" s="16" t="s">
        <v>157</v>
      </c>
      <c r="K3008" s="20"/>
      <c r="L3008" s="16"/>
      <c r="M3008" s="17"/>
      <c r="N3008" s="17"/>
      <c r="O3008" s="17"/>
      <c r="P3008" s="17"/>
      <c r="Q3008" s="16"/>
      <c r="R3008" s="16"/>
      <c r="S3008" s="946"/>
      <c r="T3008" s="913"/>
      <c r="U3008" s="913"/>
      <c r="V3008" s="913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</row>
    <row r="3009" spans="1:116" ht="9.75" customHeight="1" outlineLevel="4" x14ac:dyDescent="0.15">
      <c r="A3009" s="949"/>
      <c r="B3009" s="952"/>
      <c r="C3009" s="955"/>
      <c r="D3009" s="979"/>
      <c r="E3009" s="961"/>
      <c r="F3009" s="967"/>
      <c r="G3009" s="943"/>
      <c r="H3009" s="943"/>
      <c r="I3009" s="943"/>
      <c r="J3009" s="16" t="s">
        <v>158</v>
      </c>
      <c r="K3009" s="20"/>
      <c r="L3009" s="16"/>
      <c r="M3009" s="17"/>
      <c r="N3009" s="17"/>
      <c r="O3009" s="17"/>
      <c r="P3009" s="17"/>
      <c r="Q3009" s="16"/>
      <c r="R3009" s="16"/>
      <c r="S3009" s="946"/>
      <c r="T3009" s="913"/>
      <c r="U3009" s="913"/>
      <c r="V3009" s="913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</row>
    <row r="3010" spans="1:116" ht="9.75" customHeight="1" outlineLevel="4" x14ac:dyDescent="0.15">
      <c r="A3010" s="949"/>
      <c r="B3010" s="952"/>
      <c r="C3010" s="955"/>
      <c r="D3010" s="979"/>
      <c r="E3010" s="961"/>
      <c r="F3010" s="967"/>
      <c r="G3010" s="943"/>
      <c r="H3010" s="943"/>
      <c r="I3010" s="943"/>
      <c r="J3010" s="18" t="s">
        <v>159</v>
      </c>
      <c r="K3010" s="21"/>
      <c r="L3010" s="18"/>
      <c r="M3010" s="18"/>
      <c r="N3010" s="18"/>
      <c r="O3010" s="18"/>
      <c r="P3010" s="18"/>
      <c r="Q3010" s="18"/>
      <c r="R3010" s="18"/>
      <c r="S3010" s="946"/>
      <c r="T3010" s="913"/>
      <c r="U3010" s="913"/>
      <c r="V3010" s="913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</row>
    <row r="3011" spans="1:116" ht="9.75" customHeight="1" outlineLevel="4" thickBot="1" x14ac:dyDescent="0.2">
      <c r="A3011" s="950"/>
      <c r="B3011" s="953"/>
      <c r="C3011" s="956"/>
      <c r="D3011" s="980"/>
      <c r="E3011" s="962"/>
      <c r="F3011" s="968"/>
      <c r="G3011" s="944"/>
      <c r="H3011" s="944"/>
      <c r="I3011" s="944"/>
      <c r="J3011" s="19" t="s">
        <v>385</v>
      </c>
      <c r="K3011" s="19">
        <f>SUM(K3007:K3010)</f>
        <v>0</v>
      </c>
      <c r="L3011" s="19">
        <f>SUM(L3007:L3010)</f>
        <v>0</v>
      </c>
      <c r="M3011" s="19">
        <f t="shared" ref="M3011:R3011" si="726">SUM(M3007:M3010)</f>
        <v>0</v>
      </c>
      <c r="N3011" s="19">
        <f t="shared" si="726"/>
        <v>0</v>
      </c>
      <c r="O3011" s="19">
        <f t="shared" si="726"/>
        <v>0</v>
      </c>
      <c r="P3011" s="19">
        <f t="shared" si="726"/>
        <v>0</v>
      </c>
      <c r="Q3011" s="19">
        <f t="shared" si="726"/>
        <v>0</v>
      </c>
      <c r="R3011" s="19">
        <f t="shared" si="726"/>
        <v>0</v>
      </c>
      <c r="S3011" s="947"/>
      <c r="T3011" s="914"/>
      <c r="U3011" s="914"/>
      <c r="V3011" s="914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6"/>
      <c r="CW3011" s="6"/>
      <c r="CX3011" s="6"/>
      <c r="CY3011" s="6"/>
      <c r="CZ3011" s="6"/>
      <c r="DA3011" s="6"/>
      <c r="DB3011" s="6"/>
      <c r="DC3011" s="6"/>
      <c r="DD3011" s="6"/>
      <c r="DE3011" s="6"/>
      <c r="DF3011" s="6"/>
      <c r="DG3011" s="6"/>
      <c r="DH3011" s="6"/>
      <c r="DI3011" s="6"/>
      <c r="DJ3011" s="6"/>
      <c r="DK3011" s="6"/>
      <c r="DL3011" s="6"/>
    </row>
    <row r="3012" spans="1:116" ht="9.75" customHeight="1" outlineLevel="4" x14ac:dyDescent="0.15">
      <c r="A3012" s="948" t="s">
        <v>36</v>
      </c>
      <c r="B3012" s="951" t="s">
        <v>10</v>
      </c>
      <c r="C3012" s="954" t="s">
        <v>10</v>
      </c>
      <c r="D3012" s="978">
        <f>D3007</f>
        <v>10</v>
      </c>
      <c r="E3012" s="960" t="s">
        <v>11</v>
      </c>
      <c r="F3012" s="966"/>
      <c r="G3012" s="942"/>
      <c r="H3012" s="942"/>
      <c r="I3012" s="942"/>
      <c r="J3012" s="14" t="s">
        <v>156</v>
      </c>
      <c r="K3012" s="20"/>
      <c r="L3012" s="20"/>
      <c r="M3012" s="17"/>
      <c r="N3012" s="17"/>
      <c r="O3012" s="17"/>
      <c r="P3012" s="17"/>
      <c r="Q3012" s="16"/>
      <c r="R3012" s="16"/>
      <c r="S3012" s="945"/>
      <c r="T3012" s="912"/>
      <c r="U3012" s="912"/>
      <c r="V3012" s="912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</row>
    <row r="3013" spans="1:116" ht="9.75" customHeight="1" outlineLevel="4" x14ac:dyDescent="0.15">
      <c r="A3013" s="949"/>
      <c r="B3013" s="952"/>
      <c r="C3013" s="955"/>
      <c r="D3013" s="979"/>
      <c r="E3013" s="961"/>
      <c r="F3013" s="967"/>
      <c r="G3013" s="943"/>
      <c r="H3013" s="943"/>
      <c r="I3013" s="943"/>
      <c r="J3013" s="16" t="s">
        <v>157</v>
      </c>
      <c r="K3013" s="20"/>
      <c r="L3013" s="20"/>
      <c r="M3013" s="17"/>
      <c r="N3013" s="17"/>
      <c r="O3013" s="17"/>
      <c r="P3013" s="17"/>
      <c r="Q3013" s="16"/>
      <c r="R3013" s="16"/>
      <c r="S3013" s="946"/>
      <c r="T3013" s="913"/>
      <c r="U3013" s="913"/>
      <c r="V3013" s="913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</row>
    <row r="3014" spans="1:116" ht="9.75" customHeight="1" outlineLevel="4" x14ac:dyDescent="0.15">
      <c r="A3014" s="949"/>
      <c r="B3014" s="952"/>
      <c r="C3014" s="955"/>
      <c r="D3014" s="979"/>
      <c r="E3014" s="961"/>
      <c r="F3014" s="967"/>
      <c r="G3014" s="943"/>
      <c r="H3014" s="943"/>
      <c r="I3014" s="943"/>
      <c r="J3014" s="16" t="s">
        <v>158</v>
      </c>
      <c r="K3014" s="20"/>
      <c r="L3014" s="20"/>
      <c r="M3014" s="17"/>
      <c r="N3014" s="17"/>
      <c r="O3014" s="17"/>
      <c r="P3014" s="17"/>
      <c r="Q3014" s="16"/>
      <c r="R3014" s="16"/>
      <c r="S3014" s="946"/>
      <c r="T3014" s="913"/>
      <c r="U3014" s="913"/>
      <c r="V3014" s="913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</row>
    <row r="3015" spans="1:116" ht="9.75" customHeight="1" outlineLevel="4" x14ac:dyDescent="0.15">
      <c r="A3015" s="949"/>
      <c r="B3015" s="952"/>
      <c r="C3015" s="955"/>
      <c r="D3015" s="979"/>
      <c r="E3015" s="961"/>
      <c r="F3015" s="967"/>
      <c r="G3015" s="943"/>
      <c r="H3015" s="943"/>
      <c r="I3015" s="943"/>
      <c r="J3015" s="18" t="s">
        <v>159</v>
      </c>
      <c r="K3015" s="21"/>
      <c r="L3015" s="21"/>
      <c r="M3015" s="22"/>
      <c r="N3015" s="22"/>
      <c r="O3015" s="22"/>
      <c r="P3015" s="22"/>
      <c r="Q3015" s="18"/>
      <c r="R3015" s="18"/>
      <c r="S3015" s="946"/>
      <c r="T3015" s="913"/>
      <c r="U3015" s="913"/>
      <c r="V3015" s="913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</row>
    <row r="3016" spans="1:116" ht="9.75" customHeight="1" outlineLevel="4" thickBot="1" x14ac:dyDescent="0.2">
      <c r="A3016" s="950"/>
      <c r="B3016" s="953"/>
      <c r="C3016" s="956"/>
      <c r="D3016" s="980"/>
      <c r="E3016" s="962"/>
      <c r="F3016" s="968"/>
      <c r="G3016" s="944"/>
      <c r="H3016" s="944"/>
      <c r="I3016" s="944"/>
      <c r="J3016" s="19" t="s">
        <v>385</v>
      </c>
      <c r="K3016" s="19">
        <f>SUM(K3012:K3015)</f>
        <v>0</v>
      </c>
      <c r="L3016" s="19">
        <f>SUM(L3012:L3015)</f>
        <v>0</v>
      </c>
      <c r="M3016" s="19">
        <f t="shared" ref="M3016:R3016" si="727">SUM(M3012:M3015)</f>
        <v>0</v>
      </c>
      <c r="N3016" s="19">
        <f t="shared" si="727"/>
        <v>0</v>
      </c>
      <c r="O3016" s="19">
        <f t="shared" si="727"/>
        <v>0</v>
      </c>
      <c r="P3016" s="19">
        <f t="shared" si="727"/>
        <v>0</v>
      </c>
      <c r="Q3016" s="19">
        <f t="shared" si="727"/>
        <v>0</v>
      </c>
      <c r="R3016" s="19">
        <f t="shared" si="727"/>
        <v>0</v>
      </c>
      <c r="S3016" s="947"/>
      <c r="T3016" s="914"/>
      <c r="U3016" s="914"/>
      <c r="V3016" s="914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</row>
    <row r="3017" spans="1:116" ht="9.75" customHeight="1" outlineLevel="4" x14ac:dyDescent="0.15">
      <c r="A3017" s="948" t="s">
        <v>36</v>
      </c>
      <c r="B3017" s="951" t="s">
        <v>10</v>
      </c>
      <c r="C3017" s="954" t="s">
        <v>10</v>
      </c>
      <c r="D3017" s="978">
        <f>D3012</f>
        <v>10</v>
      </c>
      <c r="E3017" s="960" t="s">
        <v>12</v>
      </c>
      <c r="F3017" s="963"/>
      <c r="G3017" s="942"/>
      <c r="H3017" s="942"/>
      <c r="I3017" s="942"/>
      <c r="J3017" s="14" t="s">
        <v>156</v>
      </c>
      <c r="K3017" s="20"/>
      <c r="L3017" s="20"/>
      <c r="M3017" s="17"/>
      <c r="N3017" s="17"/>
      <c r="O3017" s="17"/>
      <c r="P3017" s="47"/>
      <c r="Q3017" s="17"/>
      <c r="R3017" s="17"/>
      <c r="S3017" s="945"/>
      <c r="T3017" s="912"/>
      <c r="U3017" s="912"/>
      <c r="V3017" s="912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</row>
    <row r="3018" spans="1:116" ht="9.75" customHeight="1" outlineLevel="4" x14ac:dyDescent="0.15">
      <c r="A3018" s="949"/>
      <c r="B3018" s="952"/>
      <c r="C3018" s="955"/>
      <c r="D3018" s="979"/>
      <c r="E3018" s="961"/>
      <c r="F3018" s="964"/>
      <c r="G3018" s="943"/>
      <c r="H3018" s="943"/>
      <c r="I3018" s="943"/>
      <c r="J3018" s="16" t="s">
        <v>157</v>
      </c>
      <c r="K3018" s="20"/>
      <c r="L3018" s="20"/>
      <c r="M3018" s="17"/>
      <c r="N3018" s="17"/>
      <c r="O3018" s="17"/>
      <c r="P3018" s="47"/>
      <c r="Q3018" s="17"/>
      <c r="R3018" s="17"/>
      <c r="S3018" s="946"/>
      <c r="T3018" s="913"/>
      <c r="U3018" s="913"/>
      <c r="V3018" s="913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</row>
    <row r="3019" spans="1:116" ht="9.75" customHeight="1" outlineLevel="4" x14ac:dyDescent="0.15">
      <c r="A3019" s="949"/>
      <c r="B3019" s="952"/>
      <c r="C3019" s="955"/>
      <c r="D3019" s="979"/>
      <c r="E3019" s="961"/>
      <c r="F3019" s="964"/>
      <c r="G3019" s="943"/>
      <c r="H3019" s="943"/>
      <c r="I3019" s="943"/>
      <c r="J3019" s="16" t="s">
        <v>158</v>
      </c>
      <c r="K3019" s="20"/>
      <c r="L3019" s="20"/>
      <c r="M3019" s="17"/>
      <c r="N3019" s="17"/>
      <c r="O3019" s="17"/>
      <c r="P3019" s="47"/>
      <c r="Q3019" s="17"/>
      <c r="R3019" s="17"/>
      <c r="S3019" s="946"/>
      <c r="T3019" s="913"/>
      <c r="U3019" s="913"/>
      <c r="V3019" s="913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</row>
    <row r="3020" spans="1:116" ht="9.75" customHeight="1" outlineLevel="4" x14ac:dyDescent="0.15">
      <c r="A3020" s="949"/>
      <c r="B3020" s="952"/>
      <c r="C3020" s="955"/>
      <c r="D3020" s="979"/>
      <c r="E3020" s="961"/>
      <c r="F3020" s="964"/>
      <c r="G3020" s="943"/>
      <c r="H3020" s="943"/>
      <c r="I3020" s="943"/>
      <c r="J3020" s="18" t="s">
        <v>159</v>
      </c>
      <c r="K3020" s="21"/>
      <c r="L3020" s="21"/>
      <c r="M3020" s="22"/>
      <c r="N3020" s="22"/>
      <c r="O3020" s="22"/>
      <c r="P3020" s="48"/>
      <c r="Q3020" s="22"/>
      <c r="R3020" s="22"/>
      <c r="S3020" s="946"/>
      <c r="T3020" s="913"/>
      <c r="U3020" s="913"/>
      <c r="V3020" s="913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</row>
    <row r="3021" spans="1:116" ht="9.75" customHeight="1" outlineLevel="4" thickBot="1" x14ac:dyDescent="0.2">
      <c r="A3021" s="950"/>
      <c r="B3021" s="953"/>
      <c r="C3021" s="956"/>
      <c r="D3021" s="980"/>
      <c r="E3021" s="962"/>
      <c r="F3021" s="965"/>
      <c r="G3021" s="944"/>
      <c r="H3021" s="944"/>
      <c r="I3021" s="944"/>
      <c r="J3021" s="19" t="s">
        <v>385</v>
      </c>
      <c r="K3021" s="19">
        <f>SUM(K3017:K3020)</f>
        <v>0</v>
      </c>
      <c r="L3021" s="19">
        <f>SUM(L3017:L3020)</f>
        <v>0</v>
      </c>
      <c r="M3021" s="19">
        <f t="shared" ref="M3021:R3021" si="728">SUM(M3017:M3020)</f>
        <v>0</v>
      </c>
      <c r="N3021" s="19">
        <f t="shared" si="728"/>
        <v>0</v>
      </c>
      <c r="O3021" s="19">
        <f t="shared" si="728"/>
        <v>0</v>
      </c>
      <c r="P3021" s="19">
        <f t="shared" si="728"/>
        <v>0</v>
      </c>
      <c r="Q3021" s="19">
        <f t="shared" si="728"/>
        <v>0</v>
      </c>
      <c r="R3021" s="19">
        <f t="shared" si="728"/>
        <v>0</v>
      </c>
      <c r="S3021" s="947"/>
      <c r="T3021" s="914"/>
      <c r="U3021" s="914"/>
      <c r="V3021" s="914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</row>
    <row r="3022" spans="1:116" ht="9.75" customHeight="1" outlineLevel="3" thickBot="1" x14ac:dyDescent="0.2">
      <c r="A3022" s="30" t="s">
        <v>36</v>
      </c>
      <c r="B3022" s="31" t="s">
        <v>10</v>
      </c>
      <c r="C3022" s="10" t="s">
        <v>10</v>
      </c>
      <c r="D3022" s="25">
        <f>D3017</f>
        <v>10</v>
      </c>
      <c r="E3022" s="915" t="s">
        <v>46</v>
      </c>
      <c r="F3022" s="916"/>
      <c r="G3022" s="916"/>
      <c r="H3022" s="916"/>
      <c r="I3022" s="916"/>
      <c r="J3022" s="917"/>
      <c r="K3022" s="26">
        <f>K3011+K3016+K3021</f>
        <v>0</v>
      </c>
      <c r="L3022" s="26">
        <f t="shared" ref="L3022:R3022" si="729">L3011+L3016+L3021</f>
        <v>0</v>
      </c>
      <c r="M3022" s="26">
        <f t="shared" si="729"/>
        <v>0</v>
      </c>
      <c r="N3022" s="26">
        <f t="shared" si="729"/>
        <v>0</v>
      </c>
      <c r="O3022" s="26">
        <f t="shared" si="729"/>
        <v>0</v>
      </c>
      <c r="P3022" s="26">
        <f t="shared" si="729"/>
        <v>0</v>
      </c>
      <c r="Q3022" s="26">
        <f t="shared" si="729"/>
        <v>0</v>
      </c>
      <c r="R3022" s="26">
        <f t="shared" si="729"/>
        <v>0</v>
      </c>
      <c r="S3022" s="42" t="s">
        <v>13</v>
      </c>
      <c r="T3022" s="43" t="s">
        <v>13</v>
      </c>
      <c r="U3022" s="44" t="s">
        <v>13</v>
      </c>
      <c r="V3022" s="45" t="s">
        <v>13</v>
      </c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</row>
    <row r="3023" spans="1:116" ht="9.75" customHeight="1" outlineLevel="4" thickBot="1" x14ac:dyDescent="0.2">
      <c r="A3023" s="46" t="s">
        <v>36</v>
      </c>
      <c r="B3023" s="24" t="s">
        <v>10</v>
      </c>
      <c r="C3023" s="87" t="s">
        <v>10</v>
      </c>
      <c r="D3023" s="57">
        <f>D3006+1</f>
        <v>11</v>
      </c>
      <c r="E3023" s="969" t="s">
        <v>53</v>
      </c>
      <c r="F3023" s="970"/>
      <c r="G3023" s="970"/>
      <c r="H3023" s="970"/>
      <c r="I3023" s="970"/>
      <c r="J3023" s="970"/>
      <c r="K3023" s="970"/>
      <c r="L3023" s="970"/>
      <c r="M3023" s="970"/>
      <c r="N3023" s="970"/>
      <c r="O3023" s="970"/>
      <c r="P3023" s="970"/>
      <c r="Q3023" s="970"/>
      <c r="R3023" s="970"/>
      <c r="S3023" s="970"/>
      <c r="T3023" s="970"/>
      <c r="U3023" s="970"/>
      <c r="V3023" s="971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</row>
    <row r="3024" spans="1:116" ht="9.75" customHeight="1" outlineLevel="4" x14ac:dyDescent="0.15">
      <c r="A3024" s="948" t="s">
        <v>36</v>
      </c>
      <c r="B3024" s="951" t="s">
        <v>10</v>
      </c>
      <c r="C3024" s="954" t="s">
        <v>10</v>
      </c>
      <c r="D3024" s="978">
        <f>D3023</f>
        <v>11</v>
      </c>
      <c r="E3024" s="960" t="s">
        <v>10</v>
      </c>
      <c r="F3024" s="1138" t="s">
        <v>334</v>
      </c>
      <c r="G3024" s="986" t="s">
        <v>444</v>
      </c>
      <c r="H3024" s="942" t="s">
        <v>62</v>
      </c>
      <c r="I3024" s="986" t="s">
        <v>475</v>
      </c>
      <c r="J3024" s="16" t="s">
        <v>156</v>
      </c>
      <c r="K3024" s="20">
        <v>17568.97</v>
      </c>
      <c r="L3024" s="14">
        <v>13061.75</v>
      </c>
      <c r="M3024" s="15">
        <f>N3024+P3024</f>
        <v>13061.75</v>
      </c>
      <c r="N3024" s="15">
        <v>13061.75</v>
      </c>
      <c r="O3024" s="15"/>
      <c r="P3024" s="15"/>
      <c r="Q3024" s="14">
        <v>104064.68</v>
      </c>
      <c r="R3024" s="14"/>
      <c r="S3024" s="945"/>
      <c r="T3024" s="912"/>
      <c r="U3024" s="912"/>
      <c r="V3024" s="912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</row>
    <row r="3025" spans="1:116" ht="9.75" customHeight="1" outlineLevel="4" x14ac:dyDescent="0.15">
      <c r="A3025" s="949"/>
      <c r="B3025" s="952"/>
      <c r="C3025" s="955"/>
      <c r="D3025" s="979"/>
      <c r="E3025" s="961"/>
      <c r="F3025" s="1139"/>
      <c r="G3025" s="985"/>
      <c r="H3025" s="985"/>
      <c r="I3025" s="985"/>
      <c r="J3025" s="16" t="s">
        <v>157</v>
      </c>
      <c r="K3025" s="20"/>
      <c r="L3025" s="16"/>
      <c r="M3025" s="17"/>
      <c r="N3025" s="17"/>
      <c r="O3025" s="17"/>
      <c r="P3025" s="17"/>
      <c r="Q3025" s="16"/>
      <c r="R3025" s="16"/>
      <c r="S3025" s="946"/>
      <c r="T3025" s="913"/>
      <c r="U3025" s="913"/>
      <c r="V3025" s="913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</row>
    <row r="3026" spans="1:116" ht="9.75" customHeight="1" outlineLevel="4" x14ac:dyDescent="0.15">
      <c r="A3026" s="949"/>
      <c r="B3026" s="952"/>
      <c r="C3026" s="955"/>
      <c r="D3026" s="979"/>
      <c r="E3026" s="961"/>
      <c r="F3026" s="1139"/>
      <c r="G3026" s="985"/>
      <c r="H3026" s="97" t="s">
        <v>440</v>
      </c>
      <c r="I3026" s="985"/>
      <c r="J3026" s="16" t="s">
        <v>158</v>
      </c>
      <c r="K3026" s="20">
        <v>99557.46</v>
      </c>
      <c r="L3026" s="16"/>
      <c r="M3026" s="17"/>
      <c r="N3026" s="17"/>
      <c r="O3026" s="17"/>
      <c r="P3026" s="17"/>
      <c r="Q3026" s="16"/>
      <c r="R3026" s="16"/>
      <c r="S3026" s="946"/>
      <c r="T3026" s="913"/>
      <c r="U3026" s="913"/>
      <c r="V3026" s="913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</row>
    <row r="3027" spans="1:116" ht="9.75" customHeight="1" outlineLevel="4" x14ac:dyDescent="0.15">
      <c r="A3027" s="949"/>
      <c r="B3027" s="952"/>
      <c r="C3027" s="955"/>
      <c r="D3027" s="979"/>
      <c r="E3027" s="961"/>
      <c r="F3027" s="1140"/>
      <c r="G3027" s="987"/>
      <c r="H3027" s="989" t="s">
        <v>442</v>
      </c>
      <c r="I3027" s="987"/>
      <c r="J3027" s="18" t="s">
        <v>159</v>
      </c>
      <c r="K3027" s="21"/>
      <c r="L3027" s="18"/>
      <c r="M3027" s="18"/>
      <c r="N3027" s="18"/>
      <c r="O3027" s="18"/>
      <c r="P3027" s="18"/>
      <c r="Q3027" s="18"/>
      <c r="R3027" s="18"/>
      <c r="S3027" s="946"/>
      <c r="T3027" s="913"/>
      <c r="U3027" s="913"/>
      <c r="V3027" s="913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</row>
    <row r="3028" spans="1:116" ht="9.75" customHeight="1" outlineLevel="4" thickBot="1" x14ac:dyDescent="0.2">
      <c r="A3028" s="950"/>
      <c r="B3028" s="953"/>
      <c r="C3028" s="956"/>
      <c r="D3028" s="980"/>
      <c r="E3028" s="962"/>
      <c r="F3028" s="1141"/>
      <c r="G3028" s="988"/>
      <c r="H3028" s="944"/>
      <c r="I3028" s="988"/>
      <c r="J3028" s="19" t="s">
        <v>385</v>
      </c>
      <c r="K3028" s="19">
        <f>SUM(K3024:K3027)</f>
        <v>117126.43000000001</v>
      </c>
      <c r="L3028" s="19">
        <f>SUM(L3024:L3027)</f>
        <v>13061.75</v>
      </c>
      <c r="M3028" s="19">
        <f t="shared" ref="M3028:R3028" si="730">SUM(M3024:M3027)</f>
        <v>13061.75</v>
      </c>
      <c r="N3028" s="19">
        <f t="shared" si="730"/>
        <v>13061.75</v>
      </c>
      <c r="O3028" s="19">
        <f t="shared" si="730"/>
        <v>0</v>
      </c>
      <c r="P3028" s="19">
        <f t="shared" si="730"/>
        <v>0</v>
      </c>
      <c r="Q3028" s="19">
        <f t="shared" si="730"/>
        <v>104064.68</v>
      </c>
      <c r="R3028" s="19">
        <f t="shared" si="730"/>
        <v>0</v>
      </c>
      <c r="S3028" s="947"/>
      <c r="T3028" s="914"/>
      <c r="U3028" s="914"/>
      <c r="V3028" s="914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</row>
    <row r="3029" spans="1:116" ht="9.75" customHeight="1" outlineLevel="4" x14ac:dyDescent="0.15">
      <c r="A3029" s="948" t="s">
        <v>36</v>
      </c>
      <c r="B3029" s="951" t="s">
        <v>10</v>
      </c>
      <c r="C3029" s="954" t="s">
        <v>10</v>
      </c>
      <c r="D3029" s="978">
        <f>D3024</f>
        <v>11</v>
      </c>
      <c r="E3029" s="960" t="s">
        <v>11</v>
      </c>
      <c r="F3029" s="1145" t="s">
        <v>382</v>
      </c>
      <c r="G3029" s="942"/>
      <c r="H3029" s="942" t="s">
        <v>62</v>
      </c>
      <c r="I3029" s="942" t="s">
        <v>80</v>
      </c>
      <c r="J3029" s="14" t="s">
        <v>156</v>
      </c>
      <c r="K3029" s="20"/>
      <c r="L3029" s="20"/>
      <c r="M3029" s="17"/>
      <c r="N3029" s="17"/>
      <c r="O3029" s="17"/>
      <c r="P3029" s="17"/>
      <c r="Q3029" s="16"/>
      <c r="R3029" s="16"/>
      <c r="S3029" s="945"/>
      <c r="T3029" s="912"/>
      <c r="U3029" s="912"/>
      <c r="V3029" s="912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</row>
    <row r="3030" spans="1:116" ht="9.75" customHeight="1" outlineLevel="4" x14ac:dyDescent="0.15">
      <c r="A3030" s="949"/>
      <c r="B3030" s="952"/>
      <c r="C3030" s="955"/>
      <c r="D3030" s="979"/>
      <c r="E3030" s="961"/>
      <c r="F3030" s="1146"/>
      <c r="G3030" s="943"/>
      <c r="H3030" s="943"/>
      <c r="I3030" s="943"/>
      <c r="J3030" s="16" t="s">
        <v>157</v>
      </c>
      <c r="K3030" s="20"/>
      <c r="L3030" s="20"/>
      <c r="M3030" s="17"/>
      <c r="N3030" s="17"/>
      <c r="O3030" s="17"/>
      <c r="P3030" s="17"/>
      <c r="Q3030" s="16"/>
      <c r="R3030" s="16"/>
      <c r="S3030" s="946"/>
      <c r="T3030" s="913"/>
      <c r="U3030" s="913"/>
      <c r="V3030" s="913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</row>
    <row r="3031" spans="1:116" ht="9.75" customHeight="1" outlineLevel="4" x14ac:dyDescent="0.15">
      <c r="A3031" s="949"/>
      <c r="B3031" s="952"/>
      <c r="C3031" s="955"/>
      <c r="D3031" s="979"/>
      <c r="E3031" s="961"/>
      <c r="F3031" s="1146"/>
      <c r="G3031" s="943"/>
      <c r="H3031" s="943"/>
      <c r="I3031" s="943"/>
      <c r="J3031" s="16" t="s">
        <v>158</v>
      </c>
      <c r="K3031" s="20"/>
      <c r="L3031" s="20"/>
      <c r="M3031" s="17"/>
      <c r="N3031" s="17"/>
      <c r="O3031" s="17"/>
      <c r="P3031" s="17"/>
      <c r="Q3031" s="16"/>
      <c r="R3031" s="16"/>
      <c r="S3031" s="946"/>
      <c r="T3031" s="913"/>
      <c r="U3031" s="913"/>
      <c r="V3031" s="913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</row>
    <row r="3032" spans="1:116" ht="9.75" customHeight="1" outlineLevel="4" x14ac:dyDescent="0.15">
      <c r="A3032" s="949"/>
      <c r="B3032" s="952"/>
      <c r="C3032" s="955"/>
      <c r="D3032" s="979"/>
      <c r="E3032" s="961"/>
      <c r="F3032" s="1147"/>
      <c r="G3032" s="943"/>
      <c r="H3032" s="943"/>
      <c r="I3032" s="943"/>
      <c r="J3032" s="18" t="s">
        <v>159</v>
      </c>
      <c r="K3032" s="21"/>
      <c r="L3032" s="21"/>
      <c r="M3032" s="22"/>
      <c r="N3032" s="22"/>
      <c r="O3032" s="22"/>
      <c r="P3032" s="22"/>
      <c r="Q3032" s="18"/>
      <c r="R3032" s="18"/>
      <c r="S3032" s="946"/>
      <c r="T3032" s="913"/>
      <c r="U3032" s="913"/>
      <c r="V3032" s="913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</row>
    <row r="3033" spans="1:116" ht="9.75" customHeight="1" outlineLevel="4" thickBot="1" x14ac:dyDescent="0.2">
      <c r="A3033" s="950"/>
      <c r="B3033" s="953"/>
      <c r="C3033" s="956"/>
      <c r="D3033" s="980"/>
      <c r="E3033" s="962"/>
      <c r="F3033" s="1148"/>
      <c r="G3033" s="944"/>
      <c r="H3033" s="944"/>
      <c r="I3033" s="944"/>
      <c r="J3033" s="19" t="s">
        <v>385</v>
      </c>
      <c r="K3033" s="19">
        <f>SUM(K3029:K3032)</f>
        <v>0</v>
      </c>
      <c r="L3033" s="19">
        <f>SUM(L3029:L3032)</f>
        <v>0</v>
      </c>
      <c r="M3033" s="19">
        <f t="shared" ref="M3033:R3033" si="731">SUM(M3029:M3032)</f>
        <v>0</v>
      </c>
      <c r="N3033" s="19">
        <f t="shared" si="731"/>
        <v>0</v>
      </c>
      <c r="O3033" s="19">
        <f t="shared" si="731"/>
        <v>0</v>
      </c>
      <c r="P3033" s="19">
        <f t="shared" si="731"/>
        <v>0</v>
      </c>
      <c r="Q3033" s="19">
        <f t="shared" si="731"/>
        <v>0</v>
      </c>
      <c r="R3033" s="19">
        <f t="shared" si="731"/>
        <v>0</v>
      </c>
      <c r="S3033" s="947"/>
      <c r="T3033" s="914"/>
      <c r="U3033" s="914"/>
      <c r="V3033" s="914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6"/>
      <c r="CW3033" s="6"/>
      <c r="CX3033" s="6"/>
      <c r="CY3033" s="6"/>
      <c r="CZ3033" s="6"/>
      <c r="DA3033" s="6"/>
      <c r="DB3033" s="6"/>
      <c r="DC3033" s="6"/>
      <c r="DD3033" s="6"/>
      <c r="DE3033" s="6"/>
      <c r="DF3033" s="6"/>
      <c r="DG3033" s="6"/>
      <c r="DH3033" s="6"/>
      <c r="DI3033" s="6"/>
      <c r="DJ3033" s="6"/>
      <c r="DK3033" s="6"/>
      <c r="DL3033" s="6"/>
    </row>
    <row r="3034" spans="1:116" ht="9.75" customHeight="1" outlineLevel="4" x14ac:dyDescent="0.15">
      <c r="A3034" s="948" t="s">
        <v>36</v>
      </c>
      <c r="B3034" s="951" t="s">
        <v>10</v>
      </c>
      <c r="C3034" s="954" t="s">
        <v>10</v>
      </c>
      <c r="D3034" s="978">
        <f>D3029</f>
        <v>11</v>
      </c>
      <c r="E3034" s="960" t="s">
        <v>12</v>
      </c>
      <c r="F3034" s="963"/>
      <c r="G3034" s="942"/>
      <c r="H3034" s="942"/>
      <c r="I3034" s="942"/>
      <c r="J3034" s="14" t="s">
        <v>156</v>
      </c>
      <c r="K3034" s="20"/>
      <c r="L3034" s="20"/>
      <c r="M3034" s="17"/>
      <c r="N3034" s="17"/>
      <c r="O3034" s="17"/>
      <c r="P3034" s="47"/>
      <c r="Q3034" s="17"/>
      <c r="R3034" s="17"/>
      <c r="S3034" s="945"/>
      <c r="T3034" s="912"/>
      <c r="U3034" s="912"/>
      <c r="V3034" s="912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</row>
    <row r="3035" spans="1:116" ht="9.75" customHeight="1" outlineLevel="4" x14ac:dyDescent="0.15">
      <c r="A3035" s="949"/>
      <c r="B3035" s="952"/>
      <c r="C3035" s="955"/>
      <c r="D3035" s="979"/>
      <c r="E3035" s="961"/>
      <c r="F3035" s="964"/>
      <c r="G3035" s="943"/>
      <c r="H3035" s="943"/>
      <c r="I3035" s="943"/>
      <c r="J3035" s="16" t="s">
        <v>157</v>
      </c>
      <c r="K3035" s="20"/>
      <c r="L3035" s="20"/>
      <c r="M3035" s="17"/>
      <c r="N3035" s="17"/>
      <c r="O3035" s="17"/>
      <c r="P3035" s="47"/>
      <c r="Q3035" s="17"/>
      <c r="R3035" s="17"/>
      <c r="S3035" s="946"/>
      <c r="T3035" s="913"/>
      <c r="U3035" s="913"/>
      <c r="V3035" s="913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</row>
    <row r="3036" spans="1:116" ht="9.75" customHeight="1" outlineLevel="4" x14ac:dyDescent="0.15">
      <c r="A3036" s="949"/>
      <c r="B3036" s="952"/>
      <c r="C3036" s="955"/>
      <c r="D3036" s="979"/>
      <c r="E3036" s="961"/>
      <c r="F3036" s="964"/>
      <c r="G3036" s="943"/>
      <c r="H3036" s="943"/>
      <c r="I3036" s="943"/>
      <c r="J3036" s="16" t="s">
        <v>158</v>
      </c>
      <c r="K3036" s="20"/>
      <c r="L3036" s="20"/>
      <c r="M3036" s="17"/>
      <c r="N3036" s="17"/>
      <c r="O3036" s="17"/>
      <c r="P3036" s="47"/>
      <c r="Q3036" s="17"/>
      <c r="R3036" s="17"/>
      <c r="S3036" s="946"/>
      <c r="T3036" s="913"/>
      <c r="U3036" s="913"/>
      <c r="V3036" s="913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</row>
    <row r="3037" spans="1:116" ht="9.75" customHeight="1" outlineLevel="4" x14ac:dyDescent="0.15">
      <c r="A3037" s="949"/>
      <c r="B3037" s="952"/>
      <c r="C3037" s="955"/>
      <c r="D3037" s="979"/>
      <c r="E3037" s="961"/>
      <c r="F3037" s="964"/>
      <c r="G3037" s="943"/>
      <c r="H3037" s="943"/>
      <c r="I3037" s="943"/>
      <c r="J3037" s="18" t="s">
        <v>159</v>
      </c>
      <c r="K3037" s="21"/>
      <c r="L3037" s="21"/>
      <c r="M3037" s="22"/>
      <c r="N3037" s="22"/>
      <c r="O3037" s="22"/>
      <c r="P3037" s="48"/>
      <c r="Q3037" s="22"/>
      <c r="R3037" s="22"/>
      <c r="S3037" s="946"/>
      <c r="T3037" s="913"/>
      <c r="U3037" s="913"/>
      <c r="V3037" s="913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</row>
    <row r="3038" spans="1:116" ht="9.75" customHeight="1" outlineLevel="4" thickBot="1" x14ac:dyDescent="0.2">
      <c r="A3038" s="950"/>
      <c r="B3038" s="953"/>
      <c r="C3038" s="956"/>
      <c r="D3038" s="980"/>
      <c r="E3038" s="962"/>
      <c r="F3038" s="965"/>
      <c r="G3038" s="944"/>
      <c r="H3038" s="944"/>
      <c r="I3038" s="944"/>
      <c r="J3038" s="19" t="s">
        <v>385</v>
      </c>
      <c r="K3038" s="19">
        <f>SUM(K3034:K3037)</f>
        <v>0</v>
      </c>
      <c r="L3038" s="19">
        <f>SUM(L3034:L3037)</f>
        <v>0</v>
      </c>
      <c r="M3038" s="19">
        <f t="shared" ref="M3038:R3038" si="732">SUM(M3034:M3037)</f>
        <v>0</v>
      </c>
      <c r="N3038" s="19">
        <f t="shared" si="732"/>
        <v>0</v>
      </c>
      <c r="O3038" s="19">
        <f t="shared" si="732"/>
        <v>0</v>
      </c>
      <c r="P3038" s="19">
        <f t="shared" si="732"/>
        <v>0</v>
      </c>
      <c r="Q3038" s="19">
        <f t="shared" si="732"/>
        <v>0</v>
      </c>
      <c r="R3038" s="19">
        <f t="shared" si="732"/>
        <v>0</v>
      </c>
      <c r="S3038" s="947"/>
      <c r="T3038" s="914"/>
      <c r="U3038" s="914"/>
      <c r="V3038" s="914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</row>
    <row r="3039" spans="1:116" ht="9.75" customHeight="1" outlineLevel="3" thickBot="1" x14ac:dyDescent="0.2">
      <c r="A3039" s="30" t="s">
        <v>36</v>
      </c>
      <c r="B3039" s="31" t="s">
        <v>10</v>
      </c>
      <c r="C3039" s="10" t="s">
        <v>10</v>
      </c>
      <c r="D3039" s="25">
        <f>D3034</f>
        <v>11</v>
      </c>
      <c r="E3039" s="915" t="s">
        <v>46</v>
      </c>
      <c r="F3039" s="916"/>
      <c r="G3039" s="916"/>
      <c r="H3039" s="916"/>
      <c r="I3039" s="916"/>
      <c r="J3039" s="917"/>
      <c r="K3039" s="26">
        <f t="shared" ref="K3039:R3039" si="733">K3028+K3033+K3038</f>
        <v>117126.43000000001</v>
      </c>
      <c r="L3039" s="26">
        <f t="shared" si="733"/>
        <v>13061.75</v>
      </c>
      <c r="M3039" s="26">
        <f t="shared" si="733"/>
        <v>13061.75</v>
      </c>
      <c r="N3039" s="26">
        <f t="shared" si="733"/>
        <v>13061.75</v>
      </c>
      <c r="O3039" s="26">
        <f t="shared" si="733"/>
        <v>0</v>
      </c>
      <c r="P3039" s="26">
        <f t="shared" si="733"/>
        <v>0</v>
      </c>
      <c r="Q3039" s="26">
        <f t="shared" si="733"/>
        <v>104064.68</v>
      </c>
      <c r="R3039" s="26">
        <f t="shared" si="733"/>
        <v>0</v>
      </c>
      <c r="S3039" s="42" t="s">
        <v>13</v>
      </c>
      <c r="T3039" s="43" t="s">
        <v>13</v>
      </c>
      <c r="U3039" s="44" t="s">
        <v>13</v>
      </c>
      <c r="V3039" s="45" t="s">
        <v>13</v>
      </c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</row>
    <row r="3040" spans="1:116" ht="9.75" customHeight="1" outlineLevel="4" thickBot="1" x14ac:dyDescent="0.2">
      <c r="A3040" s="46" t="s">
        <v>36</v>
      </c>
      <c r="B3040" s="24" t="s">
        <v>10</v>
      </c>
      <c r="C3040" s="87" t="s">
        <v>10</v>
      </c>
      <c r="D3040" s="57">
        <f>D3023+1</f>
        <v>12</v>
      </c>
      <c r="E3040" s="969" t="s">
        <v>54</v>
      </c>
      <c r="F3040" s="970"/>
      <c r="G3040" s="970"/>
      <c r="H3040" s="970"/>
      <c r="I3040" s="970"/>
      <c r="J3040" s="970"/>
      <c r="K3040" s="970"/>
      <c r="L3040" s="970"/>
      <c r="M3040" s="970"/>
      <c r="N3040" s="970"/>
      <c r="O3040" s="970"/>
      <c r="P3040" s="970"/>
      <c r="Q3040" s="970"/>
      <c r="R3040" s="970"/>
      <c r="S3040" s="970"/>
      <c r="T3040" s="970"/>
      <c r="U3040" s="970"/>
      <c r="V3040" s="971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</row>
    <row r="3041" spans="1:44" ht="9.75" customHeight="1" outlineLevel="4" x14ac:dyDescent="0.15">
      <c r="A3041" s="948" t="s">
        <v>36</v>
      </c>
      <c r="B3041" s="951" t="s">
        <v>10</v>
      </c>
      <c r="C3041" s="954" t="s">
        <v>10</v>
      </c>
      <c r="D3041" s="978">
        <f>D3040</f>
        <v>12</v>
      </c>
      <c r="E3041" s="960" t="s">
        <v>10</v>
      </c>
      <c r="F3041" s="966"/>
      <c r="G3041" s="942"/>
      <c r="H3041" s="942"/>
      <c r="I3041" s="942"/>
      <c r="J3041" s="16" t="s">
        <v>156</v>
      </c>
      <c r="K3041" s="20"/>
      <c r="L3041" s="14"/>
      <c r="M3041" s="15"/>
      <c r="N3041" s="15"/>
      <c r="O3041" s="15"/>
      <c r="P3041" s="15"/>
      <c r="Q3041" s="14"/>
      <c r="R3041" s="14"/>
      <c r="S3041" s="945"/>
      <c r="T3041" s="912"/>
      <c r="U3041" s="912"/>
      <c r="V3041" s="912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</row>
    <row r="3042" spans="1:44" ht="9.75" customHeight="1" outlineLevel="4" x14ac:dyDescent="0.15">
      <c r="A3042" s="949"/>
      <c r="B3042" s="952"/>
      <c r="C3042" s="955"/>
      <c r="D3042" s="979"/>
      <c r="E3042" s="961"/>
      <c r="F3042" s="967"/>
      <c r="G3042" s="943"/>
      <c r="H3042" s="943"/>
      <c r="I3042" s="943"/>
      <c r="J3042" s="16" t="s">
        <v>157</v>
      </c>
      <c r="K3042" s="20"/>
      <c r="L3042" s="16"/>
      <c r="M3042" s="17"/>
      <c r="N3042" s="17"/>
      <c r="O3042" s="17"/>
      <c r="P3042" s="17"/>
      <c r="Q3042" s="16"/>
      <c r="R3042" s="16"/>
      <c r="S3042" s="946"/>
      <c r="T3042" s="913"/>
      <c r="U3042" s="913"/>
      <c r="V3042" s="913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</row>
    <row r="3043" spans="1:44" ht="9.75" customHeight="1" outlineLevel="4" x14ac:dyDescent="0.15">
      <c r="A3043" s="949"/>
      <c r="B3043" s="952"/>
      <c r="C3043" s="955"/>
      <c r="D3043" s="979"/>
      <c r="E3043" s="961"/>
      <c r="F3043" s="967"/>
      <c r="G3043" s="943"/>
      <c r="H3043" s="943"/>
      <c r="I3043" s="943"/>
      <c r="J3043" s="16" t="s">
        <v>158</v>
      </c>
      <c r="K3043" s="20"/>
      <c r="L3043" s="16"/>
      <c r="M3043" s="17"/>
      <c r="N3043" s="17"/>
      <c r="O3043" s="17"/>
      <c r="P3043" s="17"/>
      <c r="Q3043" s="16"/>
      <c r="R3043" s="16"/>
      <c r="S3043" s="946"/>
      <c r="T3043" s="913"/>
      <c r="U3043" s="913"/>
      <c r="V3043" s="913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</row>
    <row r="3044" spans="1:44" ht="9.75" customHeight="1" outlineLevel="4" x14ac:dyDescent="0.15">
      <c r="A3044" s="949"/>
      <c r="B3044" s="952"/>
      <c r="C3044" s="955"/>
      <c r="D3044" s="979"/>
      <c r="E3044" s="961"/>
      <c r="F3044" s="967"/>
      <c r="G3044" s="943"/>
      <c r="H3044" s="943"/>
      <c r="I3044" s="943"/>
      <c r="J3044" s="18" t="s">
        <v>159</v>
      </c>
      <c r="K3044" s="21"/>
      <c r="L3044" s="18"/>
      <c r="M3044" s="18"/>
      <c r="N3044" s="18"/>
      <c r="O3044" s="18"/>
      <c r="P3044" s="18"/>
      <c r="Q3044" s="18"/>
      <c r="R3044" s="18"/>
      <c r="S3044" s="946"/>
      <c r="T3044" s="913"/>
      <c r="U3044" s="913"/>
      <c r="V3044" s="913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</row>
    <row r="3045" spans="1:44" ht="12.75" customHeight="1" outlineLevel="4" thickBot="1" x14ac:dyDescent="0.2">
      <c r="A3045" s="950"/>
      <c r="B3045" s="953"/>
      <c r="C3045" s="956"/>
      <c r="D3045" s="980"/>
      <c r="E3045" s="962"/>
      <c r="F3045" s="968"/>
      <c r="G3045" s="944"/>
      <c r="H3045" s="944"/>
      <c r="I3045" s="944"/>
      <c r="J3045" s="19" t="s">
        <v>385</v>
      </c>
      <c r="K3045" s="19">
        <f>SUM(K3041:K3044)</f>
        <v>0</v>
      </c>
      <c r="L3045" s="19">
        <f>SUM(L3041:L3044)</f>
        <v>0</v>
      </c>
      <c r="M3045" s="19">
        <f t="shared" ref="M3045:R3045" si="734">SUM(M3041:M3044)</f>
        <v>0</v>
      </c>
      <c r="N3045" s="19">
        <f t="shared" si="734"/>
        <v>0</v>
      </c>
      <c r="O3045" s="19">
        <f t="shared" si="734"/>
        <v>0</v>
      </c>
      <c r="P3045" s="19">
        <f t="shared" si="734"/>
        <v>0</v>
      </c>
      <c r="Q3045" s="19">
        <f t="shared" si="734"/>
        <v>0</v>
      </c>
      <c r="R3045" s="19">
        <f t="shared" si="734"/>
        <v>0</v>
      </c>
      <c r="S3045" s="947"/>
      <c r="T3045" s="914"/>
      <c r="U3045" s="914"/>
      <c r="V3045" s="914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</row>
    <row r="3046" spans="1:44" ht="12.75" customHeight="1" outlineLevel="4" x14ac:dyDescent="0.15">
      <c r="A3046" s="948" t="s">
        <v>36</v>
      </c>
      <c r="B3046" s="951" t="s">
        <v>10</v>
      </c>
      <c r="C3046" s="954" t="s">
        <v>10</v>
      </c>
      <c r="D3046" s="978">
        <f>D3041</f>
        <v>12</v>
      </c>
      <c r="E3046" s="960" t="s">
        <v>11</v>
      </c>
      <c r="F3046" s="966"/>
      <c r="G3046" s="942"/>
      <c r="H3046" s="942"/>
      <c r="I3046" s="942"/>
      <c r="J3046" s="14" t="s">
        <v>156</v>
      </c>
      <c r="K3046" s="20"/>
      <c r="L3046" s="20"/>
      <c r="M3046" s="17"/>
      <c r="N3046" s="17"/>
      <c r="O3046" s="17"/>
      <c r="P3046" s="17"/>
      <c r="Q3046" s="16"/>
      <c r="R3046" s="16"/>
      <c r="S3046" s="945"/>
      <c r="T3046" s="912"/>
      <c r="U3046" s="912"/>
      <c r="V3046" s="912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</row>
    <row r="3047" spans="1:44" ht="12.75" customHeight="1" outlineLevel="4" x14ac:dyDescent="0.15">
      <c r="A3047" s="949"/>
      <c r="B3047" s="952"/>
      <c r="C3047" s="955"/>
      <c r="D3047" s="979"/>
      <c r="E3047" s="961"/>
      <c r="F3047" s="967"/>
      <c r="G3047" s="943"/>
      <c r="H3047" s="943"/>
      <c r="I3047" s="943"/>
      <c r="J3047" s="16" t="s">
        <v>157</v>
      </c>
      <c r="K3047" s="20"/>
      <c r="L3047" s="20"/>
      <c r="M3047" s="17"/>
      <c r="N3047" s="17"/>
      <c r="O3047" s="17"/>
      <c r="P3047" s="17"/>
      <c r="Q3047" s="16"/>
      <c r="R3047" s="16"/>
      <c r="S3047" s="946"/>
      <c r="T3047" s="913"/>
      <c r="U3047" s="913"/>
      <c r="V3047" s="913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</row>
    <row r="3048" spans="1:44" ht="12.75" customHeight="1" outlineLevel="4" x14ac:dyDescent="0.15">
      <c r="A3048" s="949"/>
      <c r="B3048" s="952"/>
      <c r="C3048" s="955"/>
      <c r="D3048" s="979"/>
      <c r="E3048" s="961"/>
      <c r="F3048" s="967"/>
      <c r="G3048" s="943"/>
      <c r="H3048" s="943"/>
      <c r="I3048" s="943"/>
      <c r="J3048" s="16" t="s">
        <v>158</v>
      </c>
      <c r="K3048" s="20"/>
      <c r="L3048" s="20"/>
      <c r="M3048" s="17"/>
      <c r="N3048" s="17"/>
      <c r="O3048" s="17"/>
      <c r="P3048" s="17"/>
      <c r="Q3048" s="16"/>
      <c r="R3048" s="16"/>
      <c r="S3048" s="946"/>
      <c r="T3048" s="913"/>
      <c r="U3048" s="913"/>
      <c r="V3048" s="913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</row>
    <row r="3049" spans="1:44" ht="12.75" customHeight="1" outlineLevel="4" x14ac:dyDescent="0.15">
      <c r="A3049" s="949"/>
      <c r="B3049" s="952"/>
      <c r="C3049" s="955"/>
      <c r="D3049" s="979"/>
      <c r="E3049" s="961"/>
      <c r="F3049" s="967"/>
      <c r="G3049" s="943"/>
      <c r="H3049" s="943"/>
      <c r="I3049" s="943"/>
      <c r="J3049" s="18" t="s">
        <v>159</v>
      </c>
      <c r="K3049" s="21"/>
      <c r="L3049" s="21"/>
      <c r="M3049" s="22"/>
      <c r="N3049" s="22"/>
      <c r="O3049" s="22"/>
      <c r="P3049" s="22"/>
      <c r="Q3049" s="18"/>
      <c r="R3049" s="18"/>
      <c r="S3049" s="946"/>
      <c r="T3049" s="913"/>
      <c r="U3049" s="913"/>
      <c r="V3049" s="913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</row>
    <row r="3050" spans="1:44" ht="9.75" customHeight="1" outlineLevel="4" thickBot="1" x14ac:dyDescent="0.2">
      <c r="A3050" s="950"/>
      <c r="B3050" s="953"/>
      <c r="C3050" s="956"/>
      <c r="D3050" s="980"/>
      <c r="E3050" s="962"/>
      <c r="F3050" s="968"/>
      <c r="G3050" s="944"/>
      <c r="H3050" s="944"/>
      <c r="I3050" s="944"/>
      <c r="J3050" s="19" t="s">
        <v>385</v>
      </c>
      <c r="K3050" s="19">
        <f>SUM(K3046:K3049)</f>
        <v>0</v>
      </c>
      <c r="L3050" s="19">
        <f>SUM(L3046:L3049)</f>
        <v>0</v>
      </c>
      <c r="M3050" s="19">
        <f t="shared" ref="M3050:R3050" si="735">SUM(M3046:M3049)</f>
        <v>0</v>
      </c>
      <c r="N3050" s="19">
        <f t="shared" si="735"/>
        <v>0</v>
      </c>
      <c r="O3050" s="19">
        <f t="shared" si="735"/>
        <v>0</v>
      </c>
      <c r="P3050" s="19">
        <f t="shared" si="735"/>
        <v>0</v>
      </c>
      <c r="Q3050" s="19">
        <f t="shared" si="735"/>
        <v>0</v>
      </c>
      <c r="R3050" s="19">
        <f t="shared" si="735"/>
        <v>0</v>
      </c>
      <c r="S3050" s="947"/>
      <c r="T3050" s="914"/>
      <c r="U3050" s="914"/>
      <c r="V3050" s="914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</row>
    <row r="3051" spans="1:44" ht="9.75" customHeight="1" outlineLevel="4" x14ac:dyDescent="0.15">
      <c r="A3051" s="948" t="s">
        <v>36</v>
      </c>
      <c r="B3051" s="951" t="s">
        <v>10</v>
      </c>
      <c r="C3051" s="954" t="s">
        <v>10</v>
      </c>
      <c r="D3051" s="978">
        <f>D3041</f>
        <v>12</v>
      </c>
      <c r="E3051" s="960" t="s">
        <v>12</v>
      </c>
      <c r="F3051" s="963"/>
      <c r="G3051" s="942"/>
      <c r="H3051" s="942"/>
      <c r="I3051" s="942"/>
      <c r="J3051" s="14" t="s">
        <v>156</v>
      </c>
      <c r="K3051" s="20"/>
      <c r="L3051" s="20"/>
      <c r="M3051" s="17"/>
      <c r="N3051" s="17"/>
      <c r="O3051" s="17"/>
      <c r="P3051" s="47"/>
      <c r="Q3051" s="17"/>
      <c r="R3051" s="17"/>
      <c r="S3051" s="945"/>
      <c r="T3051" s="912"/>
      <c r="U3051" s="912"/>
      <c r="V3051" s="912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</row>
    <row r="3052" spans="1:44" ht="9.75" customHeight="1" outlineLevel="4" x14ac:dyDescent="0.15">
      <c r="A3052" s="949"/>
      <c r="B3052" s="952"/>
      <c r="C3052" s="955"/>
      <c r="D3052" s="979"/>
      <c r="E3052" s="961"/>
      <c r="F3052" s="964"/>
      <c r="G3052" s="943"/>
      <c r="H3052" s="943"/>
      <c r="I3052" s="943"/>
      <c r="J3052" s="16" t="s">
        <v>157</v>
      </c>
      <c r="K3052" s="20"/>
      <c r="L3052" s="20"/>
      <c r="M3052" s="17"/>
      <c r="N3052" s="17"/>
      <c r="O3052" s="17"/>
      <c r="P3052" s="47"/>
      <c r="Q3052" s="17"/>
      <c r="R3052" s="17"/>
      <c r="S3052" s="946"/>
      <c r="T3052" s="913"/>
      <c r="U3052" s="913"/>
      <c r="V3052" s="913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</row>
    <row r="3053" spans="1:44" ht="9.75" customHeight="1" outlineLevel="4" x14ac:dyDescent="0.15">
      <c r="A3053" s="949"/>
      <c r="B3053" s="952"/>
      <c r="C3053" s="955"/>
      <c r="D3053" s="979"/>
      <c r="E3053" s="961"/>
      <c r="F3053" s="964"/>
      <c r="G3053" s="943"/>
      <c r="H3053" s="943"/>
      <c r="I3053" s="943"/>
      <c r="J3053" s="16" t="s">
        <v>158</v>
      </c>
      <c r="K3053" s="20"/>
      <c r="L3053" s="20"/>
      <c r="M3053" s="17"/>
      <c r="N3053" s="17"/>
      <c r="O3053" s="17"/>
      <c r="P3053" s="47"/>
      <c r="Q3053" s="17"/>
      <c r="R3053" s="17"/>
      <c r="S3053" s="946"/>
      <c r="T3053" s="913"/>
      <c r="U3053" s="913"/>
      <c r="V3053" s="913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</row>
    <row r="3054" spans="1:44" ht="9.75" customHeight="1" outlineLevel="4" x14ac:dyDescent="0.15">
      <c r="A3054" s="949"/>
      <c r="B3054" s="952"/>
      <c r="C3054" s="955"/>
      <c r="D3054" s="979"/>
      <c r="E3054" s="961"/>
      <c r="F3054" s="964"/>
      <c r="G3054" s="943"/>
      <c r="H3054" s="943"/>
      <c r="I3054" s="943"/>
      <c r="J3054" s="18" t="s">
        <v>159</v>
      </c>
      <c r="K3054" s="21"/>
      <c r="L3054" s="21"/>
      <c r="M3054" s="22"/>
      <c r="N3054" s="22"/>
      <c r="O3054" s="22"/>
      <c r="P3054" s="48"/>
      <c r="Q3054" s="22"/>
      <c r="R3054" s="22"/>
      <c r="S3054" s="946"/>
      <c r="T3054" s="913"/>
      <c r="U3054" s="913"/>
      <c r="V3054" s="913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</row>
    <row r="3055" spans="1:44" ht="9.75" customHeight="1" outlineLevel="4" thickBot="1" x14ac:dyDescent="0.2">
      <c r="A3055" s="950"/>
      <c r="B3055" s="953"/>
      <c r="C3055" s="956"/>
      <c r="D3055" s="980"/>
      <c r="E3055" s="962"/>
      <c r="F3055" s="965"/>
      <c r="G3055" s="944"/>
      <c r="H3055" s="944"/>
      <c r="I3055" s="944"/>
      <c r="J3055" s="19" t="s">
        <v>385</v>
      </c>
      <c r="K3055" s="19">
        <f>SUM(K3051:K3054)</f>
        <v>0</v>
      </c>
      <c r="L3055" s="19">
        <f>SUM(L3051:L3054)</f>
        <v>0</v>
      </c>
      <c r="M3055" s="19">
        <f t="shared" ref="M3055:R3055" si="736">SUM(M3051:M3054)</f>
        <v>0</v>
      </c>
      <c r="N3055" s="19">
        <f t="shared" si="736"/>
        <v>0</v>
      </c>
      <c r="O3055" s="19">
        <f t="shared" si="736"/>
        <v>0</v>
      </c>
      <c r="P3055" s="19">
        <f t="shared" si="736"/>
        <v>0</v>
      </c>
      <c r="Q3055" s="19">
        <f t="shared" si="736"/>
        <v>0</v>
      </c>
      <c r="R3055" s="19">
        <f t="shared" si="736"/>
        <v>0</v>
      </c>
      <c r="S3055" s="947"/>
      <c r="T3055" s="914"/>
      <c r="U3055" s="914"/>
      <c r="V3055" s="914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</row>
    <row r="3056" spans="1:44" ht="9.75" customHeight="1" outlineLevel="3" thickBot="1" x14ac:dyDescent="0.2">
      <c r="A3056" s="30" t="s">
        <v>36</v>
      </c>
      <c r="B3056" s="31" t="s">
        <v>10</v>
      </c>
      <c r="C3056" s="10" t="s">
        <v>10</v>
      </c>
      <c r="D3056" s="25">
        <v>12</v>
      </c>
      <c r="E3056" s="915" t="s">
        <v>46</v>
      </c>
      <c r="F3056" s="916"/>
      <c r="G3056" s="916"/>
      <c r="H3056" s="916"/>
      <c r="I3056" s="916"/>
      <c r="J3056" s="917"/>
      <c r="K3056" s="26">
        <f>K3045+K3050+K3055</f>
        <v>0</v>
      </c>
      <c r="L3056" s="26">
        <f>L3045+L3050+L3055</f>
        <v>0</v>
      </c>
      <c r="M3056" s="26">
        <f t="shared" ref="M3056:R3056" si="737">M3045+M3050+M3055</f>
        <v>0</v>
      </c>
      <c r="N3056" s="26">
        <f t="shared" si="737"/>
        <v>0</v>
      </c>
      <c r="O3056" s="26">
        <f t="shared" si="737"/>
        <v>0</v>
      </c>
      <c r="P3056" s="26">
        <f t="shared" si="737"/>
        <v>0</v>
      </c>
      <c r="Q3056" s="26">
        <f t="shared" si="737"/>
        <v>0</v>
      </c>
      <c r="R3056" s="26">
        <f t="shared" si="737"/>
        <v>0</v>
      </c>
      <c r="S3056" s="42" t="s">
        <v>13</v>
      </c>
      <c r="T3056" s="43" t="s">
        <v>13</v>
      </c>
      <c r="U3056" s="44" t="s">
        <v>13</v>
      </c>
      <c r="V3056" s="45" t="s">
        <v>13</v>
      </c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</row>
    <row r="3057" spans="1:116" ht="9.75" customHeight="1" outlineLevel="4" thickBot="1" x14ac:dyDescent="0.2">
      <c r="A3057" s="46" t="s">
        <v>36</v>
      </c>
      <c r="B3057" s="24" t="s">
        <v>10</v>
      </c>
      <c r="C3057" s="87" t="s">
        <v>10</v>
      </c>
      <c r="D3057" s="57">
        <f>D3040+1</f>
        <v>13</v>
      </c>
      <c r="E3057" s="969" t="s">
        <v>89</v>
      </c>
      <c r="F3057" s="970"/>
      <c r="G3057" s="970"/>
      <c r="H3057" s="970"/>
      <c r="I3057" s="970"/>
      <c r="J3057" s="970"/>
      <c r="K3057" s="970"/>
      <c r="L3057" s="970"/>
      <c r="M3057" s="970"/>
      <c r="N3057" s="970"/>
      <c r="O3057" s="970"/>
      <c r="P3057" s="970"/>
      <c r="Q3057" s="970"/>
      <c r="R3057" s="970"/>
      <c r="S3057" s="970"/>
      <c r="T3057" s="970"/>
      <c r="U3057" s="970"/>
      <c r="V3057" s="971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</row>
    <row r="3058" spans="1:116" ht="9.75" customHeight="1" outlineLevel="4" x14ac:dyDescent="0.15">
      <c r="A3058" s="948" t="s">
        <v>36</v>
      </c>
      <c r="B3058" s="951" t="s">
        <v>10</v>
      </c>
      <c r="C3058" s="954" t="s">
        <v>10</v>
      </c>
      <c r="D3058" s="978">
        <f>D3057</f>
        <v>13</v>
      </c>
      <c r="E3058" s="960" t="s">
        <v>10</v>
      </c>
      <c r="F3058" s="966"/>
      <c r="G3058" s="942"/>
      <c r="H3058" s="942"/>
      <c r="I3058" s="942"/>
      <c r="J3058" s="16" t="s">
        <v>156</v>
      </c>
      <c r="K3058" s="20"/>
      <c r="L3058" s="14"/>
      <c r="M3058" s="15"/>
      <c r="N3058" s="15"/>
      <c r="O3058" s="15"/>
      <c r="P3058" s="15"/>
      <c r="Q3058" s="14"/>
      <c r="R3058" s="14"/>
      <c r="S3058" s="945"/>
      <c r="T3058" s="912"/>
      <c r="U3058" s="912"/>
      <c r="V3058" s="912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</row>
    <row r="3059" spans="1:116" ht="9.75" customHeight="1" outlineLevel="4" x14ac:dyDescent="0.15">
      <c r="A3059" s="949"/>
      <c r="B3059" s="952"/>
      <c r="C3059" s="955"/>
      <c r="D3059" s="979"/>
      <c r="E3059" s="961"/>
      <c r="F3059" s="967"/>
      <c r="G3059" s="943"/>
      <c r="H3059" s="943"/>
      <c r="I3059" s="943"/>
      <c r="J3059" s="16" t="s">
        <v>157</v>
      </c>
      <c r="K3059" s="20"/>
      <c r="L3059" s="16"/>
      <c r="M3059" s="17"/>
      <c r="N3059" s="17"/>
      <c r="O3059" s="17"/>
      <c r="P3059" s="17"/>
      <c r="Q3059" s="16"/>
      <c r="R3059" s="16"/>
      <c r="S3059" s="946"/>
      <c r="T3059" s="913"/>
      <c r="U3059" s="913"/>
      <c r="V3059" s="913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</row>
    <row r="3060" spans="1:116" ht="9.75" customHeight="1" outlineLevel="4" x14ac:dyDescent="0.15">
      <c r="A3060" s="949"/>
      <c r="B3060" s="952"/>
      <c r="C3060" s="955"/>
      <c r="D3060" s="979"/>
      <c r="E3060" s="961"/>
      <c r="F3060" s="967"/>
      <c r="G3060" s="943"/>
      <c r="H3060" s="943"/>
      <c r="I3060" s="943"/>
      <c r="J3060" s="16" t="s">
        <v>158</v>
      </c>
      <c r="K3060" s="20"/>
      <c r="L3060" s="16"/>
      <c r="M3060" s="17"/>
      <c r="N3060" s="17"/>
      <c r="O3060" s="17"/>
      <c r="P3060" s="17"/>
      <c r="Q3060" s="16"/>
      <c r="R3060" s="16"/>
      <c r="S3060" s="946"/>
      <c r="T3060" s="913"/>
      <c r="U3060" s="913"/>
      <c r="V3060" s="913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6"/>
      <c r="CW3060" s="6"/>
      <c r="CX3060" s="6"/>
      <c r="CY3060" s="6"/>
      <c r="CZ3060" s="6"/>
      <c r="DA3060" s="6"/>
      <c r="DB3060" s="6"/>
      <c r="DC3060" s="6"/>
      <c r="DD3060" s="6"/>
      <c r="DE3060" s="6"/>
      <c r="DF3060" s="6"/>
      <c r="DG3060" s="6"/>
      <c r="DH3060" s="6"/>
      <c r="DI3060" s="6"/>
      <c r="DJ3060" s="6"/>
      <c r="DK3060" s="6"/>
      <c r="DL3060" s="6"/>
    </row>
    <row r="3061" spans="1:116" ht="9.75" customHeight="1" outlineLevel="4" x14ac:dyDescent="0.2">
      <c r="A3061" s="949"/>
      <c r="B3061" s="952"/>
      <c r="C3061" s="955"/>
      <c r="D3061" s="979"/>
      <c r="E3061" s="961"/>
      <c r="F3061" s="967"/>
      <c r="G3061" s="943"/>
      <c r="H3061" s="943"/>
      <c r="I3061" s="943"/>
      <c r="J3061" s="18" t="s">
        <v>159</v>
      </c>
      <c r="K3061" s="21"/>
      <c r="L3061" s="18"/>
      <c r="M3061" s="18"/>
      <c r="N3061" s="18"/>
      <c r="O3061" s="18"/>
      <c r="P3061" s="18"/>
      <c r="Q3061" s="18"/>
      <c r="R3061" s="18"/>
      <c r="S3061" s="946"/>
      <c r="T3061" s="913"/>
      <c r="U3061" s="913"/>
      <c r="V3061" s="913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  <c r="BP3061" s="5"/>
      <c r="BQ3061" s="5"/>
      <c r="BR3061" s="5"/>
      <c r="BS3061" s="5"/>
      <c r="BT3061" s="5"/>
      <c r="BU3061" s="5"/>
      <c r="BV3061" s="5"/>
      <c r="BW3061" s="5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  <c r="DE3061" s="5"/>
      <c r="DF3061" s="5"/>
      <c r="DG3061" s="5"/>
      <c r="DH3061" s="5"/>
      <c r="DI3061" s="5"/>
      <c r="DJ3061" s="5"/>
      <c r="DK3061" s="5"/>
      <c r="DL3061" s="5"/>
    </row>
    <row r="3062" spans="1:116" ht="9.75" customHeight="1" outlineLevel="4" thickBot="1" x14ac:dyDescent="0.25">
      <c r="A3062" s="950"/>
      <c r="B3062" s="953"/>
      <c r="C3062" s="956"/>
      <c r="D3062" s="980"/>
      <c r="E3062" s="962"/>
      <c r="F3062" s="968"/>
      <c r="G3062" s="944"/>
      <c r="H3062" s="944"/>
      <c r="I3062" s="944"/>
      <c r="J3062" s="19" t="s">
        <v>385</v>
      </c>
      <c r="K3062" s="19">
        <f>SUM(K3058:K3061)</f>
        <v>0</v>
      </c>
      <c r="L3062" s="19">
        <f>SUM(L3058:L3061)</f>
        <v>0</v>
      </c>
      <c r="M3062" s="19">
        <f t="shared" ref="M3062:R3062" si="738">SUM(M3058:M3061)</f>
        <v>0</v>
      </c>
      <c r="N3062" s="19">
        <f t="shared" si="738"/>
        <v>0</v>
      </c>
      <c r="O3062" s="19">
        <f t="shared" si="738"/>
        <v>0</v>
      </c>
      <c r="P3062" s="19">
        <f t="shared" si="738"/>
        <v>0</v>
      </c>
      <c r="Q3062" s="19">
        <f t="shared" si="738"/>
        <v>0</v>
      </c>
      <c r="R3062" s="19">
        <f t="shared" si="738"/>
        <v>0</v>
      </c>
      <c r="S3062" s="947"/>
      <c r="T3062" s="914"/>
      <c r="U3062" s="914"/>
      <c r="V3062" s="914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  <c r="BP3062" s="5"/>
      <c r="BQ3062" s="5"/>
      <c r="BR3062" s="5"/>
      <c r="BS3062" s="5"/>
      <c r="BT3062" s="5"/>
      <c r="BU3062" s="5"/>
      <c r="BV3062" s="5"/>
      <c r="BW3062" s="5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  <c r="DE3062" s="5"/>
      <c r="DF3062" s="5"/>
      <c r="DG3062" s="5"/>
      <c r="DH3062" s="5"/>
      <c r="DI3062" s="5"/>
      <c r="DJ3062" s="5"/>
      <c r="DK3062" s="5"/>
      <c r="DL3062" s="5"/>
    </row>
    <row r="3063" spans="1:116" ht="9.75" customHeight="1" outlineLevel="4" x14ac:dyDescent="0.2">
      <c r="A3063" s="948" t="s">
        <v>36</v>
      </c>
      <c r="B3063" s="951" t="s">
        <v>10</v>
      </c>
      <c r="C3063" s="954" t="s">
        <v>10</v>
      </c>
      <c r="D3063" s="978">
        <f>D3058</f>
        <v>13</v>
      </c>
      <c r="E3063" s="960" t="s">
        <v>11</v>
      </c>
      <c r="F3063" s="966"/>
      <c r="G3063" s="942"/>
      <c r="H3063" s="942"/>
      <c r="I3063" s="942"/>
      <c r="J3063" s="14" t="s">
        <v>156</v>
      </c>
      <c r="K3063" s="20"/>
      <c r="L3063" s="20"/>
      <c r="M3063" s="17"/>
      <c r="N3063" s="17"/>
      <c r="O3063" s="17"/>
      <c r="P3063" s="17"/>
      <c r="Q3063" s="16"/>
      <c r="R3063" s="16"/>
      <c r="S3063" s="945"/>
      <c r="T3063" s="912"/>
      <c r="U3063" s="912"/>
      <c r="V3063" s="912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  <c r="BP3063" s="5"/>
      <c r="BQ3063" s="5"/>
      <c r="BR3063" s="5"/>
      <c r="BS3063" s="5"/>
      <c r="BT3063" s="5"/>
      <c r="BU3063" s="5"/>
      <c r="BV3063" s="5"/>
      <c r="BW3063" s="5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  <c r="DE3063" s="5"/>
      <c r="DF3063" s="5"/>
      <c r="DG3063" s="5"/>
      <c r="DH3063" s="5"/>
      <c r="DI3063" s="5"/>
      <c r="DJ3063" s="5"/>
      <c r="DK3063" s="5"/>
      <c r="DL3063" s="5"/>
    </row>
    <row r="3064" spans="1:116" ht="10.5" outlineLevel="4" x14ac:dyDescent="0.15">
      <c r="A3064" s="949"/>
      <c r="B3064" s="952"/>
      <c r="C3064" s="955"/>
      <c r="D3064" s="979"/>
      <c r="E3064" s="961"/>
      <c r="F3064" s="967"/>
      <c r="G3064" s="943"/>
      <c r="H3064" s="943"/>
      <c r="I3064" s="943"/>
      <c r="J3064" s="16" t="s">
        <v>157</v>
      </c>
      <c r="K3064" s="20"/>
      <c r="L3064" s="20"/>
      <c r="M3064" s="17"/>
      <c r="N3064" s="17"/>
      <c r="O3064" s="17"/>
      <c r="P3064" s="17"/>
      <c r="Q3064" s="16"/>
      <c r="R3064" s="16"/>
      <c r="S3064" s="946"/>
      <c r="T3064" s="913"/>
      <c r="U3064" s="913"/>
      <c r="V3064" s="913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</row>
    <row r="3065" spans="1:116" ht="15" customHeight="1" outlineLevel="4" x14ac:dyDescent="0.2">
      <c r="A3065" s="949"/>
      <c r="B3065" s="952"/>
      <c r="C3065" s="955"/>
      <c r="D3065" s="979"/>
      <c r="E3065" s="961"/>
      <c r="F3065" s="967"/>
      <c r="G3065" s="943"/>
      <c r="H3065" s="943"/>
      <c r="I3065" s="943"/>
      <c r="J3065" s="16" t="s">
        <v>158</v>
      </c>
      <c r="K3065" s="20"/>
      <c r="L3065" s="20"/>
      <c r="M3065" s="17"/>
      <c r="N3065" s="17"/>
      <c r="O3065" s="17"/>
      <c r="P3065" s="17"/>
      <c r="Q3065" s="16"/>
      <c r="R3065" s="16"/>
      <c r="S3065" s="946"/>
      <c r="T3065" s="913"/>
      <c r="U3065" s="913"/>
      <c r="V3065" s="913"/>
      <c r="W3065" s="6"/>
      <c r="X3065" s="6"/>
      <c r="Y3065" s="6"/>
      <c r="Z3065" s="6"/>
      <c r="AA3065" s="5"/>
      <c r="AB3065" s="5"/>
      <c r="AC3065" s="5"/>
      <c r="AD3065" s="5"/>
      <c r="AE3065" s="5"/>
      <c r="AF3065" s="5"/>
      <c r="AG3065" s="5"/>
    </row>
    <row r="3066" spans="1:116" ht="15" customHeight="1" outlineLevel="4" x14ac:dyDescent="0.2">
      <c r="A3066" s="949"/>
      <c r="B3066" s="952"/>
      <c r="C3066" s="955"/>
      <c r="D3066" s="979"/>
      <c r="E3066" s="961"/>
      <c r="F3066" s="967"/>
      <c r="G3066" s="943"/>
      <c r="H3066" s="943"/>
      <c r="I3066" s="943"/>
      <c r="J3066" s="18" t="s">
        <v>159</v>
      </c>
      <c r="K3066" s="21"/>
      <c r="L3066" s="21"/>
      <c r="M3066" s="22"/>
      <c r="N3066" s="22"/>
      <c r="O3066" s="22"/>
      <c r="P3066" s="22"/>
      <c r="Q3066" s="18"/>
      <c r="R3066" s="18"/>
      <c r="S3066" s="946"/>
      <c r="T3066" s="913"/>
      <c r="U3066" s="913"/>
      <c r="V3066" s="913"/>
      <c r="W3066" s="6"/>
      <c r="X3066" s="6"/>
      <c r="Y3066" s="6"/>
      <c r="Z3066" s="6"/>
      <c r="AA3066" s="5"/>
      <c r="AB3066" s="5"/>
      <c r="AC3066" s="5"/>
      <c r="AD3066" s="5"/>
      <c r="AE3066" s="5"/>
      <c r="AF3066" s="5"/>
      <c r="AG3066" s="5"/>
    </row>
    <row r="3067" spans="1:116" ht="11.25" customHeight="1" outlineLevel="4" thickBot="1" x14ac:dyDescent="0.25">
      <c r="A3067" s="950"/>
      <c r="B3067" s="953"/>
      <c r="C3067" s="956"/>
      <c r="D3067" s="980"/>
      <c r="E3067" s="962"/>
      <c r="F3067" s="968"/>
      <c r="G3067" s="944"/>
      <c r="H3067" s="944"/>
      <c r="I3067" s="944"/>
      <c r="J3067" s="19" t="s">
        <v>385</v>
      </c>
      <c r="K3067" s="19">
        <f>SUM(K3063:K3066)</f>
        <v>0</v>
      </c>
      <c r="L3067" s="19">
        <f>SUM(L3063:L3066)</f>
        <v>0</v>
      </c>
      <c r="M3067" s="19">
        <f t="shared" ref="M3067:R3067" si="739">SUM(M3063:M3066)</f>
        <v>0</v>
      </c>
      <c r="N3067" s="19">
        <f t="shared" si="739"/>
        <v>0</v>
      </c>
      <c r="O3067" s="19">
        <f t="shared" si="739"/>
        <v>0</v>
      </c>
      <c r="P3067" s="19">
        <f t="shared" si="739"/>
        <v>0</v>
      </c>
      <c r="Q3067" s="19">
        <f t="shared" si="739"/>
        <v>0</v>
      </c>
      <c r="R3067" s="19">
        <f t="shared" si="739"/>
        <v>0</v>
      </c>
      <c r="S3067" s="947"/>
      <c r="T3067" s="914"/>
      <c r="U3067" s="914"/>
      <c r="V3067" s="914"/>
      <c r="W3067" s="6"/>
      <c r="X3067" s="6"/>
      <c r="Y3067" s="6"/>
      <c r="Z3067" s="6"/>
      <c r="AA3067" s="5"/>
      <c r="AB3067" s="5"/>
      <c r="AC3067" s="5"/>
      <c r="AD3067" s="5"/>
      <c r="AE3067" s="5"/>
      <c r="AF3067" s="5"/>
      <c r="AG3067" s="5"/>
    </row>
    <row r="3068" spans="1:116" ht="10.5" outlineLevel="4" x14ac:dyDescent="0.2">
      <c r="A3068" s="948" t="s">
        <v>36</v>
      </c>
      <c r="B3068" s="951" t="s">
        <v>10</v>
      </c>
      <c r="C3068" s="954" t="s">
        <v>10</v>
      </c>
      <c r="D3068" s="978">
        <f>D3063</f>
        <v>13</v>
      </c>
      <c r="E3068" s="960" t="s">
        <v>12</v>
      </c>
      <c r="F3068" s="963"/>
      <c r="G3068" s="942"/>
      <c r="H3068" s="942"/>
      <c r="I3068" s="942"/>
      <c r="J3068" s="14" t="s">
        <v>156</v>
      </c>
      <c r="K3068" s="20"/>
      <c r="L3068" s="20"/>
      <c r="M3068" s="17"/>
      <c r="N3068" s="17"/>
      <c r="O3068" s="17"/>
      <c r="P3068" s="47"/>
      <c r="Q3068" s="17"/>
      <c r="R3068" s="17"/>
      <c r="S3068" s="945"/>
      <c r="T3068" s="912"/>
      <c r="U3068" s="912"/>
      <c r="V3068" s="912"/>
      <c r="W3068" s="6"/>
      <c r="X3068" s="6"/>
      <c r="Y3068" s="6"/>
      <c r="Z3068" s="6"/>
      <c r="AA3068" s="5"/>
      <c r="AB3068" s="5"/>
      <c r="AC3068" s="5"/>
      <c r="AD3068" s="5"/>
      <c r="AE3068" s="5"/>
      <c r="AF3068" s="5"/>
      <c r="AG3068" s="5"/>
    </row>
    <row r="3069" spans="1:116" ht="10.5" outlineLevel="4" x14ac:dyDescent="0.2">
      <c r="A3069" s="949"/>
      <c r="B3069" s="952"/>
      <c r="C3069" s="955"/>
      <c r="D3069" s="979"/>
      <c r="E3069" s="961"/>
      <c r="F3069" s="964"/>
      <c r="G3069" s="943"/>
      <c r="H3069" s="943"/>
      <c r="I3069" s="943"/>
      <c r="J3069" s="16" t="s">
        <v>157</v>
      </c>
      <c r="K3069" s="20"/>
      <c r="L3069" s="20"/>
      <c r="M3069" s="17"/>
      <c r="N3069" s="17"/>
      <c r="O3069" s="17"/>
      <c r="P3069" s="47"/>
      <c r="Q3069" s="17"/>
      <c r="R3069" s="17"/>
      <c r="S3069" s="946"/>
      <c r="T3069" s="913"/>
      <c r="U3069" s="913"/>
      <c r="V3069" s="913"/>
      <c r="W3069" s="6"/>
      <c r="X3069" s="6"/>
      <c r="Y3069" s="6"/>
      <c r="Z3069" s="6"/>
      <c r="AA3069" s="5"/>
      <c r="AB3069" s="5"/>
      <c r="AC3069" s="5"/>
      <c r="AD3069" s="5"/>
      <c r="AE3069" s="5"/>
      <c r="AF3069" s="5"/>
      <c r="AG3069" s="5"/>
    </row>
    <row r="3070" spans="1:116" ht="10.5" outlineLevel="4" x14ac:dyDescent="0.2">
      <c r="A3070" s="949"/>
      <c r="B3070" s="952"/>
      <c r="C3070" s="955"/>
      <c r="D3070" s="979"/>
      <c r="E3070" s="961"/>
      <c r="F3070" s="964"/>
      <c r="G3070" s="943"/>
      <c r="H3070" s="943"/>
      <c r="I3070" s="943"/>
      <c r="J3070" s="16" t="s">
        <v>158</v>
      </c>
      <c r="K3070" s="20"/>
      <c r="L3070" s="20"/>
      <c r="M3070" s="17"/>
      <c r="N3070" s="17"/>
      <c r="O3070" s="17"/>
      <c r="P3070" s="47"/>
      <c r="Q3070" s="17"/>
      <c r="R3070" s="17"/>
      <c r="S3070" s="946"/>
      <c r="T3070" s="913"/>
      <c r="U3070" s="913"/>
      <c r="V3070" s="913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</row>
    <row r="3071" spans="1:116" ht="10.5" outlineLevel="4" x14ac:dyDescent="0.2">
      <c r="A3071" s="949"/>
      <c r="B3071" s="952"/>
      <c r="C3071" s="955"/>
      <c r="D3071" s="979"/>
      <c r="E3071" s="961"/>
      <c r="F3071" s="964"/>
      <c r="G3071" s="943"/>
      <c r="H3071" s="943"/>
      <c r="I3071" s="943"/>
      <c r="J3071" s="18" t="s">
        <v>159</v>
      </c>
      <c r="K3071" s="21"/>
      <c r="L3071" s="21"/>
      <c r="M3071" s="22"/>
      <c r="N3071" s="22"/>
      <c r="O3071" s="22"/>
      <c r="P3071" s="48"/>
      <c r="Q3071" s="22"/>
      <c r="R3071" s="22"/>
      <c r="S3071" s="946"/>
      <c r="T3071" s="913"/>
      <c r="U3071" s="913"/>
      <c r="V3071" s="913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</row>
    <row r="3072" spans="1:116" ht="11.25" outlineLevel="4" thickBot="1" x14ac:dyDescent="0.25">
      <c r="A3072" s="950"/>
      <c r="B3072" s="953"/>
      <c r="C3072" s="956"/>
      <c r="D3072" s="980"/>
      <c r="E3072" s="962"/>
      <c r="F3072" s="965"/>
      <c r="G3072" s="944"/>
      <c r="H3072" s="944"/>
      <c r="I3072" s="944"/>
      <c r="J3072" s="19" t="s">
        <v>385</v>
      </c>
      <c r="K3072" s="19">
        <f>SUM(K3068:K3071)</f>
        <v>0</v>
      </c>
      <c r="L3072" s="19">
        <f>SUM(L3068:L3071)</f>
        <v>0</v>
      </c>
      <c r="M3072" s="19">
        <f t="shared" ref="M3072:R3072" si="740">SUM(M3068:M3071)</f>
        <v>0</v>
      </c>
      <c r="N3072" s="19">
        <f t="shared" si="740"/>
        <v>0</v>
      </c>
      <c r="O3072" s="19">
        <f t="shared" si="740"/>
        <v>0</v>
      </c>
      <c r="P3072" s="19">
        <f t="shared" si="740"/>
        <v>0</v>
      </c>
      <c r="Q3072" s="19">
        <f t="shared" si="740"/>
        <v>0</v>
      </c>
      <c r="R3072" s="19">
        <f t="shared" si="740"/>
        <v>0</v>
      </c>
      <c r="S3072" s="947"/>
      <c r="T3072" s="914"/>
      <c r="U3072" s="914"/>
      <c r="V3072" s="914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</row>
    <row r="3073" spans="1:33" ht="11.25" outlineLevel="3" thickBot="1" x14ac:dyDescent="0.25">
      <c r="A3073" s="30" t="s">
        <v>36</v>
      </c>
      <c r="B3073" s="31" t="s">
        <v>10</v>
      </c>
      <c r="C3073" s="10" t="s">
        <v>10</v>
      </c>
      <c r="D3073" s="25">
        <f>D3068</f>
        <v>13</v>
      </c>
      <c r="E3073" s="915" t="s">
        <v>46</v>
      </c>
      <c r="F3073" s="916"/>
      <c r="G3073" s="916"/>
      <c r="H3073" s="916"/>
      <c r="I3073" s="916"/>
      <c r="J3073" s="917"/>
      <c r="K3073" s="26">
        <f>K3062+K3067+K3072</f>
        <v>0</v>
      </c>
      <c r="L3073" s="26">
        <f t="shared" ref="L3073:R3073" si="741">L3062+L3067+L3072</f>
        <v>0</v>
      </c>
      <c r="M3073" s="26">
        <f t="shared" si="741"/>
        <v>0</v>
      </c>
      <c r="N3073" s="26">
        <f t="shared" si="741"/>
        <v>0</v>
      </c>
      <c r="O3073" s="26">
        <f t="shared" si="741"/>
        <v>0</v>
      </c>
      <c r="P3073" s="26">
        <f t="shared" si="741"/>
        <v>0</v>
      </c>
      <c r="Q3073" s="26">
        <f t="shared" si="741"/>
        <v>0</v>
      </c>
      <c r="R3073" s="26">
        <f t="shared" si="741"/>
        <v>0</v>
      </c>
      <c r="S3073" s="42" t="s">
        <v>13</v>
      </c>
      <c r="T3073" s="43" t="s">
        <v>13</v>
      </c>
      <c r="U3073" s="44" t="s">
        <v>13</v>
      </c>
      <c r="V3073" s="45" t="s">
        <v>13</v>
      </c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</row>
    <row r="3074" spans="1:33" ht="11.25" customHeight="1" outlineLevel="4" thickBot="1" x14ac:dyDescent="0.25">
      <c r="A3074" s="46" t="s">
        <v>36</v>
      </c>
      <c r="B3074" s="24" t="s">
        <v>10</v>
      </c>
      <c r="C3074" s="87" t="s">
        <v>10</v>
      </c>
      <c r="D3074" s="57">
        <f>D3057+1</f>
        <v>14</v>
      </c>
      <c r="E3074" s="969" t="s">
        <v>55</v>
      </c>
      <c r="F3074" s="970"/>
      <c r="G3074" s="970"/>
      <c r="H3074" s="970"/>
      <c r="I3074" s="970"/>
      <c r="J3074" s="970"/>
      <c r="K3074" s="970"/>
      <c r="L3074" s="970"/>
      <c r="M3074" s="970"/>
      <c r="N3074" s="970"/>
      <c r="O3074" s="970"/>
      <c r="P3074" s="970"/>
      <c r="Q3074" s="970"/>
      <c r="R3074" s="970"/>
      <c r="S3074" s="970"/>
      <c r="T3074" s="970"/>
      <c r="U3074" s="970"/>
      <c r="V3074" s="971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</row>
    <row r="3075" spans="1:33" ht="10.5" outlineLevel="4" x14ac:dyDescent="0.2">
      <c r="A3075" s="948" t="s">
        <v>36</v>
      </c>
      <c r="B3075" s="951" t="s">
        <v>10</v>
      </c>
      <c r="C3075" s="954" t="s">
        <v>10</v>
      </c>
      <c r="D3075" s="978">
        <f>D3074</f>
        <v>14</v>
      </c>
      <c r="E3075" s="960" t="s">
        <v>10</v>
      </c>
      <c r="F3075" s="966"/>
      <c r="G3075" s="942"/>
      <c r="H3075" s="942"/>
      <c r="I3075" s="942"/>
      <c r="J3075" s="16" t="s">
        <v>156</v>
      </c>
      <c r="K3075" s="20"/>
      <c r="L3075" s="14"/>
      <c r="M3075" s="15"/>
      <c r="N3075" s="15"/>
      <c r="O3075" s="15"/>
      <c r="P3075" s="15"/>
      <c r="Q3075" s="14"/>
      <c r="R3075" s="14"/>
      <c r="S3075" s="945"/>
      <c r="T3075" s="912"/>
      <c r="U3075" s="912"/>
      <c r="V3075" s="912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</row>
    <row r="3076" spans="1:33" ht="10.5" outlineLevel="4" x14ac:dyDescent="0.2">
      <c r="A3076" s="949"/>
      <c r="B3076" s="952"/>
      <c r="C3076" s="955"/>
      <c r="D3076" s="979"/>
      <c r="E3076" s="961"/>
      <c r="F3076" s="967"/>
      <c r="G3076" s="943"/>
      <c r="H3076" s="943"/>
      <c r="I3076" s="943"/>
      <c r="J3076" s="16" t="s">
        <v>157</v>
      </c>
      <c r="K3076" s="20"/>
      <c r="L3076" s="16"/>
      <c r="M3076" s="17"/>
      <c r="N3076" s="17"/>
      <c r="O3076" s="17"/>
      <c r="P3076" s="17"/>
      <c r="Q3076" s="16"/>
      <c r="R3076" s="16"/>
      <c r="S3076" s="946"/>
      <c r="T3076" s="913"/>
      <c r="U3076" s="913"/>
      <c r="V3076" s="913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</row>
    <row r="3077" spans="1:33" ht="10.5" outlineLevel="4" x14ac:dyDescent="0.2">
      <c r="A3077" s="949"/>
      <c r="B3077" s="952"/>
      <c r="C3077" s="955"/>
      <c r="D3077" s="979"/>
      <c r="E3077" s="961"/>
      <c r="F3077" s="967"/>
      <c r="G3077" s="943"/>
      <c r="H3077" s="943"/>
      <c r="I3077" s="943"/>
      <c r="J3077" s="16" t="s">
        <v>158</v>
      </c>
      <c r="K3077" s="20"/>
      <c r="L3077" s="16"/>
      <c r="M3077" s="17"/>
      <c r="N3077" s="17"/>
      <c r="O3077" s="17"/>
      <c r="P3077" s="17"/>
      <c r="Q3077" s="16"/>
      <c r="R3077" s="16"/>
      <c r="S3077" s="946"/>
      <c r="T3077" s="913"/>
      <c r="U3077" s="913"/>
      <c r="V3077" s="913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</row>
    <row r="3078" spans="1:33" ht="10.5" outlineLevel="4" x14ac:dyDescent="0.2">
      <c r="A3078" s="949"/>
      <c r="B3078" s="952"/>
      <c r="C3078" s="955"/>
      <c r="D3078" s="979"/>
      <c r="E3078" s="961"/>
      <c r="F3078" s="967"/>
      <c r="G3078" s="943"/>
      <c r="H3078" s="943"/>
      <c r="I3078" s="943"/>
      <c r="J3078" s="18" t="s">
        <v>159</v>
      </c>
      <c r="K3078" s="21"/>
      <c r="L3078" s="18"/>
      <c r="M3078" s="18"/>
      <c r="N3078" s="18"/>
      <c r="O3078" s="18"/>
      <c r="P3078" s="18"/>
      <c r="Q3078" s="18"/>
      <c r="R3078" s="18"/>
      <c r="S3078" s="946"/>
      <c r="T3078" s="913"/>
      <c r="U3078" s="913"/>
      <c r="V3078" s="913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</row>
    <row r="3079" spans="1:33" ht="11.25" outlineLevel="4" thickBot="1" x14ac:dyDescent="0.25">
      <c r="A3079" s="950"/>
      <c r="B3079" s="953"/>
      <c r="C3079" s="956"/>
      <c r="D3079" s="980"/>
      <c r="E3079" s="962"/>
      <c r="F3079" s="968"/>
      <c r="G3079" s="944"/>
      <c r="H3079" s="944"/>
      <c r="I3079" s="944"/>
      <c r="J3079" s="19" t="s">
        <v>385</v>
      </c>
      <c r="K3079" s="19">
        <f>SUM(K3075:K3078)</f>
        <v>0</v>
      </c>
      <c r="L3079" s="19">
        <f>SUM(L3075:L3078)</f>
        <v>0</v>
      </c>
      <c r="M3079" s="19">
        <f t="shared" ref="M3079:R3079" si="742">SUM(M3075:M3078)</f>
        <v>0</v>
      </c>
      <c r="N3079" s="19">
        <f t="shared" si="742"/>
        <v>0</v>
      </c>
      <c r="O3079" s="19">
        <f t="shared" si="742"/>
        <v>0</v>
      </c>
      <c r="P3079" s="19">
        <f t="shared" si="742"/>
        <v>0</v>
      </c>
      <c r="Q3079" s="19">
        <f t="shared" si="742"/>
        <v>0</v>
      </c>
      <c r="R3079" s="19">
        <f t="shared" si="742"/>
        <v>0</v>
      </c>
      <c r="S3079" s="947"/>
      <c r="T3079" s="914"/>
      <c r="U3079" s="914"/>
      <c r="V3079" s="914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</row>
    <row r="3080" spans="1:33" ht="10.5" outlineLevel="4" x14ac:dyDescent="0.15">
      <c r="A3080" s="948" t="s">
        <v>36</v>
      </c>
      <c r="B3080" s="951" t="s">
        <v>10</v>
      </c>
      <c r="C3080" s="954" t="s">
        <v>10</v>
      </c>
      <c r="D3080" s="978">
        <f>D3075</f>
        <v>14</v>
      </c>
      <c r="E3080" s="960" t="s">
        <v>11</v>
      </c>
      <c r="F3080" s="966"/>
      <c r="G3080" s="942"/>
      <c r="H3080" s="942"/>
      <c r="I3080" s="942"/>
      <c r="J3080" s="14" t="s">
        <v>156</v>
      </c>
      <c r="K3080" s="20"/>
      <c r="L3080" s="20"/>
      <c r="M3080" s="17"/>
      <c r="N3080" s="17"/>
      <c r="O3080" s="17"/>
      <c r="P3080" s="17"/>
      <c r="Q3080" s="16"/>
      <c r="R3080" s="16"/>
      <c r="S3080" s="945"/>
      <c r="T3080" s="912"/>
      <c r="U3080" s="912"/>
      <c r="V3080" s="912"/>
    </row>
    <row r="3081" spans="1:33" ht="10.5" outlineLevel="4" x14ac:dyDescent="0.15">
      <c r="A3081" s="949"/>
      <c r="B3081" s="952"/>
      <c r="C3081" s="955"/>
      <c r="D3081" s="979"/>
      <c r="E3081" s="961"/>
      <c r="F3081" s="967"/>
      <c r="G3081" s="943"/>
      <c r="H3081" s="943"/>
      <c r="I3081" s="943"/>
      <c r="J3081" s="16" t="s">
        <v>157</v>
      </c>
      <c r="K3081" s="20"/>
      <c r="L3081" s="20"/>
      <c r="M3081" s="17"/>
      <c r="N3081" s="17"/>
      <c r="O3081" s="17"/>
      <c r="P3081" s="17"/>
      <c r="Q3081" s="16"/>
      <c r="R3081" s="16"/>
      <c r="S3081" s="946"/>
      <c r="T3081" s="913"/>
      <c r="U3081" s="913"/>
      <c r="V3081" s="913"/>
    </row>
    <row r="3082" spans="1:33" ht="10.5" outlineLevel="4" x14ac:dyDescent="0.15">
      <c r="A3082" s="949"/>
      <c r="B3082" s="952"/>
      <c r="C3082" s="955"/>
      <c r="D3082" s="979"/>
      <c r="E3082" s="961"/>
      <c r="F3082" s="967"/>
      <c r="G3082" s="943"/>
      <c r="H3082" s="943"/>
      <c r="I3082" s="943"/>
      <c r="J3082" s="16" t="s">
        <v>158</v>
      </c>
      <c r="K3082" s="20"/>
      <c r="L3082" s="20"/>
      <c r="M3082" s="17"/>
      <c r="N3082" s="17"/>
      <c r="O3082" s="17"/>
      <c r="P3082" s="17"/>
      <c r="Q3082" s="16"/>
      <c r="R3082" s="16"/>
      <c r="S3082" s="946"/>
      <c r="T3082" s="913"/>
      <c r="U3082" s="913"/>
      <c r="V3082" s="913"/>
    </row>
    <row r="3083" spans="1:33" ht="10.5" outlineLevel="4" x14ac:dyDescent="0.15">
      <c r="A3083" s="949"/>
      <c r="B3083" s="952"/>
      <c r="C3083" s="955"/>
      <c r="D3083" s="979"/>
      <c r="E3083" s="961"/>
      <c r="F3083" s="967"/>
      <c r="G3083" s="943"/>
      <c r="H3083" s="943"/>
      <c r="I3083" s="943"/>
      <c r="J3083" s="18" t="s">
        <v>159</v>
      </c>
      <c r="K3083" s="21"/>
      <c r="L3083" s="21"/>
      <c r="M3083" s="22"/>
      <c r="N3083" s="22"/>
      <c r="O3083" s="22"/>
      <c r="P3083" s="22"/>
      <c r="Q3083" s="18"/>
      <c r="R3083" s="18"/>
      <c r="S3083" s="946"/>
      <c r="T3083" s="913"/>
      <c r="U3083" s="913"/>
      <c r="V3083" s="913"/>
    </row>
    <row r="3084" spans="1:33" ht="11.25" outlineLevel="4" thickBot="1" x14ac:dyDescent="0.2">
      <c r="A3084" s="950"/>
      <c r="B3084" s="953"/>
      <c r="C3084" s="956"/>
      <c r="D3084" s="980"/>
      <c r="E3084" s="962"/>
      <c r="F3084" s="968"/>
      <c r="G3084" s="944"/>
      <c r="H3084" s="944"/>
      <c r="I3084" s="944"/>
      <c r="J3084" s="19" t="s">
        <v>385</v>
      </c>
      <c r="K3084" s="19">
        <f>SUM(K3080:K3083)</f>
        <v>0</v>
      </c>
      <c r="L3084" s="19">
        <f>SUM(L3080:L3083)</f>
        <v>0</v>
      </c>
      <c r="M3084" s="19">
        <f t="shared" ref="M3084:R3084" si="743">SUM(M3080:M3083)</f>
        <v>0</v>
      </c>
      <c r="N3084" s="19">
        <f t="shared" si="743"/>
        <v>0</v>
      </c>
      <c r="O3084" s="19">
        <f t="shared" si="743"/>
        <v>0</v>
      </c>
      <c r="P3084" s="19">
        <f t="shared" si="743"/>
        <v>0</v>
      </c>
      <c r="Q3084" s="19">
        <f t="shared" si="743"/>
        <v>0</v>
      </c>
      <c r="R3084" s="19">
        <f t="shared" si="743"/>
        <v>0</v>
      </c>
      <c r="S3084" s="947"/>
      <c r="T3084" s="914"/>
      <c r="U3084" s="914"/>
      <c r="V3084" s="914"/>
    </row>
    <row r="3085" spans="1:33" ht="10.5" outlineLevel="4" x14ac:dyDescent="0.15">
      <c r="A3085" s="948" t="s">
        <v>36</v>
      </c>
      <c r="B3085" s="951" t="s">
        <v>10</v>
      </c>
      <c r="C3085" s="954" t="s">
        <v>10</v>
      </c>
      <c r="D3085" s="978">
        <f>D3080</f>
        <v>14</v>
      </c>
      <c r="E3085" s="960" t="s">
        <v>12</v>
      </c>
      <c r="F3085" s="963"/>
      <c r="G3085" s="942"/>
      <c r="H3085" s="942"/>
      <c r="I3085" s="942"/>
      <c r="J3085" s="14" t="s">
        <v>156</v>
      </c>
      <c r="K3085" s="20"/>
      <c r="L3085" s="20"/>
      <c r="M3085" s="17"/>
      <c r="N3085" s="17"/>
      <c r="O3085" s="17"/>
      <c r="P3085" s="47"/>
      <c r="Q3085" s="17"/>
      <c r="R3085" s="17"/>
      <c r="S3085" s="945"/>
      <c r="T3085" s="912"/>
      <c r="U3085" s="912"/>
      <c r="V3085" s="912"/>
    </row>
    <row r="3086" spans="1:33" ht="10.5" outlineLevel="4" x14ac:dyDescent="0.15">
      <c r="A3086" s="949"/>
      <c r="B3086" s="952"/>
      <c r="C3086" s="955"/>
      <c r="D3086" s="979"/>
      <c r="E3086" s="961"/>
      <c r="F3086" s="964"/>
      <c r="G3086" s="943"/>
      <c r="H3086" s="943"/>
      <c r="I3086" s="943"/>
      <c r="J3086" s="16" t="s">
        <v>157</v>
      </c>
      <c r="K3086" s="20"/>
      <c r="L3086" s="20"/>
      <c r="M3086" s="17"/>
      <c r="N3086" s="17"/>
      <c r="O3086" s="17"/>
      <c r="P3086" s="47"/>
      <c r="Q3086" s="17"/>
      <c r="R3086" s="17"/>
      <c r="S3086" s="946"/>
      <c r="T3086" s="913"/>
      <c r="U3086" s="913"/>
      <c r="V3086" s="913"/>
    </row>
    <row r="3087" spans="1:33" ht="10.5" outlineLevel="4" x14ac:dyDescent="0.15">
      <c r="A3087" s="949"/>
      <c r="B3087" s="952"/>
      <c r="C3087" s="955"/>
      <c r="D3087" s="979"/>
      <c r="E3087" s="961"/>
      <c r="F3087" s="964"/>
      <c r="G3087" s="943"/>
      <c r="H3087" s="943"/>
      <c r="I3087" s="943"/>
      <c r="J3087" s="16" t="s">
        <v>158</v>
      </c>
      <c r="K3087" s="20"/>
      <c r="L3087" s="20"/>
      <c r="M3087" s="17"/>
      <c r="N3087" s="17"/>
      <c r="O3087" s="17"/>
      <c r="P3087" s="47"/>
      <c r="Q3087" s="17"/>
      <c r="R3087" s="17"/>
      <c r="S3087" s="946"/>
      <c r="T3087" s="913"/>
      <c r="U3087" s="913"/>
      <c r="V3087" s="913"/>
    </row>
    <row r="3088" spans="1:33" ht="10.5" outlineLevel="4" x14ac:dyDescent="0.15">
      <c r="A3088" s="949"/>
      <c r="B3088" s="952"/>
      <c r="C3088" s="955"/>
      <c r="D3088" s="979"/>
      <c r="E3088" s="961"/>
      <c r="F3088" s="964"/>
      <c r="G3088" s="943"/>
      <c r="H3088" s="943"/>
      <c r="I3088" s="943"/>
      <c r="J3088" s="18" t="s">
        <v>159</v>
      </c>
      <c r="K3088" s="21"/>
      <c r="L3088" s="21"/>
      <c r="M3088" s="22"/>
      <c r="N3088" s="22"/>
      <c r="O3088" s="22"/>
      <c r="P3088" s="48"/>
      <c r="Q3088" s="22"/>
      <c r="R3088" s="22"/>
      <c r="S3088" s="946"/>
      <c r="T3088" s="913"/>
      <c r="U3088" s="913"/>
      <c r="V3088" s="913"/>
    </row>
    <row r="3089" spans="1:22" ht="11.25" outlineLevel="4" thickBot="1" x14ac:dyDescent="0.2">
      <c r="A3089" s="950"/>
      <c r="B3089" s="953"/>
      <c r="C3089" s="956"/>
      <c r="D3089" s="980"/>
      <c r="E3089" s="962"/>
      <c r="F3089" s="965"/>
      <c r="G3089" s="944"/>
      <c r="H3089" s="944"/>
      <c r="I3089" s="944"/>
      <c r="J3089" s="19" t="s">
        <v>385</v>
      </c>
      <c r="K3089" s="19">
        <f>SUM(K3085:K3088)</f>
        <v>0</v>
      </c>
      <c r="L3089" s="19">
        <f>SUM(L3085:L3088)</f>
        <v>0</v>
      </c>
      <c r="M3089" s="19">
        <f t="shared" ref="M3089:R3089" si="744">SUM(M3085:M3088)</f>
        <v>0</v>
      </c>
      <c r="N3089" s="19">
        <f t="shared" si="744"/>
        <v>0</v>
      </c>
      <c r="O3089" s="19">
        <f t="shared" si="744"/>
        <v>0</v>
      </c>
      <c r="P3089" s="19">
        <f t="shared" si="744"/>
        <v>0</v>
      </c>
      <c r="Q3089" s="19">
        <f t="shared" si="744"/>
        <v>0</v>
      </c>
      <c r="R3089" s="19">
        <f t="shared" si="744"/>
        <v>0</v>
      </c>
      <c r="S3089" s="947"/>
      <c r="T3089" s="914"/>
      <c r="U3089" s="914"/>
      <c r="V3089" s="914"/>
    </row>
    <row r="3090" spans="1:22" ht="11.25" outlineLevel="3" thickBot="1" x14ac:dyDescent="0.2">
      <c r="A3090" s="30" t="s">
        <v>36</v>
      </c>
      <c r="B3090" s="31" t="s">
        <v>10</v>
      </c>
      <c r="C3090" s="10" t="s">
        <v>10</v>
      </c>
      <c r="D3090" s="25">
        <f>D3085</f>
        <v>14</v>
      </c>
      <c r="E3090" s="915" t="s">
        <v>46</v>
      </c>
      <c r="F3090" s="916"/>
      <c r="G3090" s="916"/>
      <c r="H3090" s="916"/>
      <c r="I3090" s="916"/>
      <c r="J3090" s="917"/>
      <c r="K3090" s="26">
        <f>K3079+K3084+K3089</f>
        <v>0</v>
      </c>
      <c r="L3090" s="26">
        <f t="shared" ref="L3090:R3090" si="745">L3079+L3084+L3089</f>
        <v>0</v>
      </c>
      <c r="M3090" s="26">
        <f t="shared" si="745"/>
        <v>0</v>
      </c>
      <c r="N3090" s="26">
        <f t="shared" si="745"/>
        <v>0</v>
      </c>
      <c r="O3090" s="26">
        <f t="shared" si="745"/>
        <v>0</v>
      </c>
      <c r="P3090" s="26">
        <f t="shared" si="745"/>
        <v>0</v>
      </c>
      <c r="Q3090" s="26">
        <f t="shared" si="745"/>
        <v>0</v>
      </c>
      <c r="R3090" s="26">
        <f t="shared" si="745"/>
        <v>0</v>
      </c>
      <c r="S3090" s="42" t="s">
        <v>13</v>
      </c>
      <c r="T3090" s="43" t="s">
        <v>13</v>
      </c>
      <c r="U3090" s="44" t="s">
        <v>13</v>
      </c>
      <c r="V3090" s="45" t="s">
        <v>13</v>
      </c>
    </row>
    <row r="3091" spans="1:22" ht="11.25" customHeight="1" outlineLevel="4" thickBot="1" x14ac:dyDescent="0.2">
      <c r="A3091" s="46" t="s">
        <v>36</v>
      </c>
      <c r="B3091" s="24" t="s">
        <v>10</v>
      </c>
      <c r="C3091" s="87" t="s">
        <v>10</v>
      </c>
      <c r="D3091" s="57">
        <f>D3074+1</f>
        <v>15</v>
      </c>
      <c r="E3091" s="969" t="s">
        <v>56</v>
      </c>
      <c r="F3091" s="970"/>
      <c r="G3091" s="970"/>
      <c r="H3091" s="970"/>
      <c r="I3091" s="970"/>
      <c r="J3091" s="970"/>
      <c r="K3091" s="970"/>
      <c r="L3091" s="970"/>
      <c r="M3091" s="970"/>
      <c r="N3091" s="970"/>
      <c r="O3091" s="970"/>
      <c r="P3091" s="970"/>
      <c r="Q3091" s="970"/>
      <c r="R3091" s="970"/>
      <c r="S3091" s="970"/>
      <c r="T3091" s="970"/>
      <c r="U3091" s="970"/>
      <c r="V3091" s="971"/>
    </row>
    <row r="3092" spans="1:22" ht="10.5" outlineLevel="4" x14ac:dyDescent="0.15">
      <c r="A3092" s="948" t="s">
        <v>36</v>
      </c>
      <c r="B3092" s="951" t="s">
        <v>10</v>
      </c>
      <c r="C3092" s="954" t="s">
        <v>10</v>
      </c>
      <c r="D3092" s="978">
        <f>D3091</f>
        <v>15</v>
      </c>
      <c r="E3092" s="960" t="s">
        <v>10</v>
      </c>
      <c r="F3092" s="966"/>
      <c r="G3092" s="942"/>
      <c r="H3092" s="942"/>
      <c r="I3092" s="942"/>
      <c r="J3092" s="16" t="s">
        <v>156</v>
      </c>
      <c r="K3092" s="20"/>
      <c r="L3092" s="14"/>
      <c r="M3092" s="15"/>
      <c r="N3092" s="15"/>
      <c r="O3092" s="15"/>
      <c r="P3092" s="15"/>
      <c r="Q3092" s="14"/>
      <c r="R3092" s="14"/>
      <c r="S3092" s="945"/>
      <c r="T3092" s="912"/>
      <c r="U3092" s="912"/>
      <c r="V3092" s="912"/>
    </row>
    <row r="3093" spans="1:22" ht="10.5" outlineLevel="4" x14ac:dyDescent="0.15">
      <c r="A3093" s="949"/>
      <c r="B3093" s="952"/>
      <c r="C3093" s="955"/>
      <c r="D3093" s="979"/>
      <c r="E3093" s="961"/>
      <c r="F3093" s="967"/>
      <c r="G3093" s="943"/>
      <c r="H3093" s="943"/>
      <c r="I3093" s="943"/>
      <c r="J3093" s="16" t="s">
        <v>157</v>
      </c>
      <c r="K3093" s="20"/>
      <c r="L3093" s="16"/>
      <c r="M3093" s="17"/>
      <c r="N3093" s="17"/>
      <c r="O3093" s="17"/>
      <c r="P3093" s="17"/>
      <c r="Q3093" s="16"/>
      <c r="R3093" s="16"/>
      <c r="S3093" s="946"/>
      <c r="T3093" s="913"/>
      <c r="U3093" s="913"/>
      <c r="V3093" s="913"/>
    </row>
    <row r="3094" spans="1:22" ht="10.5" outlineLevel="4" x14ac:dyDescent="0.15">
      <c r="A3094" s="949"/>
      <c r="B3094" s="952"/>
      <c r="C3094" s="955"/>
      <c r="D3094" s="979"/>
      <c r="E3094" s="961"/>
      <c r="F3094" s="967"/>
      <c r="G3094" s="943"/>
      <c r="H3094" s="943"/>
      <c r="I3094" s="943"/>
      <c r="J3094" s="16" t="s">
        <v>158</v>
      </c>
      <c r="K3094" s="20"/>
      <c r="L3094" s="16"/>
      <c r="M3094" s="17"/>
      <c r="N3094" s="17"/>
      <c r="O3094" s="17"/>
      <c r="P3094" s="17"/>
      <c r="Q3094" s="16"/>
      <c r="R3094" s="16"/>
      <c r="S3094" s="946"/>
      <c r="T3094" s="913"/>
      <c r="U3094" s="913"/>
      <c r="V3094" s="913"/>
    </row>
    <row r="3095" spans="1:22" ht="10.5" outlineLevel="4" x14ac:dyDescent="0.15">
      <c r="A3095" s="949"/>
      <c r="B3095" s="952"/>
      <c r="C3095" s="955"/>
      <c r="D3095" s="979"/>
      <c r="E3095" s="961"/>
      <c r="F3095" s="967"/>
      <c r="G3095" s="943"/>
      <c r="H3095" s="943"/>
      <c r="I3095" s="943"/>
      <c r="J3095" s="18" t="s">
        <v>159</v>
      </c>
      <c r="K3095" s="21"/>
      <c r="L3095" s="18"/>
      <c r="M3095" s="18"/>
      <c r="N3095" s="18"/>
      <c r="O3095" s="18"/>
      <c r="P3095" s="18"/>
      <c r="Q3095" s="18"/>
      <c r="R3095" s="18"/>
      <c r="S3095" s="946"/>
      <c r="T3095" s="913"/>
      <c r="U3095" s="913"/>
      <c r="V3095" s="913"/>
    </row>
    <row r="3096" spans="1:22" ht="11.25" outlineLevel="4" thickBot="1" x14ac:dyDescent="0.2">
      <c r="A3096" s="950"/>
      <c r="B3096" s="953"/>
      <c r="C3096" s="956"/>
      <c r="D3096" s="980"/>
      <c r="E3096" s="962"/>
      <c r="F3096" s="968"/>
      <c r="G3096" s="944"/>
      <c r="H3096" s="944"/>
      <c r="I3096" s="944"/>
      <c r="J3096" s="19" t="s">
        <v>385</v>
      </c>
      <c r="K3096" s="19">
        <f>SUM(K3092:K3095)</f>
        <v>0</v>
      </c>
      <c r="L3096" s="19">
        <f>SUM(L3092:L3095)</f>
        <v>0</v>
      </c>
      <c r="M3096" s="19">
        <f t="shared" ref="M3096:R3096" si="746">SUM(M3092:M3095)</f>
        <v>0</v>
      </c>
      <c r="N3096" s="19">
        <f t="shared" si="746"/>
        <v>0</v>
      </c>
      <c r="O3096" s="19">
        <f t="shared" si="746"/>
        <v>0</v>
      </c>
      <c r="P3096" s="19">
        <f t="shared" si="746"/>
        <v>0</v>
      </c>
      <c r="Q3096" s="19">
        <f t="shared" si="746"/>
        <v>0</v>
      </c>
      <c r="R3096" s="19">
        <f t="shared" si="746"/>
        <v>0</v>
      </c>
      <c r="S3096" s="947"/>
      <c r="T3096" s="914"/>
      <c r="U3096" s="914"/>
      <c r="V3096" s="914"/>
    </row>
    <row r="3097" spans="1:22" ht="10.5" outlineLevel="4" x14ac:dyDescent="0.15">
      <c r="A3097" s="948" t="s">
        <v>36</v>
      </c>
      <c r="B3097" s="951" t="s">
        <v>10</v>
      </c>
      <c r="C3097" s="954" t="s">
        <v>10</v>
      </c>
      <c r="D3097" s="978">
        <f>D3092</f>
        <v>15</v>
      </c>
      <c r="E3097" s="960" t="s">
        <v>11</v>
      </c>
      <c r="F3097" s="966"/>
      <c r="G3097" s="942"/>
      <c r="H3097" s="942"/>
      <c r="I3097" s="942"/>
      <c r="J3097" s="14" t="s">
        <v>156</v>
      </c>
      <c r="K3097" s="20"/>
      <c r="L3097" s="20"/>
      <c r="M3097" s="17"/>
      <c r="N3097" s="17"/>
      <c r="O3097" s="17"/>
      <c r="P3097" s="17"/>
      <c r="Q3097" s="16"/>
      <c r="R3097" s="16"/>
      <c r="S3097" s="945"/>
      <c r="T3097" s="912"/>
      <c r="U3097" s="912"/>
      <c r="V3097" s="912"/>
    </row>
    <row r="3098" spans="1:22" ht="10.5" outlineLevel="4" x14ac:dyDescent="0.15">
      <c r="A3098" s="949"/>
      <c r="B3098" s="952"/>
      <c r="C3098" s="955"/>
      <c r="D3098" s="979"/>
      <c r="E3098" s="961"/>
      <c r="F3098" s="967"/>
      <c r="G3098" s="943"/>
      <c r="H3098" s="943"/>
      <c r="I3098" s="943"/>
      <c r="J3098" s="16" t="s">
        <v>157</v>
      </c>
      <c r="K3098" s="20"/>
      <c r="L3098" s="20"/>
      <c r="M3098" s="17"/>
      <c r="N3098" s="17"/>
      <c r="O3098" s="17"/>
      <c r="P3098" s="17"/>
      <c r="Q3098" s="16"/>
      <c r="R3098" s="16"/>
      <c r="S3098" s="946"/>
      <c r="T3098" s="913"/>
      <c r="U3098" s="913"/>
      <c r="V3098" s="913"/>
    </row>
    <row r="3099" spans="1:22" ht="10.5" outlineLevel="4" x14ac:dyDescent="0.15">
      <c r="A3099" s="949"/>
      <c r="B3099" s="952"/>
      <c r="C3099" s="955"/>
      <c r="D3099" s="979"/>
      <c r="E3099" s="961"/>
      <c r="F3099" s="967"/>
      <c r="G3099" s="943"/>
      <c r="H3099" s="943"/>
      <c r="I3099" s="943"/>
      <c r="J3099" s="16" t="s">
        <v>158</v>
      </c>
      <c r="K3099" s="20"/>
      <c r="L3099" s="20"/>
      <c r="M3099" s="17"/>
      <c r="N3099" s="17"/>
      <c r="O3099" s="17"/>
      <c r="P3099" s="17"/>
      <c r="Q3099" s="16"/>
      <c r="R3099" s="16"/>
      <c r="S3099" s="946"/>
      <c r="T3099" s="913"/>
      <c r="U3099" s="913"/>
      <c r="V3099" s="913"/>
    </row>
    <row r="3100" spans="1:22" ht="10.5" outlineLevel="4" x14ac:dyDescent="0.15">
      <c r="A3100" s="949"/>
      <c r="B3100" s="952"/>
      <c r="C3100" s="955"/>
      <c r="D3100" s="979"/>
      <c r="E3100" s="961"/>
      <c r="F3100" s="967"/>
      <c r="G3100" s="943"/>
      <c r="H3100" s="943"/>
      <c r="I3100" s="943"/>
      <c r="J3100" s="18" t="s">
        <v>159</v>
      </c>
      <c r="K3100" s="21"/>
      <c r="L3100" s="21"/>
      <c r="M3100" s="22"/>
      <c r="N3100" s="22"/>
      <c r="O3100" s="22"/>
      <c r="P3100" s="22"/>
      <c r="Q3100" s="18"/>
      <c r="R3100" s="18"/>
      <c r="S3100" s="946"/>
      <c r="T3100" s="913"/>
      <c r="U3100" s="913"/>
      <c r="V3100" s="913"/>
    </row>
    <row r="3101" spans="1:22" ht="11.25" outlineLevel="4" thickBot="1" x14ac:dyDescent="0.2">
      <c r="A3101" s="950"/>
      <c r="B3101" s="953"/>
      <c r="C3101" s="956"/>
      <c r="D3101" s="980"/>
      <c r="E3101" s="962"/>
      <c r="F3101" s="968"/>
      <c r="G3101" s="944"/>
      <c r="H3101" s="944"/>
      <c r="I3101" s="944"/>
      <c r="J3101" s="19" t="s">
        <v>385</v>
      </c>
      <c r="K3101" s="19">
        <f>SUM(K3097:K3100)</f>
        <v>0</v>
      </c>
      <c r="L3101" s="19">
        <f>SUM(L3097:L3100)</f>
        <v>0</v>
      </c>
      <c r="M3101" s="19">
        <f t="shared" ref="M3101:R3101" si="747">SUM(M3097:M3100)</f>
        <v>0</v>
      </c>
      <c r="N3101" s="19">
        <f t="shared" si="747"/>
        <v>0</v>
      </c>
      <c r="O3101" s="19">
        <f t="shared" si="747"/>
        <v>0</v>
      </c>
      <c r="P3101" s="19">
        <f t="shared" si="747"/>
        <v>0</v>
      </c>
      <c r="Q3101" s="19">
        <f t="shared" si="747"/>
        <v>0</v>
      </c>
      <c r="R3101" s="19">
        <f t="shared" si="747"/>
        <v>0</v>
      </c>
      <c r="S3101" s="947"/>
      <c r="T3101" s="914"/>
      <c r="U3101" s="914"/>
      <c r="V3101" s="914"/>
    </row>
    <row r="3102" spans="1:22" ht="10.5" outlineLevel="4" x14ac:dyDescent="0.15">
      <c r="A3102" s="948" t="s">
        <v>36</v>
      </c>
      <c r="B3102" s="951" t="s">
        <v>10</v>
      </c>
      <c r="C3102" s="954" t="s">
        <v>10</v>
      </c>
      <c r="D3102" s="978">
        <f>D3097</f>
        <v>15</v>
      </c>
      <c r="E3102" s="960" t="s">
        <v>12</v>
      </c>
      <c r="F3102" s="963"/>
      <c r="G3102" s="942"/>
      <c r="H3102" s="942"/>
      <c r="I3102" s="942"/>
      <c r="J3102" s="14" t="s">
        <v>156</v>
      </c>
      <c r="K3102" s="20"/>
      <c r="L3102" s="20"/>
      <c r="M3102" s="17"/>
      <c r="N3102" s="17"/>
      <c r="O3102" s="17"/>
      <c r="P3102" s="47"/>
      <c r="Q3102" s="17"/>
      <c r="R3102" s="17"/>
      <c r="S3102" s="945"/>
      <c r="T3102" s="912"/>
      <c r="U3102" s="912"/>
      <c r="V3102" s="912"/>
    </row>
    <row r="3103" spans="1:22" ht="10.5" outlineLevel="4" x14ac:dyDescent="0.15">
      <c r="A3103" s="949"/>
      <c r="B3103" s="952"/>
      <c r="C3103" s="955"/>
      <c r="D3103" s="979"/>
      <c r="E3103" s="961"/>
      <c r="F3103" s="964"/>
      <c r="G3103" s="943"/>
      <c r="H3103" s="943"/>
      <c r="I3103" s="943"/>
      <c r="J3103" s="16" t="s">
        <v>157</v>
      </c>
      <c r="K3103" s="20"/>
      <c r="L3103" s="20"/>
      <c r="M3103" s="17"/>
      <c r="N3103" s="17"/>
      <c r="O3103" s="17"/>
      <c r="P3103" s="47"/>
      <c r="Q3103" s="17"/>
      <c r="R3103" s="17"/>
      <c r="S3103" s="946"/>
      <c r="T3103" s="913"/>
      <c r="U3103" s="913"/>
      <c r="V3103" s="913"/>
    </row>
    <row r="3104" spans="1:22" ht="10.5" outlineLevel="4" x14ac:dyDescent="0.15">
      <c r="A3104" s="949"/>
      <c r="B3104" s="952"/>
      <c r="C3104" s="955"/>
      <c r="D3104" s="979"/>
      <c r="E3104" s="961"/>
      <c r="F3104" s="964"/>
      <c r="G3104" s="943"/>
      <c r="H3104" s="943"/>
      <c r="I3104" s="943"/>
      <c r="J3104" s="16" t="s">
        <v>158</v>
      </c>
      <c r="K3104" s="20"/>
      <c r="L3104" s="20"/>
      <c r="M3104" s="17"/>
      <c r="N3104" s="17"/>
      <c r="O3104" s="17"/>
      <c r="P3104" s="47"/>
      <c r="Q3104" s="17"/>
      <c r="R3104" s="17"/>
      <c r="S3104" s="946"/>
      <c r="T3104" s="913"/>
      <c r="U3104" s="913"/>
      <c r="V3104" s="913"/>
    </row>
    <row r="3105" spans="1:22" ht="10.5" outlineLevel="4" x14ac:dyDescent="0.15">
      <c r="A3105" s="949"/>
      <c r="B3105" s="952"/>
      <c r="C3105" s="955"/>
      <c r="D3105" s="979"/>
      <c r="E3105" s="961"/>
      <c r="F3105" s="964"/>
      <c r="G3105" s="943"/>
      <c r="H3105" s="943"/>
      <c r="I3105" s="943"/>
      <c r="J3105" s="18" t="s">
        <v>159</v>
      </c>
      <c r="K3105" s="21"/>
      <c r="L3105" s="21"/>
      <c r="M3105" s="22"/>
      <c r="N3105" s="22"/>
      <c r="O3105" s="22"/>
      <c r="P3105" s="48"/>
      <c r="Q3105" s="22"/>
      <c r="R3105" s="22"/>
      <c r="S3105" s="946"/>
      <c r="T3105" s="913"/>
      <c r="U3105" s="913"/>
      <c r="V3105" s="913"/>
    </row>
    <row r="3106" spans="1:22" ht="11.25" outlineLevel="4" thickBot="1" x14ac:dyDescent="0.2">
      <c r="A3106" s="950"/>
      <c r="B3106" s="953"/>
      <c r="C3106" s="956"/>
      <c r="D3106" s="980"/>
      <c r="E3106" s="962"/>
      <c r="F3106" s="965"/>
      <c r="G3106" s="944"/>
      <c r="H3106" s="944"/>
      <c r="I3106" s="944"/>
      <c r="J3106" s="19" t="s">
        <v>385</v>
      </c>
      <c r="K3106" s="19">
        <f>SUM(K3102:K3105)</f>
        <v>0</v>
      </c>
      <c r="L3106" s="19">
        <f>SUM(L3102:L3105)</f>
        <v>0</v>
      </c>
      <c r="M3106" s="19">
        <f t="shared" ref="M3106:R3106" si="748">SUM(M3102:M3105)</f>
        <v>0</v>
      </c>
      <c r="N3106" s="19">
        <f t="shared" si="748"/>
        <v>0</v>
      </c>
      <c r="O3106" s="19">
        <f t="shared" si="748"/>
        <v>0</v>
      </c>
      <c r="P3106" s="19">
        <f t="shared" si="748"/>
        <v>0</v>
      </c>
      <c r="Q3106" s="19">
        <f t="shared" si="748"/>
        <v>0</v>
      </c>
      <c r="R3106" s="19">
        <f t="shared" si="748"/>
        <v>0</v>
      </c>
      <c r="S3106" s="947"/>
      <c r="T3106" s="914"/>
      <c r="U3106" s="914"/>
      <c r="V3106" s="914"/>
    </row>
    <row r="3107" spans="1:22" ht="11.25" outlineLevel="3" thickBot="1" x14ac:dyDescent="0.2">
      <c r="A3107" s="30" t="s">
        <v>36</v>
      </c>
      <c r="B3107" s="31" t="s">
        <v>10</v>
      </c>
      <c r="C3107" s="10" t="s">
        <v>10</v>
      </c>
      <c r="D3107" s="25">
        <f>D3102</f>
        <v>15</v>
      </c>
      <c r="E3107" s="915" t="s">
        <v>46</v>
      </c>
      <c r="F3107" s="916"/>
      <c r="G3107" s="916"/>
      <c r="H3107" s="916"/>
      <c r="I3107" s="916"/>
      <c r="J3107" s="917"/>
      <c r="K3107" s="26">
        <f>K3096+K3101+K3106</f>
        <v>0</v>
      </c>
      <c r="L3107" s="26">
        <f t="shared" ref="L3107:R3107" si="749">L3096+L3101+L3106</f>
        <v>0</v>
      </c>
      <c r="M3107" s="26">
        <f t="shared" si="749"/>
        <v>0</v>
      </c>
      <c r="N3107" s="26">
        <f t="shared" si="749"/>
        <v>0</v>
      </c>
      <c r="O3107" s="26">
        <f t="shared" si="749"/>
        <v>0</v>
      </c>
      <c r="P3107" s="26">
        <f t="shared" si="749"/>
        <v>0</v>
      </c>
      <c r="Q3107" s="26">
        <f t="shared" si="749"/>
        <v>0</v>
      </c>
      <c r="R3107" s="26">
        <f t="shared" si="749"/>
        <v>0</v>
      </c>
      <c r="S3107" s="42" t="s">
        <v>13</v>
      </c>
      <c r="T3107" s="43" t="s">
        <v>13</v>
      </c>
      <c r="U3107" s="44" t="s">
        <v>13</v>
      </c>
      <c r="V3107" s="45" t="s">
        <v>13</v>
      </c>
    </row>
    <row r="3108" spans="1:22" ht="11.25" customHeight="1" outlineLevel="4" thickBot="1" x14ac:dyDescent="0.2">
      <c r="A3108" s="46" t="s">
        <v>36</v>
      </c>
      <c r="B3108" s="24" t="s">
        <v>10</v>
      </c>
      <c r="C3108" s="87" t="s">
        <v>10</v>
      </c>
      <c r="D3108" s="57">
        <f>D3091+1</f>
        <v>16</v>
      </c>
      <c r="E3108" s="969" t="s">
        <v>57</v>
      </c>
      <c r="F3108" s="970"/>
      <c r="G3108" s="970"/>
      <c r="H3108" s="970"/>
      <c r="I3108" s="970"/>
      <c r="J3108" s="970"/>
      <c r="K3108" s="970"/>
      <c r="L3108" s="970"/>
      <c r="M3108" s="970"/>
      <c r="N3108" s="970"/>
      <c r="O3108" s="970"/>
      <c r="P3108" s="970"/>
      <c r="Q3108" s="970"/>
      <c r="R3108" s="970"/>
      <c r="S3108" s="970"/>
      <c r="T3108" s="970"/>
      <c r="U3108" s="970"/>
      <c r="V3108" s="971"/>
    </row>
    <row r="3109" spans="1:22" ht="10.5" outlineLevel="4" x14ac:dyDescent="0.15">
      <c r="A3109" s="948" t="s">
        <v>36</v>
      </c>
      <c r="B3109" s="951" t="s">
        <v>10</v>
      </c>
      <c r="C3109" s="954" t="s">
        <v>10</v>
      </c>
      <c r="D3109" s="978">
        <f>D3108</f>
        <v>16</v>
      </c>
      <c r="E3109" s="960" t="s">
        <v>10</v>
      </c>
      <c r="F3109" s="966"/>
      <c r="G3109" s="942"/>
      <c r="H3109" s="942"/>
      <c r="I3109" s="942"/>
      <c r="J3109" s="16" t="s">
        <v>156</v>
      </c>
      <c r="K3109" s="20"/>
      <c r="L3109" s="14"/>
      <c r="M3109" s="15"/>
      <c r="N3109" s="15"/>
      <c r="O3109" s="15"/>
      <c r="P3109" s="15"/>
      <c r="Q3109" s="14"/>
      <c r="R3109" s="14"/>
      <c r="S3109" s="945"/>
      <c r="T3109" s="912"/>
      <c r="U3109" s="912"/>
      <c r="V3109" s="912"/>
    </row>
    <row r="3110" spans="1:22" ht="10.5" outlineLevel="4" x14ac:dyDescent="0.15">
      <c r="A3110" s="949"/>
      <c r="B3110" s="952"/>
      <c r="C3110" s="955"/>
      <c r="D3110" s="979"/>
      <c r="E3110" s="961"/>
      <c r="F3110" s="967"/>
      <c r="G3110" s="943"/>
      <c r="H3110" s="943"/>
      <c r="I3110" s="943"/>
      <c r="J3110" s="16" t="s">
        <v>157</v>
      </c>
      <c r="K3110" s="20"/>
      <c r="L3110" s="16"/>
      <c r="M3110" s="17"/>
      <c r="N3110" s="17"/>
      <c r="O3110" s="17"/>
      <c r="P3110" s="17"/>
      <c r="Q3110" s="16"/>
      <c r="R3110" s="16"/>
      <c r="S3110" s="946"/>
      <c r="T3110" s="913"/>
      <c r="U3110" s="913"/>
      <c r="V3110" s="913"/>
    </row>
    <row r="3111" spans="1:22" ht="10.5" outlineLevel="4" x14ac:dyDescent="0.15">
      <c r="A3111" s="949"/>
      <c r="B3111" s="952"/>
      <c r="C3111" s="955"/>
      <c r="D3111" s="979"/>
      <c r="E3111" s="961"/>
      <c r="F3111" s="967"/>
      <c r="G3111" s="943"/>
      <c r="H3111" s="943"/>
      <c r="I3111" s="943"/>
      <c r="J3111" s="16" t="s">
        <v>158</v>
      </c>
      <c r="K3111" s="20"/>
      <c r="L3111" s="16"/>
      <c r="M3111" s="17"/>
      <c r="N3111" s="17"/>
      <c r="O3111" s="17"/>
      <c r="P3111" s="17"/>
      <c r="Q3111" s="16"/>
      <c r="R3111" s="16"/>
      <c r="S3111" s="946"/>
      <c r="T3111" s="913"/>
      <c r="U3111" s="913"/>
      <c r="V3111" s="913"/>
    </row>
    <row r="3112" spans="1:22" ht="10.5" outlineLevel="4" x14ac:dyDescent="0.15">
      <c r="A3112" s="949"/>
      <c r="B3112" s="952"/>
      <c r="C3112" s="955"/>
      <c r="D3112" s="979"/>
      <c r="E3112" s="961"/>
      <c r="F3112" s="967"/>
      <c r="G3112" s="943"/>
      <c r="H3112" s="943"/>
      <c r="I3112" s="943"/>
      <c r="J3112" s="18" t="s">
        <v>159</v>
      </c>
      <c r="K3112" s="21"/>
      <c r="L3112" s="18"/>
      <c r="M3112" s="18"/>
      <c r="N3112" s="18"/>
      <c r="O3112" s="18"/>
      <c r="P3112" s="18"/>
      <c r="Q3112" s="18"/>
      <c r="R3112" s="18"/>
      <c r="S3112" s="946"/>
      <c r="T3112" s="913"/>
      <c r="U3112" s="913"/>
      <c r="V3112" s="913"/>
    </row>
    <row r="3113" spans="1:22" ht="11.25" outlineLevel="4" thickBot="1" x14ac:dyDescent="0.2">
      <c r="A3113" s="950"/>
      <c r="B3113" s="953"/>
      <c r="C3113" s="956"/>
      <c r="D3113" s="980"/>
      <c r="E3113" s="962"/>
      <c r="F3113" s="968"/>
      <c r="G3113" s="944"/>
      <c r="H3113" s="944"/>
      <c r="I3113" s="944"/>
      <c r="J3113" s="19" t="s">
        <v>385</v>
      </c>
      <c r="K3113" s="19">
        <f>SUM(K3109:K3112)</f>
        <v>0</v>
      </c>
      <c r="L3113" s="19">
        <f>SUM(L3109:L3112)</f>
        <v>0</v>
      </c>
      <c r="M3113" s="19">
        <f t="shared" ref="M3113:R3113" si="750">SUM(M3109:M3112)</f>
        <v>0</v>
      </c>
      <c r="N3113" s="19">
        <f t="shared" si="750"/>
        <v>0</v>
      </c>
      <c r="O3113" s="19">
        <f t="shared" si="750"/>
        <v>0</v>
      </c>
      <c r="P3113" s="19">
        <f t="shared" si="750"/>
        <v>0</v>
      </c>
      <c r="Q3113" s="19">
        <f t="shared" si="750"/>
        <v>0</v>
      </c>
      <c r="R3113" s="19">
        <f t="shared" si="750"/>
        <v>0</v>
      </c>
      <c r="S3113" s="947"/>
      <c r="T3113" s="914"/>
      <c r="U3113" s="914"/>
      <c r="V3113" s="914"/>
    </row>
    <row r="3114" spans="1:22" ht="10.5" outlineLevel="4" x14ac:dyDescent="0.15">
      <c r="A3114" s="948" t="s">
        <v>36</v>
      </c>
      <c r="B3114" s="951" t="s">
        <v>10</v>
      </c>
      <c r="C3114" s="954" t="s">
        <v>10</v>
      </c>
      <c r="D3114" s="978">
        <f>D3109</f>
        <v>16</v>
      </c>
      <c r="E3114" s="960" t="s">
        <v>11</v>
      </c>
      <c r="F3114" s="966"/>
      <c r="G3114" s="942"/>
      <c r="H3114" s="942"/>
      <c r="I3114" s="942"/>
      <c r="J3114" s="14" t="s">
        <v>156</v>
      </c>
      <c r="K3114" s="20"/>
      <c r="L3114" s="20"/>
      <c r="M3114" s="17"/>
      <c r="N3114" s="17"/>
      <c r="O3114" s="17"/>
      <c r="P3114" s="17"/>
      <c r="Q3114" s="16"/>
      <c r="R3114" s="16"/>
      <c r="S3114" s="945"/>
      <c r="T3114" s="912"/>
      <c r="U3114" s="912"/>
      <c r="V3114" s="912"/>
    </row>
    <row r="3115" spans="1:22" ht="10.5" outlineLevel="4" x14ac:dyDescent="0.15">
      <c r="A3115" s="949"/>
      <c r="B3115" s="952"/>
      <c r="C3115" s="955"/>
      <c r="D3115" s="979"/>
      <c r="E3115" s="961"/>
      <c r="F3115" s="967"/>
      <c r="G3115" s="943"/>
      <c r="H3115" s="943"/>
      <c r="I3115" s="943"/>
      <c r="J3115" s="16" t="s">
        <v>157</v>
      </c>
      <c r="K3115" s="20"/>
      <c r="L3115" s="20"/>
      <c r="M3115" s="17"/>
      <c r="N3115" s="17"/>
      <c r="O3115" s="17"/>
      <c r="P3115" s="17"/>
      <c r="Q3115" s="16"/>
      <c r="R3115" s="16"/>
      <c r="S3115" s="946"/>
      <c r="T3115" s="913"/>
      <c r="U3115" s="913"/>
      <c r="V3115" s="913"/>
    </row>
    <row r="3116" spans="1:22" ht="10.5" outlineLevel="4" x14ac:dyDescent="0.15">
      <c r="A3116" s="949"/>
      <c r="B3116" s="952"/>
      <c r="C3116" s="955"/>
      <c r="D3116" s="979"/>
      <c r="E3116" s="961"/>
      <c r="F3116" s="967"/>
      <c r="G3116" s="943"/>
      <c r="H3116" s="943"/>
      <c r="I3116" s="943"/>
      <c r="J3116" s="16" t="s">
        <v>158</v>
      </c>
      <c r="K3116" s="20"/>
      <c r="L3116" s="20"/>
      <c r="M3116" s="17"/>
      <c r="N3116" s="17"/>
      <c r="O3116" s="17"/>
      <c r="P3116" s="17"/>
      <c r="Q3116" s="16"/>
      <c r="R3116" s="16"/>
      <c r="S3116" s="946"/>
      <c r="T3116" s="913"/>
      <c r="U3116" s="913"/>
      <c r="V3116" s="913"/>
    </row>
    <row r="3117" spans="1:22" ht="10.5" outlineLevel="4" x14ac:dyDescent="0.15">
      <c r="A3117" s="949"/>
      <c r="B3117" s="952"/>
      <c r="C3117" s="955"/>
      <c r="D3117" s="979"/>
      <c r="E3117" s="961"/>
      <c r="F3117" s="967"/>
      <c r="G3117" s="943"/>
      <c r="H3117" s="943"/>
      <c r="I3117" s="943"/>
      <c r="J3117" s="18" t="s">
        <v>159</v>
      </c>
      <c r="K3117" s="21"/>
      <c r="L3117" s="21"/>
      <c r="M3117" s="22"/>
      <c r="N3117" s="22"/>
      <c r="O3117" s="22"/>
      <c r="P3117" s="22"/>
      <c r="Q3117" s="18"/>
      <c r="R3117" s="18"/>
      <c r="S3117" s="946"/>
      <c r="T3117" s="913"/>
      <c r="U3117" s="913"/>
      <c r="V3117" s="913"/>
    </row>
    <row r="3118" spans="1:22" ht="11.25" outlineLevel="4" thickBot="1" x14ac:dyDescent="0.2">
      <c r="A3118" s="950"/>
      <c r="B3118" s="953"/>
      <c r="C3118" s="956"/>
      <c r="D3118" s="980"/>
      <c r="E3118" s="962"/>
      <c r="F3118" s="968"/>
      <c r="G3118" s="944"/>
      <c r="H3118" s="944"/>
      <c r="I3118" s="944"/>
      <c r="J3118" s="19" t="s">
        <v>385</v>
      </c>
      <c r="K3118" s="19">
        <f>SUM(K3114:K3117)</f>
        <v>0</v>
      </c>
      <c r="L3118" s="19">
        <f>SUM(L3114:L3117)</f>
        <v>0</v>
      </c>
      <c r="M3118" s="19">
        <f t="shared" ref="M3118:R3118" si="751">SUM(M3114:M3117)</f>
        <v>0</v>
      </c>
      <c r="N3118" s="19">
        <f t="shared" si="751"/>
        <v>0</v>
      </c>
      <c r="O3118" s="19">
        <f t="shared" si="751"/>
        <v>0</v>
      </c>
      <c r="P3118" s="19">
        <f t="shared" si="751"/>
        <v>0</v>
      </c>
      <c r="Q3118" s="19">
        <f t="shared" si="751"/>
        <v>0</v>
      </c>
      <c r="R3118" s="19">
        <f t="shared" si="751"/>
        <v>0</v>
      </c>
      <c r="S3118" s="947"/>
      <c r="T3118" s="914"/>
      <c r="U3118" s="914"/>
      <c r="V3118" s="914"/>
    </row>
    <row r="3119" spans="1:22" ht="10.5" outlineLevel="4" x14ac:dyDescent="0.15">
      <c r="A3119" s="948" t="s">
        <v>36</v>
      </c>
      <c r="B3119" s="951" t="s">
        <v>10</v>
      </c>
      <c r="C3119" s="954" t="s">
        <v>10</v>
      </c>
      <c r="D3119" s="978">
        <f>D3114</f>
        <v>16</v>
      </c>
      <c r="E3119" s="960" t="s">
        <v>12</v>
      </c>
      <c r="F3119" s="963"/>
      <c r="G3119" s="942"/>
      <c r="H3119" s="942"/>
      <c r="I3119" s="942"/>
      <c r="J3119" s="14" t="s">
        <v>156</v>
      </c>
      <c r="K3119" s="20"/>
      <c r="L3119" s="20"/>
      <c r="M3119" s="17"/>
      <c r="N3119" s="17"/>
      <c r="O3119" s="17"/>
      <c r="P3119" s="17"/>
      <c r="Q3119" s="16"/>
      <c r="R3119" s="16"/>
      <c r="S3119" s="945"/>
      <c r="T3119" s="912"/>
      <c r="U3119" s="912"/>
      <c r="V3119" s="912"/>
    </row>
    <row r="3120" spans="1:22" ht="10.5" outlineLevel="4" x14ac:dyDescent="0.15">
      <c r="A3120" s="949"/>
      <c r="B3120" s="952"/>
      <c r="C3120" s="955"/>
      <c r="D3120" s="979"/>
      <c r="E3120" s="961"/>
      <c r="F3120" s="964"/>
      <c r="G3120" s="943"/>
      <c r="H3120" s="943"/>
      <c r="I3120" s="943"/>
      <c r="J3120" s="16" t="s">
        <v>157</v>
      </c>
      <c r="K3120" s="20"/>
      <c r="L3120" s="20"/>
      <c r="M3120" s="17"/>
      <c r="N3120" s="17"/>
      <c r="O3120" s="17"/>
      <c r="P3120" s="17"/>
      <c r="Q3120" s="16"/>
      <c r="R3120" s="16"/>
      <c r="S3120" s="946"/>
      <c r="T3120" s="913"/>
      <c r="U3120" s="913"/>
      <c r="V3120" s="913"/>
    </row>
    <row r="3121" spans="1:22" ht="10.5" outlineLevel="4" x14ac:dyDescent="0.15">
      <c r="A3121" s="949"/>
      <c r="B3121" s="952"/>
      <c r="C3121" s="955"/>
      <c r="D3121" s="979"/>
      <c r="E3121" s="961"/>
      <c r="F3121" s="964"/>
      <c r="G3121" s="943"/>
      <c r="H3121" s="943"/>
      <c r="I3121" s="943"/>
      <c r="J3121" s="16" t="s">
        <v>158</v>
      </c>
      <c r="K3121" s="20"/>
      <c r="L3121" s="20"/>
      <c r="M3121" s="17"/>
      <c r="N3121" s="17"/>
      <c r="O3121" s="17"/>
      <c r="P3121" s="17"/>
      <c r="Q3121" s="16"/>
      <c r="R3121" s="16"/>
      <c r="S3121" s="946"/>
      <c r="T3121" s="913"/>
      <c r="U3121" s="913"/>
      <c r="V3121" s="913"/>
    </row>
    <row r="3122" spans="1:22" ht="10.5" outlineLevel="4" x14ac:dyDescent="0.15">
      <c r="A3122" s="949"/>
      <c r="B3122" s="952"/>
      <c r="C3122" s="955"/>
      <c r="D3122" s="979"/>
      <c r="E3122" s="961"/>
      <c r="F3122" s="964"/>
      <c r="G3122" s="943"/>
      <c r="H3122" s="943"/>
      <c r="I3122" s="943"/>
      <c r="J3122" s="18" t="s">
        <v>159</v>
      </c>
      <c r="K3122" s="21"/>
      <c r="L3122" s="21"/>
      <c r="M3122" s="22"/>
      <c r="N3122" s="22"/>
      <c r="O3122" s="22"/>
      <c r="P3122" s="22"/>
      <c r="Q3122" s="18"/>
      <c r="R3122" s="18"/>
      <c r="S3122" s="946"/>
      <c r="T3122" s="913"/>
      <c r="U3122" s="913"/>
      <c r="V3122" s="913"/>
    </row>
    <row r="3123" spans="1:22" ht="11.25" outlineLevel="4" thickBot="1" x14ac:dyDescent="0.2">
      <c r="A3123" s="950"/>
      <c r="B3123" s="953"/>
      <c r="C3123" s="956"/>
      <c r="D3123" s="980"/>
      <c r="E3123" s="962"/>
      <c r="F3123" s="965"/>
      <c r="G3123" s="944"/>
      <c r="H3123" s="944"/>
      <c r="I3123" s="944"/>
      <c r="J3123" s="19" t="s">
        <v>385</v>
      </c>
      <c r="K3123" s="19">
        <f>SUM(K3119:K3122)</f>
        <v>0</v>
      </c>
      <c r="L3123" s="19">
        <f>SUM(L3119:L3122)</f>
        <v>0</v>
      </c>
      <c r="M3123" s="19">
        <f t="shared" ref="M3123:R3123" si="752">SUM(M3119:M3122)</f>
        <v>0</v>
      </c>
      <c r="N3123" s="19">
        <f t="shared" si="752"/>
        <v>0</v>
      </c>
      <c r="O3123" s="19">
        <f t="shared" si="752"/>
        <v>0</v>
      </c>
      <c r="P3123" s="19">
        <f t="shared" si="752"/>
        <v>0</v>
      </c>
      <c r="Q3123" s="19">
        <f t="shared" si="752"/>
        <v>0</v>
      </c>
      <c r="R3123" s="19">
        <f t="shared" si="752"/>
        <v>0</v>
      </c>
      <c r="S3123" s="947"/>
      <c r="T3123" s="914"/>
      <c r="U3123" s="914"/>
      <c r="V3123" s="914"/>
    </row>
    <row r="3124" spans="1:22" ht="11.25" outlineLevel="3" thickBot="1" x14ac:dyDescent="0.2">
      <c r="A3124" s="56" t="s">
        <v>36</v>
      </c>
      <c r="B3124" s="58" t="s">
        <v>10</v>
      </c>
      <c r="C3124" s="10" t="s">
        <v>10</v>
      </c>
      <c r="D3124" s="59">
        <f>D3119</f>
        <v>16</v>
      </c>
      <c r="E3124" s="915" t="s">
        <v>46</v>
      </c>
      <c r="F3124" s="916"/>
      <c r="G3124" s="916"/>
      <c r="H3124" s="916"/>
      <c r="I3124" s="916"/>
      <c r="J3124" s="917"/>
      <c r="K3124" s="26">
        <f>K3113+K3118+K3123</f>
        <v>0</v>
      </c>
      <c r="L3124" s="44">
        <f>+L3123+L3118+L3113</f>
        <v>0</v>
      </c>
      <c r="M3124" s="44">
        <f t="shared" ref="M3124:R3124" si="753">+M3123+M3118+M3113</f>
        <v>0</v>
      </c>
      <c r="N3124" s="44">
        <f t="shared" si="753"/>
        <v>0</v>
      </c>
      <c r="O3124" s="44">
        <f t="shared" si="753"/>
        <v>0</v>
      </c>
      <c r="P3124" s="44">
        <f t="shared" si="753"/>
        <v>0</v>
      </c>
      <c r="Q3124" s="44">
        <f t="shared" si="753"/>
        <v>0</v>
      </c>
      <c r="R3124" s="44">
        <f t="shared" si="753"/>
        <v>0</v>
      </c>
      <c r="S3124" s="44" t="s">
        <v>13</v>
      </c>
      <c r="T3124" s="44" t="s">
        <v>13</v>
      </c>
      <c r="U3124" s="44" t="s">
        <v>13</v>
      </c>
      <c r="V3124" s="45" t="s">
        <v>13</v>
      </c>
    </row>
    <row r="3125" spans="1:22" ht="11.25" customHeight="1" outlineLevel="4" thickBot="1" x14ac:dyDescent="0.2">
      <c r="A3125" s="46" t="s">
        <v>36</v>
      </c>
      <c r="B3125" s="24" t="s">
        <v>10</v>
      </c>
      <c r="C3125" s="87" t="s">
        <v>10</v>
      </c>
      <c r="D3125" s="25">
        <v>17</v>
      </c>
      <c r="E3125" s="969" t="s">
        <v>63</v>
      </c>
      <c r="F3125" s="970"/>
      <c r="G3125" s="970"/>
      <c r="H3125" s="970"/>
      <c r="I3125" s="970"/>
      <c r="J3125" s="970"/>
      <c r="K3125" s="970"/>
      <c r="L3125" s="970"/>
      <c r="M3125" s="970"/>
      <c r="N3125" s="970"/>
      <c r="O3125" s="970"/>
      <c r="P3125" s="970"/>
      <c r="Q3125" s="970"/>
      <c r="R3125" s="970"/>
      <c r="S3125" s="970"/>
      <c r="T3125" s="970"/>
      <c r="U3125" s="970"/>
      <c r="V3125" s="971"/>
    </row>
    <row r="3126" spans="1:22" ht="10.5" outlineLevel="4" x14ac:dyDescent="0.15">
      <c r="A3126" s="948" t="s">
        <v>36</v>
      </c>
      <c r="B3126" s="951" t="s">
        <v>10</v>
      </c>
      <c r="C3126" s="954" t="s">
        <v>10</v>
      </c>
      <c r="D3126" s="978">
        <f>D3125</f>
        <v>17</v>
      </c>
      <c r="E3126" s="960" t="s">
        <v>10</v>
      </c>
      <c r="F3126" s="966"/>
      <c r="G3126" s="942"/>
      <c r="H3126" s="942"/>
      <c r="I3126" s="942"/>
      <c r="J3126" s="16" t="s">
        <v>156</v>
      </c>
      <c r="K3126" s="20"/>
      <c r="L3126" s="14"/>
      <c r="M3126" s="15"/>
      <c r="N3126" s="15"/>
      <c r="O3126" s="15"/>
      <c r="P3126" s="15"/>
      <c r="Q3126" s="14"/>
      <c r="R3126" s="14"/>
      <c r="S3126" s="945"/>
      <c r="T3126" s="912"/>
      <c r="U3126" s="912"/>
      <c r="V3126" s="912"/>
    </row>
    <row r="3127" spans="1:22" ht="10.5" outlineLevel="4" x14ac:dyDescent="0.15">
      <c r="A3127" s="949"/>
      <c r="B3127" s="952"/>
      <c r="C3127" s="955"/>
      <c r="D3127" s="979"/>
      <c r="E3127" s="961"/>
      <c r="F3127" s="967"/>
      <c r="G3127" s="943"/>
      <c r="H3127" s="943"/>
      <c r="I3127" s="943"/>
      <c r="J3127" s="16" t="s">
        <v>157</v>
      </c>
      <c r="K3127" s="20"/>
      <c r="L3127" s="16"/>
      <c r="M3127" s="17"/>
      <c r="N3127" s="17"/>
      <c r="O3127" s="17"/>
      <c r="P3127" s="17"/>
      <c r="Q3127" s="16"/>
      <c r="R3127" s="16"/>
      <c r="S3127" s="946"/>
      <c r="T3127" s="913"/>
      <c r="U3127" s="913"/>
      <c r="V3127" s="913"/>
    </row>
    <row r="3128" spans="1:22" ht="10.5" outlineLevel="4" x14ac:dyDescent="0.15">
      <c r="A3128" s="949"/>
      <c r="B3128" s="952"/>
      <c r="C3128" s="955"/>
      <c r="D3128" s="979"/>
      <c r="E3128" s="961"/>
      <c r="F3128" s="967"/>
      <c r="G3128" s="943"/>
      <c r="H3128" s="943"/>
      <c r="I3128" s="943"/>
      <c r="J3128" s="16" t="s">
        <v>158</v>
      </c>
      <c r="K3128" s="20"/>
      <c r="L3128" s="16"/>
      <c r="M3128" s="17"/>
      <c r="N3128" s="17"/>
      <c r="O3128" s="17"/>
      <c r="P3128" s="17"/>
      <c r="Q3128" s="16"/>
      <c r="R3128" s="16"/>
      <c r="S3128" s="946"/>
      <c r="T3128" s="913"/>
      <c r="U3128" s="913"/>
      <c r="V3128" s="913"/>
    </row>
    <row r="3129" spans="1:22" ht="10.5" outlineLevel="4" x14ac:dyDescent="0.15">
      <c r="A3129" s="949"/>
      <c r="B3129" s="952"/>
      <c r="C3129" s="955"/>
      <c r="D3129" s="979"/>
      <c r="E3129" s="961"/>
      <c r="F3129" s="967"/>
      <c r="G3129" s="943"/>
      <c r="H3129" s="943"/>
      <c r="I3129" s="943"/>
      <c r="J3129" s="18" t="s">
        <v>159</v>
      </c>
      <c r="K3129" s="21"/>
      <c r="L3129" s="18"/>
      <c r="M3129" s="18"/>
      <c r="N3129" s="18"/>
      <c r="O3129" s="18"/>
      <c r="P3129" s="18"/>
      <c r="Q3129" s="18"/>
      <c r="R3129" s="18"/>
      <c r="S3129" s="946"/>
      <c r="T3129" s="913"/>
      <c r="U3129" s="913"/>
      <c r="V3129" s="913"/>
    </row>
    <row r="3130" spans="1:22" ht="11.25" outlineLevel="4" thickBot="1" x14ac:dyDescent="0.2">
      <c r="A3130" s="950"/>
      <c r="B3130" s="953"/>
      <c r="C3130" s="956"/>
      <c r="D3130" s="980"/>
      <c r="E3130" s="962"/>
      <c r="F3130" s="968"/>
      <c r="G3130" s="944"/>
      <c r="H3130" s="944"/>
      <c r="I3130" s="944"/>
      <c r="J3130" s="19" t="s">
        <v>385</v>
      </c>
      <c r="K3130" s="19">
        <f>SUM(K3126:K3129)</f>
        <v>0</v>
      </c>
      <c r="L3130" s="19">
        <f>SUM(L3126:L3129)</f>
        <v>0</v>
      </c>
      <c r="M3130" s="19">
        <f t="shared" ref="M3130:R3130" si="754">SUM(M3126:M3129)</f>
        <v>0</v>
      </c>
      <c r="N3130" s="19">
        <f t="shared" si="754"/>
        <v>0</v>
      </c>
      <c r="O3130" s="19">
        <f t="shared" si="754"/>
        <v>0</v>
      </c>
      <c r="P3130" s="19">
        <f t="shared" si="754"/>
        <v>0</v>
      </c>
      <c r="Q3130" s="19">
        <f t="shared" si="754"/>
        <v>0</v>
      </c>
      <c r="R3130" s="19">
        <f t="shared" si="754"/>
        <v>0</v>
      </c>
      <c r="S3130" s="947"/>
      <c r="T3130" s="914"/>
      <c r="U3130" s="914"/>
      <c r="V3130" s="914"/>
    </row>
    <row r="3131" spans="1:22" ht="10.5" outlineLevel="4" x14ac:dyDescent="0.15">
      <c r="A3131" s="948" t="s">
        <v>36</v>
      </c>
      <c r="B3131" s="951" t="s">
        <v>10</v>
      </c>
      <c r="C3131" s="954" t="s">
        <v>10</v>
      </c>
      <c r="D3131" s="978">
        <f>D3126</f>
        <v>17</v>
      </c>
      <c r="E3131" s="960" t="s">
        <v>11</v>
      </c>
      <c r="F3131" s="966"/>
      <c r="G3131" s="942"/>
      <c r="H3131" s="942"/>
      <c r="I3131" s="942"/>
      <c r="J3131" s="14" t="s">
        <v>156</v>
      </c>
      <c r="K3131" s="20"/>
      <c r="L3131" s="20"/>
      <c r="M3131" s="17"/>
      <c r="N3131" s="17"/>
      <c r="O3131" s="17"/>
      <c r="P3131" s="17"/>
      <c r="Q3131" s="16"/>
      <c r="R3131" s="16"/>
      <c r="S3131" s="945"/>
      <c r="T3131" s="912"/>
      <c r="U3131" s="912"/>
      <c r="V3131" s="912"/>
    </row>
    <row r="3132" spans="1:22" ht="10.5" outlineLevel="4" x14ac:dyDescent="0.15">
      <c r="A3132" s="949"/>
      <c r="B3132" s="952"/>
      <c r="C3132" s="955"/>
      <c r="D3132" s="979"/>
      <c r="E3132" s="961"/>
      <c r="F3132" s="967"/>
      <c r="G3132" s="943"/>
      <c r="H3132" s="943"/>
      <c r="I3132" s="943"/>
      <c r="J3132" s="16" t="s">
        <v>157</v>
      </c>
      <c r="K3132" s="20"/>
      <c r="L3132" s="20"/>
      <c r="M3132" s="17"/>
      <c r="N3132" s="17"/>
      <c r="O3132" s="17"/>
      <c r="P3132" s="17"/>
      <c r="Q3132" s="16"/>
      <c r="R3132" s="16"/>
      <c r="S3132" s="946"/>
      <c r="T3132" s="913"/>
      <c r="U3132" s="913"/>
      <c r="V3132" s="913"/>
    </row>
    <row r="3133" spans="1:22" ht="10.5" outlineLevel="4" x14ac:dyDescent="0.15">
      <c r="A3133" s="949"/>
      <c r="B3133" s="952"/>
      <c r="C3133" s="955"/>
      <c r="D3133" s="979"/>
      <c r="E3133" s="961"/>
      <c r="F3133" s="967"/>
      <c r="G3133" s="943"/>
      <c r="H3133" s="943"/>
      <c r="I3133" s="943"/>
      <c r="J3133" s="16" t="s">
        <v>158</v>
      </c>
      <c r="K3133" s="20"/>
      <c r="L3133" s="20"/>
      <c r="M3133" s="17"/>
      <c r="N3133" s="17"/>
      <c r="O3133" s="17"/>
      <c r="P3133" s="17"/>
      <c r="Q3133" s="16"/>
      <c r="R3133" s="16"/>
      <c r="S3133" s="946"/>
      <c r="T3133" s="913"/>
      <c r="U3133" s="913"/>
      <c r="V3133" s="913"/>
    </row>
    <row r="3134" spans="1:22" ht="10.5" outlineLevel="4" x14ac:dyDescent="0.15">
      <c r="A3134" s="949"/>
      <c r="B3134" s="952"/>
      <c r="C3134" s="955"/>
      <c r="D3134" s="979"/>
      <c r="E3134" s="961"/>
      <c r="F3134" s="967"/>
      <c r="G3134" s="943"/>
      <c r="H3134" s="943"/>
      <c r="I3134" s="943"/>
      <c r="J3134" s="18" t="s">
        <v>159</v>
      </c>
      <c r="K3134" s="21"/>
      <c r="L3134" s="21"/>
      <c r="M3134" s="22"/>
      <c r="N3134" s="22"/>
      <c r="O3134" s="22"/>
      <c r="P3134" s="22"/>
      <c r="Q3134" s="18"/>
      <c r="R3134" s="18"/>
      <c r="S3134" s="946"/>
      <c r="T3134" s="913"/>
      <c r="U3134" s="913"/>
      <c r="V3134" s="913"/>
    </row>
    <row r="3135" spans="1:22" ht="11.25" outlineLevel="4" thickBot="1" x14ac:dyDescent="0.2">
      <c r="A3135" s="950"/>
      <c r="B3135" s="953"/>
      <c r="C3135" s="956"/>
      <c r="D3135" s="980"/>
      <c r="E3135" s="962"/>
      <c r="F3135" s="968"/>
      <c r="G3135" s="944"/>
      <c r="H3135" s="944"/>
      <c r="I3135" s="944"/>
      <c r="J3135" s="19" t="s">
        <v>385</v>
      </c>
      <c r="K3135" s="19">
        <f>SUM(K3131:K3134)</f>
        <v>0</v>
      </c>
      <c r="L3135" s="19">
        <f>SUM(L3131:L3134)</f>
        <v>0</v>
      </c>
      <c r="M3135" s="19">
        <f t="shared" ref="M3135:R3135" si="755">SUM(M3131:M3134)</f>
        <v>0</v>
      </c>
      <c r="N3135" s="19">
        <f t="shared" si="755"/>
        <v>0</v>
      </c>
      <c r="O3135" s="19">
        <f t="shared" si="755"/>
        <v>0</v>
      </c>
      <c r="P3135" s="19">
        <f t="shared" si="755"/>
        <v>0</v>
      </c>
      <c r="Q3135" s="19">
        <f t="shared" si="755"/>
        <v>0</v>
      </c>
      <c r="R3135" s="19">
        <f t="shared" si="755"/>
        <v>0</v>
      </c>
      <c r="S3135" s="947"/>
      <c r="T3135" s="914"/>
      <c r="U3135" s="914"/>
      <c r="V3135" s="914"/>
    </row>
    <row r="3136" spans="1:22" ht="10.5" outlineLevel="4" x14ac:dyDescent="0.15">
      <c r="A3136" s="948" t="s">
        <v>36</v>
      </c>
      <c r="B3136" s="951" t="s">
        <v>10</v>
      </c>
      <c r="C3136" s="954" t="s">
        <v>10</v>
      </c>
      <c r="D3136" s="978">
        <f>D3131</f>
        <v>17</v>
      </c>
      <c r="E3136" s="960" t="s">
        <v>12</v>
      </c>
      <c r="F3136" s="963"/>
      <c r="G3136" s="942"/>
      <c r="H3136" s="942"/>
      <c r="I3136" s="942"/>
      <c r="J3136" s="14" t="s">
        <v>156</v>
      </c>
      <c r="K3136" s="20"/>
      <c r="L3136" s="20"/>
      <c r="M3136" s="17"/>
      <c r="N3136" s="17"/>
      <c r="O3136" s="17"/>
      <c r="P3136" s="47"/>
      <c r="Q3136" s="17"/>
      <c r="R3136" s="17"/>
      <c r="S3136" s="945"/>
      <c r="T3136" s="912"/>
      <c r="U3136" s="912"/>
      <c r="V3136" s="912"/>
    </row>
    <row r="3137" spans="1:22" ht="10.5" outlineLevel="4" x14ac:dyDescent="0.15">
      <c r="A3137" s="949"/>
      <c r="B3137" s="952"/>
      <c r="C3137" s="955"/>
      <c r="D3137" s="979"/>
      <c r="E3137" s="961"/>
      <c r="F3137" s="964"/>
      <c r="G3137" s="943"/>
      <c r="H3137" s="943"/>
      <c r="I3137" s="943"/>
      <c r="J3137" s="16" t="s">
        <v>157</v>
      </c>
      <c r="K3137" s="20"/>
      <c r="L3137" s="20"/>
      <c r="M3137" s="17"/>
      <c r="N3137" s="17"/>
      <c r="O3137" s="17"/>
      <c r="P3137" s="47"/>
      <c r="Q3137" s="17"/>
      <c r="R3137" s="17"/>
      <c r="S3137" s="946"/>
      <c r="T3137" s="913"/>
      <c r="U3137" s="913"/>
      <c r="V3137" s="913"/>
    </row>
    <row r="3138" spans="1:22" ht="10.5" outlineLevel="4" x14ac:dyDescent="0.15">
      <c r="A3138" s="949"/>
      <c r="B3138" s="952"/>
      <c r="C3138" s="955"/>
      <c r="D3138" s="979"/>
      <c r="E3138" s="961"/>
      <c r="F3138" s="964"/>
      <c r="G3138" s="943"/>
      <c r="H3138" s="943"/>
      <c r="I3138" s="943"/>
      <c r="J3138" s="16" t="s">
        <v>158</v>
      </c>
      <c r="K3138" s="20"/>
      <c r="L3138" s="20"/>
      <c r="M3138" s="17"/>
      <c r="N3138" s="17"/>
      <c r="O3138" s="17"/>
      <c r="P3138" s="47"/>
      <c r="Q3138" s="17"/>
      <c r="R3138" s="17"/>
      <c r="S3138" s="946"/>
      <c r="T3138" s="913"/>
      <c r="U3138" s="913"/>
      <c r="V3138" s="913"/>
    </row>
    <row r="3139" spans="1:22" ht="10.5" outlineLevel="4" x14ac:dyDescent="0.15">
      <c r="A3139" s="949"/>
      <c r="B3139" s="952"/>
      <c r="C3139" s="955"/>
      <c r="D3139" s="979"/>
      <c r="E3139" s="961"/>
      <c r="F3139" s="964"/>
      <c r="G3139" s="943"/>
      <c r="H3139" s="943"/>
      <c r="I3139" s="943"/>
      <c r="J3139" s="18" t="s">
        <v>159</v>
      </c>
      <c r="K3139" s="21"/>
      <c r="L3139" s="21"/>
      <c r="M3139" s="22"/>
      <c r="N3139" s="22"/>
      <c r="O3139" s="22"/>
      <c r="P3139" s="48"/>
      <c r="Q3139" s="22"/>
      <c r="R3139" s="22"/>
      <c r="S3139" s="946"/>
      <c r="T3139" s="913"/>
      <c r="U3139" s="913"/>
      <c r="V3139" s="913"/>
    </row>
    <row r="3140" spans="1:22" ht="11.25" outlineLevel="4" thickBot="1" x14ac:dyDescent="0.2">
      <c r="A3140" s="950"/>
      <c r="B3140" s="953"/>
      <c r="C3140" s="956"/>
      <c r="D3140" s="980"/>
      <c r="E3140" s="962"/>
      <c r="F3140" s="965"/>
      <c r="G3140" s="944"/>
      <c r="H3140" s="944"/>
      <c r="I3140" s="944"/>
      <c r="J3140" s="19" t="s">
        <v>385</v>
      </c>
      <c r="K3140" s="19">
        <f>SUM(K3136:K3139)</f>
        <v>0</v>
      </c>
      <c r="L3140" s="19">
        <f>SUM(L3136:L3139)</f>
        <v>0</v>
      </c>
      <c r="M3140" s="19">
        <f t="shared" ref="M3140:R3140" si="756">SUM(M3136:M3139)</f>
        <v>0</v>
      </c>
      <c r="N3140" s="19">
        <f t="shared" si="756"/>
        <v>0</v>
      </c>
      <c r="O3140" s="19">
        <f t="shared" si="756"/>
        <v>0</v>
      </c>
      <c r="P3140" s="19">
        <f t="shared" si="756"/>
        <v>0</v>
      </c>
      <c r="Q3140" s="19">
        <f t="shared" si="756"/>
        <v>0</v>
      </c>
      <c r="R3140" s="19">
        <f t="shared" si="756"/>
        <v>0</v>
      </c>
      <c r="S3140" s="947"/>
      <c r="T3140" s="914"/>
      <c r="U3140" s="914"/>
      <c r="V3140" s="914"/>
    </row>
    <row r="3141" spans="1:22" ht="11.25" outlineLevel="3" thickBot="1" x14ac:dyDescent="0.2">
      <c r="A3141" s="30" t="s">
        <v>36</v>
      </c>
      <c r="B3141" s="31" t="s">
        <v>10</v>
      </c>
      <c r="C3141" s="10" t="s">
        <v>10</v>
      </c>
      <c r="D3141" s="25">
        <f>D3136</f>
        <v>17</v>
      </c>
      <c r="E3141" s="915" t="s">
        <v>46</v>
      </c>
      <c r="F3141" s="916"/>
      <c r="G3141" s="916"/>
      <c r="H3141" s="916"/>
      <c r="I3141" s="916"/>
      <c r="J3141" s="917"/>
      <c r="K3141" s="26">
        <f>K3130+K3135+K3140</f>
        <v>0</v>
      </c>
      <c r="L3141" s="26">
        <f t="shared" ref="L3141:R3141" si="757">L3130+L3135+L3140</f>
        <v>0</v>
      </c>
      <c r="M3141" s="26">
        <f t="shared" si="757"/>
        <v>0</v>
      </c>
      <c r="N3141" s="26">
        <f t="shared" si="757"/>
        <v>0</v>
      </c>
      <c r="O3141" s="26">
        <f t="shared" si="757"/>
        <v>0</v>
      </c>
      <c r="P3141" s="26">
        <f t="shared" si="757"/>
        <v>0</v>
      </c>
      <c r="Q3141" s="26">
        <f t="shared" si="757"/>
        <v>0</v>
      </c>
      <c r="R3141" s="26">
        <f t="shared" si="757"/>
        <v>0</v>
      </c>
      <c r="S3141" s="42" t="s">
        <v>13</v>
      </c>
      <c r="T3141" s="43" t="s">
        <v>13</v>
      </c>
      <c r="U3141" s="44" t="s">
        <v>13</v>
      </c>
      <c r="V3141" s="45" t="s">
        <v>13</v>
      </c>
    </row>
    <row r="3142" spans="1:22" ht="15.75" customHeight="1" outlineLevel="2" thickBot="1" x14ac:dyDescent="0.2">
      <c r="A3142" s="30" t="s">
        <v>36</v>
      </c>
      <c r="B3142" s="31" t="s">
        <v>10</v>
      </c>
      <c r="C3142" s="10" t="s">
        <v>10</v>
      </c>
      <c r="D3142" s="918" t="s">
        <v>21</v>
      </c>
      <c r="E3142" s="919"/>
      <c r="F3142" s="919"/>
      <c r="G3142" s="919"/>
      <c r="H3142" s="919"/>
      <c r="I3142" s="919"/>
      <c r="J3142" s="919"/>
      <c r="K3142" s="32">
        <f>K2869+K2886+K2903+K2920+K2937+K2954+K2971+K2988+K3022+K3039+K3056+K3073+K3090+K3107+K3124+K3141+K3005</f>
        <v>386051.14</v>
      </c>
      <c r="L3142" s="32">
        <f>L2869+L2886+L2903+L2920+L2937+L2954+L2971+L2988+L3022+L3039+L3056+L3073+L3090+L3107+L3124+L3141+L3005</f>
        <v>13061.75</v>
      </c>
      <c r="M3142" s="32">
        <f t="shared" ref="M3142:R3142" si="758">M2869+M2886+M2903+M2920+M2937+M2954+M2971+M2988+M3022+M3039+M3056+M3073+M3090+M3107+M3124+M3141+M3005</f>
        <v>13061.75</v>
      </c>
      <c r="N3142" s="32">
        <f t="shared" si="758"/>
        <v>13061.75</v>
      </c>
      <c r="O3142" s="32">
        <f t="shared" si="758"/>
        <v>0</v>
      </c>
      <c r="P3142" s="32">
        <f t="shared" si="758"/>
        <v>0</v>
      </c>
      <c r="Q3142" s="32">
        <f t="shared" si="758"/>
        <v>238527.03999999998</v>
      </c>
      <c r="R3142" s="32">
        <f t="shared" si="758"/>
        <v>13462.36</v>
      </c>
      <c r="S3142" s="33" t="s">
        <v>13</v>
      </c>
      <c r="T3142" s="34" t="s">
        <v>13</v>
      </c>
      <c r="U3142" s="35" t="s">
        <v>13</v>
      </c>
      <c r="V3142" s="36" t="s">
        <v>13</v>
      </c>
    </row>
    <row r="3143" spans="1:22" ht="11.25" customHeight="1" outlineLevel="3" thickBot="1" x14ac:dyDescent="0.2">
      <c r="A3143" s="7" t="s">
        <v>36</v>
      </c>
      <c r="B3143" s="9" t="s">
        <v>10</v>
      </c>
      <c r="C3143" s="10" t="s">
        <v>11</v>
      </c>
      <c r="D3143" s="972" t="s">
        <v>64</v>
      </c>
      <c r="E3143" s="973"/>
      <c r="F3143" s="973"/>
      <c r="G3143" s="973"/>
      <c r="H3143" s="973"/>
      <c r="I3143" s="973"/>
      <c r="J3143" s="973"/>
      <c r="K3143" s="973"/>
      <c r="L3143" s="973"/>
      <c r="M3143" s="973"/>
      <c r="N3143" s="973"/>
      <c r="O3143" s="973"/>
      <c r="P3143" s="973"/>
      <c r="Q3143" s="973"/>
      <c r="R3143" s="973"/>
      <c r="S3143" s="973"/>
      <c r="T3143" s="973"/>
      <c r="U3143" s="973"/>
      <c r="V3143" s="974"/>
    </row>
    <row r="3144" spans="1:22" ht="11.25" customHeight="1" outlineLevel="4" thickBot="1" x14ac:dyDescent="0.2">
      <c r="A3144" s="11" t="s">
        <v>36</v>
      </c>
      <c r="B3144" s="12" t="s">
        <v>10</v>
      </c>
      <c r="C3144" s="86" t="s">
        <v>11</v>
      </c>
      <c r="D3144" s="13">
        <v>1</v>
      </c>
      <c r="E3144" s="969" t="s">
        <v>65</v>
      </c>
      <c r="F3144" s="970"/>
      <c r="G3144" s="970"/>
      <c r="H3144" s="970"/>
      <c r="I3144" s="970"/>
      <c r="J3144" s="970"/>
      <c r="K3144" s="970"/>
      <c r="L3144" s="970"/>
      <c r="M3144" s="970"/>
      <c r="N3144" s="970"/>
      <c r="O3144" s="970"/>
      <c r="P3144" s="970"/>
      <c r="Q3144" s="970"/>
      <c r="R3144" s="970"/>
      <c r="S3144" s="970"/>
      <c r="T3144" s="970"/>
      <c r="U3144" s="970"/>
      <c r="V3144" s="971"/>
    </row>
    <row r="3145" spans="1:22" ht="10.5" outlineLevel="4" x14ac:dyDescent="0.15">
      <c r="A3145" s="948" t="s">
        <v>36</v>
      </c>
      <c r="B3145" s="951" t="s">
        <v>10</v>
      </c>
      <c r="C3145" s="954" t="s">
        <v>11</v>
      </c>
      <c r="D3145" s="978">
        <v>1</v>
      </c>
      <c r="E3145" s="960" t="s">
        <v>10</v>
      </c>
      <c r="F3145" s="966"/>
      <c r="G3145" s="942"/>
      <c r="H3145" s="942"/>
      <c r="I3145" s="942"/>
      <c r="J3145" s="16" t="s">
        <v>156</v>
      </c>
      <c r="K3145" s="20"/>
      <c r="L3145" s="14"/>
      <c r="M3145" s="15"/>
      <c r="N3145" s="15"/>
      <c r="O3145" s="15"/>
      <c r="P3145" s="15"/>
      <c r="Q3145" s="14"/>
      <c r="R3145" s="14"/>
      <c r="S3145" s="945"/>
      <c r="T3145" s="912"/>
      <c r="U3145" s="912"/>
      <c r="V3145" s="912"/>
    </row>
    <row r="3146" spans="1:22" ht="10.5" outlineLevel="4" x14ac:dyDescent="0.15">
      <c r="A3146" s="949"/>
      <c r="B3146" s="952"/>
      <c r="C3146" s="955"/>
      <c r="D3146" s="979"/>
      <c r="E3146" s="961"/>
      <c r="F3146" s="967"/>
      <c r="G3146" s="943"/>
      <c r="H3146" s="943"/>
      <c r="I3146" s="943"/>
      <c r="J3146" s="16" t="s">
        <v>157</v>
      </c>
      <c r="K3146" s="20"/>
      <c r="L3146" s="16"/>
      <c r="M3146" s="17"/>
      <c r="N3146" s="17"/>
      <c r="O3146" s="17"/>
      <c r="P3146" s="17"/>
      <c r="Q3146" s="16"/>
      <c r="R3146" s="16"/>
      <c r="S3146" s="946"/>
      <c r="T3146" s="913"/>
      <c r="U3146" s="913"/>
      <c r="V3146" s="913"/>
    </row>
    <row r="3147" spans="1:22" ht="10.5" outlineLevel="4" x14ac:dyDescent="0.15">
      <c r="A3147" s="949"/>
      <c r="B3147" s="952"/>
      <c r="C3147" s="955"/>
      <c r="D3147" s="979"/>
      <c r="E3147" s="961"/>
      <c r="F3147" s="967"/>
      <c r="G3147" s="943"/>
      <c r="H3147" s="943"/>
      <c r="I3147" s="943"/>
      <c r="J3147" s="16" t="s">
        <v>158</v>
      </c>
      <c r="K3147" s="20"/>
      <c r="L3147" s="16"/>
      <c r="M3147" s="17"/>
      <c r="N3147" s="17"/>
      <c r="O3147" s="17"/>
      <c r="P3147" s="17"/>
      <c r="Q3147" s="16"/>
      <c r="R3147" s="16"/>
      <c r="S3147" s="946"/>
      <c r="T3147" s="913"/>
      <c r="U3147" s="913"/>
      <c r="V3147" s="913"/>
    </row>
    <row r="3148" spans="1:22" ht="10.5" outlineLevel="4" x14ac:dyDescent="0.15">
      <c r="A3148" s="949"/>
      <c r="B3148" s="952"/>
      <c r="C3148" s="955"/>
      <c r="D3148" s="979"/>
      <c r="E3148" s="961"/>
      <c r="F3148" s="967"/>
      <c r="G3148" s="943"/>
      <c r="H3148" s="943"/>
      <c r="I3148" s="943"/>
      <c r="J3148" s="18" t="s">
        <v>159</v>
      </c>
      <c r="K3148" s="21"/>
      <c r="L3148" s="18"/>
      <c r="M3148" s="18"/>
      <c r="N3148" s="18"/>
      <c r="O3148" s="18"/>
      <c r="P3148" s="18"/>
      <c r="Q3148" s="18"/>
      <c r="R3148" s="18"/>
      <c r="S3148" s="946"/>
      <c r="T3148" s="913"/>
      <c r="U3148" s="913"/>
      <c r="V3148" s="913"/>
    </row>
    <row r="3149" spans="1:22" ht="11.25" outlineLevel="4" thickBot="1" x14ac:dyDescent="0.2">
      <c r="A3149" s="950"/>
      <c r="B3149" s="953"/>
      <c r="C3149" s="956"/>
      <c r="D3149" s="980"/>
      <c r="E3149" s="962"/>
      <c r="F3149" s="968"/>
      <c r="G3149" s="944"/>
      <c r="H3149" s="944"/>
      <c r="I3149" s="944"/>
      <c r="J3149" s="19" t="s">
        <v>385</v>
      </c>
      <c r="K3149" s="19">
        <f>SUM(K3145:K3148)</f>
        <v>0</v>
      </c>
      <c r="L3149" s="19">
        <f>SUM(L3145:L3148)</f>
        <v>0</v>
      </c>
      <c r="M3149" s="19">
        <f t="shared" ref="M3149:R3149" si="759">SUM(M3145:M3148)</f>
        <v>0</v>
      </c>
      <c r="N3149" s="19">
        <f t="shared" si="759"/>
        <v>0</v>
      </c>
      <c r="O3149" s="19">
        <f t="shared" si="759"/>
        <v>0</v>
      </c>
      <c r="P3149" s="19">
        <f t="shared" si="759"/>
        <v>0</v>
      </c>
      <c r="Q3149" s="19">
        <f t="shared" si="759"/>
        <v>0</v>
      </c>
      <c r="R3149" s="19">
        <f t="shared" si="759"/>
        <v>0</v>
      </c>
      <c r="S3149" s="947"/>
      <c r="T3149" s="914"/>
      <c r="U3149" s="914"/>
      <c r="V3149" s="914"/>
    </row>
    <row r="3150" spans="1:22" ht="10.5" outlineLevel="4" x14ac:dyDescent="0.15">
      <c r="A3150" s="948" t="s">
        <v>36</v>
      </c>
      <c r="B3150" s="951" t="s">
        <v>10</v>
      </c>
      <c r="C3150" s="954" t="s">
        <v>11</v>
      </c>
      <c r="D3150" s="978">
        <v>1</v>
      </c>
      <c r="E3150" s="960" t="s">
        <v>11</v>
      </c>
      <c r="F3150" s="966"/>
      <c r="G3150" s="942"/>
      <c r="H3150" s="942"/>
      <c r="I3150" s="942"/>
      <c r="J3150" s="14" t="s">
        <v>156</v>
      </c>
      <c r="K3150" s="20"/>
      <c r="L3150" s="20"/>
      <c r="M3150" s="17"/>
      <c r="N3150" s="17"/>
      <c r="O3150" s="17"/>
      <c r="P3150" s="17"/>
      <c r="Q3150" s="16"/>
      <c r="R3150" s="16"/>
      <c r="S3150" s="945"/>
      <c r="T3150" s="912"/>
      <c r="U3150" s="912"/>
      <c r="V3150" s="912"/>
    </row>
    <row r="3151" spans="1:22" ht="10.5" outlineLevel="4" x14ac:dyDescent="0.15">
      <c r="A3151" s="949"/>
      <c r="B3151" s="952"/>
      <c r="C3151" s="955"/>
      <c r="D3151" s="979"/>
      <c r="E3151" s="961"/>
      <c r="F3151" s="967"/>
      <c r="G3151" s="943"/>
      <c r="H3151" s="943"/>
      <c r="I3151" s="943"/>
      <c r="J3151" s="16" t="s">
        <v>157</v>
      </c>
      <c r="K3151" s="20"/>
      <c r="L3151" s="20"/>
      <c r="M3151" s="17"/>
      <c r="N3151" s="17"/>
      <c r="O3151" s="17"/>
      <c r="P3151" s="17"/>
      <c r="Q3151" s="16"/>
      <c r="R3151" s="16"/>
      <c r="S3151" s="946"/>
      <c r="T3151" s="913"/>
      <c r="U3151" s="913"/>
      <c r="V3151" s="913"/>
    </row>
    <row r="3152" spans="1:22" ht="10.5" outlineLevel="4" x14ac:dyDescent="0.15">
      <c r="A3152" s="949"/>
      <c r="B3152" s="952"/>
      <c r="C3152" s="955"/>
      <c r="D3152" s="979"/>
      <c r="E3152" s="961"/>
      <c r="F3152" s="967"/>
      <c r="G3152" s="943"/>
      <c r="H3152" s="943"/>
      <c r="I3152" s="943"/>
      <c r="J3152" s="16" t="s">
        <v>158</v>
      </c>
      <c r="K3152" s="20"/>
      <c r="L3152" s="20"/>
      <c r="M3152" s="17"/>
      <c r="N3152" s="17"/>
      <c r="O3152" s="17"/>
      <c r="P3152" s="17"/>
      <c r="Q3152" s="16"/>
      <c r="R3152" s="16"/>
      <c r="S3152" s="946"/>
      <c r="T3152" s="913"/>
      <c r="U3152" s="913"/>
      <c r="V3152" s="913"/>
    </row>
    <row r="3153" spans="1:22" ht="10.5" outlineLevel="4" x14ac:dyDescent="0.15">
      <c r="A3153" s="949"/>
      <c r="B3153" s="952"/>
      <c r="C3153" s="955"/>
      <c r="D3153" s="979"/>
      <c r="E3153" s="961"/>
      <c r="F3153" s="967"/>
      <c r="G3153" s="943"/>
      <c r="H3153" s="943"/>
      <c r="I3153" s="943"/>
      <c r="J3153" s="18" t="s">
        <v>159</v>
      </c>
      <c r="K3153" s="21"/>
      <c r="L3153" s="21"/>
      <c r="M3153" s="22"/>
      <c r="N3153" s="22"/>
      <c r="O3153" s="22"/>
      <c r="P3153" s="22"/>
      <c r="Q3153" s="18"/>
      <c r="R3153" s="18"/>
      <c r="S3153" s="946"/>
      <c r="T3153" s="913"/>
      <c r="U3153" s="913"/>
      <c r="V3153" s="913"/>
    </row>
    <row r="3154" spans="1:22" ht="11.25" outlineLevel="4" thickBot="1" x14ac:dyDescent="0.2">
      <c r="A3154" s="950"/>
      <c r="B3154" s="953"/>
      <c r="C3154" s="956"/>
      <c r="D3154" s="980"/>
      <c r="E3154" s="962"/>
      <c r="F3154" s="968"/>
      <c r="G3154" s="944"/>
      <c r="H3154" s="944"/>
      <c r="I3154" s="944"/>
      <c r="J3154" s="19" t="s">
        <v>385</v>
      </c>
      <c r="K3154" s="19">
        <f>SUM(K3150:K3153)</f>
        <v>0</v>
      </c>
      <c r="L3154" s="19">
        <f>SUM(L3150:L3153)</f>
        <v>0</v>
      </c>
      <c r="M3154" s="19">
        <f t="shared" ref="M3154:R3154" si="760">SUM(M3150:M3153)</f>
        <v>0</v>
      </c>
      <c r="N3154" s="19">
        <f t="shared" si="760"/>
        <v>0</v>
      </c>
      <c r="O3154" s="19">
        <f t="shared" si="760"/>
        <v>0</v>
      </c>
      <c r="P3154" s="19">
        <f t="shared" si="760"/>
        <v>0</v>
      </c>
      <c r="Q3154" s="19">
        <f t="shared" si="760"/>
        <v>0</v>
      </c>
      <c r="R3154" s="19">
        <f t="shared" si="760"/>
        <v>0</v>
      </c>
      <c r="S3154" s="947"/>
      <c r="T3154" s="914"/>
      <c r="U3154" s="914"/>
      <c r="V3154" s="914"/>
    </row>
    <row r="3155" spans="1:22" ht="10.5" outlineLevel="4" x14ac:dyDescent="0.15">
      <c r="A3155" s="948" t="s">
        <v>36</v>
      </c>
      <c r="B3155" s="951" t="s">
        <v>10</v>
      </c>
      <c r="C3155" s="954" t="s">
        <v>11</v>
      </c>
      <c r="D3155" s="978">
        <v>1</v>
      </c>
      <c r="E3155" s="960" t="s">
        <v>12</v>
      </c>
      <c r="F3155" s="963"/>
      <c r="G3155" s="942"/>
      <c r="H3155" s="942"/>
      <c r="I3155" s="942"/>
      <c r="J3155" s="14" t="s">
        <v>156</v>
      </c>
      <c r="K3155" s="20"/>
      <c r="L3155" s="20"/>
      <c r="M3155" s="17"/>
      <c r="N3155" s="17"/>
      <c r="O3155" s="17"/>
      <c r="P3155" s="17"/>
      <c r="Q3155" s="16"/>
      <c r="R3155" s="16"/>
      <c r="S3155" s="945"/>
      <c r="T3155" s="912"/>
      <c r="U3155" s="912"/>
      <c r="V3155" s="912"/>
    </row>
    <row r="3156" spans="1:22" ht="10.5" outlineLevel="4" x14ac:dyDescent="0.15">
      <c r="A3156" s="949"/>
      <c r="B3156" s="952"/>
      <c r="C3156" s="955"/>
      <c r="D3156" s="979"/>
      <c r="E3156" s="961"/>
      <c r="F3156" s="964"/>
      <c r="G3156" s="943"/>
      <c r="H3156" s="943"/>
      <c r="I3156" s="943"/>
      <c r="J3156" s="16" t="s">
        <v>157</v>
      </c>
      <c r="K3156" s="20"/>
      <c r="L3156" s="20"/>
      <c r="M3156" s="17"/>
      <c r="N3156" s="17"/>
      <c r="O3156" s="17"/>
      <c r="P3156" s="17"/>
      <c r="Q3156" s="16"/>
      <c r="R3156" s="16"/>
      <c r="S3156" s="946"/>
      <c r="T3156" s="913"/>
      <c r="U3156" s="913"/>
      <c r="V3156" s="913"/>
    </row>
    <row r="3157" spans="1:22" ht="10.5" outlineLevel="4" x14ac:dyDescent="0.15">
      <c r="A3157" s="949"/>
      <c r="B3157" s="952"/>
      <c r="C3157" s="955"/>
      <c r="D3157" s="979"/>
      <c r="E3157" s="961"/>
      <c r="F3157" s="964"/>
      <c r="G3157" s="943"/>
      <c r="H3157" s="943"/>
      <c r="I3157" s="943"/>
      <c r="J3157" s="16" t="s">
        <v>158</v>
      </c>
      <c r="K3157" s="20"/>
      <c r="L3157" s="20"/>
      <c r="M3157" s="17"/>
      <c r="N3157" s="17"/>
      <c r="O3157" s="17"/>
      <c r="P3157" s="17"/>
      <c r="Q3157" s="16"/>
      <c r="R3157" s="16"/>
      <c r="S3157" s="946"/>
      <c r="T3157" s="913"/>
      <c r="U3157" s="913"/>
      <c r="V3157" s="913"/>
    </row>
    <row r="3158" spans="1:22" ht="10.5" outlineLevel="4" x14ac:dyDescent="0.15">
      <c r="A3158" s="949"/>
      <c r="B3158" s="952"/>
      <c r="C3158" s="955"/>
      <c r="D3158" s="979"/>
      <c r="E3158" s="961"/>
      <c r="F3158" s="964"/>
      <c r="G3158" s="943"/>
      <c r="H3158" s="943"/>
      <c r="I3158" s="943"/>
      <c r="J3158" s="18" t="s">
        <v>159</v>
      </c>
      <c r="K3158" s="21"/>
      <c r="L3158" s="21"/>
      <c r="M3158" s="22"/>
      <c r="N3158" s="22"/>
      <c r="O3158" s="22"/>
      <c r="P3158" s="22"/>
      <c r="Q3158" s="18"/>
      <c r="R3158" s="18"/>
      <c r="S3158" s="946"/>
      <c r="T3158" s="913"/>
      <c r="U3158" s="913"/>
      <c r="V3158" s="913"/>
    </row>
    <row r="3159" spans="1:22" ht="11.25" outlineLevel="4" thickBot="1" x14ac:dyDescent="0.2">
      <c r="A3159" s="950"/>
      <c r="B3159" s="953"/>
      <c r="C3159" s="956"/>
      <c r="D3159" s="980"/>
      <c r="E3159" s="962"/>
      <c r="F3159" s="965"/>
      <c r="G3159" s="944"/>
      <c r="H3159" s="944"/>
      <c r="I3159" s="944"/>
      <c r="J3159" s="19" t="s">
        <v>385</v>
      </c>
      <c r="K3159" s="19">
        <f>SUM(K3155:K3158)</f>
        <v>0</v>
      </c>
      <c r="L3159" s="19">
        <f>SUM(L3155:L3158)</f>
        <v>0</v>
      </c>
      <c r="M3159" s="19">
        <f t="shared" ref="M3159:R3159" si="761">SUM(M3155:M3158)</f>
        <v>0</v>
      </c>
      <c r="N3159" s="19">
        <f t="shared" si="761"/>
        <v>0</v>
      </c>
      <c r="O3159" s="19">
        <f t="shared" si="761"/>
        <v>0</v>
      </c>
      <c r="P3159" s="19">
        <f t="shared" si="761"/>
        <v>0</v>
      </c>
      <c r="Q3159" s="19">
        <f t="shared" si="761"/>
        <v>0</v>
      </c>
      <c r="R3159" s="19">
        <f t="shared" si="761"/>
        <v>0</v>
      </c>
      <c r="S3159" s="947"/>
      <c r="T3159" s="914"/>
      <c r="U3159" s="914"/>
      <c r="V3159" s="914"/>
    </row>
    <row r="3160" spans="1:22" ht="11.25" outlineLevel="3" thickBot="1" x14ac:dyDescent="0.2">
      <c r="A3160" s="30" t="s">
        <v>36</v>
      </c>
      <c r="B3160" s="31" t="s">
        <v>10</v>
      </c>
      <c r="C3160" s="10" t="s">
        <v>11</v>
      </c>
      <c r="D3160" s="25">
        <f>D3155</f>
        <v>1</v>
      </c>
      <c r="E3160" s="915" t="s">
        <v>46</v>
      </c>
      <c r="F3160" s="916"/>
      <c r="G3160" s="916"/>
      <c r="H3160" s="916"/>
      <c r="I3160" s="916"/>
      <c r="J3160" s="917"/>
      <c r="K3160" s="26">
        <f>K3149+K3154+K3159</f>
        <v>0</v>
      </c>
      <c r="L3160" s="26">
        <f>L3149+L3154+L3159</f>
        <v>0</v>
      </c>
      <c r="M3160" s="26">
        <f t="shared" ref="M3160:R3160" si="762">M3149+M3154+M3159</f>
        <v>0</v>
      </c>
      <c r="N3160" s="26">
        <f t="shared" si="762"/>
        <v>0</v>
      </c>
      <c r="O3160" s="26">
        <f t="shared" si="762"/>
        <v>0</v>
      </c>
      <c r="P3160" s="26">
        <f t="shared" si="762"/>
        <v>0</v>
      </c>
      <c r="Q3160" s="26">
        <f t="shared" si="762"/>
        <v>0</v>
      </c>
      <c r="R3160" s="26">
        <f t="shared" si="762"/>
        <v>0</v>
      </c>
      <c r="S3160" s="42" t="s">
        <v>13</v>
      </c>
      <c r="T3160" s="43" t="s">
        <v>13</v>
      </c>
      <c r="U3160" s="44" t="s">
        <v>13</v>
      </c>
      <c r="V3160" s="45" t="s">
        <v>13</v>
      </c>
    </row>
    <row r="3161" spans="1:22" ht="11.25" customHeight="1" outlineLevel="4" thickBot="1" x14ac:dyDescent="0.2">
      <c r="A3161" s="46" t="s">
        <v>36</v>
      </c>
      <c r="B3161" s="24" t="s">
        <v>10</v>
      </c>
      <c r="C3161" s="87" t="s">
        <v>11</v>
      </c>
      <c r="D3161" s="25">
        <v>2</v>
      </c>
      <c r="E3161" s="969" t="s">
        <v>66</v>
      </c>
      <c r="F3161" s="970"/>
      <c r="G3161" s="970"/>
      <c r="H3161" s="970"/>
      <c r="I3161" s="970"/>
      <c r="J3161" s="970"/>
      <c r="K3161" s="970"/>
      <c r="L3161" s="970"/>
      <c r="M3161" s="970"/>
      <c r="N3161" s="970"/>
      <c r="O3161" s="970"/>
      <c r="P3161" s="970"/>
      <c r="Q3161" s="970"/>
      <c r="R3161" s="970"/>
      <c r="S3161" s="970"/>
      <c r="T3161" s="970"/>
      <c r="U3161" s="970"/>
      <c r="V3161" s="971"/>
    </row>
    <row r="3162" spans="1:22" ht="10.5" outlineLevel="4" x14ac:dyDescent="0.15">
      <c r="A3162" s="948" t="s">
        <v>36</v>
      </c>
      <c r="B3162" s="951" t="s">
        <v>10</v>
      </c>
      <c r="C3162" s="954" t="s">
        <v>11</v>
      </c>
      <c r="D3162" s="978">
        <v>2</v>
      </c>
      <c r="E3162" s="960" t="s">
        <v>10</v>
      </c>
      <c r="F3162" s="966"/>
      <c r="G3162" s="942"/>
      <c r="H3162" s="942"/>
      <c r="I3162" s="942"/>
      <c r="J3162" s="16" t="s">
        <v>156</v>
      </c>
      <c r="K3162" s="20"/>
      <c r="L3162" s="14"/>
      <c r="M3162" s="15"/>
      <c r="N3162" s="15"/>
      <c r="O3162" s="15"/>
      <c r="P3162" s="15"/>
      <c r="Q3162" s="14"/>
      <c r="R3162" s="14"/>
      <c r="S3162" s="945"/>
      <c r="T3162" s="912"/>
      <c r="U3162" s="912"/>
      <c r="V3162" s="912"/>
    </row>
    <row r="3163" spans="1:22" ht="10.5" outlineLevel="4" x14ac:dyDescent="0.15">
      <c r="A3163" s="949"/>
      <c r="B3163" s="952"/>
      <c r="C3163" s="955"/>
      <c r="D3163" s="979"/>
      <c r="E3163" s="961"/>
      <c r="F3163" s="967"/>
      <c r="G3163" s="943"/>
      <c r="H3163" s="943"/>
      <c r="I3163" s="943"/>
      <c r="J3163" s="16" t="s">
        <v>157</v>
      </c>
      <c r="K3163" s="20"/>
      <c r="L3163" s="16"/>
      <c r="M3163" s="17"/>
      <c r="N3163" s="17"/>
      <c r="O3163" s="17"/>
      <c r="P3163" s="17"/>
      <c r="Q3163" s="16"/>
      <c r="R3163" s="16"/>
      <c r="S3163" s="946"/>
      <c r="T3163" s="913"/>
      <c r="U3163" s="913"/>
      <c r="V3163" s="913"/>
    </row>
    <row r="3164" spans="1:22" ht="10.5" outlineLevel="4" x14ac:dyDescent="0.15">
      <c r="A3164" s="949"/>
      <c r="B3164" s="952"/>
      <c r="C3164" s="955"/>
      <c r="D3164" s="979"/>
      <c r="E3164" s="961"/>
      <c r="F3164" s="967"/>
      <c r="G3164" s="943"/>
      <c r="H3164" s="943"/>
      <c r="I3164" s="943"/>
      <c r="J3164" s="16" t="s">
        <v>158</v>
      </c>
      <c r="K3164" s="20"/>
      <c r="L3164" s="16"/>
      <c r="M3164" s="17"/>
      <c r="N3164" s="17"/>
      <c r="O3164" s="17"/>
      <c r="P3164" s="17"/>
      <c r="Q3164" s="16"/>
      <c r="R3164" s="16"/>
      <c r="S3164" s="946"/>
      <c r="T3164" s="913"/>
      <c r="U3164" s="913"/>
      <c r="V3164" s="913"/>
    </row>
    <row r="3165" spans="1:22" ht="10.5" outlineLevel="4" x14ac:dyDescent="0.15">
      <c r="A3165" s="949"/>
      <c r="B3165" s="952"/>
      <c r="C3165" s="955"/>
      <c r="D3165" s="979"/>
      <c r="E3165" s="961"/>
      <c r="F3165" s="967"/>
      <c r="G3165" s="943"/>
      <c r="H3165" s="943"/>
      <c r="I3165" s="943"/>
      <c r="J3165" s="18" t="s">
        <v>159</v>
      </c>
      <c r="K3165" s="21"/>
      <c r="L3165" s="18"/>
      <c r="M3165" s="18"/>
      <c r="N3165" s="18"/>
      <c r="O3165" s="18"/>
      <c r="P3165" s="18"/>
      <c r="Q3165" s="18"/>
      <c r="R3165" s="18"/>
      <c r="S3165" s="946"/>
      <c r="T3165" s="913"/>
      <c r="U3165" s="913"/>
      <c r="V3165" s="913"/>
    </row>
    <row r="3166" spans="1:22" ht="11.25" outlineLevel="4" thickBot="1" x14ac:dyDescent="0.2">
      <c r="A3166" s="950"/>
      <c r="B3166" s="953"/>
      <c r="C3166" s="956"/>
      <c r="D3166" s="980"/>
      <c r="E3166" s="962"/>
      <c r="F3166" s="968"/>
      <c r="G3166" s="944"/>
      <c r="H3166" s="944"/>
      <c r="I3166" s="944"/>
      <c r="J3166" s="19" t="s">
        <v>385</v>
      </c>
      <c r="K3166" s="19">
        <f>SUM(K3162:K3165)</f>
        <v>0</v>
      </c>
      <c r="L3166" s="19">
        <f>SUM(L3162:L3165)</f>
        <v>0</v>
      </c>
      <c r="M3166" s="19">
        <f t="shared" ref="M3166:R3166" si="763">SUM(M3162:M3165)</f>
        <v>0</v>
      </c>
      <c r="N3166" s="19">
        <f t="shared" si="763"/>
        <v>0</v>
      </c>
      <c r="O3166" s="19">
        <f t="shared" si="763"/>
        <v>0</v>
      </c>
      <c r="P3166" s="19">
        <f t="shared" si="763"/>
        <v>0</v>
      </c>
      <c r="Q3166" s="19">
        <f t="shared" si="763"/>
        <v>0</v>
      </c>
      <c r="R3166" s="19">
        <f t="shared" si="763"/>
        <v>0</v>
      </c>
      <c r="S3166" s="947"/>
      <c r="T3166" s="914"/>
      <c r="U3166" s="914"/>
      <c r="V3166" s="914"/>
    </row>
    <row r="3167" spans="1:22" ht="10.5" outlineLevel="4" x14ac:dyDescent="0.15">
      <c r="A3167" s="948" t="s">
        <v>36</v>
      </c>
      <c r="B3167" s="951" t="s">
        <v>10</v>
      </c>
      <c r="C3167" s="954" t="s">
        <v>11</v>
      </c>
      <c r="D3167" s="978">
        <v>2</v>
      </c>
      <c r="E3167" s="960" t="s">
        <v>11</v>
      </c>
      <c r="F3167" s="963"/>
      <c r="G3167" s="942"/>
      <c r="H3167" s="942"/>
      <c r="I3167" s="942"/>
      <c r="J3167" s="14" t="s">
        <v>156</v>
      </c>
      <c r="K3167" s="20"/>
      <c r="L3167" s="20"/>
      <c r="M3167" s="17"/>
      <c r="N3167" s="17"/>
      <c r="O3167" s="17"/>
      <c r="P3167" s="17"/>
      <c r="Q3167" s="16"/>
      <c r="R3167" s="16"/>
      <c r="S3167" s="945"/>
      <c r="T3167" s="912"/>
      <c r="U3167" s="912"/>
      <c r="V3167" s="912"/>
    </row>
    <row r="3168" spans="1:22" ht="10.5" outlineLevel="4" x14ac:dyDescent="0.15">
      <c r="A3168" s="949"/>
      <c r="B3168" s="952"/>
      <c r="C3168" s="955"/>
      <c r="D3168" s="979"/>
      <c r="E3168" s="961"/>
      <c r="F3168" s="964"/>
      <c r="G3168" s="943"/>
      <c r="H3168" s="943"/>
      <c r="I3168" s="943"/>
      <c r="J3168" s="16" t="s">
        <v>157</v>
      </c>
      <c r="K3168" s="20"/>
      <c r="L3168" s="20"/>
      <c r="M3168" s="17"/>
      <c r="N3168" s="17"/>
      <c r="O3168" s="17"/>
      <c r="P3168" s="17"/>
      <c r="Q3168" s="16"/>
      <c r="R3168" s="16"/>
      <c r="S3168" s="946"/>
      <c r="T3168" s="913"/>
      <c r="U3168" s="913"/>
      <c r="V3168" s="913"/>
    </row>
    <row r="3169" spans="1:22" ht="10.5" outlineLevel="4" x14ac:dyDescent="0.15">
      <c r="A3169" s="949"/>
      <c r="B3169" s="952"/>
      <c r="C3169" s="955"/>
      <c r="D3169" s="979"/>
      <c r="E3169" s="961"/>
      <c r="F3169" s="964"/>
      <c r="G3169" s="943"/>
      <c r="H3169" s="943"/>
      <c r="I3169" s="943"/>
      <c r="J3169" s="16" t="s">
        <v>158</v>
      </c>
      <c r="K3169" s="20"/>
      <c r="L3169" s="20"/>
      <c r="M3169" s="17"/>
      <c r="N3169" s="17"/>
      <c r="O3169" s="17"/>
      <c r="P3169" s="17"/>
      <c r="Q3169" s="16"/>
      <c r="R3169" s="16"/>
      <c r="S3169" s="946"/>
      <c r="T3169" s="913"/>
      <c r="U3169" s="913"/>
      <c r="V3169" s="913"/>
    </row>
    <row r="3170" spans="1:22" ht="10.5" outlineLevel="4" x14ac:dyDescent="0.15">
      <c r="A3170" s="949"/>
      <c r="B3170" s="952"/>
      <c r="C3170" s="955"/>
      <c r="D3170" s="979"/>
      <c r="E3170" s="961"/>
      <c r="F3170" s="964"/>
      <c r="G3170" s="943"/>
      <c r="H3170" s="943"/>
      <c r="I3170" s="943"/>
      <c r="J3170" s="18" t="s">
        <v>159</v>
      </c>
      <c r="K3170" s="21"/>
      <c r="L3170" s="21"/>
      <c r="M3170" s="22"/>
      <c r="N3170" s="22"/>
      <c r="O3170" s="22"/>
      <c r="P3170" s="22"/>
      <c r="Q3170" s="18"/>
      <c r="R3170" s="18"/>
      <c r="S3170" s="946"/>
      <c r="T3170" s="913"/>
      <c r="U3170" s="913"/>
      <c r="V3170" s="913"/>
    </row>
    <row r="3171" spans="1:22" ht="11.25" outlineLevel="4" thickBot="1" x14ac:dyDescent="0.2">
      <c r="A3171" s="950"/>
      <c r="B3171" s="953"/>
      <c r="C3171" s="956"/>
      <c r="D3171" s="980"/>
      <c r="E3171" s="962"/>
      <c r="F3171" s="965"/>
      <c r="G3171" s="944"/>
      <c r="H3171" s="944"/>
      <c r="I3171" s="944"/>
      <c r="J3171" s="19" t="s">
        <v>385</v>
      </c>
      <c r="K3171" s="19">
        <f>SUM(K3167:K3170)</f>
        <v>0</v>
      </c>
      <c r="L3171" s="19">
        <f>SUM(L3167:L3170)</f>
        <v>0</v>
      </c>
      <c r="M3171" s="19">
        <f t="shared" ref="M3171:R3171" si="764">SUM(M3167:M3170)</f>
        <v>0</v>
      </c>
      <c r="N3171" s="19">
        <f t="shared" si="764"/>
        <v>0</v>
      </c>
      <c r="O3171" s="19">
        <f t="shared" si="764"/>
        <v>0</v>
      </c>
      <c r="P3171" s="19">
        <f t="shared" si="764"/>
        <v>0</v>
      </c>
      <c r="Q3171" s="19">
        <f t="shared" si="764"/>
        <v>0</v>
      </c>
      <c r="R3171" s="19">
        <f t="shared" si="764"/>
        <v>0</v>
      </c>
      <c r="S3171" s="947"/>
      <c r="T3171" s="914"/>
      <c r="U3171" s="914"/>
      <c r="V3171" s="914"/>
    </row>
    <row r="3172" spans="1:22" ht="10.5" outlineLevel="4" x14ac:dyDescent="0.15">
      <c r="A3172" s="948" t="s">
        <v>36</v>
      </c>
      <c r="B3172" s="951" t="s">
        <v>10</v>
      </c>
      <c r="C3172" s="954" t="s">
        <v>11</v>
      </c>
      <c r="D3172" s="978">
        <v>2</v>
      </c>
      <c r="E3172" s="960" t="s">
        <v>12</v>
      </c>
      <c r="F3172" s="963"/>
      <c r="G3172" s="942"/>
      <c r="H3172" s="942"/>
      <c r="I3172" s="942"/>
      <c r="J3172" s="14" t="s">
        <v>156</v>
      </c>
      <c r="K3172" s="20"/>
      <c r="L3172" s="20"/>
      <c r="M3172" s="17"/>
      <c r="N3172" s="17"/>
      <c r="O3172" s="17"/>
      <c r="P3172" s="17"/>
      <c r="Q3172" s="16"/>
      <c r="R3172" s="16"/>
      <c r="S3172" s="945"/>
      <c r="T3172" s="912"/>
      <c r="U3172" s="912"/>
      <c r="V3172" s="912"/>
    </row>
    <row r="3173" spans="1:22" ht="10.5" outlineLevel="4" x14ac:dyDescent="0.15">
      <c r="A3173" s="949"/>
      <c r="B3173" s="952"/>
      <c r="C3173" s="955"/>
      <c r="D3173" s="979"/>
      <c r="E3173" s="961"/>
      <c r="F3173" s="964"/>
      <c r="G3173" s="943"/>
      <c r="H3173" s="943"/>
      <c r="I3173" s="943"/>
      <c r="J3173" s="16" t="s">
        <v>157</v>
      </c>
      <c r="K3173" s="20"/>
      <c r="L3173" s="20"/>
      <c r="M3173" s="17"/>
      <c r="N3173" s="17"/>
      <c r="O3173" s="17"/>
      <c r="P3173" s="17"/>
      <c r="Q3173" s="16"/>
      <c r="R3173" s="16"/>
      <c r="S3173" s="946"/>
      <c r="T3173" s="913"/>
      <c r="U3173" s="913"/>
      <c r="V3173" s="913"/>
    </row>
    <row r="3174" spans="1:22" ht="10.5" outlineLevel="4" x14ac:dyDescent="0.15">
      <c r="A3174" s="949"/>
      <c r="B3174" s="952"/>
      <c r="C3174" s="955"/>
      <c r="D3174" s="979"/>
      <c r="E3174" s="961"/>
      <c r="F3174" s="964"/>
      <c r="G3174" s="943"/>
      <c r="H3174" s="943"/>
      <c r="I3174" s="943"/>
      <c r="J3174" s="16" t="s">
        <v>158</v>
      </c>
      <c r="K3174" s="20"/>
      <c r="L3174" s="20"/>
      <c r="M3174" s="17"/>
      <c r="N3174" s="17"/>
      <c r="O3174" s="17"/>
      <c r="P3174" s="17"/>
      <c r="Q3174" s="16"/>
      <c r="R3174" s="16"/>
      <c r="S3174" s="946"/>
      <c r="T3174" s="913"/>
      <c r="U3174" s="913"/>
      <c r="V3174" s="913"/>
    </row>
    <row r="3175" spans="1:22" ht="10.5" outlineLevel="4" x14ac:dyDescent="0.15">
      <c r="A3175" s="949"/>
      <c r="B3175" s="952"/>
      <c r="C3175" s="955"/>
      <c r="D3175" s="979"/>
      <c r="E3175" s="961"/>
      <c r="F3175" s="964"/>
      <c r="G3175" s="943"/>
      <c r="H3175" s="943"/>
      <c r="I3175" s="943"/>
      <c r="J3175" s="18" t="s">
        <v>159</v>
      </c>
      <c r="K3175" s="21"/>
      <c r="L3175" s="21"/>
      <c r="M3175" s="22"/>
      <c r="N3175" s="22"/>
      <c r="O3175" s="22"/>
      <c r="P3175" s="22"/>
      <c r="Q3175" s="18"/>
      <c r="R3175" s="18"/>
      <c r="S3175" s="946"/>
      <c r="T3175" s="913"/>
      <c r="U3175" s="913"/>
      <c r="V3175" s="913"/>
    </row>
    <row r="3176" spans="1:22" ht="11.25" outlineLevel="4" thickBot="1" x14ac:dyDescent="0.2">
      <c r="A3176" s="950"/>
      <c r="B3176" s="953"/>
      <c r="C3176" s="956"/>
      <c r="D3176" s="980"/>
      <c r="E3176" s="962"/>
      <c r="F3176" s="965"/>
      <c r="G3176" s="944"/>
      <c r="H3176" s="944"/>
      <c r="I3176" s="944"/>
      <c r="J3176" s="19" t="s">
        <v>385</v>
      </c>
      <c r="K3176" s="19">
        <f>SUM(K3172:K3175)</f>
        <v>0</v>
      </c>
      <c r="L3176" s="19">
        <f>SUM(L3172:L3175)</f>
        <v>0</v>
      </c>
      <c r="M3176" s="19">
        <f t="shared" ref="M3176:R3176" si="765">SUM(M3172:M3175)</f>
        <v>0</v>
      </c>
      <c r="N3176" s="19">
        <f t="shared" si="765"/>
        <v>0</v>
      </c>
      <c r="O3176" s="19">
        <f t="shared" si="765"/>
        <v>0</v>
      </c>
      <c r="P3176" s="19">
        <f t="shared" si="765"/>
        <v>0</v>
      </c>
      <c r="Q3176" s="19">
        <f t="shared" si="765"/>
        <v>0</v>
      </c>
      <c r="R3176" s="19">
        <f t="shared" si="765"/>
        <v>0</v>
      </c>
      <c r="S3176" s="947"/>
      <c r="T3176" s="914"/>
      <c r="U3176" s="914"/>
      <c r="V3176" s="914"/>
    </row>
    <row r="3177" spans="1:22" ht="15.75" customHeight="1" outlineLevel="3" thickBot="1" x14ac:dyDescent="0.2">
      <c r="A3177" s="30" t="s">
        <v>36</v>
      </c>
      <c r="B3177" s="31" t="s">
        <v>10</v>
      </c>
      <c r="C3177" s="10" t="s">
        <v>11</v>
      </c>
      <c r="D3177" s="25">
        <f>D3172</f>
        <v>2</v>
      </c>
      <c r="E3177" s="915" t="s">
        <v>46</v>
      </c>
      <c r="F3177" s="916"/>
      <c r="G3177" s="916"/>
      <c r="H3177" s="916"/>
      <c r="I3177" s="916"/>
      <c r="J3177" s="917"/>
      <c r="K3177" s="26">
        <f>K3166+K3171+K3176</f>
        <v>0</v>
      </c>
      <c r="L3177" s="26">
        <f>L3166+L3171+L3176</f>
        <v>0</v>
      </c>
      <c r="M3177" s="26">
        <f t="shared" ref="M3177:R3177" si="766">M3166+M3171+M3176</f>
        <v>0</v>
      </c>
      <c r="N3177" s="26">
        <f t="shared" si="766"/>
        <v>0</v>
      </c>
      <c r="O3177" s="26">
        <f t="shared" si="766"/>
        <v>0</v>
      </c>
      <c r="P3177" s="26">
        <f t="shared" si="766"/>
        <v>0</v>
      </c>
      <c r="Q3177" s="26">
        <f t="shared" si="766"/>
        <v>0</v>
      </c>
      <c r="R3177" s="26">
        <f t="shared" si="766"/>
        <v>0</v>
      </c>
      <c r="S3177" s="42" t="s">
        <v>13</v>
      </c>
      <c r="T3177" s="43" t="s">
        <v>13</v>
      </c>
      <c r="U3177" s="44" t="s">
        <v>13</v>
      </c>
      <c r="V3177" s="45" t="s">
        <v>13</v>
      </c>
    </row>
    <row r="3178" spans="1:22" ht="11.25" customHeight="1" outlineLevel="4" thickBot="1" x14ac:dyDescent="0.2">
      <c r="A3178" s="46" t="s">
        <v>36</v>
      </c>
      <c r="B3178" s="24" t="s">
        <v>10</v>
      </c>
      <c r="C3178" s="87" t="s">
        <v>11</v>
      </c>
      <c r="D3178" s="25">
        <v>3</v>
      </c>
      <c r="E3178" s="969" t="s">
        <v>67</v>
      </c>
      <c r="F3178" s="970"/>
      <c r="G3178" s="970"/>
      <c r="H3178" s="970"/>
      <c r="I3178" s="970"/>
      <c r="J3178" s="970"/>
      <c r="K3178" s="970"/>
      <c r="L3178" s="970"/>
      <c r="M3178" s="970"/>
      <c r="N3178" s="970"/>
      <c r="O3178" s="970"/>
      <c r="P3178" s="970"/>
      <c r="Q3178" s="970"/>
      <c r="R3178" s="970"/>
      <c r="S3178" s="970"/>
      <c r="T3178" s="970"/>
      <c r="U3178" s="970"/>
      <c r="V3178" s="971"/>
    </row>
    <row r="3179" spans="1:22" ht="10.5" outlineLevel="4" x14ac:dyDescent="0.15">
      <c r="A3179" s="948" t="s">
        <v>36</v>
      </c>
      <c r="B3179" s="951" t="s">
        <v>10</v>
      </c>
      <c r="C3179" s="954" t="s">
        <v>11</v>
      </c>
      <c r="D3179" s="978">
        <v>3</v>
      </c>
      <c r="E3179" s="960" t="s">
        <v>10</v>
      </c>
      <c r="F3179" s="966"/>
      <c r="G3179" s="942"/>
      <c r="H3179" s="942"/>
      <c r="I3179" s="942"/>
      <c r="J3179" s="16" t="s">
        <v>156</v>
      </c>
      <c r="K3179" s="20"/>
      <c r="L3179" s="14"/>
      <c r="M3179" s="15"/>
      <c r="N3179" s="15"/>
      <c r="O3179" s="15"/>
      <c r="P3179" s="15"/>
      <c r="Q3179" s="14"/>
      <c r="R3179" s="14"/>
      <c r="S3179" s="945"/>
      <c r="T3179" s="912"/>
      <c r="U3179" s="912"/>
      <c r="V3179" s="912"/>
    </row>
    <row r="3180" spans="1:22" ht="10.5" outlineLevel="4" x14ac:dyDescent="0.15">
      <c r="A3180" s="949"/>
      <c r="B3180" s="952"/>
      <c r="C3180" s="955"/>
      <c r="D3180" s="979"/>
      <c r="E3180" s="961"/>
      <c r="F3180" s="967"/>
      <c r="G3180" s="943"/>
      <c r="H3180" s="943"/>
      <c r="I3180" s="943"/>
      <c r="J3180" s="16" t="s">
        <v>157</v>
      </c>
      <c r="K3180" s="20"/>
      <c r="L3180" s="16"/>
      <c r="M3180" s="17"/>
      <c r="N3180" s="17"/>
      <c r="O3180" s="17"/>
      <c r="P3180" s="17"/>
      <c r="Q3180" s="16"/>
      <c r="R3180" s="16"/>
      <c r="S3180" s="946"/>
      <c r="T3180" s="913"/>
      <c r="U3180" s="913"/>
      <c r="V3180" s="913"/>
    </row>
    <row r="3181" spans="1:22" ht="10.5" outlineLevel="4" x14ac:dyDescent="0.15">
      <c r="A3181" s="949"/>
      <c r="B3181" s="952"/>
      <c r="C3181" s="955"/>
      <c r="D3181" s="979"/>
      <c r="E3181" s="961"/>
      <c r="F3181" s="967"/>
      <c r="G3181" s="943"/>
      <c r="H3181" s="943"/>
      <c r="I3181" s="943"/>
      <c r="J3181" s="16" t="s">
        <v>158</v>
      </c>
      <c r="K3181" s="20"/>
      <c r="L3181" s="16"/>
      <c r="M3181" s="17"/>
      <c r="N3181" s="17"/>
      <c r="O3181" s="17"/>
      <c r="P3181" s="17"/>
      <c r="Q3181" s="16"/>
      <c r="R3181" s="16"/>
      <c r="S3181" s="946"/>
      <c r="T3181" s="913"/>
      <c r="U3181" s="913"/>
      <c r="V3181" s="913"/>
    </row>
    <row r="3182" spans="1:22" ht="10.5" outlineLevel="4" x14ac:dyDescent="0.15">
      <c r="A3182" s="949"/>
      <c r="B3182" s="952"/>
      <c r="C3182" s="955"/>
      <c r="D3182" s="979"/>
      <c r="E3182" s="961"/>
      <c r="F3182" s="967"/>
      <c r="G3182" s="943"/>
      <c r="H3182" s="943"/>
      <c r="I3182" s="943"/>
      <c r="J3182" s="18" t="s">
        <v>159</v>
      </c>
      <c r="K3182" s="21"/>
      <c r="L3182" s="18"/>
      <c r="M3182" s="18"/>
      <c r="N3182" s="18"/>
      <c r="O3182" s="18"/>
      <c r="P3182" s="18"/>
      <c r="Q3182" s="18"/>
      <c r="R3182" s="18"/>
      <c r="S3182" s="946"/>
      <c r="T3182" s="913"/>
      <c r="U3182" s="913"/>
      <c r="V3182" s="913"/>
    </row>
    <row r="3183" spans="1:22" ht="11.25" outlineLevel="4" thickBot="1" x14ac:dyDescent="0.2">
      <c r="A3183" s="950"/>
      <c r="B3183" s="953"/>
      <c r="C3183" s="956"/>
      <c r="D3183" s="980"/>
      <c r="E3183" s="962"/>
      <c r="F3183" s="968"/>
      <c r="G3183" s="944"/>
      <c r="H3183" s="944"/>
      <c r="I3183" s="944"/>
      <c r="J3183" s="19" t="s">
        <v>385</v>
      </c>
      <c r="K3183" s="19">
        <f>SUM(K3179:K3182)</f>
        <v>0</v>
      </c>
      <c r="L3183" s="19">
        <f>SUM(L3179:L3182)</f>
        <v>0</v>
      </c>
      <c r="M3183" s="19">
        <f t="shared" ref="M3183:R3183" si="767">SUM(M3179:M3182)</f>
        <v>0</v>
      </c>
      <c r="N3183" s="19">
        <f t="shared" si="767"/>
        <v>0</v>
      </c>
      <c r="O3183" s="19">
        <f t="shared" si="767"/>
        <v>0</v>
      </c>
      <c r="P3183" s="19">
        <f t="shared" si="767"/>
        <v>0</v>
      </c>
      <c r="Q3183" s="19">
        <f t="shared" si="767"/>
        <v>0</v>
      </c>
      <c r="R3183" s="19">
        <f t="shared" si="767"/>
        <v>0</v>
      </c>
      <c r="S3183" s="947"/>
      <c r="T3183" s="914"/>
      <c r="U3183" s="914"/>
      <c r="V3183" s="914"/>
    </row>
    <row r="3184" spans="1:22" ht="10.5" outlineLevel="4" x14ac:dyDescent="0.15">
      <c r="A3184" s="948" t="s">
        <v>36</v>
      </c>
      <c r="B3184" s="951" t="s">
        <v>10</v>
      </c>
      <c r="C3184" s="954" t="s">
        <v>11</v>
      </c>
      <c r="D3184" s="978">
        <v>3</v>
      </c>
      <c r="E3184" s="960" t="s">
        <v>11</v>
      </c>
      <c r="F3184" s="963"/>
      <c r="G3184" s="942"/>
      <c r="H3184" s="942"/>
      <c r="I3184" s="942"/>
      <c r="J3184" s="14" t="s">
        <v>156</v>
      </c>
      <c r="K3184" s="20"/>
      <c r="L3184" s="20"/>
      <c r="M3184" s="17"/>
      <c r="N3184" s="17"/>
      <c r="O3184" s="17"/>
      <c r="P3184" s="17"/>
      <c r="Q3184" s="16"/>
      <c r="R3184" s="16"/>
      <c r="S3184" s="945"/>
      <c r="T3184" s="912"/>
      <c r="U3184" s="912"/>
      <c r="V3184" s="912"/>
    </row>
    <row r="3185" spans="1:22" ht="10.5" outlineLevel="4" x14ac:dyDescent="0.15">
      <c r="A3185" s="949"/>
      <c r="B3185" s="952"/>
      <c r="C3185" s="955"/>
      <c r="D3185" s="979"/>
      <c r="E3185" s="961"/>
      <c r="F3185" s="964"/>
      <c r="G3185" s="943"/>
      <c r="H3185" s="943"/>
      <c r="I3185" s="943"/>
      <c r="J3185" s="16" t="s">
        <v>157</v>
      </c>
      <c r="K3185" s="20"/>
      <c r="L3185" s="20"/>
      <c r="M3185" s="17"/>
      <c r="N3185" s="17"/>
      <c r="O3185" s="17"/>
      <c r="P3185" s="17"/>
      <c r="Q3185" s="16"/>
      <c r="R3185" s="16"/>
      <c r="S3185" s="946"/>
      <c r="T3185" s="913"/>
      <c r="U3185" s="913"/>
      <c r="V3185" s="913"/>
    </row>
    <row r="3186" spans="1:22" ht="10.5" outlineLevel="4" x14ac:dyDescent="0.15">
      <c r="A3186" s="949"/>
      <c r="B3186" s="952"/>
      <c r="C3186" s="955"/>
      <c r="D3186" s="979"/>
      <c r="E3186" s="961"/>
      <c r="F3186" s="964"/>
      <c r="G3186" s="943"/>
      <c r="H3186" s="943"/>
      <c r="I3186" s="943"/>
      <c r="J3186" s="16" t="s">
        <v>158</v>
      </c>
      <c r="K3186" s="20"/>
      <c r="L3186" s="20"/>
      <c r="M3186" s="17"/>
      <c r="N3186" s="17"/>
      <c r="O3186" s="17"/>
      <c r="P3186" s="17"/>
      <c r="Q3186" s="16"/>
      <c r="R3186" s="16"/>
      <c r="S3186" s="946"/>
      <c r="T3186" s="913"/>
      <c r="U3186" s="913"/>
      <c r="V3186" s="913"/>
    </row>
    <row r="3187" spans="1:22" ht="10.5" outlineLevel="4" x14ac:dyDescent="0.15">
      <c r="A3187" s="949"/>
      <c r="B3187" s="952"/>
      <c r="C3187" s="955"/>
      <c r="D3187" s="979"/>
      <c r="E3187" s="961"/>
      <c r="F3187" s="964"/>
      <c r="G3187" s="943"/>
      <c r="H3187" s="943"/>
      <c r="I3187" s="943"/>
      <c r="J3187" s="18" t="s">
        <v>159</v>
      </c>
      <c r="K3187" s="21"/>
      <c r="L3187" s="21"/>
      <c r="M3187" s="22"/>
      <c r="N3187" s="22"/>
      <c r="O3187" s="22"/>
      <c r="P3187" s="22"/>
      <c r="Q3187" s="18"/>
      <c r="R3187" s="18"/>
      <c r="S3187" s="946"/>
      <c r="T3187" s="913"/>
      <c r="U3187" s="913"/>
      <c r="V3187" s="913"/>
    </row>
    <row r="3188" spans="1:22" ht="11.25" outlineLevel="4" thickBot="1" x14ac:dyDescent="0.2">
      <c r="A3188" s="950"/>
      <c r="B3188" s="953"/>
      <c r="C3188" s="956"/>
      <c r="D3188" s="980"/>
      <c r="E3188" s="962"/>
      <c r="F3188" s="965"/>
      <c r="G3188" s="944"/>
      <c r="H3188" s="944"/>
      <c r="I3188" s="944"/>
      <c r="J3188" s="19" t="s">
        <v>385</v>
      </c>
      <c r="K3188" s="19">
        <f>SUM(K3184:K3187)</f>
        <v>0</v>
      </c>
      <c r="L3188" s="19">
        <f>SUM(L3184:L3187)</f>
        <v>0</v>
      </c>
      <c r="M3188" s="19">
        <f t="shared" ref="M3188:R3188" si="768">SUM(M3184:M3187)</f>
        <v>0</v>
      </c>
      <c r="N3188" s="19">
        <f t="shared" si="768"/>
        <v>0</v>
      </c>
      <c r="O3188" s="19">
        <f t="shared" si="768"/>
        <v>0</v>
      </c>
      <c r="P3188" s="19">
        <f t="shared" si="768"/>
        <v>0</v>
      </c>
      <c r="Q3188" s="19">
        <f t="shared" si="768"/>
        <v>0</v>
      </c>
      <c r="R3188" s="19">
        <f t="shared" si="768"/>
        <v>0</v>
      </c>
      <c r="S3188" s="947"/>
      <c r="T3188" s="914"/>
      <c r="U3188" s="914"/>
      <c r="V3188" s="914"/>
    </row>
    <row r="3189" spans="1:22" ht="10.5" outlineLevel="4" x14ac:dyDescent="0.15">
      <c r="A3189" s="948" t="s">
        <v>36</v>
      </c>
      <c r="B3189" s="951" t="s">
        <v>10</v>
      </c>
      <c r="C3189" s="954" t="s">
        <v>11</v>
      </c>
      <c r="D3189" s="978">
        <v>3</v>
      </c>
      <c r="E3189" s="960" t="s">
        <v>12</v>
      </c>
      <c r="F3189" s="963"/>
      <c r="G3189" s="942"/>
      <c r="H3189" s="942"/>
      <c r="I3189" s="942"/>
      <c r="J3189" s="14" t="s">
        <v>156</v>
      </c>
      <c r="K3189" s="20"/>
      <c r="L3189" s="20"/>
      <c r="M3189" s="17"/>
      <c r="N3189" s="17"/>
      <c r="O3189" s="17"/>
      <c r="P3189" s="47"/>
      <c r="Q3189" s="17"/>
      <c r="R3189" s="17"/>
      <c r="S3189" s="945"/>
      <c r="T3189" s="912"/>
      <c r="U3189" s="912"/>
      <c r="V3189" s="912"/>
    </row>
    <row r="3190" spans="1:22" ht="10.5" outlineLevel="4" x14ac:dyDescent="0.15">
      <c r="A3190" s="949"/>
      <c r="B3190" s="952"/>
      <c r="C3190" s="955"/>
      <c r="D3190" s="979"/>
      <c r="E3190" s="961"/>
      <c r="F3190" s="964"/>
      <c r="G3190" s="943"/>
      <c r="H3190" s="943"/>
      <c r="I3190" s="943"/>
      <c r="J3190" s="16" t="s">
        <v>157</v>
      </c>
      <c r="K3190" s="20"/>
      <c r="L3190" s="20"/>
      <c r="M3190" s="17"/>
      <c r="N3190" s="17"/>
      <c r="O3190" s="17"/>
      <c r="P3190" s="47"/>
      <c r="Q3190" s="17"/>
      <c r="R3190" s="17"/>
      <c r="S3190" s="946"/>
      <c r="T3190" s="913"/>
      <c r="U3190" s="913"/>
      <c r="V3190" s="913"/>
    </row>
    <row r="3191" spans="1:22" ht="10.5" outlineLevel="4" x14ac:dyDescent="0.15">
      <c r="A3191" s="949"/>
      <c r="B3191" s="952"/>
      <c r="C3191" s="955"/>
      <c r="D3191" s="979"/>
      <c r="E3191" s="961"/>
      <c r="F3191" s="964"/>
      <c r="G3191" s="943"/>
      <c r="H3191" s="943"/>
      <c r="I3191" s="943"/>
      <c r="J3191" s="16" t="s">
        <v>158</v>
      </c>
      <c r="K3191" s="20"/>
      <c r="L3191" s="20"/>
      <c r="M3191" s="17"/>
      <c r="N3191" s="17"/>
      <c r="O3191" s="17"/>
      <c r="P3191" s="47"/>
      <c r="Q3191" s="17"/>
      <c r="R3191" s="17"/>
      <c r="S3191" s="946"/>
      <c r="T3191" s="913"/>
      <c r="U3191" s="913"/>
      <c r="V3191" s="913"/>
    </row>
    <row r="3192" spans="1:22" ht="10.5" outlineLevel="4" x14ac:dyDescent="0.15">
      <c r="A3192" s="949"/>
      <c r="B3192" s="952"/>
      <c r="C3192" s="955"/>
      <c r="D3192" s="979"/>
      <c r="E3192" s="961"/>
      <c r="F3192" s="964"/>
      <c r="G3192" s="943"/>
      <c r="H3192" s="943"/>
      <c r="I3192" s="943"/>
      <c r="J3192" s="18" t="s">
        <v>159</v>
      </c>
      <c r="K3192" s="21"/>
      <c r="L3192" s="21"/>
      <c r="M3192" s="22"/>
      <c r="N3192" s="22"/>
      <c r="O3192" s="22"/>
      <c r="P3192" s="48"/>
      <c r="Q3192" s="22"/>
      <c r="R3192" s="22"/>
      <c r="S3192" s="946"/>
      <c r="T3192" s="913"/>
      <c r="U3192" s="913"/>
      <c r="V3192" s="913"/>
    </row>
    <row r="3193" spans="1:22" ht="11.25" outlineLevel="4" thickBot="1" x14ac:dyDescent="0.2">
      <c r="A3193" s="950"/>
      <c r="B3193" s="953"/>
      <c r="C3193" s="956"/>
      <c r="D3193" s="980"/>
      <c r="E3193" s="962"/>
      <c r="F3193" s="965"/>
      <c r="G3193" s="944"/>
      <c r="H3193" s="944"/>
      <c r="I3193" s="944"/>
      <c r="J3193" s="19" t="s">
        <v>385</v>
      </c>
      <c r="K3193" s="19">
        <f>SUM(K3189:K3192)</f>
        <v>0</v>
      </c>
      <c r="L3193" s="19">
        <f>SUM(L3189:L3192)</f>
        <v>0</v>
      </c>
      <c r="M3193" s="19">
        <f t="shared" ref="M3193:R3193" si="769">SUM(M3189:M3192)</f>
        <v>0</v>
      </c>
      <c r="N3193" s="19">
        <f t="shared" si="769"/>
        <v>0</v>
      </c>
      <c r="O3193" s="19">
        <f t="shared" si="769"/>
        <v>0</v>
      </c>
      <c r="P3193" s="19">
        <f t="shared" si="769"/>
        <v>0</v>
      </c>
      <c r="Q3193" s="19">
        <f t="shared" si="769"/>
        <v>0</v>
      </c>
      <c r="R3193" s="19">
        <f t="shared" si="769"/>
        <v>0</v>
      </c>
      <c r="S3193" s="947"/>
      <c r="T3193" s="914"/>
      <c r="U3193" s="914"/>
      <c r="V3193" s="914"/>
    </row>
    <row r="3194" spans="1:22" ht="11.25" outlineLevel="3" thickBot="1" x14ac:dyDescent="0.2">
      <c r="A3194" s="30" t="s">
        <v>36</v>
      </c>
      <c r="B3194" s="31" t="s">
        <v>10</v>
      </c>
      <c r="C3194" s="10" t="s">
        <v>11</v>
      </c>
      <c r="D3194" s="25">
        <f>D3189</f>
        <v>3</v>
      </c>
      <c r="E3194" s="915" t="s">
        <v>46</v>
      </c>
      <c r="F3194" s="916"/>
      <c r="G3194" s="916"/>
      <c r="H3194" s="916"/>
      <c r="I3194" s="916"/>
      <c r="J3194" s="917"/>
      <c r="K3194" s="26">
        <f>K3183+K3188+K3193</f>
        <v>0</v>
      </c>
      <c r="L3194" s="26">
        <f t="shared" ref="L3194:R3194" si="770">L3183+L3188+L3193</f>
        <v>0</v>
      </c>
      <c r="M3194" s="26">
        <f t="shared" si="770"/>
        <v>0</v>
      </c>
      <c r="N3194" s="26">
        <f t="shared" si="770"/>
        <v>0</v>
      </c>
      <c r="O3194" s="26">
        <f t="shared" si="770"/>
        <v>0</v>
      </c>
      <c r="P3194" s="26">
        <f t="shared" si="770"/>
        <v>0</v>
      </c>
      <c r="Q3194" s="26">
        <f t="shared" si="770"/>
        <v>0</v>
      </c>
      <c r="R3194" s="26">
        <f t="shared" si="770"/>
        <v>0</v>
      </c>
      <c r="S3194" s="42" t="s">
        <v>13</v>
      </c>
      <c r="T3194" s="43" t="s">
        <v>13</v>
      </c>
      <c r="U3194" s="44" t="s">
        <v>13</v>
      </c>
      <c r="V3194" s="45" t="s">
        <v>13</v>
      </c>
    </row>
    <row r="3195" spans="1:22" ht="11.25" customHeight="1" outlineLevel="4" thickBot="1" x14ac:dyDescent="0.2">
      <c r="A3195" s="46" t="s">
        <v>36</v>
      </c>
      <c r="B3195" s="24" t="s">
        <v>10</v>
      </c>
      <c r="C3195" s="87" t="s">
        <v>11</v>
      </c>
      <c r="D3195" s="25">
        <v>4</v>
      </c>
      <c r="E3195" s="969" t="s">
        <v>68</v>
      </c>
      <c r="F3195" s="970"/>
      <c r="G3195" s="970"/>
      <c r="H3195" s="970"/>
      <c r="I3195" s="970"/>
      <c r="J3195" s="970"/>
      <c r="K3195" s="970"/>
      <c r="L3195" s="970"/>
      <c r="M3195" s="970"/>
      <c r="N3195" s="970"/>
      <c r="O3195" s="970"/>
      <c r="P3195" s="970"/>
      <c r="Q3195" s="970"/>
      <c r="R3195" s="970"/>
      <c r="S3195" s="970"/>
      <c r="T3195" s="970"/>
      <c r="U3195" s="970"/>
      <c r="V3195" s="971"/>
    </row>
    <row r="3196" spans="1:22" ht="10.5" outlineLevel="4" x14ac:dyDescent="0.15">
      <c r="A3196" s="948" t="s">
        <v>36</v>
      </c>
      <c r="B3196" s="951" t="s">
        <v>10</v>
      </c>
      <c r="C3196" s="954" t="s">
        <v>11</v>
      </c>
      <c r="D3196" s="978">
        <v>4</v>
      </c>
      <c r="E3196" s="960" t="s">
        <v>10</v>
      </c>
      <c r="F3196" s="966"/>
      <c r="G3196" s="942"/>
      <c r="H3196" s="942"/>
      <c r="I3196" s="942"/>
      <c r="J3196" s="16" t="s">
        <v>156</v>
      </c>
      <c r="K3196" s="20"/>
      <c r="L3196" s="14"/>
      <c r="M3196" s="15"/>
      <c r="N3196" s="15"/>
      <c r="O3196" s="15"/>
      <c r="P3196" s="15"/>
      <c r="Q3196" s="14"/>
      <c r="R3196" s="14"/>
      <c r="S3196" s="945"/>
      <c r="T3196" s="912"/>
      <c r="U3196" s="912"/>
      <c r="V3196" s="912"/>
    </row>
    <row r="3197" spans="1:22" ht="10.5" outlineLevel="4" x14ac:dyDescent="0.15">
      <c r="A3197" s="949"/>
      <c r="B3197" s="952"/>
      <c r="C3197" s="955"/>
      <c r="D3197" s="979"/>
      <c r="E3197" s="961"/>
      <c r="F3197" s="967"/>
      <c r="G3197" s="943"/>
      <c r="H3197" s="943"/>
      <c r="I3197" s="943"/>
      <c r="J3197" s="16" t="s">
        <v>157</v>
      </c>
      <c r="K3197" s="20"/>
      <c r="L3197" s="16"/>
      <c r="M3197" s="17"/>
      <c r="N3197" s="17"/>
      <c r="O3197" s="17"/>
      <c r="P3197" s="17"/>
      <c r="Q3197" s="16"/>
      <c r="R3197" s="16"/>
      <c r="S3197" s="946"/>
      <c r="T3197" s="913"/>
      <c r="U3197" s="913"/>
      <c r="V3197" s="913"/>
    </row>
    <row r="3198" spans="1:22" ht="10.5" outlineLevel="4" x14ac:dyDescent="0.15">
      <c r="A3198" s="949"/>
      <c r="B3198" s="952"/>
      <c r="C3198" s="955"/>
      <c r="D3198" s="979"/>
      <c r="E3198" s="961"/>
      <c r="F3198" s="967"/>
      <c r="G3198" s="943"/>
      <c r="H3198" s="943"/>
      <c r="I3198" s="943"/>
      <c r="J3198" s="16" t="s">
        <v>158</v>
      </c>
      <c r="K3198" s="20"/>
      <c r="L3198" s="16"/>
      <c r="M3198" s="17"/>
      <c r="N3198" s="17"/>
      <c r="O3198" s="17"/>
      <c r="P3198" s="17"/>
      <c r="Q3198" s="16"/>
      <c r="R3198" s="16"/>
      <c r="S3198" s="946"/>
      <c r="T3198" s="913"/>
      <c r="U3198" s="913"/>
      <c r="V3198" s="913"/>
    </row>
    <row r="3199" spans="1:22" ht="10.5" outlineLevel="4" x14ac:dyDescent="0.15">
      <c r="A3199" s="949"/>
      <c r="B3199" s="952"/>
      <c r="C3199" s="955"/>
      <c r="D3199" s="979"/>
      <c r="E3199" s="961"/>
      <c r="F3199" s="967"/>
      <c r="G3199" s="943"/>
      <c r="H3199" s="943"/>
      <c r="I3199" s="943"/>
      <c r="J3199" s="18" t="s">
        <v>159</v>
      </c>
      <c r="K3199" s="21"/>
      <c r="L3199" s="18"/>
      <c r="M3199" s="18"/>
      <c r="N3199" s="18"/>
      <c r="O3199" s="18"/>
      <c r="P3199" s="18"/>
      <c r="Q3199" s="18"/>
      <c r="R3199" s="18"/>
      <c r="S3199" s="946"/>
      <c r="T3199" s="913"/>
      <c r="U3199" s="913"/>
      <c r="V3199" s="913"/>
    </row>
    <row r="3200" spans="1:22" ht="11.25" outlineLevel="4" thickBot="1" x14ac:dyDescent="0.2">
      <c r="A3200" s="950"/>
      <c r="B3200" s="953"/>
      <c r="C3200" s="956"/>
      <c r="D3200" s="980"/>
      <c r="E3200" s="962"/>
      <c r="F3200" s="968"/>
      <c r="G3200" s="944"/>
      <c r="H3200" s="944"/>
      <c r="I3200" s="944"/>
      <c r="J3200" s="19" t="s">
        <v>385</v>
      </c>
      <c r="K3200" s="19">
        <f>SUM(K3196:K3199)</f>
        <v>0</v>
      </c>
      <c r="L3200" s="19">
        <f>SUM(L3196:L3199)</f>
        <v>0</v>
      </c>
      <c r="M3200" s="19">
        <f t="shared" ref="M3200:R3200" si="771">SUM(M3196:M3199)</f>
        <v>0</v>
      </c>
      <c r="N3200" s="19">
        <f t="shared" si="771"/>
        <v>0</v>
      </c>
      <c r="O3200" s="19">
        <f t="shared" si="771"/>
        <v>0</v>
      </c>
      <c r="P3200" s="19">
        <f t="shared" si="771"/>
        <v>0</v>
      </c>
      <c r="Q3200" s="19">
        <f t="shared" si="771"/>
        <v>0</v>
      </c>
      <c r="R3200" s="19">
        <f t="shared" si="771"/>
        <v>0</v>
      </c>
      <c r="S3200" s="947"/>
      <c r="T3200" s="914"/>
      <c r="U3200" s="914"/>
      <c r="V3200" s="914"/>
    </row>
    <row r="3201" spans="1:22" ht="10.5" outlineLevel="4" x14ac:dyDescent="0.15">
      <c r="A3201" s="948" t="s">
        <v>36</v>
      </c>
      <c r="B3201" s="951" t="s">
        <v>10</v>
      </c>
      <c r="C3201" s="954" t="s">
        <v>11</v>
      </c>
      <c r="D3201" s="978">
        <v>4</v>
      </c>
      <c r="E3201" s="960" t="s">
        <v>11</v>
      </c>
      <c r="F3201" s="963"/>
      <c r="G3201" s="942"/>
      <c r="H3201" s="942"/>
      <c r="I3201" s="942"/>
      <c r="J3201" s="14" t="s">
        <v>156</v>
      </c>
      <c r="K3201" s="20"/>
      <c r="L3201" s="20"/>
      <c r="M3201" s="17"/>
      <c r="N3201" s="17"/>
      <c r="O3201" s="17"/>
      <c r="P3201" s="17"/>
      <c r="Q3201" s="16"/>
      <c r="R3201" s="16"/>
      <c r="S3201" s="945"/>
      <c r="T3201" s="912"/>
      <c r="U3201" s="912"/>
      <c r="V3201" s="912"/>
    </row>
    <row r="3202" spans="1:22" ht="10.5" outlineLevel="4" x14ac:dyDescent="0.15">
      <c r="A3202" s="949"/>
      <c r="B3202" s="952"/>
      <c r="C3202" s="955"/>
      <c r="D3202" s="979"/>
      <c r="E3202" s="961"/>
      <c r="F3202" s="964"/>
      <c r="G3202" s="943"/>
      <c r="H3202" s="943"/>
      <c r="I3202" s="943"/>
      <c r="J3202" s="16" t="s">
        <v>157</v>
      </c>
      <c r="K3202" s="20"/>
      <c r="L3202" s="20"/>
      <c r="M3202" s="17"/>
      <c r="N3202" s="17"/>
      <c r="O3202" s="17"/>
      <c r="P3202" s="17"/>
      <c r="Q3202" s="16"/>
      <c r="R3202" s="16"/>
      <c r="S3202" s="946"/>
      <c r="T3202" s="913"/>
      <c r="U3202" s="913"/>
      <c r="V3202" s="913"/>
    </row>
    <row r="3203" spans="1:22" ht="10.5" outlineLevel="4" x14ac:dyDescent="0.15">
      <c r="A3203" s="949"/>
      <c r="B3203" s="952"/>
      <c r="C3203" s="955"/>
      <c r="D3203" s="979"/>
      <c r="E3203" s="961"/>
      <c r="F3203" s="964"/>
      <c r="G3203" s="943"/>
      <c r="H3203" s="943"/>
      <c r="I3203" s="943"/>
      <c r="J3203" s="16" t="s">
        <v>158</v>
      </c>
      <c r="K3203" s="20"/>
      <c r="L3203" s="20"/>
      <c r="M3203" s="17"/>
      <c r="N3203" s="17"/>
      <c r="O3203" s="17"/>
      <c r="P3203" s="17"/>
      <c r="Q3203" s="16"/>
      <c r="R3203" s="16"/>
      <c r="S3203" s="946"/>
      <c r="T3203" s="913"/>
      <c r="U3203" s="913"/>
      <c r="V3203" s="913"/>
    </row>
    <row r="3204" spans="1:22" ht="10.5" outlineLevel="4" x14ac:dyDescent="0.15">
      <c r="A3204" s="949"/>
      <c r="B3204" s="952"/>
      <c r="C3204" s="955"/>
      <c r="D3204" s="979"/>
      <c r="E3204" s="961"/>
      <c r="F3204" s="964"/>
      <c r="G3204" s="943"/>
      <c r="H3204" s="943"/>
      <c r="I3204" s="943"/>
      <c r="J3204" s="18" t="s">
        <v>159</v>
      </c>
      <c r="K3204" s="21"/>
      <c r="L3204" s="21"/>
      <c r="M3204" s="22"/>
      <c r="N3204" s="22"/>
      <c r="O3204" s="22"/>
      <c r="P3204" s="22"/>
      <c r="Q3204" s="18"/>
      <c r="R3204" s="18"/>
      <c r="S3204" s="946"/>
      <c r="T3204" s="913"/>
      <c r="U3204" s="913"/>
      <c r="V3204" s="913"/>
    </row>
    <row r="3205" spans="1:22" ht="11.25" outlineLevel="4" thickBot="1" x14ac:dyDescent="0.2">
      <c r="A3205" s="950"/>
      <c r="B3205" s="953"/>
      <c r="C3205" s="956"/>
      <c r="D3205" s="980"/>
      <c r="E3205" s="962"/>
      <c r="F3205" s="965"/>
      <c r="G3205" s="944"/>
      <c r="H3205" s="944"/>
      <c r="I3205" s="944"/>
      <c r="J3205" s="19" t="s">
        <v>385</v>
      </c>
      <c r="K3205" s="19">
        <f>SUM(K3201:K3204)</f>
        <v>0</v>
      </c>
      <c r="L3205" s="19">
        <f>SUM(L3201:L3204)</f>
        <v>0</v>
      </c>
      <c r="M3205" s="19">
        <f t="shared" ref="M3205:R3205" si="772">SUM(M3201:M3204)</f>
        <v>0</v>
      </c>
      <c r="N3205" s="19">
        <f t="shared" si="772"/>
        <v>0</v>
      </c>
      <c r="O3205" s="19">
        <f t="shared" si="772"/>
        <v>0</v>
      </c>
      <c r="P3205" s="19">
        <f t="shared" si="772"/>
        <v>0</v>
      </c>
      <c r="Q3205" s="19">
        <f t="shared" si="772"/>
        <v>0</v>
      </c>
      <c r="R3205" s="19">
        <f t="shared" si="772"/>
        <v>0</v>
      </c>
      <c r="S3205" s="947"/>
      <c r="T3205" s="914"/>
      <c r="U3205" s="914"/>
      <c r="V3205" s="914"/>
    </row>
    <row r="3206" spans="1:22" ht="10.5" outlineLevel="4" x14ac:dyDescent="0.15">
      <c r="A3206" s="948" t="s">
        <v>36</v>
      </c>
      <c r="B3206" s="951" t="s">
        <v>10</v>
      </c>
      <c r="C3206" s="954" t="s">
        <v>11</v>
      </c>
      <c r="D3206" s="978">
        <v>4</v>
      </c>
      <c r="E3206" s="960" t="s">
        <v>12</v>
      </c>
      <c r="F3206" s="963"/>
      <c r="G3206" s="942"/>
      <c r="H3206" s="942"/>
      <c r="I3206" s="942"/>
      <c r="J3206" s="14" t="s">
        <v>156</v>
      </c>
      <c r="K3206" s="20"/>
      <c r="L3206" s="20"/>
      <c r="M3206" s="17"/>
      <c r="N3206" s="17"/>
      <c r="O3206" s="17"/>
      <c r="P3206" s="47"/>
      <c r="Q3206" s="17"/>
      <c r="R3206" s="17"/>
      <c r="S3206" s="945"/>
      <c r="T3206" s="912"/>
      <c r="U3206" s="912"/>
      <c r="V3206" s="912"/>
    </row>
    <row r="3207" spans="1:22" ht="10.5" outlineLevel="4" x14ac:dyDescent="0.15">
      <c r="A3207" s="949"/>
      <c r="B3207" s="952"/>
      <c r="C3207" s="955"/>
      <c r="D3207" s="979"/>
      <c r="E3207" s="961"/>
      <c r="F3207" s="964"/>
      <c r="G3207" s="943"/>
      <c r="H3207" s="943"/>
      <c r="I3207" s="943"/>
      <c r="J3207" s="16" t="s">
        <v>157</v>
      </c>
      <c r="K3207" s="20"/>
      <c r="L3207" s="20"/>
      <c r="M3207" s="17"/>
      <c r="N3207" s="17"/>
      <c r="O3207" s="17"/>
      <c r="P3207" s="47"/>
      <c r="Q3207" s="17"/>
      <c r="R3207" s="17"/>
      <c r="S3207" s="946"/>
      <c r="T3207" s="913"/>
      <c r="U3207" s="913"/>
      <c r="V3207" s="913"/>
    </row>
    <row r="3208" spans="1:22" ht="10.5" outlineLevel="4" x14ac:dyDescent="0.15">
      <c r="A3208" s="949"/>
      <c r="B3208" s="952"/>
      <c r="C3208" s="955"/>
      <c r="D3208" s="979"/>
      <c r="E3208" s="961"/>
      <c r="F3208" s="964"/>
      <c r="G3208" s="943"/>
      <c r="H3208" s="943"/>
      <c r="I3208" s="943"/>
      <c r="J3208" s="16" t="s">
        <v>158</v>
      </c>
      <c r="K3208" s="20"/>
      <c r="L3208" s="20"/>
      <c r="M3208" s="17"/>
      <c r="N3208" s="17"/>
      <c r="O3208" s="17"/>
      <c r="P3208" s="47"/>
      <c r="Q3208" s="17"/>
      <c r="R3208" s="17"/>
      <c r="S3208" s="946"/>
      <c r="T3208" s="913"/>
      <c r="U3208" s="913"/>
      <c r="V3208" s="913"/>
    </row>
    <row r="3209" spans="1:22" ht="10.5" outlineLevel="4" x14ac:dyDescent="0.15">
      <c r="A3209" s="949"/>
      <c r="B3209" s="952"/>
      <c r="C3209" s="955"/>
      <c r="D3209" s="979"/>
      <c r="E3209" s="961"/>
      <c r="F3209" s="964"/>
      <c r="G3209" s="943"/>
      <c r="H3209" s="943"/>
      <c r="I3209" s="943"/>
      <c r="J3209" s="18" t="s">
        <v>159</v>
      </c>
      <c r="K3209" s="21"/>
      <c r="L3209" s="21"/>
      <c r="M3209" s="22"/>
      <c r="N3209" s="22"/>
      <c r="O3209" s="22"/>
      <c r="P3209" s="48"/>
      <c r="Q3209" s="22"/>
      <c r="R3209" s="22"/>
      <c r="S3209" s="946"/>
      <c r="T3209" s="913"/>
      <c r="U3209" s="913"/>
      <c r="V3209" s="913"/>
    </row>
    <row r="3210" spans="1:22" ht="11.25" outlineLevel="4" thickBot="1" x14ac:dyDescent="0.2">
      <c r="A3210" s="950"/>
      <c r="B3210" s="953"/>
      <c r="C3210" s="956"/>
      <c r="D3210" s="980"/>
      <c r="E3210" s="962"/>
      <c r="F3210" s="965"/>
      <c r="G3210" s="944"/>
      <c r="H3210" s="944"/>
      <c r="I3210" s="944"/>
      <c r="J3210" s="19" t="s">
        <v>385</v>
      </c>
      <c r="K3210" s="19">
        <f>SUM(K3206:K3209)</f>
        <v>0</v>
      </c>
      <c r="L3210" s="19">
        <f>SUM(L3206:L3209)</f>
        <v>0</v>
      </c>
      <c r="M3210" s="19">
        <f t="shared" ref="M3210:R3210" si="773">SUM(M3206:M3209)</f>
        <v>0</v>
      </c>
      <c r="N3210" s="19">
        <f t="shared" si="773"/>
        <v>0</v>
      </c>
      <c r="O3210" s="19">
        <f t="shared" si="773"/>
        <v>0</v>
      </c>
      <c r="P3210" s="19">
        <f t="shared" si="773"/>
        <v>0</v>
      </c>
      <c r="Q3210" s="19">
        <f t="shared" si="773"/>
        <v>0</v>
      </c>
      <c r="R3210" s="19">
        <f t="shared" si="773"/>
        <v>0</v>
      </c>
      <c r="S3210" s="947"/>
      <c r="T3210" s="914"/>
      <c r="U3210" s="914"/>
      <c r="V3210" s="914"/>
    </row>
    <row r="3211" spans="1:22" ht="11.25" outlineLevel="3" thickBot="1" x14ac:dyDescent="0.2">
      <c r="A3211" s="30" t="s">
        <v>36</v>
      </c>
      <c r="B3211" s="31" t="s">
        <v>10</v>
      </c>
      <c r="C3211" s="10" t="s">
        <v>11</v>
      </c>
      <c r="D3211" s="25">
        <v>4</v>
      </c>
      <c r="E3211" s="915" t="s">
        <v>46</v>
      </c>
      <c r="F3211" s="916"/>
      <c r="G3211" s="916"/>
      <c r="H3211" s="916"/>
      <c r="I3211" s="916"/>
      <c r="J3211" s="917"/>
      <c r="K3211" s="26">
        <f>K3200+K3205++K3210</f>
        <v>0</v>
      </c>
      <c r="L3211" s="26">
        <f>L3200+L3205++L3210</f>
        <v>0</v>
      </c>
      <c r="M3211" s="26">
        <f t="shared" ref="M3211:R3211" si="774">M3200+M3205++M3210</f>
        <v>0</v>
      </c>
      <c r="N3211" s="26">
        <f t="shared" si="774"/>
        <v>0</v>
      </c>
      <c r="O3211" s="26">
        <f t="shared" si="774"/>
        <v>0</v>
      </c>
      <c r="P3211" s="26">
        <f t="shared" si="774"/>
        <v>0</v>
      </c>
      <c r="Q3211" s="26">
        <f t="shared" si="774"/>
        <v>0</v>
      </c>
      <c r="R3211" s="26">
        <f t="shared" si="774"/>
        <v>0</v>
      </c>
      <c r="S3211" s="42" t="s">
        <v>13</v>
      </c>
      <c r="T3211" s="43" t="s">
        <v>13</v>
      </c>
      <c r="U3211" s="44" t="s">
        <v>13</v>
      </c>
      <c r="V3211" s="45" t="s">
        <v>13</v>
      </c>
    </row>
    <row r="3212" spans="1:22" ht="15.75" customHeight="1" outlineLevel="1" thickBot="1" x14ac:dyDescent="0.2">
      <c r="A3212" s="30" t="s">
        <v>36</v>
      </c>
      <c r="B3212" s="31" t="s">
        <v>10</v>
      </c>
      <c r="C3212" s="10" t="s">
        <v>11</v>
      </c>
      <c r="D3212" s="918" t="s">
        <v>21</v>
      </c>
      <c r="E3212" s="919"/>
      <c r="F3212" s="919"/>
      <c r="G3212" s="919"/>
      <c r="H3212" s="919"/>
      <c r="I3212" s="919"/>
      <c r="J3212" s="919"/>
      <c r="K3212" s="32">
        <f t="shared" ref="K3212" si="775">K3160+K3177+K3194+K3211</f>
        <v>0</v>
      </c>
      <c r="L3212" s="32">
        <f t="shared" ref="L3212:R3212" si="776">L3160+L3177+L3194+L3211</f>
        <v>0</v>
      </c>
      <c r="M3212" s="32">
        <f t="shared" si="776"/>
        <v>0</v>
      </c>
      <c r="N3212" s="32">
        <f t="shared" si="776"/>
        <v>0</v>
      </c>
      <c r="O3212" s="32">
        <f t="shared" si="776"/>
        <v>0</v>
      </c>
      <c r="P3212" s="32">
        <f t="shared" si="776"/>
        <v>0</v>
      </c>
      <c r="Q3212" s="32">
        <f t="shared" si="776"/>
        <v>0</v>
      </c>
      <c r="R3212" s="32">
        <f t="shared" si="776"/>
        <v>0</v>
      </c>
      <c r="S3212" s="33" t="s">
        <v>13</v>
      </c>
      <c r="T3212" s="34" t="s">
        <v>13</v>
      </c>
      <c r="U3212" s="35" t="s">
        <v>13</v>
      </c>
      <c r="V3212" s="36" t="s">
        <v>13</v>
      </c>
    </row>
    <row r="3213" spans="1:22" ht="11.25" customHeight="1" outlineLevel="3" thickBot="1" x14ac:dyDescent="0.2">
      <c r="A3213" s="7" t="s">
        <v>36</v>
      </c>
      <c r="B3213" s="9" t="s">
        <v>10</v>
      </c>
      <c r="C3213" s="10" t="s">
        <v>12</v>
      </c>
      <c r="D3213" s="972" t="s">
        <v>69</v>
      </c>
      <c r="E3213" s="973"/>
      <c r="F3213" s="973"/>
      <c r="G3213" s="973"/>
      <c r="H3213" s="973"/>
      <c r="I3213" s="973"/>
      <c r="J3213" s="973"/>
      <c r="K3213" s="973"/>
      <c r="L3213" s="973"/>
      <c r="M3213" s="973"/>
      <c r="N3213" s="973"/>
      <c r="O3213" s="973"/>
      <c r="P3213" s="973"/>
      <c r="Q3213" s="973"/>
      <c r="R3213" s="973"/>
      <c r="S3213" s="973"/>
      <c r="T3213" s="973"/>
      <c r="U3213" s="973"/>
      <c r="V3213" s="974"/>
    </row>
    <row r="3214" spans="1:22" ht="11.25" customHeight="1" outlineLevel="4" thickBot="1" x14ac:dyDescent="0.2">
      <c r="A3214" s="46" t="s">
        <v>36</v>
      </c>
      <c r="B3214" s="24" t="s">
        <v>10</v>
      </c>
      <c r="C3214" s="87" t="s">
        <v>12</v>
      </c>
      <c r="D3214" s="25">
        <v>1</v>
      </c>
      <c r="E3214" s="969" t="s">
        <v>70</v>
      </c>
      <c r="F3214" s="970"/>
      <c r="G3214" s="970"/>
      <c r="H3214" s="970"/>
      <c r="I3214" s="970"/>
      <c r="J3214" s="970"/>
      <c r="K3214" s="970"/>
      <c r="L3214" s="970"/>
      <c r="M3214" s="970"/>
      <c r="N3214" s="970"/>
      <c r="O3214" s="970"/>
      <c r="P3214" s="970"/>
      <c r="Q3214" s="970"/>
      <c r="R3214" s="970"/>
      <c r="S3214" s="970"/>
      <c r="T3214" s="970"/>
      <c r="U3214" s="970"/>
      <c r="V3214" s="971"/>
    </row>
    <row r="3215" spans="1:22" ht="10.5" outlineLevel="4" x14ac:dyDescent="0.15">
      <c r="A3215" s="948" t="s">
        <v>36</v>
      </c>
      <c r="B3215" s="951" t="s">
        <v>10</v>
      </c>
      <c r="C3215" s="954" t="s">
        <v>12</v>
      </c>
      <c r="D3215" s="978">
        <v>1</v>
      </c>
      <c r="E3215" s="960" t="s">
        <v>10</v>
      </c>
      <c r="F3215" s="966"/>
      <c r="G3215" s="942"/>
      <c r="H3215" s="942"/>
      <c r="I3215" s="942"/>
      <c r="J3215" s="16" t="s">
        <v>156</v>
      </c>
      <c r="K3215" s="20"/>
      <c r="L3215" s="14"/>
      <c r="M3215" s="15"/>
      <c r="N3215" s="15"/>
      <c r="O3215" s="15"/>
      <c r="P3215" s="15"/>
      <c r="Q3215" s="14"/>
      <c r="R3215" s="14"/>
      <c r="S3215" s="945"/>
      <c r="T3215" s="912"/>
      <c r="U3215" s="912"/>
      <c r="V3215" s="912"/>
    </row>
    <row r="3216" spans="1:22" ht="10.5" outlineLevel="4" x14ac:dyDescent="0.15">
      <c r="A3216" s="949"/>
      <c r="B3216" s="952"/>
      <c r="C3216" s="955"/>
      <c r="D3216" s="979"/>
      <c r="E3216" s="961"/>
      <c r="F3216" s="967"/>
      <c r="G3216" s="943"/>
      <c r="H3216" s="943"/>
      <c r="I3216" s="943"/>
      <c r="J3216" s="16" t="s">
        <v>157</v>
      </c>
      <c r="K3216" s="20"/>
      <c r="L3216" s="16"/>
      <c r="M3216" s="17"/>
      <c r="N3216" s="17"/>
      <c r="O3216" s="17"/>
      <c r="P3216" s="17"/>
      <c r="Q3216" s="16"/>
      <c r="R3216" s="16"/>
      <c r="S3216" s="946"/>
      <c r="T3216" s="913"/>
      <c r="U3216" s="913"/>
      <c r="V3216" s="913"/>
    </row>
    <row r="3217" spans="1:22" ht="10.5" outlineLevel="4" x14ac:dyDescent="0.15">
      <c r="A3217" s="949"/>
      <c r="B3217" s="952"/>
      <c r="C3217" s="955"/>
      <c r="D3217" s="979"/>
      <c r="E3217" s="961"/>
      <c r="F3217" s="967"/>
      <c r="G3217" s="943"/>
      <c r="H3217" s="943"/>
      <c r="I3217" s="943"/>
      <c r="J3217" s="16" t="s">
        <v>158</v>
      </c>
      <c r="K3217" s="20"/>
      <c r="L3217" s="16"/>
      <c r="M3217" s="17"/>
      <c r="N3217" s="17"/>
      <c r="O3217" s="17"/>
      <c r="P3217" s="17"/>
      <c r="Q3217" s="16"/>
      <c r="R3217" s="16"/>
      <c r="S3217" s="946"/>
      <c r="T3217" s="913"/>
      <c r="U3217" s="913"/>
      <c r="V3217" s="913"/>
    </row>
    <row r="3218" spans="1:22" ht="10.5" outlineLevel="4" x14ac:dyDescent="0.15">
      <c r="A3218" s="949"/>
      <c r="B3218" s="952"/>
      <c r="C3218" s="955"/>
      <c r="D3218" s="979"/>
      <c r="E3218" s="961"/>
      <c r="F3218" s="967"/>
      <c r="G3218" s="943"/>
      <c r="H3218" s="943"/>
      <c r="I3218" s="943"/>
      <c r="J3218" s="18" t="s">
        <v>159</v>
      </c>
      <c r="K3218" s="21"/>
      <c r="L3218" s="18"/>
      <c r="M3218" s="18"/>
      <c r="N3218" s="18"/>
      <c r="O3218" s="18"/>
      <c r="P3218" s="18"/>
      <c r="Q3218" s="18"/>
      <c r="R3218" s="18"/>
      <c r="S3218" s="946"/>
      <c r="T3218" s="913"/>
      <c r="U3218" s="913"/>
      <c r="V3218" s="913"/>
    </row>
    <row r="3219" spans="1:22" ht="11.25" outlineLevel="4" thickBot="1" x14ac:dyDescent="0.2">
      <c r="A3219" s="950"/>
      <c r="B3219" s="953"/>
      <c r="C3219" s="956"/>
      <c r="D3219" s="980"/>
      <c r="E3219" s="962"/>
      <c r="F3219" s="968"/>
      <c r="G3219" s="944"/>
      <c r="H3219" s="944"/>
      <c r="I3219" s="944"/>
      <c r="J3219" s="19" t="s">
        <v>385</v>
      </c>
      <c r="K3219" s="19">
        <f>SUM(K3215:K3218)</f>
        <v>0</v>
      </c>
      <c r="L3219" s="19">
        <f>SUM(L3215:L3218)</f>
        <v>0</v>
      </c>
      <c r="M3219" s="19">
        <f t="shared" ref="M3219:R3219" si="777">SUM(M3215:M3218)</f>
        <v>0</v>
      </c>
      <c r="N3219" s="19">
        <f t="shared" si="777"/>
        <v>0</v>
      </c>
      <c r="O3219" s="19">
        <f t="shared" si="777"/>
        <v>0</v>
      </c>
      <c r="P3219" s="19">
        <f t="shared" si="777"/>
        <v>0</v>
      </c>
      <c r="Q3219" s="19">
        <f t="shared" si="777"/>
        <v>0</v>
      </c>
      <c r="R3219" s="19">
        <f t="shared" si="777"/>
        <v>0</v>
      </c>
      <c r="S3219" s="947"/>
      <c r="T3219" s="914"/>
      <c r="U3219" s="914"/>
      <c r="V3219" s="914"/>
    </row>
    <row r="3220" spans="1:22" ht="10.5" outlineLevel="4" x14ac:dyDescent="0.15">
      <c r="A3220" s="948" t="s">
        <v>36</v>
      </c>
      <c r="B3220" s="951" t="s">
        <v>10</v>
      </c>
      <c r="C3220" s="954" t="s">
        <v>12</v>
      </c>
      <c r="D3220" s="978">
        <v>1</v>
      </c>
      <c r="E3220" s="960" t="s">
        <v>11</v>
      </c>
      <c r="F3220" s="963"/>
      <c r="G3220" s="942"/>
      <c r="H3220" s="942"/>
      <c r="I3220" s="942"/>
      <c r="J3220" s="14" t="s">
        <v>156</v>
      </c>
      <c r="K3220" s="20"/>
      <c r="L3220" s="20"/>
      <c r="M3220" s="17"/>
      <c r="N3220" s="17"/>
      <c r="O3220" s="17"/>
      <c r="P3220" s="17"/>
      <c r="Q3220" s="16"/>
      <c r="R3220" s="16"/>
      <c r="S3220" s="945"/>
      <c r="T3220" s="912"/>
      <c r="U3220" s="912"/>
      <c r="V3220" s="912"/>
    </row>
    <row r="3221" spans="1:22" ht="10.5" outlineLevel="4" x14ac:dyDescent="0.15">
      <c r="A3221" s="949"/>
      <c r="B3221" s="952"/>
      <c r="C3221" s="955"/>
      <c r="D3221" s="979"/>
      <c r="E3221" s="961"/>
      <c r="F3221" s="964"/>
      <c r="G3221" s="943"/>
      <c r="H3221" s="943"/>
      <c r="I3221" s="943"/>
      <c r="J3221" s="16" t="s">
        <v>157</v>
      </c>
      <c r="K3221" s="20"/>
      <c r="L3221" s="20"/>
      <c r="M3221" s="17"/>
      <c r="N3221" s="17"/>
      <c r="O3221" s="17"/>
      <c r="P3221" s="17"/>
      <c r="Q3221" s="16"/>
      <c r="R3221" s="16"/>
      <c r="S3221" s="946"/>
      <c r="T3221" s="913"/>
      <c r="U3221" s="913"/>
      <c r="V3221" s="913"/>
    </row>
    <row r="3222" spans="1:22" ht="10.5" outlineLevel="4" x14ac:dyDescent="0.15">
      <c r="A3222" s="949"/>
      <c r="B3222" s="952"/>
      <c r="C3222" s="955"/>
      <c r="D3222" s="979"/>
      <c r="E3222" s="961"/>
      <c r="F3222" s="964"/>
      <c r="G3222" s="943"/>
      <c r="H3222" s="943"/>
      <c r="I3222" s="943"/>
      <c r="J3222" s="16" t="s">
        <v>158</v>
      </c>
      <c r="K3222" s="20"/>
      <c r="L3222" s="20"/>
      <c r="M3222" s="17"/>
      <c r="N3222" s="17"/>
      <c r="O3222" s="17"/>
      <c r="P3222" s="17"/>
      <c r="Q3222" s="16"/>
      <c r="R3222" s="16"/>
      <c r="S3222" s="946"/>
      <c r="T3222" s="913"/>
      <c r="U3222" s="913"/>
      <c r="V3222" s="913"/>
    </row>
    <row r="3223" spans="1:22" ht="10.5" outlineLevel="4" x14ac:dyDescent="0.15">
      <c r="A3223" s="949"/>
      <c r="B3223" s="952"/>
      <c r="C3223" s="955"/>
      <c r="D3223" s="979"/>
      <c r="E3223" s="961"/>
      <c r="F3223" s="964"/>
      <c r="G3223" s="943"/>
      <c r="H3223" s="943"/>
      <c r="I3223" s="943"/>
      <c r="J3223" s="18" t="s">
        <v>159</v>
      </c>
      <c r="K3223" s="21"/>
      <c r="L3223" s="21"/>
      <c r="M3223" s="22"/>
      <c r="N3223" s="22"/>
      <c r="O3223" s="22"/>
      <c r="P3223" s="22"/>
      <c r="Q3223" s="18"/>
      <c r="R3223" s="18"/>
      <c r="S3223" s="946"/>
      <c r="T3223" s="913"/>
      <c r="U3223" s="913"/>
      <c r="V3223" s="913"/>
    </row>
    <row r="3224" spans="1:22" ht="11.25" outlineLevel="4" thickBot="1" x14ac:dyDescent="0.2">
      <c r="A3224" s="950"/>
      <c r="B3224" s="953"/>
      <c r="C3224" s="956"/>
      <c r="D3224" s="980"/>
      <c r="E3224" s="962"/>
      <c r="F3224" s="965"/>
      <c r="G3224" s="944"/>
      <c r="H3224" s="944"/>
      <c r="I3224" s="944"/>
      <c r="J3224" s="19" t="s">
        <v>385</v>
      </c>
      <c r="K3224" s="19">
        <f>SUM(K3220:K3223)</f>
        <v>0</v>
      </c>
      <c r="L3224" s="19">
        <f>SUM(L3220:L3223)</f>
        <v>0</v>
      </c>
      <c r="M3224" s="19">
        <f t="shared" ref="M3224:R3224" si="778">SUM(M3220:M3223)</f>
        <v>0</v>
      </c>
      <c r="N3224" s="19">
        <f t="shared" si="778"/>
        <v>0</v>
      </c>
      <c r="O3224" s="19">
        <f t="shared" si="778"/>
        <v>0</v>
      </c>
      <c r="P3224" s="19">
        <f t="shared" si="778"/>
        <v>0</v>
      </c>
      <c r="Q3224" s="19">
        <f t="shared" si="778"/>
        <v>0</v>
      </c>
      <c r="R3224" s="19">
        <f t="shared" si="778"/>
        <v>0</v>
      </c>
      <c r="S3224" s="947"/>
      <c r="T3224" s="914"/>
      <c r="U3224" s="914"/>
      <c r="V3224" s="914"/>
    </row>
    <row r="3225" spans="1:22" ht="10.5" outlineLevel="4" x14ac:dyDescent="0.15">
      <c r="A3225" s="948" t="s">
        <v>36</v>
      </c>
      <c r="B3225" s="951" t="s">
        <v>10</v>
      </c>
      <c r="C3225" s="954" t="s">
        <v>12</v>
      </c>
      <c r="D3225" s="978">
        <v>1</v>
      </c>
      <c r="E3225" s="960" t="s">
        <v>12</v>
      </c>
      <c r="F3225" s="963"/>
      <c r="G3225" s="942"/>
      <c r="H3225" s="942"/>
      <c r="I3225" s="942"/>
      <c r="J3225" s="14" t="s">
        <v>156</v>
      </c>
      <c r="K3225" s="20"/>
      <c r="L3225" s="20"/>
      <c r="M3225" s="17"/>
      <c r="N3225" s="17"/>
      <c r="O3225" s="17"/>
      <c r="P3225" s="47"/>
      <c r="Q3225" s="17"/>
      <c r="R3225" s="17"/>
      <c r="S3225" s="945"/>
      <c r="T3225" s="912"/>
      <c r="U3225" s="912"/>
      <c r="V3225" s="912"/>
    </row>
    <row r="3226" spans="1:22" ht="10.5" outlineLevel="4" x14ac:dyDescent="0.15">
      <c r="A3226" s="949"/>
      <c r="B3226" s="952"/>
      <c r="C3226" s="955"/>
      <c r="D3226" s="979"/>
      <c r="E3226" s="961"/>
      <c r="F3226" s="964"/>
      <c r="G3226" s="943"/>
      <c r="H3226" s="943"/>
      <c r="I3226" s="943"/>
      <c r="J3226" s="16" t="s">
        <v>157</v>
      </c>
      <c r="K3226" s="20"/>
      <c r="L3226" s="20"/>
      <c r="M3226" s="17"/>
      <c r="N3226" s="17"/>
      <c r="O3226" s="17"/>
      <c r="P3226" s="47"/>
      <c r="Q3226" s="17"/>
      <c r="R3226" s="17"/>
      <c r="S3226" s="946"/>
      <c r="T3226" s="913"/>
      <c r="U3226" s="913"/>
      <c r="V3226" s="913"/>
    </row>
    <row r="3227" spans="1:22" ht="10.5" outlineLevel="4" x14ac:dyDescent="0.15">
      <c r="A3227" s="949"/>
      <c r="B3227" s="952"/>
      <c r="C3227" s="955"/>
      <c r="D3227" s="979"/>
      <c r="E3227" s="961"/>
      <c r="F3227" s="964"/>
      <c r="G3227" s="943"/>
      <c r="H3227" s="943"/>
      <c r="I3227" s="943"/>
      <c r="J3227" s="16" t="s">
        <v>158</v>
      </c>
      <c r="K3227" s="20"/>
      <c r="L3227" s="20"/>
      <c r="M3227" s="17"/>
      <c r="N3227" s="17"/>
      <c r="O3227" s="17"/>
      <c r="P3227" s="47"/>
      <c r="Q3227" s="17"/>
      <c r="R3227" s="17"/>
      <c r="S3227" s="946"/>
      <c r="T3227" s="913"/>
      <c r="U3227" s="913"/>
      <c r="V3227" s="913"/>
    </row>
    <row r="3228" spans="1:22" ht="10.5" outlineLevel="4" x14ac:dyDescent="0.15">
      <c r="A3228" s="949"/>
      <c r="B3228" s="952"/>
      <c r="C3228" s="955"/>
      <c r="D3228" s="979"/>
      <c r="E3228" s="961"/>
      <c r="F3228" s="964"/>
      <c r="G3228" s="943"/>
      <c r="H3228" s="943"/>
      <c r="I3228" s="943"/>
      <c r="J3228" s="18" t="s">
        <v>159</v>
      </c>
      <c r="K3228" s="21"/>
      <c r="L3228" s="21"/>
      <c r="M3228" s="22"/>
      <c r="N3228" s="22"/>
      <c r="O3228" s="22"/>
      <c r="P3228" s="48"/>
      <c r="Q3228" s="22"/>
      <c r="R3228" s="22"/>
      <c r="S3228" s="946"/>
      <c r="T3228" s="913"/>
      <c r="U3228" s="913"/>
      <c r="V3228" s="913"/>
    </row>
    <row r="3229" spans="1:22" ht="11.25" outlineLevel="4" thickBot="1" x14ac:dyDescent="0.2">
      <c r="A3229" s="950"/>
      <c r="B3229" s="953"/>
      <c r="C3229" s="956"/>
      <c r="D3229" s="980"/>
      <c r="E3229" s="962"/>
      <c r="F3229" s="965"/>
      <c r="G3229" s="944"/>
      <c r="H3229" s="944"/>
      <c r="I3229" s="944"/>
      <c r="J3229" s="19" t="s">
        <v>385</v>
      </c>
      <c r="K3229" s="19">
        <f>SUM(K3225:K3228)</f>
        <v>0</v>
      </c>
      <c r="L3229" s="19">
        <f>SUM(L3225:L3228)</f>
        <v>0</v>
      </c>
      <c r="M3229" s="19">
        <f t="shared" ref="M3229:R3229" si="779">SUM(M3225:M3228)</f>
        <v>0</v>
      </c>
      <c r="N3229" s="19">
        <f t="shared" si="779"/>
        <v>0</v>
      </c>
      <c r="O3229" s="19">
        <f t="shared" si="779"/>
        <v>0</v>
      </c>
      <c r="P3229" s="19">
        <f t="shared" si="779"/>
        <v>0</v>
      </c>
      <c r="Q3229" s="19">
        <f t="shared" si="779"/>
        <v>0</v>
      </c>
      <c r="R3229" s="19">
        <f t="shared" si="779"/>
        <v>0</v>
      </c>
      <c r="S3229" s="947"/>
      <c r="T3229" s="914"/>
      <c r="U3229" s="914"/>
      <c r="V3229" s="914"/>
    </row>
    <row r="3230" spans="1:22" ht="11.25" outlineLevel="3" thickBot="1" x14ac:dyDescent="0.2">
      <c r="A3230" s="30" t="s">
        <v>36</v>
      </c>
      <c r="B3230" s="31" t="s">
        <v>10</v>
      </c>
      <c r="C3230" s="10" t="s">
        <v>12</v>
      </c>
      <c r="D3230" s="25">
        <v>1</v>
      </c>
      <c r="E3230" s="915" t="s">
        <v>46</v>
      </c>
      <c r="F3230" s="916"/>
      <c r="G3230" s="916"/>
      <c r="H3230" s="916"/>
      <c r="I3230" s="916"/>
      <c r="J3230" s="917"/>
      <c r="K3230" s="26">
        <f>K3219+K3224++K3229</f>
        <v>0</v>
      </c>
      <c r="L3230" s="26">
        <f t="shared" ref="L3230:R3230" si="780">L3219+L3224+L3229</f>
        <v>0</v>
      </c>
      <c r="M3230" s="26">
        <f t="shared" si="780"/>
        <v>0</v>
      </c>
      <c r="N3230" s="26">
        <f t="shared" si="780"/>
        <v>0</v>
      </c>
      <c r="O3230" s="26">
        <f t="shared" si="780"/>
        <v>0</v>
      </c>
      <c r="P3230" s="26">
        <f t="shared" si="780"/>
        <v>0</v>
      </c>
      <c r="Q3230" s="26">
        <f t="shared" si="780"/>
        <v>0</v>
      </c>
      <c r="R3230" s="26">
        <f t="shared" si="780"/>
        <v>0</v>
      </c>
      <c r="S3230" s="42" t="s">
        <v>13</v>
      </c>
      <c r="T3230" s="43" t="s">
        <v>13</v>
      </c>
      <c r="U3230" s="44" t="s">
        <v>13</v>
      </c>
      <c r="V3230" s="45" t="s">
        <v>13</v>
      </c>
    </row>
    <row r="3231" spans="1:22" ht="11.25" customHeight="1" outlineLevel="4" thickBot="1" x14ac:dyDescent="0.2">
      <c r="A3231" s="46" t="s">
        <v>36</v>
      </c>
      <c r="B3231" s="24" t="s">
        <v>10</v>
      </c>
      <c r="C3231" s="87" t="s">
        <v>12</v>
      </c>
      <c r="D3231" s="25">
        <v>2</v>
      </c>
      <c r="E3231" s="969" t="s">
        <v>90</v>
      </c>
      <c r="F3231" s="970"/>
      <c r="G3231" s="970"/>
      <c r="H3231" s="970"/>
      <c r="I3231" s="970"/>
      <c r="J3231" s="970"/>
      <c r="K3231" s="970"/>
      <c r="L3231" s="970"/>
      <c r="M3231" s="970"/>
      <c r="N3231" s="970"/>
      <c r="O3231" s="970"/>
      <c r="P3231" s="970"/>
      <c r="Q3231" s="970"/>
      <c r="R3231" s="970"/>
      <c r="S3231" s="970"/>
      <c r="T3231" s="970"/>
      <c r="U3231" s="970"/>
      <c r="V3231" s="971"/>
    </row>
    <row r="3232" spans="1:22" ht="10.5" outlineLevel="4" x14ac:dyDescent="0.15">
      <c r="A3232" s="948" t="s">
        <v>36</v>
      </c>
      <c r="B3232" s="951" t="s">
        <v>10</v>
      </c>
      <c r="C3232" s="954" t="s">
        <v>12</v>
      </c>
      <c r="D3232" s="978">
        <v>2</v>
      </c>
      <c r="E3232" s="960" t="s">
        <v>10</v>
      </c>
      <c r="F3232" s="966"/>
      <c r="G3232" s="942"/>
      <c r="H3232" s="942"/>
      <c r="I3232" s="942"/>
      <c r="J3232" s="16" t="s">
        <v>156</v>
      </c>
      <c r="K3232" s="20"/>
      <c r="L3232" s="14"/>
      <c r="M3232" s="15"/>
      <c r="N3232" s="15"/>
      <c r="O3232" s="15"/>
      <c r="P3232" s="15"/>
      <c r="Q3232" s="14"/>
      <c r="R3232" s="14"/>
      <c r="S3232" s="945"/>
      <c r="T3232" s="912"/>
      <c r="U3232" s="912"/>
      <c r="V3232" s="912"/>
    </row>
    <row r="3233" spans="1:22" ht="10.5" outlineLevel="4" x14ac:dyDescent="0.15">
      <c r="A3233" s="949"/>
      <c r="B3233" s="952"/>
      <c r="C3233" s="955"/>
      <c r="D3233" s="979"/>
      <c r="E3233" s="961"/>
      <c r="F3233" s="967"/>
      <c r="G3233" s="943"/>
      <c r="H3233" s="943"/>
      <c r="I3233" s="943"/>
      <c r="J3233" s="16" t="s">
        <v>157</v>
      </c>
      <c r="K3233" s="20"/>
      <c r="L3233" s="16"/>
      <c r="M3233" s="17"/>
      <c r="N3233" s="17"/>
      <c r="O3233" s="17"/>
      <c r="P3233" s="17"/>
      <c r="Q3233" s="16"/>
      <c r="R3233" s="16"/>
      <c r="S3233" s="946"/>
      <c r="T3233" s="913"/>
      <c r="U3233" s="913"/>
      <c r="V3233" s="913"/>
    </row>
    <row r="3234" spans="1:22" ht="10.5" outlineLevel="4" x14ac:dyDescent="0.15">
      <c r="A3234" s="949"/>
      <c r="B3234" s="952"/>
      <c r="C3234" s="955"/>
      <c r="D3234" s="979"/>
      <c r="E3234" s="961"/>
      <c r="F3234" s="967"/>
      <c r="G3234" s="943"/>
      <c r="H3234" s="943"/>
      <c r="I3234" s="943"/>
      <c r="J3234" s="16" t="s">
        <v>158</v>
      </c>
      <c r="K3234" s="20"/>
      <c r="L3234" s="16"/>
      <c r="M3234" s="17"/>
      <c r="N3234" s="17"/>
      <c r="O3234" s="17"/>
      <c r="P3234" s="17"/>
      <c r="Q3234" s="16"/>
      <c r="R3234" s="16"/>
      <c r="S3234" s="946"/>
      <c r="T3234" s="913"/>
      <c r="U3234" s="913"/>
      <c r="V3234" s="913"/>
    </row>
    <row r="3235" spans="1:22" ht="10.5" outlineLevel="4" x14ac:dyDescent="0.15">
      <c r="A3235" s="949"/>
      <c r="B3235" s="952"/>
      <c r="C3235" s="955"/>
      <c r="D3235" s="979"/>
      <c r="E3235" s="961"/>
      <c r="F3235" s="967"/>
      <c r="G3235" s="943"/>
      <c r="H3235" s="943"/>
      <c r="I3235" s="943"/>
      <c r="J3235" s="18" t="s">
        <v>159</v>
      </c>
      <c r="K3235" s="21"/>
      <c r="L3235" s="18"/>
      <c r="M3235" s="18"/>
      <c r="N3235" s="18"/>
      <c r="O3235" s="18"/>
      <c r="P3235" s="18"/>
      <c r="Q3235" s="18"/>
      <c r="R3235" s="18"/>
      <c r="S3235" s="946"/>
      <c r="T3235" s="913"/>
      <c r="U3235" s="913"/>
      <c r="V3235" s="913"/>
    </row>
    <row r="3236" spans="1:22" ht="11.25" outlineLevel="4" thickBot="1" x14ac:dyDescent="0.2">
      <c r="A3236" s="950"/>
      <c r="B3236" s="953"/>
      <c r="C3236" s="956"/>
      <c r="D3236" s="980"/>
      <c r="E3236" s="962"/>
      <c r="F3236" s="968"/>
      <c r="G3236" s="944"/>
      <c r="H3236" s="944"/>
      <c r="I3236" s="944"/>
      <c r="J3236" s="19" t="s">
        <v>385</v>
      </c>
      <c r="K3236" s="19">
        <f>SUM(K3232:K3235)</f>
        <v>0</v>
      </c>
      <c r="L3236" s="19">
        <f>SUM(L3232:L3235)</f>
        <v>0</v>
      </c>
      <c r="M3236" s="19">
        <f t="shared" ref="M3236:R3236" si="781">SUM(M3232:M3235)</f>
        <v>0</v>
      </c>
      <c r="N3236" s="19">
        <f t="shared" si="781"/>
        <v>0</v>
      </c>
      <c r="O3236" s="19">
        <f t="shared" si="781"/>
        <v>0</v>
      </c>
      <c r="P3236" s="19">
        <f t="shared" si="781"/>
        <v>0</v>
      </c>
      <c r="Q3236" s="19">
        <f t="shared" si="781"/>
        <v>0</v>
      </c>
      <c r="R3236" s="19">
        <f t="shared" si="781"/>
        <v>0</v>
      </c>
      <c r="S3236" s="947"/>
      <c r="T3236" s="914"/>
      <c r="U3236" s="914"/>
      <c r="V3236" s="914"/>
    </row>
    <row r="3237" spans="1:22" ht="10.5" outlineLevel="4" x14ac:dyDescent="0.15">
      <c r="A3237" s="948" t="s">
        <v>36</v>
      </c>
      <c r="B3237" s="951" t="s">
        <v>10</v>
      </c>
      <c r="C3237" s="954" t="s">
        <v>12</v>
      </c>
      <c r="D3237" s="978">
        <v>2</v>
      </c>
      <c r="E3237" s="960" t="s">
        <v>11</v>
      </c>
      <c r="F3237" s="963"/>
      <c r="G3237" s="942"/>
      <c r="H3237" s="942"/>
      <c r="I3237" s="942"/>
      <c r="J3237" s="14" t="s">
        <v>156</v>
      </c>
      <c r="K3237" s="20"/>
      <c r="L3237" s="20"/>
      <c r="M3237" s="17"/>
      <c r="N3237" s="17"/>
      <c r="O3237" s="17"/>
      <c r="P3237" s="17"/>
      <c r="Q3237" s="16"/>
      <c r="R3237" s="16"/>
      <c r="S3237" s="945"/>
      <c r="T3237" s="912"/>
      <c r="U3237" s="912"/>
      <c r="V3237" s="912"/>
    </row>
    <row r="3238" spans="1:22" ht="10.5" outlineLevel="4" x14ac:dyDescent="0.15">
      <c r="A3238" s="949"/>
      <c r="B3238" s="952"/>
      <c r="C3238" s="955"/>
      <c r="D3238" s="979"/>
      <c r="E3238" s="961"/>
      <c r="F3238" s="964"/>
      <c r="G3238" s="943"/>
      <c r="H3238" s="943"/>
      <c r="I3238" s="943"/>
      <c r="J3238" s="16" t="s">
        <v>157</v>
      </c>
      <c r="K3238" s="20"/>
      <c r="L3238" s="20"/>
      <c r="M3238" s="17"/>
      <c r="N3238" s="17"/>
      <c r="O3238" s="17"/>
      <c r="P3238" s="17"/>
      <c r="Q3238" s="16"/>
      <c r="R3238" s="16"/>
      <c r="S3238" s="946"/>
      <c r="T3238" s="913"/>
      <c r="U3238" s="913"/>
      <c r="V3238" s="913"/>
    </row>
    <row r="3239" spans="1:22" ht="10.5" outlineLevel="4" x14ac:dyDescent="0.15">
      <c r="A3239" s="949"/>
      <c r="B3239" s="952"/>
      <c r="C3239" s="955"/>
      <c r="D3239" s="979"/>
      <c r="E3239" s="961"/>
      <c r="F3239" s="964"/>
      <c r="G3239" s="943"/>
      <c r="H3239" s="943"/>
      <c r="I3239" s="943"/>
      <c r="J3239" s="16" t="s">
        <v>158</v>
      </c>
      <c r="K3239" s="20"/>
      <c r="L3239" s="20"/>
      <c r="M3239" s="17"/>
      <c r="N3239" s="17"/>
      <c r="O3239" s="17"/>
      <c r="P3239" s="17"/>
      <c r="Q3239" s="16"/>
      <c r="R3239" s="16"/>
      <c r="S3239" s="946"/>
      <c r="T3239" s="913"/>
      <c r="U3239" s="913"/>
      <c r="V3239" s="913"/>
    </row>
    <row r="3240" spans="1:22" ht="10.5" outlineLevel="4" x14ac:dyDescent="0.15">
      <c r="A3240" s="949"/>
      <c r="B3240" s="952"/>
      <c r="C3240" s="955"/>
      <c r="D3240" s="979"/>
      <c r="E3240" s="961"/>
      <c r="F3240" s="964"/>
      <c r="G3240" s="943"/>
      <c r="H3240" s="943"/>
      <c r="I3240" s="943"/>
      <c r="J3240" s="18" t="s">
        <v>159</v>
      </c>
      <c r="K3240" s="21"/>
      <c r="L3240" s="21"/>
      <c r="M3240" s="22"/>
      <c r="N3240" s="22"/>
      <c r="O3240" s="22"/>
      <c r="P3240" s="22"/>
      <c r="Q3240" s="18"/>
      <c r="R3240" s="18"/>
      <c r="S3240" s="946"/>
      <c r="T3240" s="913"/>
      <c r="U3240" s="913"/>
      <c r="V3240" s="913"/>
    </row>
    <row r="3241" spans="1:22" ht="11.25" outlineLevel="4" thickBot="1" x14ac:dyDescent="0.2">
      <c r="A3241" s="950"/>
      <c r="B3241" s="953"/>
      <c r="C3241" s="956"/>
      <c r="D3241" s="980"/>
      <c r="E3241" s="962"/>
      <c r="F3241" s="965"/>
      <c r="G3241" s="944"/>
      <c r="H3241" s="944"/>
      <c r="I3241" s="944"/>
      <c r="J3241" s="19" t="s">
        <v>385</v>
      </c>
      <c r="K3241" s="19">
        <f>SUM(K3237:K3240)</f>
        <v>0</v>
      </c>
      <c r="L3241" s="19">
        <f>SUM(L3237:L3240)</f>
        <v>0</v>
      </c>
      <c r="M3241" s="19">
        <f t="shared" ref="M3241:R3241" si="782">SUM(M3237:M3240)</f>
        <v>0</v>
      </c>
      <c r="N3241" s="19">
        <f t="shared" si="782"/>
        <v>0</v>
      </c>
      <c r="O3241" s="19">
        <f t="shared" si="782"/>
        <v>0</v>
      </c>
      <c r="P3241" s="19">
        <f t="shared" si="782"/>
        <v>0</v>
      </c>
      <c r="Q3241" s="19">
        <f t="shared" si="782"/>
        <v>0</v>
      </c>
      <c r="R3241" s="19">
        <f t="shared" si="782"/>
        <v>0</v>
      </c>
      <c r="S3241" s="947"/>
      <c r="T3241" s="914"/>
      <c r="U3241" s="914"/>
      <c r="V3241" s="914"/>
    </row>
    <row r="3242" spans="1:22" ht="10.5" outlineLevel="4" x14ac:dyDescent="0.15">
      <c r="A3242" s="948" t="s">
        <v>36</v>
      </c>
      <c r="B3242" s="951" t="s">
        <v>10</v>
      </c>
      <c r="C3242" s="954" t="s">
        <v>12</v>
      </c>
      <c r="D3242" s="978">
        <v>2</v>
      </c>
      <c r="E3242" s="960" t="s">
        <v>12</v>
      </c>
      <c r="F3242" s="963"/>
      <c r="G3242" s="942"/>
      <c r="H3242" s="942"/>
      <c r="I3242" s="942"/>
      <c r="J3242" s="14" t="s">
        <v>156</v>
      </c>
      <c r="K3242" s="20"/>
      <c r="L3242" s="20"/>
      <c r="M3242" s="17"/>
      <c r="N3242" s="17"/>
      <c r="O3242" s="17"/>
      <c r="P3242" s="47"/>
      <c r="Q3242" s="17"/>
      <c r="R3242" s="17"/>
      <c r="S3242" s="945"/>
      <c r="T3242" s="912"/>
      <c r="U3242" s="912"/>
      <c r="V3242" s="912"/>
    </row>
    <row r="3243" spans="1:22" ht="10.5" outlineLevel="4" x14ac:dyDescent="0.15">
      <c r="A3243" s="949"/>
      <c r="B3243" s="952"/>
      <c r="C3243" s="955"/>
      <c r="D3243" s="979"/>
      <c r="E3243" s="961"/>
      <c r="F3243" s="964"/>
      <c r="G3243" s="943"/>
      <c r="H3243" s="943"/>
      <c r="I3243" s="943"/>
      <c r="J3243" s="16" t="s">
        <v>157</v>
      </c>
      <c r="K3243" s="20"/>
      <c r="L3243" s="20"/>
      <c r="M3243" s="17"/>
      <c r="N3243" s="17"/>
      <c r="O3243" s="17"/>
      <c r="P3243" s="47"/>
      <c r="Q3243" s="17"/>
      <c r="R3243" s="17"/>
      <c r="S3243" s="946"/>
      <c r="T3243" s="913"/>
      <c r="U3243" s="913"/>
      <c r="V3243" s="913"/>
    </row>
    <row r="3244" spans="1:22" ht="10.5" outlineLevel="4" x14ac:dyDescent="0.15">
      <c r="A3244" s="949"/>
      <c r="B3244" s="952"/>
      <c r="C3244" s="955"/>
      <c r="D3244" s="979"/>
      <c r="E3244" s="961"/>
      <c r="F3244" s="964"/>
      <c r="G3244" s="943"/>
      <c r="H3244" s="943"/>
      <c r="I3244" s="943"/>
      <c r="J3244" s="16" t="s">
        <v>158</v>
      </c>
      <c r="K3244" s="20"/>
      <c r="L3244" s="20"/>
      <c r="M3244" s="17"/>
      <c r="N3244" s="17"/>
      <c r="O3244" s="17"/>
      <c r="P3244" s="47"/>
      <c r="Q3244" s="17"/>
      <c r="R3244" s="17"/>
      <c r="S3244" s="946"/>
      <c r="T3244" s="913"/>
      <c r="U3244" s="913"/>
      <c r="V3244" s="913"/>
    </row>
    <row r="3245" spans="1:22" ht="10.5" outlineLevel="4" x14ac:dyDescent="0.15">
      <c r="A3245" s="949"/>
      <c r="B3245" s="952"/>
      <c r="C3245" s="955"/>
      <c r="D3245" s="979"/>
      <c r="E3245" s="961"/>
      <c r="F3245" s="964"/>
      <c r="G3245" s="943"/>
      <c r="H3245" s="943"/>
      <c r="I3245" s="943"/>
      <c r="J3245" s="18" t="s">
        <v>159</v>
      </c>
      <c r="K3245" s="21"/>
      <c r="L3245" s="21"/>
      <c r="M3245" s="22"/>
      <c r="N3245" s="22"/>
      <c r="O3245" s="22"/>
      <c r="P3245" s="48"/>
      <c r="Q3245" s="22"/>
      <c r="R3245" s="22"/>
      <c r="S3245" s="946"/>
      <c r="T3245" s="913"/>
      <c r="U3245" s="913"/>
      <c r="V3245" s="913"/>
    </row>
    <row r="3246" spans="1:22" ht="11.25" outlineLevel="4" thickBot="1" x14ac:dyDescent="0.2">
      <c r="A3246" s="950"/>
      <c r="B3246" s="953"/>
      <c r="C3246" s="956"/>
      <c r="D3246" s="980"/>
      <c r="E3246" s="962"/>
      <c r="F3246" s="965"/>
      <c r="G3246" s="944"/>
      <c r="H3246" s="944"/>
      <c r="I3246" s="944"/>
      <c r="J3246" s="19" t="s">
        <v>385</v>
      </c>
      <c r="K3246" s="19">
        <f>SUM(K3242:K3245)</f>
        <v>0</v>
      </c>
      <c r="L3246" s="19">
        <f>SUM(L3242:L3245)</f>
        <v>0</v>
      </c>
      <c r="M3246" s="19">
        <f t="shared" ref="M3246:R3246" si="783">SUM(M3242:M3245)</f>
        <v>0</v>
      </c>
      <c r="N3246" s="19">
        <f t="shared" si="783"/>
        <v>0</v>
      </c>
      <c r="O3246" s="19">
        <f t="shared" si="783"/>
        <v>0</v>
      </c>
      <c r="P3246" s="19">
        <f t="shared" si="783"/>
        <v>0</v>
      </c>
      <c r="Q3246" s="19">
        <f t="shared" si="783"/>
        <v>0</v>
      </c>
      <c r="R3246" s="19">
        <f t="shared" si="783"/>
        <v>0</v>
      </c>
      <c r="S3246" s="947"/>
      <c r="T3246" s="914"/>
      <c r="U3246" s="914"/>
      <c r="V3246" s="914"/>
    </row>
    <row r="3247" spans="1:22" ht="11.25" outlineLevel="3" thickBot="1" x14ac:dyDescent="0.2">
      <c r="A3247" s="30" t="s">
        <v>36</v>
      </c>
      <c r="B3247" s="31" t="s">
        <v>10</v>
      </c>
      <c r="C3247" s="10" t="s">
        <v>12</v>
      </c>
      <c r="D3247" s="25">
        <v>2</v>
      </c>
      <c r="E3247" s="915" t="s">
        <v>46</v>
      </c>
      <c r="F3247" s="916"/>
      <c r="G3247" s="916"/>
      <c r="H3247" s="916"/>
      <c r="I3247" s="916"/>
      <c r="J3247" s="917"/>
      <c r="K3247" s="26">
        <f>K3236+K3241++K3246</f>
        <v>0</v>
      </c>
      <c r="L3247" s="26">
        <f>L3236+L3241+L3246</f>
        <v>0</v>
      </c>
      <c r="M3247" s="26">
        <f t="shared" ref="M3247:R3247" si="784">M3236+M3241+M3246</f>
        <v>0</v>
      </c>
      <c r="N3247" s="26">
        <f t="shared" si="784"/>
        <v>0</v>
      </c>
      <c r="O3247" s="26">
        <f t="shared" si="784"/>
        <v>0</v>
      </c>
      <c r="P3247" s="26">
        <f t="shared" si="784"/>
        <v>0</v>
      </c>
      <c r="Q3247" s="26">
        <f t="shared" si="784"/>
        <v>0</v>
      </c>
      <c r="R3247" s="26">
        <f t="shared" si="784"/>
        <v>0</v>
      </c>
      <c r="S3247" s="42" t="s">
        <v>13</v>
      </c>
      <c r="T3247" s="43" t="s">
        <v>13</v>
      </c>
      <c r="U3247" s="44" t="s">
        <v>13</v>
      </c>
      <c r="V3247" s="45" t="s">
        <v>13</v>
      </c>
    </row>
    <row r="3248" spans="1:22" ht="11.25" customHeight="1" outlineLevel="4" thickBot="1" x14ac:dyDescent="0.2">
      <c r="A3248" s="46" t="s">
        <v>36</v>
      </c>
      <c r="B3248" s="24" t="s">
        <v>10</v>
      </c>
      <c r="C3248" s="87" t="s">
        <v>12</v>
      </c>
      <c r="D3248" s="25">
        <v>3</v>
      </c>
      <c r="E3248" s="969" t="s">
        <v>71</v>
      </c>
      <c r="F3248" s="970"/>
      <c r="G3248" s="970"/>
      <c r="H3248" s="970"/>
      <c r="I3248" s="970"/>
      <c r="J3248" s="970"/>
      <c r="K3248" s="970"/>
      <c r="L3248" s="970"/>
      <c r="M3248" s="970"/>
      <c r="N3248" s="970"/>
      <c r="O3248" s="970"/>
      <c r="P3248" s="970"/>
      <c r="Q3248" s="970"/>
      <c r="R3248" s="970"/>
      <c r="S3248" s="970"/>
      <c r="T3248" s="970"/>
      <c r="U3248" s="970"/>
      <c r="V3248" s="971"/>
    </row>
    <row r="3249" spans="1:22" ht="10.5" outlineLevel="4" x14ac:dyDescent="0.15">
      <c r="A3249" s="948" t="s">
        <v>36</v>
      </c>
      <c r="B3249" s="951" t="s">
        <v>10</v>
      </c>
      <c r="C3249" s="954" t="s">
        <v>12</v>
      </c>
      <c r="D3249" s="978">
        <v>3</v>
      </c>
      <c r="E3249" s="960" t="s">
        <v>10</v>
      </c>
      <c r="F3249" s="966"/>
      <c r="G3249" s="942"/>
      <c r="H3249" s="942"/>
      <c r="I3249" s="942"/>
      <c r="J3249" s="16" t="s">
        <v>156</v>
      </c>
      <c r="K3249" s="20"/>
      <c r="L3249" s="14"/>
      <c r="M3249" s="15"/>
      <c r="N3249" s="15"/>
      <c r="O3249" s="15"/>
      <c r="P3249" s="15"/>
      <c r="Q3249" s="14"/>
      <c r="R3249" s="14"/>
      <c r="S3249" s="945"/>
      <c r="T3249" s="912"/>
      <c r="U3249" s="912"/>
      <c r="V3249" s="912"/>
    </row>
    <row r="3250" spans="1:22" ht="10.5" outlineLevel="4" x14ac:dyDescent="0.15">
      <c r="A3250" s="949"/>
      <c r="B3250" s="952"/>
      <c r="C3250" s="955"/>
      <c r="D3250" s="979"/>
      <c r="E3250" s="961"/>
      <c r="F3250" s="967"/>
      <c r="G3250" s="943"/>
      <c r="H3250" s="943"/>
      <c r="I3250" s="943"/>
      <c r="J3250" s="16" t="s">
        <v>157</v>
      </c>
      <c r="K3250" s="20"/>
      <c r="L3250" s="16"/>
      <c r="M3250" s="17"/>
      <c r="N3250" s="17"/>
      <c r="O3250" s="17"/>
      <c r="P3250" s="17"/>
      <c r="Q3250" s="16"/>
      <c r="R3250" s="16"/>
      <c r="S3250" s="946"/>
      <c r="T3250" s="913"/>
      <c r="U3250" s="913"/>
      <c r="V3250" s="913"/>
    </row>
    <row r="3251" spans="1:22" ht="10.5" outlineLevel="4" x14ac:dyDescent="0.15">
      <c r="A3251" s="949"/>
      <c r="B3251" s="952"/>
      <c r="C3251" s="955"/>
      <c r="D3251" s="979"/>
      <c r="E3251" s="961"/>
      <c r="F3251" s="967"/>
      <c r="G3251" s="943"/>
      <c r="H3251" s="943"/>
      <c r="I3251" s="943"/>
      <c r="J3251" s="16" t="s">
        <v>158</v>
      </c>
      <c r="K3251" s="20"/>
      <c r="L3251" s="16"/>
      <c r="M3251" s="17"/>
      <c r="N3251" s="17"/>
      <c r="O3251" s="17"/>
      <c r="P3251" s="17"/>
      <c r="Q3251" s="16"/>
      <c r="R3251" s="16"/>
      <c r="S3251" s="946"/>
      <c r="T3251" s="913"/>
      <c r="U3251" s="913"/>
      <c r="V3251" s="913"/>
    </row>
    <row r="3252" spans="1:22" ht="10.5" outlineLevel="4" x14ac:dyDescent="0.15">
      <c r="A3252" s="949"/>
      <c r="B3252" s="952"/>
      <c r="C3252" s="955"/>
      <c r="D3252" s="979"/>
      <c r="E3252" s="961"/>
      <c r="F3252" s="967"/>
      <c r="G3252" s="943"/>
      <c r="H3252" s="943"/>
      <c r="I3252" s="943"/>
      <c r="J3252" s="18" t="s">
        <v>159</v>
      </c>
      <c r="K3252" s="21"/>
      <c r="L3252" s="18"/>
      <c r="M3252" s="18"/>
      <c r="N3252" s="18"/>
      <c r="O3252" s="18"/>
      <c r="P3252" s="18"/>
      <c r="Q3252" s="18"/>
      <c r="R3252" s="18"/>
      <c r="S3252" s="946"/>
      <c r="T3252" s="913"/>
      <c r="U3252" s="913"/>
      <c r="V3252" s="913"/>
    </row>
    <row r="3253" spans="1:22" ht="11.25" outlineLevel="4" thickBot="1" x14ac:dyDescent="0.2">
      <c r="A3253" s="950"/>
      <c r="B3253" s="953"/>
      <c r="C3253" s="956"/>
      <c r="D3253" s="980"/>
      <c r="E3253" s="962"/>
      <c r="F3253" s="968"/>
      <c r="G3253" s="944"/>
      <c r="H3253" s="944"/>
      <c r="I3253" s="944"/>
      <c r="J3253" s="19" t="s">
        <v>385</v>
      </c>
      <c r="K3253" s="19">
        <f>SUM(K3249:K3252)</f>
        <v>0</v>
      </c>
      <c r="L3253" s="19">
        <f>SUM(L3249:L3252)</f>
        <v>0</v>
      </c>
      <c r="M3253" s="19">
        <f t="shared" ref="M3253:R3253" si="785">SUM(M3249:M3252)</f>
        <v>0</v>
      </c>
      <c r="N3253" s="19">
        <f t="shared" si="785"/>
        <v>0</v>
      </c>
      <c r="O3253" s="19">
        <f t="shared" si="785"/>
        <v>0</v>
      </c>
      <c r="P3253" s="19">
        <f t="shared" si="785"/>
        <v>0</v>
      </c>
      <c r="Q3253" s="19">
        <f t="shared" si="785"/>
        <v>0</v>
      </c>
      <c r="R3253" s="19">
        <f t="shared" si="785"/>
        <v>0</v>
      </c>
      <c r="S3253" s="947"/>
      <c r="T3253" s="914"/>
      <c r="U3253" s="914"/>
      <c r="V3253" s="914"/>
    </row>
    <row r="3254" spans="1:22" ht="10.5" outlineLevel="4" x14ac:dyDescent="0.15">
      <c r="A3254" s="948" t="s">
        <v>36</v>
      </c>
      <c r="B3254" s="951" t="s">
        <v>10</v>
      </c>
      <c r="C3254" s="954" t="s">
        <v>12</v>
      </c>
      <c r="D3254" s="978">
        <v>3</v>
      </c>
      <c r="E3254" s="960" t="s">
        <v>11</v>
      </c>
      <c r="F3254" s="963"/>
      <c r="G3254" s="942"/>
      <c r="H3254" s="942"/>
      <c r="I3254" s="942"/>
      <c r="J3254" s="14" t="s">
        <v>156</v>
      </c>
      <c r="K3254" s="20"/>
      <c r="L3254" s="20"/>
      <c r="M3254" s="17"/>
      <c r="N3254" s="17"/>
      <c r="O3254" s="17"/>
      <c r="P3254" s="17"/>
      <c r="Q3254" s="16"/>
      <c r="R3254" s="16"/>
      <c r="S3254" s="945"/>
      <c r="T3254" s="912"/>
      <c r="U3254" s="912"/>
      <c r="V3254" s="912"/>
    </row>
    <row r="3255" spans="1:22" ht="10.5" outlineLevel="4" x14ac:dyDescent="0.15">
      <c r="A3255" s="949"/>
      <c r="B3255" s="952"/>
      <c r="C3255" s="955"/>
      <c r="D3255" s="979"/>
      <c r="E3255" s="961"/>
      <c r="F3255" s="964"/>
      <c r="G3255" s="943"/>
      <c r="H3255" s="943"/>
      <c r="I3255" s="943"/>
      <c r="J3255" s="16" t="s">
        <v>157</v>
      </c>
      <c r="K3255" s="20"/>
      <c r="L3255" s="20"/>
      <c r="M3255" s="17"/>
      <c r="N3255" s="17"/>
      <c r="O3255" s="17"/>
      <c r="P3255" s="17"/>
      <c r="Q3255" s="16"/>
      <c r="R3255" s="16"/>
      <c r="S3255" s="946"/>
      <c r="T3255" s="913"/>
      <c r="U3255" s="913"/>
      <c r="V3255" s="913"/>
    </row>
    <row r="3256" spans="1:22" ht="10.5" outlineLevel="4" x14ac:dyDescent="0.15">
      <c r="A3256" s="949"/>
      <c r="B3256" s="952"/>
      <c r="C3256" s="955"/>
      <c r="D3256" s="979"/>
      <c r="E3256" s="961"/>
      <c r="F3256" s="964"/>
      <c r="G3256" s="943"/>
      <c r="H3256" s="943"/>
      <c r="I3256" s="943"/>
      <c r="J3256" s="16" t="s">
        <v>158</v>
      </c>
      <c r="K3256" s="20"/>
      <c r="L3256" s="20"/>
      <c r="M3256" s="17"/>
      <c r="N3256" s="17"/>
      <c r="O3256" s="17"/>
      <c r="P3256" s="17"/>
      <c r="Q3256" s="16"/>
      <c r="R3256" s="16"/>
      <c r="S3256" s="946"/>
      <c r="T3256" s="913"/>
      <c r="U3256" s="913"/>
      <c r="V3256" s="913"/>
    </row>
    <row r="3257" spans="1:22" ht="10.5" outlineLevel="4" x14ac:dyDescent="0.15">
      <c r="A3257" s="949"/>
      <c r="B3257" s="952"/>
      <c r="C3257" s="955"/>
      <c r="D3257" s="979"/>
      <c r="E3257" s="961"/>
      <c r="F3257" s="964"/>
      <c r="G3257" s="943"/>
      <c r="H3257" s="943"/>
      <c r="I3257" s="943"/>
      <c r="J3257" s="18" t="s">
        <v>159</v>
      </c>
      <c r="K3257" s="21"/>
      <c r="L3257" s="21"/>
      <c r="M3257" s="22"/>
      <c r="N3257" s="22"/>
      <c r="O3257" s="22"/>
      <c r="P3257" s="22"/>
      <c r="Q3257" s="18"/>
      <c r="R3257" s="18"/>
      <c r="S3257" s="946"/>
      <c r="T3257" s="913"/>
      <c r="U3257" s="913"/>
      <c r="V3257" s="913"/>
    </row>
    <row r="3258" spans="1:22" ht="11.25" outlineLevel="4" thickBot="1" x14ac:dyDescent="0.2">
      <c r="A3258" s="950"/>
      <c r="B3258" s="953"/>
      <c r="C3258" s="956"/>
      <c r="D3258" s="980"/>
      <c r="E3258" s="962"/>
      <c r="F3258" s="965"/>
      <c r="G3258" s="944"/>
      <c r="H3258" s="944"/>
      <c r="I3258" s="944"/>
      <c r="J3258" s="19" t="s">
        <v>385</v>
      </c>
      <c r="K3258" s="19">
        <f>SUM(K3254:K3257)</f>
        <v>0</v>
      </c>
      <c r="L3258" s="19">
        <f>SUM(L3254:L3257)</f>
        <v>0</v>
      </c>
      <c r="M3258" s="19">
        <f t="shared" ref="M3258:R3258" si="786">SUM(M3254:M3257)</f>
        <v>0</v>
      </c>
      <c r="N3258" s="19">
        <f t="shared" si="786"/>
        <v>0</v>
      </c>
      <c r="O3258" s="19">
        <f t="shared" si="786"/>
        <v>0</v>
      </c>
      <c r="P3258" s="19">
        <f t="shared" si="786"/>
        <v>0</v>
      </c>
      <c r="Q3258" s="19">
        <f t="shared" si="786"/>
        <v>0</v>
      </c>
      <c r="R3258" s="19">
        <f t="shared" si="786"/>
        <v>0</v>
      </c>
      <c r="S3258" s="947"/>
      <c r="T3258" s="914"/>
      <c r="U3258" s="914"/>
      <c r="V3258" s="914"/>
    </row>
    <row r="3259" spans="1:22" ht="10.5" outlineLevel="4" x14ac:dyDescent="0.15">
      <c r="A3259" s="948" t="s">
        <v>36</v>
      </c>
      <c r="B3259" s="951" t="s">
        <v>10</v>
      </c>
      <c r="C3259" s="954" t="s">
        <v>12</v>
      </c>
      <c r="D3259" s="978">
        <v>3</v>
      </c>
      <c r="E3259" s="960" t="s">
        <v>12</v>
      </c>
      <c r="F3259" s="963"/>
      <c r="G3259" s="942"/>
      <c r="H3259" s="942"/>
      <c r="I3259" s="942"/>
      <c r="J3259" s="14" t="s">
        <v>156</v>
      </c>
      <c r="K3259" s="20"/>
      <c r="L3259" s="14"/>
      <c r="M3259" s="15"/>
      <c r="N3259" s="15"/>
      <c r="O3259" s="15"/>
      <c r="P3259" s="15"/>
      <c r="Q3259" s="14"/>
      <c r="R3259" s="14"/>
      <c r="S3259" s="945"/>
      <c r="T3259" s="912"/>
      <c r="U3259" s="912"/>
      <c r="V3259" s="912"/>
    </row>
    <row r="3260" spans="1:22" ht="10.5" outlineLevel="4" x14ac:dyDescent="0.15">
      <c r="A3260" s="949"/>
      <c r="B3260" s="952"/>
      <c r="C3260" s="955"/>
      <c r="D3260" s="979"/>
      <c r="E3260" s="961"/>
      <c r="F3260" s="964"/>
      <c r="G3260" s="943"/>
      <c r="H3260" s="943"/>
      <c r="I3260" s="943"/>
      <c r="J3260" s="16" t="s">
        <v>157</v>
      </c>
      <c r="K3260" s="20"/>
      <c r="L3260" s="16"/>
      <c r="M3260" s="17"/>
      <c r="N3260" s="17"/>
      <c r="O3260" s="17"/>
      <c r="P3260" s="17"/>
      <c r="Q3260" s="16"/>
      <c r="R3260" s="16"/>
      <c r="S3260" s="946"/>
      <c r="T3260" s="913"/>
      <c r="U3260" s="913"/>
      <c r="V3260" s="913"/>
    </row>
    <row r="3261" spans="1:22" ht="10.5" outlineLevel="4" x14ac:dyDescent="0.15">
      <c r="A3261" s="949"/>
      <c r="B3261" s="952"/>
      <c r="C3261" s="955"/>
      <c r="D3261" s="979"/>
      <c r="E3261" s="961"/>
      <c r="F3261" s="964"/>
      <c r="G3261" s="943"/>
      <c r="H3261" s="943"/>
      <c r="I3261" s="943"/>
      <c r="J3261" s="16" t="s">
        <v>158</v>
      </c>
      <c r="K3261" s="20"/>
      <c r="L3261" s="16"/>
      <c r="M3261" s="17"/>
      <c r="N3261" s="17"/>
      <c r="O3261" s="17"/>
      <c r="P3261" s="17"/>
      <c r="Q3261" s="16"/>
      <c r="R3261" s="16"/>
      <c r="S3261" s="946"/>
      <c r="T3261" s="913"/>
      <c r="U3261" s="913"/>
      <c r="V3261" s="913"/>
    </row>
    <row r="3262" spans="1:22" ht="10.5" outlineLevel="4" x14ac:dyDescent="0.15">
      <c r="A3262" s="949"/>
      <c r="B3262" s="952"/>
      <c r="C3262" s="955"/>
      <c r="D3262" s="979"/>
      <c r="E3262" s="961"/>
      <c r="F3262" s="964"/>
      <c r="G3262" s="943"/>
      <c r="H3262" s="943"/>
      <c r="I3262" s="943"/>
      <c r="J3262" s="18" t="s">
        <v>159</v>
      </c>
      <c r="K3262" s="21"/>
      <c r="L3262" s="18"/>
      <c r="M3262" s="18"/>
      <c r="N3262" s="18"/>
      <c r="O3262" s="18"/>
      <c r="P3262" s="18"/>
      <c r="Q3262" s="18"/>
      <c r="R3262" s="18"/>
      <c r="S3262" s="946"/>
      <c r="T3262" s="913"/>
      <c r="U3262" s="913"/>
      <c r="V3262" s="913"/>
    </row>
    <row r="3263" spans="1:22" ht="11.25" outlineLevel="4" thickBot="1" x14ac:dyDescent="0.2">
      <c r="A3263" s="950"/>
      <c r="B3263" s="953"/>
      <c r="C3263" s="956"/>
      <c r="D3263" s="980"/>
      <c r="E3263" s="962"/>
      <c r="F3263" s="965"/>
      <c r="G3263" s="944"/>
      <c r="H3263" s="944"/>
      <c r="I3263" s="944"/>
      <c r="J3263" s="19" t="s">
        <v>385</v>
      </c>
      <c r="K3263" s="19">
        <f>SUM(K3259:K3262)</f>
        <v>0</v>
      </c>
      <c r="L3263" s="19">
        <f>SUM(L3259:L3262)</f>
        <v>0</v>
      </c>
      <c r="M3263" s="19">
        <f t="shared" ref="M3263:R3263" si="787">SUM(M3259:M3262)</f>
        <v>0</v>
      </c>
      <c r="N3263" s="19">
        <f t="shared" si="787"/>
        <v>0</v>
      </c>
      <c r="O3263" s="19">
        <f t="shared" si="787"/>
        <v>0</v>
      </c>
      <c r="P3263" s="19">
        <f t="shared" si="787"/>
        <v>0</v>
      </c>
      <c r="Q3263" s="19">
        <f t="shared" si="787"/>
        <v>0</v>
      </c>
      <c r="R3263" s="19">
        <f t="shared" si="787"/>
        <v>0</v>
      </c>
      <c r="S3263" s="947"/>
      <c r="T3263" s="914"/>
      <c r="U3263" s="914"/>
      <c r="V3263" s="914"/>
    </row>
    <row r="3264" spans="1:22" ht="11.25" outlineLevel="3" thickBot="1" x14ac:dyDescent="0.2">
      <c r="A3264" s="30" t="s">
        <v>36</v>
      </c>
      <c r="B3264" s="31" t="s">
        <v>10</v>
      </c>
      <c r="C3264" s="10" t="s">
        <v>12</v>
      </c>
      <c r="D3264" s="25">
        <v>3</v>
      </c>
      <c r="E3264" s="915" t="s">
        <v>46</v>
      </c>
      <c r="F3264" s="916"/>
      <c r="G3264" s="916"/>
      <c r="H3264" s="916"/>
      <c r="I3264" s="916"/>
      <c r="J3264" s="917"/>
      <c r="K3264" s="26">
        <f>K3253+K3258++K3263</f>
        <v>0</v>
      </c>
      <c r="L3264" s="26">
        <f>L3263+L3258+L3253</f>
        <v>0</v>
      </c>
      <c r="M3264" s="26">
        <f t="shared" ref="M3264:R3264" si="788">M3263+M3258+M3253</f>
        <v>0</v>
      </c>
      <c r="N3264" s="26">
        <f t="shared" si="788"/>
        <v>0</v>
      </c>
      <c r="O3264" s="26">
        <f t="shared" si="788"/>
        <v>0</v>
      </c>
      <c r="P3264" s="26">
        <f t="shared" si="788"/>
        <v>0</v>
      </c>
      <c r="Q3264" s="26">
        <f t="shared" si="788"/>
        <v>0</v>
      </c>
      <c r="R3264" s="26">
        <f t="shared" si="788"/>
        <v>0</v>
      </c>
      <c r="S3264" s="42" t="s">
        <v>13</v>
      </c>
      <c r="T3264" s="43" t="s">
        <v>13</v>
      </c>
      <c r="U3264" s="44" t="s">
        <v>13</v>
      </c>
      <c r="V3264" s="45" t="s">
        <v>13</v>
      </c>
    </row>
    <row r="3265" spans="1:22" ht="11.25" customHeight="1" outlineLevel="4" thickBot="1" x14ac:dyDescent="0.2">
      <c r="A3265" s="46" t="s">
        <v>36</v>
      </c>
      <c r="B3265" s="24" t="s">
        <v>10</v>
      </c>
      <c r="C3265" s="87" t="s">
        <v>12</v>
      </c>
      <c r="D3265" s="25">
        <v>4</v>
      </c>
      <c r="E3265" s="969" t="s">
        <v>72</v>
      </c>
      <c r="F3265" s="970"/>
      <c r="G3265" s="970"/>
      <c r="H3265" s="970"/>
      <c r="I3265" s="970"/>
      <c r="J3265" s="970"/>
      <c r="K3265" s="970"/>
      <c r="L3265" s="970"/>
      <c r="M3265" s="970"/>
      <c r="N3265" s="970"/>
      <c r="O3265" s="970"/>
      <c r="P3265" s="970"/>
      <c r="Q3265" s="970"/>
      <c r="R3265" s="970"/>
      <c r="S3265" s="970"/>
      <c r="T3265" s="970"/>
      <c r="U3265" s="970"/>
      <c r="V3265" s="971"/>
    </row>
    <row r="3266" spans="1:22" ht="10.5" outlineLevel="4" x14ac:dyDescent="0.15">
      <c r="A3266" s="948" t="s">
        <v>36</v>
      </c>
      <c r="B3266" s="951" t="s">
        <v>10</v>
      </c>
      <c r="C3266" s="954" t="s">
        <v>12</v>
      </c>
      <c r="D3266" s="978">
        <v>4</v>
      </c>
      <c r="E3266" s="960" t="s">
        <v>10</v>
      </c>
      <c r="F3266" s="966"/>
      <c r="G3266" s="942"/>
      <c r="H3266" s="942"/>
      <c r="I3266" s="942"/>
      <c r="J3266" s="16" t="s">
        <v>156</v>
      </c>
      <c r="K3266" s="20"/>
      <c r="L3266" s="14"/>
      <c r="M3266" s="15"/>
      <c r="N3266" s="15"/>
      <c r="O3266" s="15"/>
      <c r="P3266" s="15"/>
      <c r="Q3266" s="14"/>
      <c r="R3266" s="14"/>
      <c r="S3266" s="945"/>
      <c r="T3266" s="912"/>
      <c r="U3266" s="912"/>
      <c r="V3266" s="912"/>
    </row>
    <row r="3267" spans="1:22" ht="10.5" outlineLevel="4" x14ac:dyDescent="0.15">
      <c r="A3267" s="949"/>
      <c r="B3267" s="952"/>
      <c r="C3267" s="955"/>
      <c r="D3267" s="979"/>
      <c r="E3267" s="961"/>
      <c r="F3267" s="967"/>
      <c r="G3267" s="943"/>
      <c r="H3267" s="943"/>
      <c r="I3267" s="943"/>
      <c r="J3267" s="16" t="s">
        <v>157</v>
      </c>
      <c r="K3267" s="20"/>
      <c r="L3267" s="16"/>
      <c r="M3267" s="17"/>
      <c r="N3267" s="17"/>
      <c r="O3267" s="17"/>
      <c r="P3267" s="17"/>
      <c r="Q3267" s="16"/>
      <c r="R3267" s="16"/>
      <c r="S3267" s="946"/>
      <c r="T3267" s="913"/>
      <c r="U3267" s="913"/>
      <c r="V3267" s="913"/>
    </row>
    <row r="3268" spans="1:22" ht="10.5" outlineLevel="4" x14ac:dyDescent="0.15">
      <c r="A3268" s="949"/>
      <c r="B3268" s="952"/>
      <c r="C3268" s="955"/>
      <c r="D3268" s="979"/>
      <c r="E3268" s="961"/>
      <c r="F3268" s="967"/>
      <c r="G3268" s="943"/>
      <c r="H3268" s="943"/>
      <c r="I3268" s="943"/>
      <c r="J3268" s="16" t="s">
        <v>158</v>
      </c>
      <c r="K3268" s="20"/>
      <c r="L3268" s="16"/>
      <c r="M3268" s="17"/>
      <c r="N3268" s="17"/>
      <c r="O3268" s="17"/>
      <c r="P3268" s="17"/>
      <c r="Q3268" s="16"/>
      <c r="R3268" s="16"/>
      <c r="S3268" s="946"/>
      <c r="T3268" s="913"/>
      <c r="U3268" s="913"/>
      <c r="V3268" s="913"/>
    </row>
    <row r="3269" spans="1:22" ht="10.5" outlineLevel="4" x14ac:dyDescent="0.15">
      <c r="A3269" s="949"/>
      <c r="B3269" s="952"/>
      <c r="C3269" s="955"/>
      <c r="D3269" s="979"/>
      <c r="E3269" s="961"/>
      <c r="F3269" s="967"/>
      <c r="G3269" s="943"/>
      <c r="H3269" s="943"/>
      <c r="I3269" s="943"/>
      <c r="J3269" s="18" t="s">
        <v>159</v>
      </c>
      <c r="K3269" s="21"/>
      <c r="L3269" s="18"/>
      <c r="M3269" s="18"/>
      <c r="N3269" s="18"/>
      <c r="O3269" s="18"/>
      <c r="P3269" s="18"/>
      <c r="Q3269" s="18"/>
      <c r="R3269" s="18"/>
      <c r="S3269" s="946"/>
      <c r="T3269" s="913"/>
      <c r="U3269" s="913"/>
      <c r="V3269" s="913"/>
    </row>
    <row r="3270" spans="1:22" ht="11.25" outlineLevel="4" thickBot="1" x14ac:dyDescent="0.2">
      <c r="A3270" s="950"/>
      <c r="B3270" s="953"/>
      <c r="C3270" s="956"/>
      <c r="D3270" s="980"/>
      <c r="E3270" s="962"/>
      <c r="F3270" s="968"/>
      <c r="G3270" s="944"/>
      <c r="H3270" s="944"/>
      <c r="I3270" s="944"/>
      <c r="J3270" s="19" t="s">
        <v>385</v>
      </c>
      <c r="K3270" s="19">
        <f>SUM(K3266:K3269)</f>
        <v>0</v>
      </c>
      <c r="L3270" s="19">
        <f>SUM(L3266:L3269)</f>
        <v>0</v>
      </c>
      <c r="M3270" s="19">
        <f t="shared" ref="M3270:R3270" si="789">SUM(M3266:M3269)</f>
        <v>0</v>
      </c>
      <c r="N3270" s="19">
        <f t="shared" si="789"/>
        <v>0</v>
      </c>
      <c r="O3270" s="19">
        <f t="shared" si="789"/>
        <v>0</v>
      </c>
      <c r="P3270" s="19">
        <f t="shared" si="789"/>
        <v>0</v>
      </c>
      <c r="Q3270" s="19">
        <f t="shared" si="789"/>
        <v>0</v>
      </c>
      <c r="R3270" s="19">
        <f t="shared" si="789"/>
        <v>0</v>
      </c>
      <c r="S3270" s="947"/>
      <c r="T3270" s="914"/>
      <c r="U3270" s="914"/>
      <c r="V3270" s="914"/>
    </row>
    <row r="3271" spans="1:22" ht="10.5" outlineLevel="4" x14ac:dyDescent="0.15">
      <c r="A3271" s="948" t="s">
        <v>36</v>
      </c>
      <c r="B3271" s="951" t="s">
        <v>10</v>
      </c>
      <c r="C3271" s="954" t="s">
        <v>12</v>
      </c>
      <c r="D3271" s="978">
        <v>4</v>
      </c>
      <c r="E3271" s="960" t="s">
        <v>11</v>
      </c>
      <c r="F3271" s="963"/>
      <c r="G3271" s="942"/>
      <c r="H3271" s="942"/>
      <c r="I3271" s="942"/>
      <c r="J3271" s="14" t="s">
        <v>156</v>
      </c>
      <c r="K3271" s="20"/>
      <c r="L3271" s="20"/>
      <c r="M3271" s="17"/>
      <c r="N3271" s="17"/>
      <c r="O3271" s="17"/>
      <c r="P3271" s="17"/>
      <c r="Q3271" s="16"/>
      <c r="R3271" s="16"/>
      <c r="S3271" s="945"/>
      <c r="T3271" s="912"/>
      <c r="U3271" s="912"/>
      <c r="V3271" s="912"/>
    </row>
    <row r="3272" spans="1:22" ht="10.5" outlineLevel="4" x14ac:dyDescent="0.15">
      <c r="A3272" s="949"/>
      <c r="B3272" s="952"/>
      <c r="C3272" s="955"/>
      <c r="D3272" s="979"/>
      <c r="E3272" s="961"/>
      <c r="F3272" s="964"/>
      <c r="G3272" s="943"/>
      <c r="H3272" s="943"/>
      <c r="I3272" s="943"/>
      <c r="J3272" s="16" t="s">
        <v>157</v>
      </c>
      <c r="K3272" s="20"/>
      <c r="L3272" s="20"/>
      <c r="M3272" s="17"/>
      <c r="N3272" s="17"/>
      <c r="O3272" s="17"/>
      <c r="P3272" s="17"/>
      <c r="Q3272" s="16"/>
      <c r="R3272" s="16"/>
      <c r="S3272" s="946"/>
      <c r="T3272" s="913"/>
      <c r="U3272" s="913"/>
      <c r="V3272" s="913"/>
    </row>
    <row r="3273" spans="1:22" ht="10.5" outlineLevel="4" x14ac:dyDescent="0.15">
      <c r="A3273" s="949"/>
      <c r="B3273" s="952"/>
      <c r="C3273" s="955"/>
      <c r="D3273" s="979"/>
      <c r="E3273" s="961"/>
      <c r="F3273" s="964"/>
      <c r="G3273" s="943"/>
      <c r="H3273" s="943"/>
      <c r="I3273" s="943"/>
      <c r="J3273" s="16" t="s">
        <v>158</v>
      </c>
      <c r="K3273" s="20"/>
      <c r="L3273" s="20"/>
      <c r="M3273" s="17"/>
      <c r="N3273" s="17"/>
      <c r="O3273" s="17"/>
      <c r="P3273" s="17"/>
      <c r="Q3273" s="16"/>
      <c r="R3273" s="16"/>
      <c r="S3273" s="946"/>
      <c r="T3273" s="913"/>
      <c r="U3273" s="913"/>
      <c r="V3273" s="913"/>
    </row>
    <row r="3274" spans="1:22" ht="10.5" outlineLevel="4" x14ac:dyDescent="0.15">
      <c r="A3274" s="949"/>
      <c r="B3274" s="952"/>
      <c r="C3274" s="955"/>
      <c r="D3274" s="979"/>
      <c r="E3274" s="961"/>
      <c r="F3274" s="964"/>
      <c r="G3274" s="943"/>
      <c r="H3274" s="943"/>
      <c r="I3274" s="943"/>
      <c r="J3274" s="18" t="s">
        <v>159</v>
      </c>
      <c r="K3274" s="21"/>
      <c r="L3274" s="21"/>
      <c r="M3274" s="22"/>
      <c r="N3274" s="22"/>
      <c r="O3274" s="22"/>
      <c r="P3274" s="22"/>
      <c r="Q3274" s="18"/>
      <c r="R3274" s="18"/>
      <c r="S3274" s="946"/>
      <c r="T3274" s="913"/>
      <c r="U3274" s="913"/>
      <c r="V3274" s="913"/>
    </row>
    <row r="3275" spans="1:22" ht="11.25" outlineLevel="4" thickBot="1" x14ac:dyDescent="0.2">
      <c r="A3275" s="950"/>
      <c r="B3275" s="953"/>
      <c r="C3275" s="956"/>
      <c r="D3275" s="980"/>
      <c r="E3275" s="962"/>
      <c r="F3275" s="965"/>
      <c r="G3275" s="944"/>
      <c r="H3275" s="944"/>
      <c r="I3275" s="944"/>
      <c r="J3275" s="19" t="s">
        <v>385</v>
      </c>
      <c r="K3275" s="19">
        <f>SUM(K3271:K3274)</f>
        <v>0</v>
      </c>
      <c r="L3275" s="19">
        <f>SUM(L3271:L3274)</f>
        <v>0</v>
      </c>
      <c r="M3275" s="19">
        <f t="shared" ref="M3275:R3275" si="790">SUM(M3271:M3274)</f>
        <v>0</v>
      </c>
      <c r="N3275" s="19">
        <f t="shared" si="790"/>
        <v>0</v>
      </c>
      <c r="O3275" s="19">
        <f t="shared" si="790"/>
        <v>0</v>
      </c>
      <c r="P3275" s="19">
        <f t="shared" si="790"/>
        <v>0</v>
      </c>
      <c r="Q3275" s="19">
        <f t="shared" si="790"/>
        <v>0</v>
      </c>
      <c r="R3275" s="19">
        <f t="shared" si="790"/>
        <v>0</v>
      </c>
      <c r="S3275" s="947"/>
      <c r="T3275" s="914"/>
      <c r="U3275" s="914"/>
      <c r="V3275" s="914"/>
    </row>
    <row r="3276" spans="1:22" ht="10.5" outlineLevel="4" x14ac:dyDescent="0.15">
      <c r="A3276" s="948" t="s">
        <v>36</v>
      </c>
      <c r="B3276" s="951" t="s">
        <v>10</v>
      </c>
      <c r="C3276" s="954" t="s">
        <v>12</v>
      </c>
      <c r="D3276" s="978">
        <v>4</v>
      </c>
      <c r="E3276" s="960" t="s">
        <v>12</v>
      </c>
      <c r="F3276" s="963"/>
      <c r="G3276" s="942"/>
      <c r="H3276" s="942"/>
      <c r="I3276" s="942"/>
      <c r="J3276" s="14" t="s">
        <v>156</v>
      </c>
      <c r="K3276" s="20"/>
      <c r="L3276" s="20"/>
      <c r="M3276" s="17"/>
      <c r="N3276" s="17"/>
      <c r="O3276" s="17"/>
      <c r="P3276" s="47"/>
      <c r="Q3276" s="17"/>
      <c r="R3276" s="17"/>
      <c r="S3276" s="945"/>
      <c r="T3276" s="912"/>
      <c r="U3276" s="912"/>
      <c r="V3276" s="912"/>
    </row>
    <row r="3277" spans="1:22" ht="10.5" outlineLevel="4" x14ac:dyDescent="0.15">
      <c r="A3277" s="949"/>
      <c r="B3277" s="952"/>
      <c r="C3277" s="955"/>
      <c r="D3277" s="979"/>
      <c r="E3277" s="961"/>
      <c r="F3277" s="964"/>
      <c r="G3277" s="943"/>
      <c r="H3277" s="943"/>
      <c r="I3277" s="943"/>
      <c r="J3277" s="16" t="s">
        <v>157</v>
      </c>
      <c r="K3277" s="20"/>
      <c r="L3277" s="20"/>
      <c r="M3277" s="17"/>
      <c r="N3277" s="17"/>
      <c r="O3277" s="17"/>
      <c r="P3277" s="47"/>
      <c r="Q3277" s="17"/>
      <c r="R3277" s="17"/>
      <c r="S3277" s="946"/>
      <c r="T3277" s="913"/>
      <c r="U3277" s="913"/>
      <c r="V3277" s="913"/>
    </row>
    <row r="3278" spans="1:22" ht="10.5" outlineLevel="4" x14ac:dyDescent="0.15">
      <c r="A3278" s="949"/>
      <c r="B3278" s="952"/>
      <c r="C3278" s="955"/>
      <c r="D3278" s="979"/>
      <c r="E3278" s="961"/>
      <c r="F3278" s="964"/>
      <c r="G3278" s="943"/>
      <c r="H3278" s="943"/>
      <c r="I3278" s="943"/>
      <c r="J3278" s="16" t="s">
        <v>158</v>
      </c>
      <c r="K3278" s="20"/>
      <c r="L3278" s="20"/>
      <c r="M3278" s="17"/>
      <c r="N3278" s="17"/>
      <c r="O3278" s="17"/>
      <c r="P3278" s="47"/>
      <c r="Q3278" s="17"/>
      <c r="R3278" s="17"/>
      <c r="S3278" s="946"/>
      <c r="T3278" s="913"/>
      <c r="U3278" s="913"/>
      <c r="V3278" s="913"/>
    </row>
    <row r="3279" spans="1:22" ht="10.5" outlineLevel="4" x14ac:dyDescent="0.15">
      <c r="A3279" s="949"/>
      <c r="B3279" s="952"/>
      <c r="C3279" s="955"/>
      <c r="D3279" s="979"/>
      <c r="E3279" s="961"/>
      <c r="F3279" s="964"/>
      <c r="G3279" s="943"/>
      <c r="H3279" s="943"/>
      <c r="I3279" s="943"/>
      <c r="J3279" s="18" t="s">
        <v>159</v>
      </c>
      <c r="K3279" s="21"/>
      <c r="L3279" s="21"/>
      <c r="M3279" s="22"/>
      <c r="N3279" s="22"/>
      <c r="O3279" s="22"/>
      <c r="P3279" s="48"/>
      <c r="Q3279" s="22"/>
      <c r="R3279" s="22"/>
      <c r="S3279" s="946"/>
      <c r="T3279" s="913"/>
      <c r="U3279" s="913"/>
      <c r="V3279" s="913"/>
    </row>
    <row r="3280" spans="1:22" ht="11.25" outlineLevel="4" thickBot="1" x14ac:dyDescent="0.2">
      <c r="A3280" s="950"/>
      <c r="B3280" s="953"/>
      <c r="C3280" s="956"/>
      <c r="D3280" s="980"/>
      <c r="E3280" s="962"/>
      <c r="F3280" s="965"/>
      <c r="G3280" s="944"/>
      <c r="H3280" s="944"/>
      <c r="I3280" s="944"/>
      <c r="J3280" s="19" t="s">
        <v>385</v>
      </c>
      <c r="K3280" s="19">
        <f>SUM(K3276:K3279)</f>
        <v>0</v>
      </c>
      <c r="L3280" s="19">
        <f>SUM(L3276:L3279)</f>
        <v>0</v>
      </c>
      <c r="M3280" s="19">
        <f t="shared" ref="M3280:R3280" si="791">SUM(M3276:M3279)</f>
        <v>0</v>
      </c>
      <c r="N3280" s="19">
        <f t="shared" si="791"/>
        <v>0</v>
      </c>
      <c r="O3280" s="19">
        <f t="shared" si="791"/>
        <v>0</v>
      </c>
      <c r="P3280" s="19">
        <f t="shared" si="791"/>
        <v>0</v>
      </c>
      <c r="Q3280" s="19">
        <f t="shared" si="791"/>
        <v>0</v>
      </c>
      <c r="R3280" s="19">
        <f t="shared" si="791"/>
        <v>0</v>
      </c>
      <c r="S3280" s="947"/>
      <c r="T3280" s="914"/>
      <c r="U3280" s="914"/>
      <c r="V3280" s="914"/>
    </row>
    <row r="3281" spans="1:22" ht="11.25" outlineLevel="3" thickBot="1" x14ac:dyDescent="0.2">
      <c r="A3281" s="30" t="s">
        <v>36</v>
      </c>
      <c r="B3281" s="31" t="s">
        <v>10</v>
      </c>
      <c r="C3281" s="10" t="s">
        <v>12</v>
      </c>
      <c r="D3281" s="25">
        <v>4</v>
      </c>
      <c r="E3281" s="915" t="s">
        <v>46</v>
      </c>
      <c r="F3281" s="916"/>
      <c r="G3281" s="916"/>
      <c r="H3281" s="916"/>
      <c r="I3281" s="916"/>
      <c r="J3281" s="917"/>
      <c r="K3281" s="26">
        <f t="shared" ref="K3281" si="792">K3270+K3275+K3280</f>
        <v>0</v>
      </c>
      <c r="L3281" s="26">
        <f t="shared" ref="L3281:R3281" si="793">L3270+L3275+L3280</f>
        <v>0</v>
      </c>
      <c r="M3281" s="26">
        <f t="shared" si="793"/>
        <v>0</v>
      </c>
      <c r="N3281" s="26">
        <f t="shared" si="793"/>
        <v>0</v>
      </c>
      <c r="O3281" s="26">
        <f t="shared" si="793"/>
        <v>0</v>
      </c>
      <c r="P3281" s="26">
        <f t="shared" si="793"/>
        <v>0</v>
      </c>
      <c r="Q3281" s="26">
        <f t="shared" si="793"/>
        <v>0</v>
      </c>
      <c r="R3281" s="26">
        <f t="shared" si="793"/>
        <v>0</v>
      </c>
      <c r="S3281" s="42" t="s">
        <v>13</v>
      </c>
      <c r="T3281" s="43" t="s">
        <v>13</v>
      </c>
      <c r="U3281" s="44" t="s">
        <v>13</v>
      </c>
      <c r="V3281" s="45" t="s">
        <v>13</v>
      </c>
    </row>
    <row r="3282" spans="1:22" ht="15.75" customHeight="1" outlineLevel="2" thickBot="1" x14ac:dyDescent="0.2">
      <c r="A3282" s="30" t="s">
        <v>36</v>
      </c>
      <c r="B3282" s="31" t="s">
        <v>10</v>
      </c>
      <c r="C3282" s="10" t="s">
        <v>12</v>
      </c>
      <c r="D3282" s="918" t="s">
        <v>21</v>
      </c>
      <c r="E3282" s="919"/>
      <c r="F3282" s="919"/>
      <c r="G3282" s="919"/>
      <c r="H3282" s="919"/>
      <c r="I3282" s="919"/>
      <c r="J3282" s="919"/>
      <c r="K3282" s="32">
        <f t="shared" ref="K3282" si="794">K3281+K3264+K3247+K3230</f>
        <v>0</v>
      </c>
      <c r="L3282" s="32">
        <f t="shared" ref="L3282:R3282" si="795">L3281+L3264+L3247+L3230</f>
        <v>0</v>
      </c>
      <c r="M3282" s="32">
        <f t="shared" si="795"/>
        <v>0</v>
      </c>
      <c r="N3282" s="32">
        <f t="shared" si="795"/>
        <v>0</v>
      </c>
      <c r="O3282" s="32">
        <f t="shared" si="795"/>
        <v>0</v>
      </c>
      <c r="P3282" s="32">
        <f t="shared" si="795"/>
        <v>0</v>
      </c>
      <c r="Q3282" s="32">
        <f t="shared" si="795"/>
        <v>0</v>
      </c>
      <c r="R3282" s="32">
        <f t="shared" si="795"/>
        <v>0</v>
      </c>
      <c r="S3282" s="33" t="s">
        <v>13</v>
      </c>
      <c r="T3282" s="34" t="s">
        <v>13</v>
      </c>
      <c r="U3282" s="35" t="s">
        <v>13</v>
      </c>
      <c r="V3282" s="36" t="s">
        <v>13</v>
      </c>
    </row>
    <row r="3283" spans="1:22" ht="15.75" customHeight="1" outlineLevel="1" thickBot="1" x14ac:dyDescent="0.2">
      <c r="A3283" s="30" t="s">
        <v>36</v>
      </c>
      <c r="B3283" s="31" t="s">
        <v>10</v>
      </c>
      <c r="C3283" s="920" t="s">
        <v>15</v>
      </c>
      <c r="D3283" s="921"/>
      <c r="E3283" s="921"/>
      <c r="F3283" s="921"/>
      <c r="G3283" s="921"/>
      <c r="H3283" s="921"/>
      <c r="I3283" s="921"/>
      <c r="J3283" s="921"/>
      <c r="K3283" s="37">
        <f t="shared" ref="K3283" si="796">K3282+K3212+K3142</f>
        <v>386051.14</v>
      </c>
      <c r="L3283" s="37">
        <f t="shared" ref="L3283:R3283" si="797">L3282+L3212+L3142</f>
        <v>13061.75</v>
      </c>
      <c r="M3283" s="37">
        <f t="shared" si="797"/>
        <v>13061.75</v>
      </c>
      <c r="N3283" s="37">
        <f t="shared" si="797"/>
        <v>13061.75</v>
      </c>
      <c r="O3283" s="37">
        <f t="shared" si="797"/>
        <v>0</v>
      </c>
      <c r="P3283" s="37">
        <f t="shared" si="797"/>
        <v>0</v>
      </c>
      <c r="Q3283" s="37">
        <f t="shared" si="797"/>
        <v>238527.03999999998</v>
      </c>
      <c r="R3283" s="37">
        <f t="shared" si="797"/>
        <v>13462.36</v>
      </c>
      <c r="S3283" s="38" t="s">
        <v>14</v>
      </c>
      <c r="T3283" s="39" t="s">
        <v>14</v>
      </c>
      <c r="U3283" s="40" t="s">
        <v>14</v>
      </c>
      <c r="V3283" s="41" t="s">
        <v>14</v>
      </c>
    </row>
    <row r="3284" spans="1:22" ht="11.25" customHeight="1" outlineLevel="2" thickBot="1" x14ac:dyDescent="0.2">
      <c r="A3284" s="7" t="s">
        <v>36</v>
      </c>
      <c r="B3284" s="8">
        <v>2</v>
      </c>
      <c r="C3284" s="975" t="s">
        <v>74</v>
      </c>
      <c r="D3284" s="976"/>
      <c r="E3284" s="976"/>
      <c r="F3284" s="976"/>
      <c r="G3284" s="976"/>
      <c r="H3284" s="976"/>
      <c r="I3284" s="976"/>
      <c r="J3284" s="976"/>
      <c r="K3284" s="976"/>
      <c r="L3284" s="976"/>
      <c r="M3284" s="976"/>
      <c r="N3284" s="976"/>
      <c r="O3284" s="976"/>
      <c r="P3284" s="976"/>
      <c r="Q3284" s="976"/>
      <c r="R3284" s="976"/>
      <c r="S3284" s="976"/>
      <c r="T3284" s="976"/>
      <c r="U3284" s="976"/>
      <c r="V3284" s="977"/>
    </row>
    <row r="3285" spans="1:22" ht="11.25" customHeight="1" outlineLevel="3" thickBot="1" x14ac:dyDescent="0.2">
      <c r="A3285" s="7" t="s">
        <v>36</v>
      </c>
      <c r="B3285" s="9" t="s">
        <v>11</v>
      </c>
      <c r="C3285" s="10" t="s">
        <v>10</v>
      </c>
      <c r="D3285" s="972" t="s">
        <v>75</v>
      </c>
      <c r="E3285" s="973"/>
      <c r="F3285" s="973"/>
      <c r="G3285" s="973"/>
      <c r="H3285" s="973"/>
      <c r="I3285" s="973"/>
      <c r="J3285" s="973"/>
      <c r="K3285" s="973"/>
      <c r="L3285" s="973"/>
      <c r="M3285" s="973"/>
      <c r="N3285" s="973"/>
      <c r="O3285" s="973"/>
      <c r="P3285" s="973"/>
      <c r="Q3285" s="973"/>
      <c r="R3285" s="973"/>
      <c r="S3285" s="973"/>
      <c r="T3285" s="973"/>
      <c r="U3285" s="973"/>
      <c r="V3285" s="974"/>
    </row>
    <row r="3286" spans="1:22" ht="11.25" customHeight="1" outlineLevel="4" thickBot="1" x14ac:dyDescent="0.2">
      <c r="A3286" s="11" t="s">
        <v>36</v>
      </c>
      <c r="B3286" s="12" t="s">
        <v>11</v>
      </c>
      <c r="C3286" s="86" t="s">
        <v>10</v>
      </c>
      <c r="D3286" s="13">
        <v>1</v>
      </c>
      <c r="E3286" s="969" t="s">
        <v>76</v>
      </c>
      <c r="F3286" s="970"/>
      <c r="G3286" s="970"/>
      <c r="H3286" s="970"/>
      <c r="I3286" s="970"/>
      <c r="J3286" s="970"/>
      <c r="K3286" s="970"/>
      <c r="L3286" s="970"/>
      <c r="M3286" s="970"/>
      <c r="N3286" s="970"/>
      <c r="O3286" s="970"/>
      <c r="P3286" s="970"/>
      <c r="Q3286" s="970"/>
      <c r="R3286" s="970"/>
      <c r="S3286" s="970"/>
      <c r="T3286" s="970"/>
      <c r="U3286" s="970"/>
      <c r="V3286" s="971"/>
    </row>
    <row r="3287" spans="1:22" ht="10.5" outlineLevel="4" x14ac:dyDescent="0.15">
      <c r="A3287" s="948" t="s">
        <v>36</v>
      </c>
      <c r="B3287" s="951" t="s">
        <v>11</v>
      </c>
      <c r="C3287" s="954" t="s">
        <v>10</v>
      </c>
      <c r="D3287" s="957" t="s">
        <v>10</v>
      </c>
      <c r="E3287" s="960" t="s">
        <v>10</v>
      </c>
      <c r="F3287" s="966"/>
      <c r="G3287" s="942"/>
      <c r="H3287" s="942"/>
      <c r="I3287" s="942"/>
      <c r="J3287" s="16" t="s">
        <v>156</v>
      </c>
      <c r="K3287" s="20"/>
      <c r="L3287" s="14"/>
      <c r="M3287" s="15"/>
      <c r="N3287" s="15"/>
      <c r="O3287" s="15"/>
      <c r="P3287" s="15"/>
      <c r="Q3287" s="14"/>
      <c r="R3287" s="14"/>
      <c r="S3287" s="945"/>
      <c r="T3287" s="912"/>
      <c r="U3287" s="912"/>
      <c r="V3287" s="912"/>
    </row>
    <row r="3288" spans="1:22" ht="10.5" outlineLevel="4" x14ac:dyDescent="0.15">
      <c r="A3288" s="949"/>
      <c r="B3288" s="952"/>
      <c r="C3288" s="955"/>
      <c r="D3288" s="958"/>
      <c r="E3288" s="961"/>
      <c r="F3288" s="967"/>
      <c r="G3288" s="943"/>
      <c r="H3288" s="943"/>
      <c r="I3288" s="943"/>
      <c r="J3288" s="16" t="s">
        <v>157</v>
      </c>
      <c r="K3288" s="20"/>
      <c r="L3288" s="16"/>
      <c r="M3288" s="17"/>
      <c r="N3288" s="17"/>
      <c r="O3288" s="17"/>
      <c r="P3288" s="17"/>
      <c r="Q3288" s="16"/>
      <c r="R3288" s="16"/>
      <c r="S3288" s="946"/>
      <c r="T3288" s="913"/>
      <c r="U3288" s="913"/>
      <c r="V3288" s="913"/>
    </row>
    <row r="3289" spans="1:22" ht="10.5" outlineLevel="4" x14ac:dyDescent="0.15">
      <c r="A3289" s="949"/>
      <c r="B3289" s="952"/>
      <c r="C3289" s="955"/>
      <c r="D3289" s="958"/>
      <c r="E3289" s="961"/>
      <c r="F3289" s="967"/>
      <c r="G3289" s="943"/>
      <c r="H3289" s="943"/>
      <c r="I3289" s="943"/>
      <c r="J3289" s="16" t="s">
        <v>158</v>
      </c>
      <c r="K3289" s="20"/>
      <c r="L3289" s="16"/>
      <c r="M3289" s="17"/>
      <c r="N3289" s="17"/>
      <c r="O3289" s="17"/>
      <c r="P3289" s="17"/>
      <c r="Q3289" s="16"/>
      <c r="R3289" s="16"/>
      <c r="S3289" s="946"/>
      <c r="T3289" s="913"/>
      <c r="U3289" s="913"/>
      <c r="V3289" s="913"/>
    </row>
    <row r="3290" spans="1:22" ht="10.5" outlineLevel="4" x14ac:dyDescent="0.15">
      <c r="A3290" s="949"/>
      <c r="B3290" s="952"/>
      <c r="C3290" s="955"/>
      <c r="D3290" s="958"/>
      <c r="E3290" s="961"/>
      <c r="F3290" s="967"/>
      <c r="G3290" s="943"/>
      <c r="H3290" s="943"/>
      <c r="I3290" s="943"/>
      <c r="J3290" s="18" t="s">
        <v>159</v>
      </c>
      <c r="K3290" s="21"/>
      <c r="L3290" s="18"/>
      <c r="M3290" s="18"/>
      <c r="N3290" s="18"/>
      <c r="O3290" s="18"/>
      <c r="P3290" s="18"/>
      <c r="Q3290" s="18"/>
      <c r="R3290" s="18"/>
      <c r="S3290" s="946"/>
      <c r="T3290" s="913"/>
      <c r="U3290" s="913"/>
      <c r="V3290" s="913"/>
    </row>
    <row r="3291" spans="1:22" ht="11.25" outlineLevel="4" thickBot="1" x14ac:dyDescent="0.2">
      <c r="A3291" s="950"/>
      <c r="B3291" s="953"/>
      <c r="C3291" s="956"/>
      <c r="D3291" s="959"/>
      <c r="E3291" s="962"/>
      <c r="F3291" s="968"/>
      <c r="G3291" s="944"/>
      <c r="H3291" s="944"/>
      <c r="I3291" s="944"/>
      <c r="J3291" s="19" t="s">
        <v>385</v>
      </c>
      <c r="K3291" s="19">
        <f>SUM(K3287:K3290)</f>
        <v>0</v>
      </c>
      <c r="L3291" s="19">
        <f>SUM(L3287:L3290)</f>
        <v>0</v>
      </c>
      <c r="M3291" s="19">
        <f t="shared" ref="M3291:R3291" si="798">SUM(M3287:M3290)</f>
        <v>0</v>
      </c>
      <c r="N3291" s="19">
        <f t="shared" si="798"/>
        <v>0</v>
      </c>
      <c r="O3291" s="19">
        <f t="shared" si="798"/>
        <v>0</v>
      </c>
      <c r="P3291" s="19">
        <f t="shared" si="798"/>
        <v>0</v>
      </c>
      <c r="Q3291" s="19">
        <f t="shared" si="798"/>
        <v>0</v>
      </c>
      <c r="R3291" s="19">
        <f t="shared" si="798"/>
        <v>0</v>
      </c>
      <c r="S3291" s="947"/>
      <c r="T3291" s="914"/>
      <c r="U3291" s="914"/>
      <c r="V3291" s="914"/>
    </row>
    <row r="3292" spans="1:22" ht="10.5" outlineLevel="4" x14ac:dyDescent="0.15">
      <c r="A3292" s="948" t="s">
        <v>36</v>
      </c>
      <c r="B3292" s="951" t="s">
        <v>11</v>
      </c>
      <c r="C3292" s="954" t="s">
        <v>10</v>
      </c>
      <c r="D3292" s="957" t="s">
        <v>10</v>
      </c>
      <c r="E3292" s="960" t="s">
        <v>11</v>
      </c>
      <c r="F3292" s="963"/>
      <c r="G3292" s="942"/>
      <c r="H3292" s="942"/>
      <c r="I3292" s="942"/>
      <c r="J3292" s="14" t="s">
        <v>156</v>
      </c>
      <c r="K3292" s="20"/>
      <c r="L3292" s="20"/>
      <c r="M3292" s="17"/>
      <c r="N3292" s="17"/>
      <c r="O3292" s="17"/>
      <c r="P3292" s="17"/>
      <c r="Q3292" s="16"/>
      <c r="R3292" s="16"/>
      <c r="S3292" s="945"/>
      <c r="T3292" s="912"/>
      <c r="U3292" s="912"/>
      <c r="V3292" s="912"/>
    </row>
    <row r="3293" spans="1:22" ht="10.5" outlineLevel="4" x14ac:dyDescent="0.15">
      <c r="A3293" s="949"/>
      <c r="B3293" s="952"/>
      <c r="C3293" s="955"/>
      <c r="D3293" s="958"/>
      <c r="E3293" s="961"/>
      <c r="F3293" s="964"/>
      <c r="G3293" s="943"/>
      <c r="H3293" s="943"/>
      <c r="I3293" s="943"/>
      <c r="J3293" s="16" t="s">
        <v>157</v>
      </c>
      <c r="K3293" s="20"/>
      <c r="L3293" s="20"/>
      <c r="M3293" s="17"/>
      <c r="N3293" s="17"/>
      <c r="O3293" s="17"/>
      <c r="P3293" s="17"/>
      <c r="Q3293" s="16"/>
      <c r="R3293" s="16"/>
      <c r="S3293" s="946"/>
      <c r="T3293" s="913"/>
      <c r="U3293" s="913"/>
      <c r="V3293" s="913"/>
    </row>
    <row r="3294" spans="1:22" ht="10.5" outlineLevel="4" x14ac:dyDescent="0.15">
      <c r="A3294" s="949"/>
      <c r="B3294" s="952"/>
      <c r="C3294" s="955"/>
      <c r="D3294" s="958"/>
      <c r="E3294" s="961"/>
      <c r="F3294" s="964"/>
      <c r="G3294" s="943"/>
      <c r="H3294" s="943"/>
      <c r="I3294" s="943"/>
      <c r="J3294" s="16" t="s">
        <v>158</v>
      </c>
      <c r="K3294" s="20"/>
      <c r="L3294" s="20"/>
      <c r="M3294" s="17"/>
      <c r="N3294" s="17"/>
      <c r="O3294" s="17"/>
      <c r="P3294" s="17"/>
      <c r="Q3294" s="16"/>
      <c r="R3294" s="16"/>
      <c r="S3294" s="946"/>
      <c r="T3294" s="913"/>
      <c r="U3294" s="913"/>
      <c r="V3294" s="913"/>
    </row>
    <row r="3295" spans="1:22" ht="10.5" outlineLevel="4" x14ac:dyDescent="0.15">
      <c r="A3295" s="949"/>
      <c r="B3295" s="952"/>
      <c r="C3295" s="955"/>
      <c r="D3295" s="958"/>
      <c r="E3295" s="961"/>
      <c r="F3295" s="964"/>
      <c r="G3295" s="943"/>
      <c r="H3295" s="943"/>
      <c r="I3295" s="943"/>
      <c r="J3295" s="18" t="s">
        <v>159</v>
      </c>
      <c r="K3295" s="21"/>
      <c r="L3295" s="21"/>
      <c r="M3295" s="22"/>
      <c r="N3295" s="22"/>
      <c r="O3295" s="22"/>
      <c r="P3295" s="22"/>
      <c r="Q3295" s="18"/>
      <c r="R3295" s="18"/>
      <c r="S3295" s="946"/>
      <c r="T3295" s="913"/>
      <c r="U3295" s="913"/>
      <c r="V3295" s="913"/>
    </row>
    <row r="3296" spans="1:22" ht="11.25" outlineLevel="4" thickBot="1" x14ac:dyDescent="0.2">
      <c r="A3296" s="950"/>
      <c r="B3296" s="953"/>
      <c r="C3296" s="956"/>
      <c r="D3296" s="959"/>
      <c r="E3296" s="962"/>
      <c r="F3296" s="965"/>
      <c r="G3296" s="944"/>
      <c r="H3296" s="944"/>
      <c r="I3296" s="944"/>
      <c r="J3296" s="19" t="s">
        <v>385</v>
      </c>
      <c r="K3296" s="19">
        <f>SUM(K3292:K3295)</f>
        <v>0</v>
      </c>
      <c r="L3296" s="19">
        <f>SUM(L3292:L3295)</f>
        <v>0</v>
      </c>
      <c r="M3296" s="19">
        <f t="shared" ref="M3296:R3296" si="799">SUM(M3292:M3295)</f>
        <v>0</v>
      </c>
      <c r="N3296" s="19">
        <f t="shared" si="799"/>
        <v>0</v>
      </c>
      <c r="O3296" s="19">
        <f t="shared" si="799"/>
        <v>0</v>
      </c>
      <c r="P3296" s="19">
        <f t="shared" si="799"/>
        <v>0</v>
      </c>
      <c r="Q3296" s="19">
        <f t="shared" si="799"/>
        <v>0</v>
      </c>
      <c r="R3296" s="19">
        <f t="shared" si="799"/>
        <v>0</v>
      </c>
      <c r="S3296" s="947"/>
      <c r="T3296" s="914"/>
      <c r="U3296" s="914"/>
      <c r="V3296" s="914"/>
    </row>
    <row r="3297" spans="1:22" ht="10.5" outlineLevel="4" x14ac:dyDescent="0.15">
      <c r="A3297" s="948" t="s">
        <v>36</v>
      </c>
      <c r="B3297" s="951" t="s">
        <v>11</v>
      </c>
      <c r="C3297" s="954" t="s">
        <v>10</v>
      </c>
      <c r="D3297" s="957" t="s">
        <v>10</v>
      </c>
      <c r="E3297" s="960" t="s">
        <v>12</v>
      </c>
      <c r="F3297" s="963"/>
      <c r="G3297" s="942"/>
      <c r="H3297" s="942"/>
      <c r="I3297" s="942"/>
      <c r="J3297" s="14" t="s">
        <v>156</v>
      </c>
      <c r="K3297" s="20"/>
      <c r="L3297" s="20"/>
      <c r="M3297" s="17"/>
      <c r="N3297" s="17"/>
      <c r="O3297" s="17"/>
      <c r="P3297" s="17"/>
      <c r="Q3297" s="16"/>
      <c r="R3297" s="16"/>
      <c r="S3297" s="945"/>
      <c r="T3297" s="912"/>
      <c r="U3297" s="912"/>
      <c r="V3297" s="912"/>
    </row>
    <row r="3298" spans="1:22" ht="10.5" outlineLevel="4" x14ac:dyDescent="0.15">
      <c r="A3298" s="949"/>
      <c r="B3298" s="952"/>
      <c r="C3298" s="955"/>
      <c r="D3298" s="958"/>
      <c r="E3298" s="961"/>
      <c r="F3298" s="964"/>
      <c r="G3298" s="943"/>
      <c r="H3298" s="943"/>
      <c r="I3298" s="943"/>
      <c r="J3298" s="16" t="s">
        <v>157</v>
      </c>
      <c r="K3298" s="20"/>
      <c r="L3298" s="20"/>
      <c r="M3298" s="17"/>
      <c r="N3298" s="17"/>
      <c r="O3298" s="17"/>
      <c r="P3298" s="17"/>
      <c r="Q3298" s="16"/>
      <c r="R3298" s="16"/>
      <c r="S3298" s="946"/>
      <c r="T3298" s="913"/>
      <c r="U3298" s="913"/>
      <c r="V3298" s="913"/>
    </row>
    <row r="3299" spans="1:22" ht="10.5" outlineLevel="4" x14ac:dyDescent="0.15">
      <c r="A3299" s="949"/>
      <c r="B3299" s="952"/>
      <c r="C3299" s="955"/>
      <c r="D3299" s="958"/>
      <c r="E3299" s="961"/>
      <c r="F3299" s="964"/>
      <c r="G3299" s="943"/>
      <c r="H3299" s="943"/>
      <c r="I3299" s="943"/>
      <c r="J3299" s="16" t="s">
        <v>158</v>
      </c>
      <c r="K3299" s="20"/>
      <c r="L3299" s="20"/>
      <c r="M3299" s="17"/>
      <c r="N3299" s="17"/>
      <c r="O3299" s="17"/>
      <c r="P3299" s="17"/>
      <c r="Q3299" s="16"/>
      <c r="R3299" s="16"/>
      <c r="S3299" s="946"/>
      <c r="T3299" s="913"/>
      <c r="U3299" s="913"/>
      <c r="V3299" s="913"/>
    </row>
    <row r="3300" spans="1:22" ht="10.5" outlineLevel="4" x14ac:dyDescent="0.15">
      <c r="A3300" s="949"/>
      <c r="B3300" s="952"/>
      <c r="C3300" s="955"/>
      <c r="D3300" s="958"/>
      <c r="E3300" s="961"/>
      <c r="F3300" s="964"/>
      <c r="G3300" s="943"/>
      <c r="H3300" s="943"/>
      <c r="I3300" s="943"/>
      <c r="J3300" s="18" t="s">
        <v>159</v>
      </c>
      <c r="K3300" s="21"/>
      <c r="L3300" s="21"/>
      <c r="M3300" s="22"/>
      <c r="N3300" s="22"/>
      <c r="O3300" s="22"/>
      <c r="P3300" s="22"/>
      <c r="Q3300" s="18"/>
      <c r="R3300" s="18"/>
      <c r="S3300" s="946"/>
      <c r="T3300" s="913"/>
      <c r="U3300" s="913"/>
      <c r="V3300" s="913"/>
    </row>
    <row r="3301" spans="1:22" ht="11.25" outlineLevel="4" thickBot="1" x14ac:dyDescent="0.2">
      <c r="A3301" s="950"/>
      <c r="B3301" s="953"/>
      <c r="C3301" s="956"/>
      <c r="D3301" s="959"/>
      <c r="E3301" s="962"/>
      <c r="F3301" s="965"/>
      <c r="G3301" s="944"/>
      <c r="H3301" s="944"/>
      <c r="I3301" s="944"/>
      <c r="J3301" s="19" t="s">
        <v>385</v>
      </c>
      <c r="K3301" s="19">
        <f>SUM(K3297:K3300)</f>
        <v>0</v>
      </c>
      <c r="L3301" s="19">
        <f>SUM(L3297:L3300)</f>
        <v>0</v>
      </c>
      <c r="M3301" s="19">
        <f t="shared" ref="M3301:R3301" si="800">SUM(M3297:M3300)</f>
        <v>0</v>
      </c>
      <c r="N3301" s="19">
        <f t="shared" si="800"/>
        <v>0</v>
      </c>
      <c r="O3301" s="19">
        <f t="shared" si="800"/>
        <v>0</v>
      </c>
      <c r="P3301" s="19">
        <f t="shared" si="800"/>
        <v>0</v>
      </c>
      <c r="Q3301" s="19">
        <f t="shared" si="800"/>
        <v>0</v>
      </c>
      <c r="R3301" s="19">
        <f t="shared" si="800"/>
        <v>0</v>
      </c>
      <c r="S3301" s="947"/>
      <c r="T3301" s="914"/>
      <c r="U3301" s="914"/>
      <c r="V3301" s="914"/>
    </row>
    <row r="3302" spans="1:22" ht="11.25" outlineLevel="3" thickBot="1" x14ac:dyDescent="0.2">
      <c r="A3302" s="30" t="s">
        <v>36</v>
      </c>
      <c r="B3302" s="31" t="s">
        <v>11</v>
      </c>
      <c r="C3302" s="10" t="s">
        <v>10</v>
      </c>
      <c r="D3302" s="25">
        <v>1</v>
      </c>
      <c r="E3302" s="915" t="s">
        <v>46</v>
      </c>
      <c r="F3302" s="916"/>
      <c r="G3302" s="916"/>
      <c r="H3302" s="916"/>
      <c r="I3302" s="916"/>
      <c r="J3302" s="917"/>
      <c r="K3302" s="26">
        <f t="shared" ref="K3302" si="801">K3291+K3296+K3301</f>
        <v>0</v>
      </c>
      <c r="L3302" s="26">
        <f>L3291+L3296+L3300</f>
        <v>0</v>
      </c>
      <c r="M3302" s="26">
        <f t="shared" ref="M3302:R3302" si="802">M3291+M3296+M3300</f>
        <v>0</v>
      </c>
      <c r="N3302" s="26">
        <f t="shared" si="802"/>
        <v>0</v>
      </c>
      <c r="O3302" s="26">
        <f t="shared" si="802"/>
        <v>0</v>
      </c>
      <c r="P3302" s="26">
        <f t="shared" si="802"/>
        <v>0</v>
      </c>
      <c r="Q3302" s="26">
        <f t="shared" si="802"/>
        <v>0</v>
      </c>
      <c r="R3302" s="26">
        <f t="shared" si="802"/>
        <v>0</v>
      </c>
      <c r="S3302" s="42" t="s">
        <v>13</v>
      </c>
      <c r="T3302" s="43" t="s">
        <v>13</v>
      </c>
      <c r="U3302" s="44" t="s">
        <v>13</v>
      </c>
      <c r="V3302" s="45" t="s">
        <v>13</v>
      </c>
    </row>
    <row r="3303" spans="1:22" ht="11.25" customHeight="1" outlineLevel="4" thickBot="1" x14ac:dyDescent="0.2">
      <c r="A3303" s="11" t="s">
        <v>36</v>
      </c>
      <c r="B3303" s="12" t="s">
        <v>11</v>
      </c>
      <c r="C3303" s="86" t="s">
        <v>10</v>
      </c>
      <c r="D3303" s="13">
        <v>2</v>
      </c>
      <c r="E3303" s="969" t="s">
        <v>91</v>
      </c>
      <c r="F3303" s="970"/>
      <c r="G3303" s="970"/>
      <c r="H3303" s="970"/>
      <c r="I3303" s="970"/>
      <c r="J3303" s="970"/>
      <c r="K3303" s="970"/>
      <c r="L3303" s="970"/>
      <c r="M3303" s="970"/>
      <c r="N3303" s="970"/>
      <c r="O3303" s="970"/>
      <c r="P3303" s="970"/>
      <c r="Q3303" s="970"/>
      <c r="R3303" s="970"/>
      <c r="S3303" s="970"/>
      <c r="T3303" s="970"/>
      <c r="U3303" s="970"/>
      <c r="V3303" s="971"/>
    </row>
    <row r="3304" spans="1:22" ht="10.5" outlineLevel="4" x14ac:dyDescent="0.15">
      <c r="A3304" s="948" t="s">
        <v>36</v>
      </c>
      <c r="B3304" s="951" t="s">
        <v>11</v>
      </c>
      <c r="C3304" s="954" t="s">
        <v>10</v>
      </c>
      <c r="D3304" s="957" t="s">
        <v>11</v>
      </c>
      <c r="E3304" s="960" t="s">
        <v>10</v>
      </c>
      <c r="F3304" s="966"/>
      <c r="G3304" s="942"/>
      <c r="H3304" s="942"/>
      <c r="I3304" s="942"/>
      <c r="J3304" s="16" t="s">
        <v>156</v>
      </c>
      <c r="K3304" s="20"/>
      <c r="L3304" s="14"/>
      <c r="M3304" s="15"/>
      <c r="N3304" s="15"/>
      <c r="O3304" s="15"/>
      <c r="P3304" s="15"/>
      <c r="Q3304" s="14"/>
      <c r="R3304" s="14"/>
      <c r="S3304" s="945"/>
      <c r="T3304" s="912"/>
      <c r="U3304" s="912"/>
      <c r="V3304" s="912"/>
    </row>
    <row r="3305" spans="1:22" ht="10.5" outlineLevel="4" x14ac:dyDescent="0.15">
      <c r="A3305" s="949"/>
      <c r="B3305" s="952"/>
      <c r="C3305" s="955"/>
      <c r="D3305" s="958"/>
      <c r="E3305" s="961"/>
      <c r="F3305" s="967"/>
      <c r="G3305" s="943"/>
      <c r="H3305" s="943"/>
      <c r="I3305" s="943"/>
      <c r="J3305" s="16" t="s">
        <v>157</v>
      </c>
      <c r="K3305" s="20"/>
      <c r="L3305" s="16"/>
      <c r="M3305" s="17"/>
      <c r="N3305" s="17"/>
      <c r="O3305" s="17"/>
      <c r="P3305" s="17"/>
      <c r="Q3305" s="16"/>
      <c r="R3305" s="16"/>
      <c r="S3305" s="946"/>
      <c r="T3305" s="913"/>
      <c r="U3305" s="913"/>
      <c r="V3305" s="913"/>
    </row>
    <row r="3306" spans="1:22" ht="10.5" outlineLevel="4" x14ac:dyDescent="0.15">
      <c r="A3306" s="949"/>
      <c r="B3306" s="952"/>
      <c r="C3306" s="955"/>
      <c r="D3306" s="958"/>
      <c r="E3306" s="961"/>
      <c r="F3306" s="967"/>
      <c r="G3306" s="943"/>
      <c r="H3306" s="943"/>
      <c r="I3306" s="943"/>
      <c r="J3306" s="16" t="s">
        <v>158</v>
      </c>
      <c r="K3306" s="20"/>
      <c r="L3306" s="16"/>
      <c r="M3306" s="17"/>
      <c r="N3306" s="17"/>
      <c r="O3306" s="17"/>
      <c r="P3306" s="17"/>
      <c r="Q3306" s="16"/>
      <c r="R3306" s="16"/>
      <c r="S3306" s="946"/>
      <c r="T3306" s="913"/>
      <c r="U3306" s="913"/>
      <c r="V3306" s="913"/>
    </row>
    <row r="3307" spans="1:22" ht="10.5" outlineLevel="4" x14ac:dyDescent="0.15">
      <c r="A3307" s="949"/>
      <c r="B3307" s="952"/>
      <c r="C3307" s="955"/>
      <c r="D3307" s="958"/>
      <c r="E3307" s="961"/>
      <c r="F3307" s="967"/>
      <c r="G3307" s="943"/>
      <c r="H3307" s="943"/>
      <c r="I3307" s="943"/>
      <c r="J3307" s="18" t="s">
        <v>159</v>
      </c>
      <c r="K3307" s="21"/>
      <c r="L3307" s="18"/>
      <c r="M3307" s="18"/>
      <c r="N3307" s="18"/>
      <c r="O3307" s="18"/>
      <c r="P3307" s="18"/>
      <c r="Q3307" s="18"/>
      <c r="R3307" s="18"/>
      <c r="S3307" s="946"/>
      <c r="T3307" s="913"/>
      <c r="U3307" s="913"/>
      <c r="V3307" s="913"/>
    </row>
    <row r="3308" spans="1:22" ht="11.25" outlineLevel="4" thickBot="1" x14ac:dyDescent="0.2">
      <c r="A3308" s="950"/>
      <c r="B3308" s="953"/>
      <c r="C3308" s="956"/>
      <c r="D3308" s="959"/>
      <c r="E3308" s="962"/>
      <c r="F3308" s="968"/>
      <c r="G3308" s="944"/>
      <c r="H3308" s="944"/>
      <c r="I3308" s="944"/>
      <c r="J3308" s="19" t="s">
        <v>385</v>
      </c>
      <c r="K3308" s="19">
        <f>SUM(K3304:K3307)</f>
        <v>0</v>
      </c>
      <c r="L3308" s="19">
        <f>SUM(L3304:L3307)</f>
        <v>0</v>
      </c>
      <c r="M3308" s="19">
        <f t="shared" ref="M3308:R3308" si="803">SUM(M3304:M3307)</f>
        <v>0</v>
      </c>
      <c r="N3308" s="19">
        <f t="shared" si="803"/>
        <v>0</v>
      </c>
      <c r="O3308" s="19">
        <f t="shared" si="803"/>
        <v>0</v>
      </c>
      <c r="P3308" s="19">
        <f t="shared" si="803"/>
        <v>0</v>
      </c>
      <c r="Q3308" s="19">
        <f t="shared" si="803"/>
        <v>0</v>
      </c>
      <c r="R3308" s="19">
        <f t="shared" si="803"/>
        <v>0</v>
      </c>
      <c r="S3308" s="947"/>
      <c r="T3308" s="914"/>
      <c r="U3308" s="914"/>
      <c r="V3308" s="914"/>
    </row>
    <row r="3309" spans="1:22" ht="10.5" outlineLevel="4" x14ac:dyDescent="0.15">
      <c r="A3309" s="948" t="s">
        <v>36</v>
      </c>
      <c r="B3309" s="951" t="s">
        <v>11</v>
      </c>
      <c r="C3309" s="954" t="s">
        <v>10</v>
      </c>
      <c r="D3309" s="957" t="s">
        <v>11</v>
      </c>
      <c r="E3309" s="960" t="s">
        <v>11</v>
      </c>
      <c r="F3309" s="963"/>
      <c r="G3309" s="942"/>
      <c r="H3309" s="942"/>
      <c r="I3309" s="942"/>
      <c r="J3309" s="14" t="s">
        <v>156</v>
      </c>
      <c r="K3309" s="20"/>
      <c r="L3309" s="20"/>
      <c r="M3309" s="17"/>
      <c r="N3309" s="17"/>
      <c r="O3309" s="17"/>
      <c r="P3309" s="17"/>
      <c r="Q3309" s="16"/>
      <c r="R3309" s="16"/>
      <c r="S3309" s="945"/>
      <c r="T3309" s="912"/>
      <c r="U3309" s="912"/>
      <c r="V3309" s="912"/>
    </row>
    <row r="3310" spans="1:22" ht="10.5" outlineLevel="4" x14ac:dyDescent="0.15">
      <c r="A3310" s="949"/>
      <c r="B3310" s="952"/>
      <c r="C3310" s="955"/>
      <c r="D3310" s="958"/>
      <c r="E3310" s="961"/>
      <c r="F3310" s="964"/>
      <c r="G3310" s="943"/>
      <c r="H3310" s="943"/>
      <c r="I3310" s="943"/>
      <c r="J3310" s="16" t="s">
        <v>157</v>
      </c>
      <c r="K3310" s="20"/>
      <c r="L3310" s="20"/>
      <c r="M3310" s="17"/>
      <c r="N3310" s="17"/>
      <c r="O3310" s="17"/>
      <c r="P3310" s="17"/>
      <c r="Q3310" s="16"/>
      <c r="R3310" s="16"/>
      <c r="S3310" s="946"/>
      <c r="T3310" s="913"/>
      <c r="U3310" s="913"/>
      <c r="V3310" s="913"/>
    </row>
    <row r="3311" spans="1:22" ht="10.5" outlineLevel="4" x14ac:dyDescent="0.15">
      <c r="A3311" s="949"/>
      <c r="B3311" s="952"/>
      <c r="C3311" s="955"/>
      <c r="D3311" s="958"/>
      <c r="E3311" s="961"/>
      <c r="F3311" s="964"/>
      <c r="G3311" s="943"/>
      <c r="H3311" s="943"/>
      <c r="I3311" s="943"/>
      <c r="J3311" s="16" t="s">
        <v>158</v>
      </c>
      <c r="K3311" s="20"/>
      <c r="L3311" s="20"/>
      <c r="M3311" s="17"/>
      <c r="N3311" s="17"/>
      <c r="O3311" s="17"/>
      <c r="P3311" s="17"/>
      <c r="Q3311" s="16"/>
      <c r="R3311" s="16"/>
      <c r="S3311" s="946"/>
      <c r="T3311" s="913"/>
      <c r="U3311" s="913"/>
      <c r="V3311" s="913"/>
    </row>
    <row r="3312" spans="1:22" ht="10.5" outlineLevel="4" x14ac:dyDescent="0.15">
      <c r="A3312" s="949"/>
      <c r="B3312" s="952"/>
      <c r="C3312" s="955"/>
      <c r="D3312" s="958"/>
      <c r="E3312" s="961"/>
      <c r="F3312" s="964"/>
      <c r="G3312" s="943"/>
      <c r="H3312" s="943"/>
      <c r="I3312" s="943"/>
      <c r="J3312" s="18" t="s">
        <v>159</v>
      </c>
      <c r="K3312" s="21"/>
      <c r="L3312" s="21"/>
      <c r="M3312" s="22"/>
      <c r="N3312" s="22"/>
      <c r="O3312" s="22"/>
      <c r="P3312" s="22"/>
      <c r="Q3312" s="18"/>
      <c r="R3312" s="18"/>
      <c r="S3312" s="946"/>
      <c r="T3312" s="913"/>
      <c r="U3312" s="913"/>
      <c r="V3312" s="913"/>
    </row>
    <row r="3313" spans="1:22" ht="11.25" outlineLevel="4" thickBot="1" x14ac:dyDescent="0.2">
      <c r="A3313" s="950"/>
      <c r="B3313" s="953"/>
      <c r="C3313" s="956"/>
      <c r="D3313" s="959"/>
      <c r="E3313" s="962"/>
      <c r="F3313" s="965"/>
      <c r="G3313" s="944"/>
      <c r="H3313" s="944"/>
      <c r="I3313" s="944"/>
      <c r="J3313" s="19" t="s">
        <v>385</v>
      </c>
      <c r="K3313" s="19">
        <f>SUM(K3309:K3312)</f>
        <v>0</v>
      </c>
      <c r="L3313" s="19">
        <f>SUM(L3309:L3312)</f>
        <v>0</v>
      </c>
      <c r="M3313" s="19">
        <f t="shared" ref="M3313:R3313" si="804">SUM(M3309:M3312)</f>
        <v>0</v>
      </c>
      <c r="N3313" s="19">
        <f t="shared" si="804"/>
        <v>0</v>
      </c>
      <c r="O3313" s="19">
        <f t="shared" si="804"/>
        <v>0</v>
      </c>
      <c r="P3313" s="19">
        <f t="shared" si="804"/>
        <v>0</v>
      </c>
      <c r="Q3313" s="19">
        <f t="shared" si="804"/>
        <v>0</v>
      </c>
      <c r="R3313" s="19">
        <f t="shared" si="804"/>
        <v>0</v>
      </c>
      <c r="S3313" s="947"/>
      <c r="T3313" s="914"/>
      <c r="U3313" s="914"/>
      <c r="V3313" s="914"/>
    </row>
    <row r="3314" spans="1:22" ht="10.5" outlineLevel="4" x14ac:dyDescent="0.15">
      <c r="A3314" s="948" t="s">
        <v>36</v>
      </c>
      <c r="B3314" s="951" t="s">
        <v>11</v>
      </c>
      <c r="C3314" s="954" t="s">
        <v>10</v>
      </c>
      <c r="D3314" s="957" t="s">
        <v>11</v>
      </c>
      <c r="E3314" s="960" t="s">
        <v>12</v>
      </c>
      <c r="F3314" s="963"/>
      <c r="G3314" s="942"/>
      <c r="H3314" s="942"/>
      <c r="I3314" s="942"/>
      <c r="J3314" s="14" t="s">
        <v>156</v>
      </c>
      <c r="K3314" s="20"/>
      <c r="L3314" s="20"/>
      <c r="M3314" s="17"/>
      <c r="N3314" s="17"/>
      <c r="O3314" s="17"/>
      <c r="P3314" s="17"/>
      <c r="Q3314" s="16"/>
      <c r="R3314" s="16"/>
      <c r="S3314" s="945"/>
      <c r="T3314" s="912"/>
      <c r="U3314" s="912"/>
      <c r="V3314" s="912"/>
    </row>
    <row r="3315" spans="1:22" ht="10.5" outlineLevel="4" x14ac:dyDescent="0.15">
      <c r="A3315" s="949"/>
      <c r="B3315" s="952"/>
      <c r="C3315" s="955"/>
      <c r="D3315" s="958"/>
      <c r="E3315" s="961"/>
      <c r="F3315" s="964"/>
      <c r="G3315" s="943"/>
      <c r="H3315" s="943"/>
      <c r="I3315" s="943"/>
      <c r="J3315" s="16" t="s">
        <v>157</v>
      </c>
      <c r="K3315" s="20"/>
      <c r="L3315" s="20"/>
      <c r="M3315" s="17"/>
      <c r="N3315" s="17"/>
      <c r="O3315" s="17"/>
      <c r="P3315" s="17"/>
      <c r="Q3315" s="16"/>
      <c r="R3315" s="16"/>
      <c r="S3315" s="946"/>
      <c r="T3315" s="913"/>
      <c r="U3315" s="913"/>
      <c r="V3315" s="913"/>
    </row>
    <row r="3316" spans="1:22" ht="10.5" outlineLevel="4" x14ac:dyDescent="0.15">
      <c r="A3316" s="949"/>
      <c r="B3316" s="952"/>
      <c r="C3316" s="955"/>
      <c r="D3316" s="958"/>
      <c r="E3316" s="961"/>
      <c r="F3316" s="964"/>
      <c r="G3316" s="943"/>
      <c r="H3316" s="943"/>
      <c r="I3316" s="943"/>
      <c r="J3316" s="16" t="s">
        <v>158</v>
      </c>
      <c r="K3316" s="20"/>
      <c r="L3316" s="20"/>
      <c r="M3316" s="17"/>
      <c r="N3316" s="17"/>
      <c r="O3316" s="17"/>
      <c r="P3316" s="17"/>
      <c r="Q3316" s="16"/>
      <c r="R3316" s="16"/>
      <c r="S3316" s="946"/>
      <c r="T3316" s="913"/>
      <c r="U3316" s="913"/>
      <c r="V3316" s="913"/>
    </row>
    <row r="3317" spans="1:22" ht="10.5" outlineLevel="4" x14ac:dyDescent="0.15">
      <c r="A3317" s="949"/>
      <c r="B3317" s="952"/>
      <c r="C3317" s="955"/>
      <c r="D3317" s="958"/>
      <c r="E3317" s="961"/>
      <c r="F3317" s="964"/>
      <c r="G3317" s="943"/>
      <c r="H3317" s="943"/>
      <c r="I3317" s="943"/>
      <c r="J3317" s="18" t="s">
        <v>159</v>
      </c>
      <c r="K3317" s="21"/>
      <c r="L3317" s="21"/>
      <c r="M3317" s="22"/>
      <c r="N3317" s="22"/>
      <c r="O3317" s="22"/>
      <c r="P3317" s="22"/>
      <c r="Q3317" s="18"/>
      <c r="R3317" s="18"/>
      <c r="S3317" s="946"/>
      <c r="T3317" s="913"/>
      <c r="U3317" s="913"/>
      <c r="V3317" s="913"/>
    </row>
    <row r="3318" spans="1:22" ht="11.25" outlineLevel="4" thickBot="1" x14ac:dyDescent="0.2">
      <c r="A3318" s="950"/>
      <c r="B3318" s="953"/>
      <c r="C3318" s="956"/>
      <c r="D3318" s="959"/>
      <c r="E3318" s="962"/>
      <c r="F3318" s="965"/>
      <c r="G3318" s="944"/>
      <c r="H3318" s="944"/>
      <c r="I3318" s="944"/>
      <c r="J3318" s="19" t="s">
        <v>385</v>
      </c>
      <c r="K3318" s="19">
        <f>SUM(K3314:K3317)</f>
        <v>0</v>
      </c>
      <c r="L3318" s="19">
        <f>SUM(L3314:L3317)</f>
        <v>0</v>
      </c>
      <c r="M3318" s="19">
        <f t="shared" ref="M3318:R3318" si="805">SUM(M3314:M3317)</f>
        <v>0</v>
      </c>
      <c r="N3318" s="19">
        <f t="shared" si="805"/>
        <v>0</v>
      </c>
      <c r="O3318" s="19">
        <f t="shared" si="805"/>
        <v>0</v>
      </c>
      <c r="P3318" s="19">
        <f t="shared" si="805"/>
        <v>0</v>
      </c>
      <c r="Q3318" s="19">
        <f t="shared" si="805"/>
        <v>0</v>
      </c>
      <c r="R3318" s="19">
        <f t="shared" si="805"/>
        <v>0</v>
      </c>
      <c r="S3318" s="947"/>
      <c r="T3318" s="914"/>
      <c r="U3318" s="914"/>
      <c r="V3318" s="914"/>
    </row>
    <row r="3319" spans="1:22" ht="11.25" outlineLevel="3" thickBot="1" x14ac:dyDescent="0.2">
      <c r="A3319" s="30" t="s">
        <v>36</v>
      </c>
      <c r="B3319" s="31" t="s">
        <v>11</v>
      </c>
      <c r="C3319" s="10" t="s">
        <v>10</v>
      </c>
      <c r="D3319" s="25">
        <v>1</v>
      </c>
      <c r="E3319" s="915" t="s">
        <v>46</v>
      </c>
      <c r="F3319" s="916"/>
      <c r="G3319" s="916"/>
      <c r="H3319" s="916"/>
      <c r="I3319" s="916"/>
      <c r="J3319" s="917"/>
      <c r="K3319" s="26">
        <f t="shared" ref="K3319" si="806">K3308+K3313+K3318</f>
        <v>0</v>
      </c>
      <c r="L3319" s="26">
        <f>L3308+L3313+L3317</f>
        <v>0</v>
      </c>
      <c r="M3319" s="26">
        <f t="shared" ref="M3319:R3319" si="807">M3308+M3313+M3317</f>
        <v>0</v>
      </c>
      <c r="N3319" s="26">
        <f t="shared" si="807"/>
        <v>0</v>
      </c>
      <c r="O3319" s="26">
        <f t="shared" si="807"/>
        <v>0</v>
      </c>
      <c r="P3319" s="26">
        <f t="shared" si="807"/>
        <v>0</v>
      </c>
      <c r="Q3319" s="26">
        <f t="shared" si="807"/>
        <v>0</v>
      </c>
      <c r="R3319" s="26">
        <f t="shared" si="807"/>
        <v>0</v>
      </c>
      <c r="S3319" s="42" t="s">
        <v>13</v>
      </c>
      <c r="T3319" s="43" t="s">
        <v>13</v>
      </c>
      <c r="U3319" s="44" t="s">
        <v>13</v>
      </c>
      <c r="V3319" s="45" t="s">
        <v>13</v>
      </c>
    </row>
    <row r="3320" spans="1:22" ht="11.25" customHeight="1" outlineLevel="4" thickBot="1" x14ac:dyDescent="0.2">
      <c r="A3320" s="11" t="s">
        <v>36</v>
      </c>
      <c r="B3320" s="12" t="s">
        <v>11</v>
      </c>
      <c r="C3320" s="86" t="s">
        <v>10</v>
      </c>
      <c r="D3320" s="13">
        <v>3</v>
      </c>
      <c r="E3320" s="969" t="s">
        <v>77</v>
      </c>
      <c r="F3320" s="970"/>
      <c r="G3320" s="970"/>
      <c r="H3320" s="970"/>
      <c r="I3320" s="970"/>
      <c r="J3320" s="970"/>
      <c r="K3320" s="970"/>
      <c r="L3320" s="970"/>
      <c r="M3320" s="970"/>
      <c r="N3320" s="970"/>
      <c r="O3320" s="970"/>
      <c r="P3320" s="970"/>
      <c r="Q3320" s="970"/>
      <c r="R3320" s="970"/>
      <c r="S3320" s="970"/>
      <c r="T3320" s="970"/>
      <c r="U3320" s="970"/>
      <c r="V3320" s="971"/>
    </row>
    <row r="3321" spans="1:22" ht="10.5" outlineLevel="4" x14ac:dyDescent="0.15">
      <c r="A3321" s="948" t="s">
        <v>36</v>
      </c>
      <c r="B3321" s="951" t="s">
        <v>11</v>
      </c>
      <c r="C3321" s="954" t="s">
        <v>10</v>
      </c>
      <c r="D3321" s="957" t="s">
        <v>12</v>
      </c>
      <c r="E3321" s="960" t="s">
        <v>10</v>
      </c>
      <c r="F3321" s="966"/>
      <c r="G3321" s="942"/>
      <c r="H3321" s="942"/>
      <c r="I3321" s="942"/>
      <c r="J3321" s="16" t="s">
        <v>156</v>
      </c>
      <c r="K3321" s="20"/>
      <c r="L3321" s="14"/>
      <c r="M3321" s="15"/>
      <c r="N3321" s="15"/>
      <c r="O3321" s="15"/>
      <c r="P3321" s="15"/>
      <c r="Q3321" s="14"/>
      <c r="R3321" s="14"/>
      <c r="S3321" s="945"/>
      <c r="T3321" s="912"/>
      <c r="U3321" s="912"/>
      <c r="V3321" s="912"/>
    </row>
    <row r="3322" spans="1:22" ht="10.5" outlineLevel="4" x14ac:dyDescent="0.15">
      <c r="A3322" s="949"/>
      <c r="B3322" s="952"/>
      <c r="C3322" s="955"/>
      <c r="D3322" s="958"/>
      <c r="E3322" s="961"/>
      <c r="F3322" s="967"/>
      <c r="G3322" s="943"/>
      <c r="H3322" s="943"/>
      <c r="I3322" s="943"/>
      <c r="J3322" s="16" t="s">
        <v>157</v>
      </c>
      <c r="K3322" s="20"/>
      <c r="L3322" s="16"/>
      <c r="M3322" s="17"/>
      <c r="N3322" s="17"/>
      <c r="O3322" s="17"/>
      <c r="P3322" s="17"/>
      <c r="Q3322" s="16"/>
      <c r="R3322" s="16"/>
      <c r="S3322" s="946"/>
      <c r="T3322" s="913"/>
      <c r="U3322" s="913"/>
      <c r="V3322" s="913"/>
    </row>
    <row r="3323" spans="1:22" ht="10.5" outlineLevel="4" x14ac:dyDescent="0.15">
      <c r="A3323" s="949"/>
      <c r="B3323" s="952"/>
      <c r="C3323" s="955"/>
      <c r="D3323" s="958"/>
      <c r="E3323" s="961"/>
      <c r="F3323" s="967"/>
      <c r="G3323" s="943"/>
      <c r="H3323" s="943"/>
      <c r="I3323" s="943"/>
      <c r="J3323" s="16" t="s">
        <v>158</v>
      </c>
      <c r="K3323" s="20"/>
      <c r="L3323" s="16"/>
      <c r="M3323" s="17"/>
      <c r="N3323" s="17"/>
      <c r="O3323" s="17"/>
      <c r="P3323" s="17"/>
      <c r="Q3323" s="16"/>
      <c r="R3323" s="16"/>
      <c r="S3323" s="946"/>
      <c r="T3323" s="913"/>
      <c r="U3323" s="913"/>
      <c r="V3323" s="913"/>
    </row>
    <row r="3324" spans="1:22" ht="10.5" outlineLevel="4" x14ac:dyDescent="0.15">
      <c r="A3324" s="949"/>
      <c r="B3324" s="952"/>
      <c r="C3324" s="955"/>
      <c r="D3324" s="958"/>
      <c r="E3324" s="961"/>
      <c r="F3324" s="967"/>
      <c r="G3324" s="943"/>
      <c r="H3324" s="943"/>
      <c r="I3324" s="943"/>
      <c r="J3324" s="18" t="s">
        <v>159</v>
      </c>
      <c r="K3324" s="21"/>
      <c r="L3324" s="18"/>
      <c r="M3324" s="18"/>
      <c r="N3324" s="18"/>
      <c r="O3324" s="18"/>
      <c r="P3324" s="18"/>
      <c r="Q3324" s="18"/>
      <c r="R3324" s="18"/>
      <c r="S3324" s="946"/>
      <c r="T3324" s="913"/>
      <c r="U3324" s="913"/>
      <c r="V3324" s="913"/>
    </row>
    <row r="3325" spans="1:22" ht="11.25" outlineLevel="4" thickBot="1" x14ac:dyDescent="0.2">
      <c r="A3325" s="950"/>
      <c r="B3325" s="953"/>
      <c r="C3325" s="956"/>
      <c r="D3325" s="959"/>
      <c r="E3325" s="962"/>
      <c r="F3325" s="968"/>
      <c r="G3325" s="944"/>
      <c r="H3325" s="944"/>
      <c r="I3325" s="944"/>
      <c r="J3325" s="19" t="s">
        <v>385</v>
      </c>
      <c r="K3325" s="19">
        <f>SUM(K3321:K3324)</f>
        <v>0</v>
      </c>
      <c r="L3325" s="19">
        <f>SUM(L3321:L3324)</f>
        <v>0</v>
      </c>
      <c r="M3325" s="19">
        <f t="shared" ref="M3325:R3325" si="808">SUM(M3321:M3324)</f>
        <v>0</v>
      </c>
      <c r="N3325" s="19">
        <f t="shared" si="808"/>
        <v>0</v>
      </c>
      <c r="O3325" s="19">
        <f t="shared" si="808"/>
        <v>0</v>
      </c>
      <c r="P3325" s="19">
        <f t="shared" si="808"/>
        <v>0</v>
      </c>
      <c r="Q3325" s="19">
        <f t="shared" si="808"/>
        <v>0</v>
      </c>
      <c r="R3325" s="19">
        <f t="shared" si="808"/>
        <v>0</v>
      </c>
      <c r="S3325" s="947"/>
      <c r="T3325" s="914"/>
      <c r="U3325" s="914"/>
      <c r="V3325" s="914"/>
    </row>
    <row r="3326" spans="1:22" ht="10.5" outlineLevel="4" x14ac:dyDescent="0.15">
      <c r="A3326" s="948" t="s">
        <v>36</v>
      </c>
      <c r="B3326" s="951" t="s">
        <v>11</v>
      </c>
      <c r="C3326" s="954" t="s">
        <v>10</v>
      </c>
      <c r="D3326" s="957" t="s">
        <v>12</v>
      </c>
      <c r="E3326" s="960" t="s">
        <v>11</v>
      </c>
      <c r="F3326" s="963"/>
      <c r="G3326" s="942"/>
      <c r="H3326" s="942"/>
      <c r="I3326" s="942"/>
      <c r="J3326" s="14" t="s">
        <v>156</v>
      </c>
      <c r="K3326" s="20"/>
      <c r="L3326" s="20"/>
      <c r="M3326" s="17"/>
      <c r="N3326" s="17"/>
      <c r="O3326" s="17"/>
      <c r="P3326" s="17"/>
      <c r="Q3326" s="16"/>
      <c r="R3326" s="16"/>
      <c r="S3326" s="945"/>
      <c r="T3326" s="912"/>
      <c r="U3326" s="912"/>
      <c r="V3326" s="912"/>
    </row>
    <row r="3327" spans="1:22" ht="10.5" outlineLevel="4" x14ac:dyDescent="0.15">
      <c r="A3327" s="949"/>
      <c r="B3327" s="952"/>
      <c r="C3327" s="955"/>
      <c r="D3327" s="958"/>
      <c r="E3327" s="961"/>
      <c r="F3327" s="964"/>
      <c r="G3327" s="943"/>
      <c r="H3327" s="943"/>
      <c r="I3327" s="943"/>
      <c r="J3327" s="16" t="s">
        <v>157</v>
      </c>
      <c r="K3327" s="20"/>
      <c r="L3327" s="20"/>
      <c r="M3327" s="17"/>
      <c r="N3327" s="17"/>
      <c r="O3327" s="17"/>
      <c r="P3327" s="17"/>
      <c r="Q3327" s="16"/>
      <c r="R3327" s="16"/>
      <c r="S3327" s="946"/>
      <c r="T3327" s="913"/>
      <c r="U3327" s="913"/>
      <c r="V3327" s="913"/>
    </row>
    <row r="3328" spans="1:22" ht="10.5" outlineLevel="4" x14ac:dyDescent="0.15">
      <c r="A3328" s="949"/>
      <c r="B3328" s="952"/>
      <c r="C3328" s="955"/>
      <c r="D3328" s="958"/>
      <c r="E3328" s="961"/>
      <c r="F3328" s="964"/>
      <c r="G3328" s="943"/>
      <c r="H3328" s="943"/>
      <c r="I3328" s="943"/>
      <c r="J3328" s="16" t="s">
        <v>158</v>
      </c>
      <c r="K3328" s="20"/>
      <c r="L3328" s="20"/>
      <c r="M3328" s="17"/>
      <c r="N3328" s="17"/>
      <c r="O3328" s="17"/>
      <c r="P3328" s="17"/>
      <c r="Q3328" s="16"/>
      <c r="R3328" s="16"/>
      <c r="S3328" s="946"/>
      <c r="T3328" s="913"/>
      <c r="U3328" s="913"/>
      <c r="V3328" s="913"/>
    </row>
    <row r="3329" spans="1:22" ht="10.5" outlineLevel="4" x14ac:dyDescent="0.15">
      <c r="A3329" s="949"/>
      <c r="B3329" s="952"/>
      <c r="C3329" s="955"/>
      <c r="D3329" s="958"/>
      <c r="E3329" s="961"/>
      <c r="F3329" s="964"/>
      <c r="G3329" s="943"/>
      <c r="H3329" s="943"/>
      <c r="I3329" s="943"/>
      <c r="J3329" s="18" t="s">
        <v>159</v>
      </c>
      <c r="K3329" s="21"/>
      <c r="L3329" s="21"/>
      <c r="M3329" s="22"/>
      <c r="N3329" s="22"/>
      <c r="O3329" s="22"/>
      <c r="P3329" s="22"/>
      <c r="Q3329" s="18"/>
      <c r="R3329" s="18"/>
      <c r="S3329" s="946"/>
      <c r="T3329" s="913"/>
      <c r="U3329" s="913"/>
      <c r="V3329" s="913"/>
    </row>
    <row r="3330" spans="1:22" ht="11.25" outlineLevel="4" thickBot="1" x14ac:dyDescent="0.2">
      <c r="A3330" s="950"/>
      <c r="B3330" s="953"/>
      <c r="C3330" s="956"/>
      <c r="D3330" s="959"/>
      <c r="E3330" s="962"/>
      <c r="F3330" s="965"/>
      <c r="G3330" s="944"/>
      <c r="H3330" s="944"/>
      <c r="I3330" s="944"/>
      <c r="J3330" s="19" t="s">
        <v>385</v>
      </c>
      <c r="K3330" s="19">
        <f>SUM(K3326:K3329)</f>
        <v>0</v>
      </c>
      <c r="L3330" s="19">
        <f>SUM(L3326:L3329)</f>
        <v>0</v>
      </c>
      <c r="M3330" s="19">
        <f t="shared" ref="M3330:R3330" si="809">SUM(M3326:M3329)</f>
        <v>0</v>
      </c>
      <c r="N3330" s="19">
        <f t="shared" si="809"/>
        <v>0</v>
      </c>
      <c r="O3330" s="19">
        <f t="shared" si="809"/>
        <v>0</v>
      </c>
      <c r="P3330" s="19">
        <f t="shared" si="809"/>
        <v>0</v>
      </c>
      <c r="Q3330" s="19">
        <f t="shared" si="809"/>
        <v>0</v>
      </c>
      <c r="R3330" s="19">
        <f t="shared" si="809"/>
        <v>0</v>
      </c>
      <c r="S3330" s="947"/>
      <c r="T3330" s="914"/>
      <c r="U3330" s="914"/>
      <c r="V3330" s="914"/>
    </row>
    <row r="3331" spans="1:22" ht="10.5" outlineLevel="4" x14ac:dyDescent="0.15">
      <c r="A3331" s="948" t="s">
        <v>36</v>
      </c>
      <c r="B3331" s="951" t="s">
        <v>11</v>
      </c>
      <c r="C3331" s="954" t="s">
        <v>10</v>
      </c>
      <c r="D3331" s="957" t="s">
        <v>12</v>
      </c>
      <c r="E3331" s="960" t="s">
        <v>12</v>
      </c>
      <c r="F3331" s="963"/>
      <c r="G3331" s="942"/>
      <c r="H3331" s="942"/>
      <c r="I3331" s="942"/>
      <c r="J3331" s="14" t="s">
        <v>156</v>
      </c>
      <c r="K3331" s="20"/>
      <c r="L3331" s="20"/>
      <c r="M3331" s="17"/>
      <c r="N3331" s="17"/>
      <c r="O3331" s="17"/>
      <c r="P3331" s="17"/>
      <c r="Q3331" s="16"/>
      <c r="R3331" s="16"/>
      <c r="S3331" s="945"/>
      <c r="T3331" s="912"/>
      <c r="U3331" s="912"/>
      <c r="V3331" s="912"/>
    </row>
    <row r="3332" spans="1:22" ht="10.5" outlineLevel="4" x14ac:dyDescent="0.15">
      <c r="A3332" s="949"/>
      <c r="B3332" s="952"/>
      <c r="C3332" s="955"/>
      <c r="D3332" s="958"/>
      <c r="E3332" s="961"/>
      <c r="F3332" s="964"/>
      <c r="G3332" s="943"/>
      <c r="H3332" s="943"/>
      <c r="I3332" s="943"/>
      <c r="J3332" s="16" t="s">
        <v>157</v>
      </c>
      <c r="K3332" s="20"/>
      <c r="L3332" s="20"/>
      <c r="M3332" s="17"/>
      <c r="N3332" s="17"/>
      <c r="O3332" s="17"/>
      <c r="P3332" s="17"/>
      <c r="Q3332" s="16"/>
      <c r="R3332" s="16"/>
      <c r="S3332" s="946"/>
      <c r="T3332" s="913"/>
      <c r="U3332" s="913"/>
      <c r="V3332" s="913"/>
    </row>
    <row r="3333" spans="1:22" ht="10.5" outlineLevel="4" x14ac:dyDescent="0.15">
      <c r="A3333" s="949"/>
      <c r="B3333" s="952"/>
      <c r="C3333" s="955"/>
      <c r="D3333" s="958"/>
      <c r="E3333" s="961"/>
      <c r="F3333" s="964"/>
      <c r="G3333" s="943"/>
      <c r="H3333" s="943"/>
      <c r="I3333" s="943"/>
      <c r="J3333" s="16" t="s">
        <v>158</v>
      </c>
      <c r="K3333" s="20"/>
      <c r="L3333" s="20"/>
      <c r="M3333" s="17"/>
      <c r="N3333" s="17"/>
      <c r="O3333" s="17"/>
      <c r="P3333" s="17"/>
      <c r="Q3333" s="16"/>
      <c r="R3333" s="16"/>
      <c r="S3333" s="946"/>
      <c r="T3333" s="913"/>
      <c r="U3333" s="913"/>
      <c r="V3333" s="913"/>
    </row>
    <row r="3334" spans="1:22" ht="10.5" outlineLevel="4" x14ac:dyDescent="0.15">
      <c r="A3334" s="949"/>
      <c r="B3334" s="952"/>
      <c r="C3334" s="955"/>
      <c r="D3334" s="958"/>
      <c r="E3334" s="961"/>
      <c r="F3334" s="964"/>
      <c r="G3334" s="943"/>
      <c r="H3334" s="943"/>
      <c r="I3334" s="943"/>
      <c r="J3334" s="18" t="s">
        <v>159</v>
      </c>
      <c r="K3334" s="21"/>
      <c r="L3334" s="21"/>
      <c r="M3334" s="22"/>
      <c r="N3334" s="22"/>
      <c r="O3334" s="22"/>
      <c r="P3334" s="22"/>
      <c r="Q3334" s="18"/>
      <c r="R3334" s="18"/>
      <c r="S3334" s="946"/>
      <c r="T3334" s="913"/>
      <c r="U3334" s="913"/>
      <c r="V3334" s="913"/>
    </row>
    <row r="3335" spans="1:22" ht="11.25" outlineLevel="4" thickBot="1" x14ac:dyDescent="0.2">
      <c r="A3335" s="950"/>
      <c r="B3335" s="953"/>
      <c r="C3335" s="956"/>
      <c r="D3335" s="959"/>
      <c r="E3335" s="962"/>
      <c r="F3335" s="965"/>
      <c r="G3335" s="944"/>
      <c r="H3335" s="944"/>
      <c r="I3335" s="944"/>
      <c r="J3335" s="19" t="s">
        <v>385</v>
      </c>
      <c r="K3335" s="19">
        <f>SUM(K3331:K3334)</f>
        <v>0</v>
      </c>
      <c r="L3335" s="19">
        <f>SUM(L3331:L3334)</f>
        <v>0</v>
      </c>
      <c r="M3335" s="19">
        <f t="shared" ref="M3335:R3335" si="810">SUM(M3331:M3334)</f>
        <v>0</v>
      </c>
      <c r="N3335" s="19">
        <f t="shared" si="810"/>
        <v>0</v>
      </c>
      <c r="O3335" s="19">
        <f t="shared" si="810"/>
        <v>0</v>
      </c>
      <c r="P3335" s="19">
        <f t="shared" si="810"/>
        <v>0</v>
      </c>
      <c r="Q3335" s="19">
        <f t="shared" si="810"/>
        <v>0</v>
      </c>
      <c r="R3335" s="19">
        <f t="shared" si="810"/>
        <v>0</v>
      </c>
      <c r="S3335" s="947"/>
      <c r="T3335" s="914"/>
      <c r="U3335" s="914"/>
      <c r="V3335" s="914"/>
    </row>
    <row r="3336" spans="1:22" ht="11.25" outlineLevel="3" thickBot="1" x14ac:dyDescent="0.2">
      <c r="A3336" s="30" t="s">
        <v>36</v>
      </c>
      <c r="B3336" s="31" t="s">
        <v>11</v>
      </c>
      <c r="C3336" s="10" t="s">
        <v>10</v>
      </c>
      <c r="D3336" s="25">
        <v>3</v>
      </c>
      <c r="E3336" s="915" t="s">
        <v>46</v>
      </c>
      <c r="F3336" s="916"/>
      <c r="G3336" s="916"/>
      <c r="H3336" s="916"/>
      <c r="I3336" s="916"/>
      <c r="J3336" s="917"/>
      <c r="K3336" s="26">
        <f t="shared" ref="K3336" si="811">K3325+K3330+K3335</f>
        <v>0</v>
      </c>
      <c r="L3336" s="26">
        <f>L3325+L3330+L3334</f>
        <v>0</v>
      </c>
      <c r="M3336" s="26">
        <f t="shared" ref="M3336:R3336" si="812">M3325+M3330+M3334</f>
        <v>0</v>
      </c>
      <c r="N3336" s="26">
        <f t="shared" si="812"/>
        <v>0</v>
      </c>
      <c r="O3336" s="26">
        <f t="shared" si="812"/>
        <v>0</v>
      </c>
      <c r="P3336" s="26">
        <f t="shared" si="812"/>
        <v>0</v>
      </c>
      <c r="Q3336" s="26">
        <f t="shared" si="812"/>
        <v>0</v>
      </c>
      <c r="R3336" s="26">
        <f t="shared" si="812"/>
        <v>0</v>
      </c>
      <c r="S3336" s="42" t="s">
        <v>13</v>
      </c>
      <c r="T3336" s="43" t="s">
        <v>13</v>
      </c>
      <c r="U3336" s="44" t="s">
        <v>13</v>
      </c>
      <c r="V3336" s="45" t="s">
        <v>13</v>
      </c>
    </row>
    <row r="3337" spans="1:22" ht="11.25" customHeight="1" outlineLevel="4" thickBot="1" x14ac:dyDescent="0.2">
      <c r="A3337" s="11" t="s">
        <v>36</v>
      </c>
      <c r="B3337" s="12" t="s">
        <v>11</v>
      </c>
      <c r="C3337" s="86" t="s">
        <v>10</v>
      </c>
      <c r="D3337" s="13">
        <v>4</v>
      </c>
      <c r="E3337" s="969" t="s">
        <v>78</v>
      </c>
      <c r="F3337" s="970"/>
      <c r="G3337" s="970"/>
      <c r="H3337" s="970"/>
      <c r="I3337" s="970"/>
      <c r="J3337" s="970"/>
      <c r="K3337" s="970"/>
      <c r="L3337" s="970"/>
      <c r="M3337" s="970"/>
      <c r="N3337" s="970"/>
      <c r="O3337" s="970"/>
      <c r="P3337" s="970"/>
      <c r="Q3337" s="970"/>
      <c r="R3337" s="970"/>
      <c r="S3337" s="970"/>
      <c r="T3337" s="970"/>
      <c r="U3337" s="970"/>
      <c r="V3337" s="971"/>
    </row>
    <row r="3338" spans="1:22" ht="10.5" outlineLevel="4" x14ac:dyDescent="0.15">
      <c r="A3338" s="948" t="s">
        <v>36</v>
      </c>
      <c r="B3338" s="951" t="s">
        <v>11</v>
      </c>
      <c r="C3338" s="954" t="s">
        <v>10</v>
      </c>
      <c r="D3338" s="957" t="s">
        <v>41</v>
      </c>
      <c r="E3338" s="960" t="s">
        <v>10</v>
      </c>
      <c r="F3338" s="966"/>
      <c r="G3338" s="942"/>
      <c r="H3338" s="942"/>
      <c r="I3338" s="942"/>
      <c r="J3338" s="16" t="s">
        <v>156</v>
      </c>
      <c r="K3338" s="20"/>
      <c r="L3338" s="14"/>
      <c r="M3338" s="15"/>
      <c r="N3338" s="15"/>
      <c r="O3338" s="15"/>
      <c r="P3338" s="15"/>
      <c r="Q3338" s="14"/>
      <c r="R3338" s="14"/>
      <c r="S3338" s="945"/>
      <c r="T3338" s="912"/>
      <c r="U3338" s="912"/>
      <c r="V3338" s="912"/>
    </row>
    <row r="3339" spans="1:22" ht="10.5" outlineLevel="4" x14ac:dyDescent="0.15">
      <c r="A3339" s="949"/>
      <c r="B3339" s="952"/>
      <c r="C3339" s="955"/>
      <c r="D3339" s="958"/>
      <c r="E3339" s="961"/>
      <c r="F3339" s="967"/>
      <c r="G3339" s="943"/>
      <c r="H3339" s="943"/>
      <c r="I3339" s="943"/>
      <c r="J3339" s="16" t="s">
        <v>157</v>
      </c>
      <c r="K3339" s="20"/>
      <c r="L3339" s="16"/>
      <c r="M3339" s="17"/>
      <c r="N3339" s="17"/>
      <c r="O3339" s="17"/>
      <c r="P3339" s="17"/>
      <c r="Q3339" s="16"/>
      <c r="R3339" s="16"/>
      <c r="S3339" s="946"/>
      <c r="T3339" s="913"/>
      <c r="U3339" s="913"/>
      <c r="V3339" s="913"/>
    </row>
    <row r="3340" spans="1:22" ht="10.5" outlineLevel="4" x14ac:dyDescent="0.15">
      <c r="A3340" s="949"/>
      <c r="B3340" s="952"/>
      <c r="C3340" s="955"/>
      <c r="D3340" s="958"/>
      <c r="E3340" s="961"/>
      <c r="F3340" s="967"/>
      <c r="G3340" s="943"/>
      <c r="H3340" s="943"/>
      <c r="I3340" s="943"/>
      <c r="J3340" s="16" t="s">
        <v>158</v>
      </c>
      <c r="K3340" s="20"/>
      <c r="L3340" s="16"/>
      <c r="M3340" s="17"/>
      <c r="N3340" s="17"/>
      <c r="O3340" s="17"/>
      <c r="P3340" s="17"/>
      <c r="Q3340" s="16"/>
      <c r="R3340" s="16"/>
      <c r="S3340" s="946"/>
      <c r="T3340" s="913"/>
      <c r="U3340" s="913"/>
      <c r="V3340" s="913"/>
    </row>
    <row r="3341" spans="1:22" ht="10.5" outlineLevel="4" x14ac:dyDescent="0.15">
      <c r="A3341" s="949"/>
      <c r="B3341" s="952"/>
      <c r="C3341" s="955"/>
      <c r="D3341" s="958"/>
      <c r="E3341" s="961"/>
      <c r="F3341" s="967"/>
      <c r="G3341" s="943"/>
      <c r="H3341" s="943"/>
      <c r="I3341" s="943"/>
      <c r="J3341" s="18" t="s">
        <v>159</v>
      </c>
      <c r="K3341" s="21"/>
      <c r="L3341" s="18"/>
      <c r="M3341" s="18"/>
      <c r="N3341" s="18"/>
      <c r="O3341" s="18"/>
      <c r="P3341" s="18"/>
      <c r="Q3341" s="18"/>
      <c r="R3341" s="18"/>
      <c r="S3341" s="946"/>
      <c r="T3341" s="913"/>
      <c r="U3341" s="913"/>
      <c r="V3341" s="913"/>
    </row>
    <row r="3342" spans="1:22" ht="11.25" outlineLevel="4" thickBot="1" x14ac:dyDescent="0.2">
      <c r="A3342" s="950"/>
      <c r="B3342" s="953"/>
      <c r="C3342" s="956"/>
      <c r="D3342" s="959"/>
      <c r="E3342" s="962"/>
      <c r="F3342" s="968"/>
      <c r="G3342" s="944"/>
      <c r="H3342" s="944"/>
      <c r="I3342" s="944"/>
      <c r="J3342" s="19" t="s">
        <v>385</v>
      </c>
      <c r="K3342" s="19">
        <f>SUM(K3338:K3341)</f>
        <v>0</v>
      </c>
      <c r="L3342" s="19">
        <f>SUM(L3338:L3341)</f>
        <v>0</v>
      </c>
      <c r="M3342" s="19">
        <f t="shared" ref="M3342:R3342" si="813">SUM(M3338:M3341)</f>
        <v>0</v>
      </c>
      <c r="N3342" s="19">
        <f t="shared" si="813"/>
        <v>0</v>
      </c>
      <c r="O3342" s="19">
        <f t="shared" si="813"/>
        <v>0</v>
      </c>
      <c r="P3342" s="19">
        <f t="shared" si="813"/>
        <v>0</v>
      </c>
      <c r="Q3342" s="19">
        <f t="shared" si="813"/>
        <v>0</v>
      </c>
      <c r="R3342" s="19">
        <f t="shared" si="813"/>
        <v>0</v>
      </c>
      <c r="S3342" s="947"/>
      <c r="T3342" s="914"/>
      <c r="U3342" s="914"/>
      <c r="V3342" s="914"/>
    </row>
    <row r="3343" spans="1:22" ht="10.5" outlineLevel="4" x14ac:dyDescent="0.15">
      <c r="A3343" s="948" t="s">
        <v>36</v>
      </c>
      <c r="B3343" s="951" t="s">
        <v>11</v>
      </c>
      <c r="C3343" s="954" t="s">
        <v>10</v>
      </c>
      <c r="D3343" s="957" t="s">
        <v>41</v>
      </c>
      <c r="E3343" s="960" t="s">
        <v>11</v>
      </c>
      <c r="F3343" s="963"/>
      <c r="G3343" s="942"/>
      <c r="H3343" s="942"/>
      <c r="I3343" s="942"/>
      <c r="J3343" s="14" t="s">
        <v>156</v>
      </c>
      <c r="K3343" s="20"/>
      <c r="L3343" s="20"/>
      <c r="M3343" s="17"/>
      <c r="N3343" s="17"/>
      <c r="O3343" s="17"/>
      <c r="P3343" s="17"/>
      <c r="Q3343" s="16"/>
      <c r="R3343" s="16"/>
      <c r="S3343" s="945"/>
      <c r="T3343" s="912"/>
      <c r="U3343" s="912"/>
      <c r="V3343" s="912"/>
    </row>
    <row r="3344" spans="1:22" ht="10.5" outlineLevel="4" x14ac:dyDescent="0.15">
      <c r="A3344" s="949"/>
      <c r="B3344" s="952"/>
      <c r="C3344" s="955"/>
      <c r="D3344" s="958"/>
      <c r="E3344" s="961"/>
      <c r="F3344" s="964"/>
      <c r="G3344" s="943"/>
      <c r="H3344" s="943"/>
      <c r="I3344" s="943"/>
      <c r="J3344" s="16" t="s">
        <v>157</v>
      </c>
      <c r="K3344" s="20"/>
      <c r="L3344" s="20"/>
      <c r="M3344" s="17"/>
      <c r="N3344" s="17"/>
      <c r="O3344" s="17"/>
      <c r="P3344" s="17"/>
      <c r="Q3344" s="16"/>
      <c r="R3344" s="16"/>
      <c r="S3344" s="946"/>
      <c r="T3344" s="913"/>
      <c r="U3344" s="913"/>
      <c r="V3344" s="913"/>
    </row>
    <row r="3345" spans="1:22" ht="10.5" outlineLevel="4" x14ac:dyDescent="0.15">
      <c r="A3345" s="949"/>
      <c r="B3345" s="952"/>
      <c r="C3345" s="955"/>
      <c r="D3345" s="958"/>
      <c r="E3345" s="961"/>
      <c r="F3345" s="964"/>
      <c r="G3345" s="943"/>
      <c r="H3345" s="943"/>
      <c r="I3345" s="943"/>
      <c r="J3345" s="16" t="s">
        <v>158</v>
      </c>
      <c r="K3345" s="20"/>
      <c r="L3345" s="20"/>
      <c r="M3345" s="17"/>
      <c r="N3345" s="17"/>
      <c r="O3345" s="17"/>
      <c r="P3345" s="17"/>
      <c r="Q3345" s="16"/>
      <c r="R3345" s="16"/>
      <c r="S3345" s="946"/>
      <c r="T3345" s="913"/>
      <c r="U3345" s="913"/>
      <c r="V3345" s="913"/>
    </row>
    <row r="3346" spans="1:22" ht="10.5" outlineLevel="4" x14ac:dyDescent="0.15">
      <c r="A3346" s="949"/>
      <c r="B3346" s="952"/>
      <c r="C3346" s="955"/>
      <c r="D3346" s="958"/>
      <c r="E3346" s="961"/>
      <c r="F3346" s="964"/>
      <c r="G3346" s="943"/>
      <c r="H3346" s="943"/>
      <c r="I3346" s="943"/>
      <c r="J3346" s="18" t="s">
        <v>159</v>
      </c>
      <c r="K3346" s="21"/>
      <c r="L3346" s="21"/>
      <c r="M3346" s="22"/>
      <c r="N3346" s="22"/>
      <c r="O3346" s="22"/>
      <c r="P3346" s="22"/>
      <c r="Q3346" s="18"/>
      <c r="R3346" s="18"/>
      <c r="S3346" s="946"/>
      <c r="T3346" s="913"/>
      <c r="U3346" s="913"/>
      <c r="V3346" s="913"/>
    </row>
    <row r="3347" spans="1:22" ht="11.25" outlineLevel="4" thickBot="1" x14ac:dyDescent="0.2">
      <c r="A3347" s="950"/>
      <c r="B3347" s="953"/>
      <c r="C3347" s="956"/>
      <c r="D3347" s="959"/>
      <c r="E3347" s="962"/>
      <c r="F3347" s="965"/>
      <c r="G3347" s="944"/>
      <c r="H3347" s="944"/>
      <c r="I3347" s="944"/>
      <c r="J3347" s="19" t="s">
        <v>385</v>
      </c>
      <c r="K3347" s="19">
        <f>SUM(K3343:K3346)</f>
        <v>0</v>
      </c>
      <c r="L3347" s="19">
        <f>SUM(L3343:L3346)</f>
        <v>0</v>
      </c>
      <c r="M3347" s="19">
        <f t="shared" ref="M3347:R3347" si="814">SUM(M3343:M3346)</f>
        <v>0</v>
      </c>
      <c r="N3347" s="19">
        <f t="shared" si="814"/>
        <v>0</v>
      </c>
      <c r="O3347" s="19">
        <f t="shared" si="814"/>
        <v>0</v>
      </c>
      <c r="P3347" s="19">
        <f t="shared" si="814"/>
        <v>0</v>
      </c>
      <c r="Q3347" s="19">
        <f t="shared" si="814"/>
        <v>0</v>
      </c>
      <c r="R3347" s="19">
        <f t="shared" si="814"/>
        <v>0</v>
      </c>
      <c r="S3347" s="947"/>
      <c r="T3347" s="914"/>
      <c r="U3347" s="914"/>
      <c r="V3347" s="914"/>
    </row>
    <row r="3348" spans="1:22" ht="10.5" outlineLevel="4" x14ac:dyDescent="0.15">
      <c r="A3348" s="948" t="s">
        <v>36</v>
      </c>
      <c r="B3348" s="951" t="s">
        <v>11</v>
      </c>
      <c r="C3348" s="954" t="s">
        <v>10</v>
      </c>
      <c r="D3348" s="957" t="s">
        <v>41</v>
      </c>
      <c r="E3348" s="960" t="s">
        <v>12</v>
      </c>
      <c r="F3348" s="963"/>
      <c r="G3348" s="942"/>
      <c r="H3348" s="942"/>
      <c r="I3348" s="942"/>
      <c r="J3348" s="14" t="s">
        <v>156</v>
      </c>
      <c r="K3348" s="20"/>
      <c r="L3348" s="20"/>
      <c r="M3348" s="17"/>
      <c r="N3348" s="17"/>
      <c r="O3348" s="17"/>
      <c r="P3348" s="17"/>
      <c r="Q3348" s="16"/>
      <c r="R3348" s="16"/>
      <c r="S3348" s="945"/>
      <c r="T3348" s="912"/>
      <c r="U3348" s="912"/>
      <c r="V3348" s="912"/>
    </row>
    <row r="3349" spans="1:22" ht="10.5" outlineLevel="4" x14ac:dyDescent="0.15">
      <c r="A3349" s="949"/>
      <c r="B3349" s="952"/>
      <c r="C3349" s="955"/>
      <c r="D3349" s="958"/>
      <c r="E3349" s="961"/>
      <c r="F3349" s="964"/>
      <c r="G3349" s="943"/>
      <c r="H3349" s="943"/>
      <c r="I3349" s="943"/>
      <c r="J3349" s="16" t="s">
        <v>157</v>
      </c>
      <c r="K3349" s="20"/>
      <c r="L3349" s="20"/>
      <c r="M3349" s="17"/>
      <c r="N3349" s="17"/>
      <c r="O3349" s="17"/>
      <c r="P3349" s="17"/>
      <c r="Q3349" s="16"/>
      <c r="R3349" s="16"/>
      <c r="S3349" s="946"/>
      <c r="T3349" s="913"/>
      <c r="U3349" s="913"/>
      <c r="V3349" s="913"/>
    </row>
    <row r="3350" spans="1:22" ht="10.5" outlineLevel="4" x14ac:dyDescent="0.15">
      <c r="A3350" s="949"/>
      <c r="B3350" s="952"/>
      <c r="C3350" s="955"/>
      <c r="D3350" s="958"/>
      <c r="E3350" s="961"/>
      <c r="F3350" s="964"/>
      <c r="G3350" s="943"/>
      <c r="H3350" s="943"/>
      <c r="I3350" s="943"/>
      <c r="J3350" s="16" t="s">
        <v>158</v>
      </c>
      <c r="K3350" s="20"/>
      <c r="L3350" s="20"/>
      <c r="M3350" s="17"/>
      <c r="N3350" s="17"/>
      <c r="O3350" s="17"/>
      <c r="P3350" s="17"/>
      <c r="Q3350" s="16"/>
      <c r="R3350" s="16"/>
      <c r="S3350" s="946"/>
      <c r="T3350" s="913"/>
      <c r="U3350" s="913"/>
      <c r="V3350" s="913"/>
    </row>
    <row r="3351" spans="1:22" ht="10.5" outlineLevel="4" x14ac:dyDescent="0.15">
      <c r="A3351" s="949"/>
      <c r="B3351" s="952"/>
      <c r="C3351" s="955"/>
      <c r="D3351" s="958"/>
      <c r="E3351" s="961"/>
      <c r="F3351" s="964"/>
      <c r="G3351" s="943"/>
      <c r="H3351" s="943"/>
      <c r="I3351" s="943"/>
      <c r="J3351" s="18" t="s">
        <v>159</v>
      </c>
      <c r="K3351" s="21"/>
      <c r="L3351" s="21"/>
      <c r="M3351" s="22"/>
      <c r="N3351" s="22"/>
      <c r="O3351" s="22"/>
      <c r="P3351" s="22"/>
      <c r="Q3351" s="18"/>
      <c r="R3351" s="18"/>
      <c r="S3351" s="946"/>
      <c r="T3351" s="913"/>
      <c r="U3351" s="913"/>
      <c r="V3351" s="913"/>
    </row>
    <row r="3352" spans="1:22" ht="11.25" outlineLevel="4" thickBot="1" x14ac:dyDescent="0.2">
      <c r="A3352" s="950"/>
      <c r="B3352" s="953"/>
      <c r="C3352" s="956"/>
      <c r="D3352" s="959"/>
      <c r="E3352" s="962"/>
      <c r="F3352" s="965"/>
      <c r="G3352" s="944"/>
      <c r="H3352" s="944"/>
      <c r="I3352" s="944"/>
      <c r="J3352" s="19" t="s">
        <v>385</v>
      </c>
      <c r="K3352" s="19">
        <f>SUM(K3348:K3351)</f>
        <v>0</v>
      </c>
      <c r="L3352" s="19">
        <f>SUM(L3348:L3351)</f>
        <v>0</v>
      </c>
      <c r="M3352" s="19">
        <f t="shared" ref="M3352:R3352" si="815">SUM(M3348:M3351)</f>
        <v>0</v>
      </c>
      <c r="N3352" s="19">
        <f t="shared" si="815"/>
        <v>0</v>
      </c>
      <c r="O3352" s="19">
        <f t="shared" si="815"/>
        <v>0</v>
      </c>
      <c r="P3352" s="19">
        <f t="shared" si="815"/>
        <v>0</v>
      </c>
      <c r="Q3352" s="19">
        <f t="shared" si="815"/>
        <v>0</v>
      </c>
      <c r="R3352" s="19">
        <f t="shared" si="815"/>
        <v>0</v>
      </c>
      <c r="S3352" s="947"/>
      <c r="T3352" s="914"/>
      <c r="U3352" s="914"/>
      <c r="V3352" s="914"/>
    </row>
    <row r="3353" spans="1:22" ht="11.25" outlineLevel="3" thickBot="1" x14ac:dyDescent="0.2">
      <c r="A3353" s="30" t="s">
        <v>36</v>
      </c>
      <c r="B3353" s="31" t="s">
        <v>11</v>
      </c>
      <c r="C3353" s="10" t="s">
        <v>10</v>
      </c>
      <c r="D3353" s="25">
        <v>4</v>
      </c>
      <c r="E3353" s="915" t="s">
        <v>46</v>
      </c>
      <c r="F3353" s="916"/>
      <c r="G3353" s="916"/>
      <c r="H3353" s="916"/>
      <c r="I3353" s="916"/>
      <c r="J3353" s="917"/>
      <c r="K3353" s="26">
        <f t="shared" ref="K3353" si="816">K3342+K3347+K3352</f>
        <v>0</v>
      </c>
      <c r="L3353" s="26">
        <f>L3342+L3347+L3352</f>
        <v>0</v>
      </c>
      <c r="M3353" s="26">
        <f t="shared" ref="M3353:R3353" si="817">M3342+M3347+M3352</f>
        <v>0</v>
      </c>
      <c r="N3353" s="26">
        <f t="shared" si="817"/>
        <v>0</v>
      </c>
      <c r="O3353" s="26">
        <f t="shared" si="817"/>
        <v>0</v>
      </c>
      <c r="P3353" s="26">
        <f t="shared" si="817"/>
        <v>0</v>
      </c>
      <c r="Q3353" s="26">
        <f t="shared" si="817"/>
        <v>0</v>
      </c>
      <c r="R3353" s="26">
        <f t="shared" si="817"/>
        <v>0</v>
      </c>
      <c r="S3353" s="42" t="s">
        <v>13</v>
      </c>
      <c r="T3353" s="43" t="s">
        <v>13</v>
      </c>
      <c r="U3353" s="44" t="s">
        <v>13</v>
      </c>
      <c r="V3353" s="45" t="s">
        <v>13</v>
      </c>
    </row>
    <row r="3354" spans="1:22" ht="11.25" customHeight="1" outlineLevel="4" thickBot="1" x14ac:dyDescent="0.2">
      <c r="A3354" s="11" t="s">
        <v>36</v>
      </c>
      <c r="B3354" s="12" t="s">
        <v>11</v>
      </c>
      <c r="C3354" s="86" t="s">
        <v>10</v>
      </c>
      <c r="D3354" s="13">
        <v>5</v>
      </c>
      <c r="E3354" s="969" t="s">
        <v>79</v>
      </c>
      <c r="F3354" s="970"/>
      <c r="G3354" s="970"/>
      <c r="H3354" s="970"/>
      <c r="I3354" s="970"/>
      <c r="J3354" s="970"/>
      <c r="K3354" s="970"/>
      <c r="L3354" s="970"/>
      <c r="M3354" s="970"/>
      <c r="N3354" s="970"/>
      <c r="O3354" s="970"/>
      <c r="P3354" s="970"/>
      <c r="Q3354" s="970"/>
      <c r="R3354" s="970"/>
      <c r="S3354" s="970"/>
      <c r="T3354" s="970"/>
      <c r="U3354" s="970"/>
      <c r="V3354" s="971"/>
    </row>
    <row r="3355" spans="1:22" ht="10.5" outlineLevel="4" x14ac:dyDescent="0.15">
      <c r="A3355" s="948" t="s">
        <v>36</v>
      </c>
      <c r="B3355" s="951" t="s">
        <v>11</v>
      </c>
      <c r="C3355" s="954" t="s">
        <v>10</v>
      </c>
      <c r="D3355" s="957" t="s">
        <v>45</v>
      </c>
      <c r="E3355" s="960" t="s">
        <v>10</v>
      </c>
      <c r="F3355" s="966"/>
      <c r="G3355" s="942"/>
      <c r="H3355" s="942"/>
      <c r="I3355" s="942"/>
      <c r="J3355" s="16" t="s">
        <v>156</v>
      </c>
      <c r="K3355" s="20"/>
      <c r="L3355" s="14"/>
      <c r="M3355" s="15"/>
      <c r="N3355" s="15"/>
      <c r="O3355" s="15"/>
      <c r="P3355" s="15"/>
      <c r="Q3355" s="14"/>
      <c r="R3355" s="14"/>
      <c r="S3355" s="945"/>
      <c r="T3355" s="912"/>
      <c r="U3355" s="912"/>
      <c r="V3355" s="912"/>
    </row>
    <row r="3356" spans="1:22" ht="10.5" outlineLevel="4" x14ac:dyDescent="0.15">
      <c r="A3356" s="949"/>
      <c r="B3356" s="952"/>
      <c r="C3356" s="955"/>
      <c r="D3356" s="958"/>
      <c r="E3356" s="961"/>
      <c r="F3356" s="967"/>
      <c r="G3356" s="943"/>
      <c r="H3356" s="943"/>
      <c r="I3356" s="943"/>
      <c r="J3356" s="16" t="s">
        <v>157</v>
      </c>
      <c r="K3356" s="20"/>
      <c r="L3356" s="16"/>
      <c r="M3356" s="17"/>
      <c r="N3356" s="17"/>
      <c r="O3356" s="17"/>
      <c r="P3356" s="17"/>
      <c r="Q3356" s="16"/>
      <c r="R3356" s="16"/>
      <c r="S3356" s="946"/>
      <c r="T3356" s="913"/>
      <c r="U3356" s="913"/>
      <c r="V3356" s="913"/>
    </row>
    <row r="3357" spans="1:22" ht="10.5" outlineLevel="4" x14ac:dyDescent="0.15">
      <c r="A3357" s="949"/>
      <c r="B3357" s="952"/>
      <c r="C3357" s="955"/>
      <c r="D3357" s="958"/>
      <c r="E3357" s="961"/>
      <c r="F3357" s="967"/>
      <c r="G3357" s="943"/>
      <c r="H3357" s="943"/>
      <c r="I3357" s="943"/>
      <c r="J3357" s="16" t="s">
        <v>158</v>
      </c>
      <c r="K3357" s="20"/>
      <c r="L3357" s="16"/>
      <c r="M3357" s="17"/>
      <c r="N3357" s="17"/>
      <c r="O3357" s="17"/>
      <c r="P3357" s="17"/>
      <c r="Q3357" s="16"/>
      <c r="R3357" s="16"/>
      <c r="S3357" s="946"/>
      <c r="T3357" s="913"/>
      <c r="U3357" s="913"/>
      <c r="V3357" s="913"/>
    </row>
    <row r="3358" spans="1:22" ht="10.5" outlineLevel="4" x14ac:dyDescent="0.15">
      <c r="A3358" s="949"/>
      <c r="B3358" s="952"/>
      <c r="C3358" s="955"/>
      <c r="D3358" s="958"/>
      <c r="E3358" s="961"/>
      <c r="F3358" s="967"/>
      <c r="G3358" s="943"/>
      <c r="H3358" s="943"/>
      <c r="I3358" s="943"/>
      <c r="J3358" s="18" t="s">
        <v>159</v>
      </c>
      <c r="K3358" s="21"/>
      <c r="L3358" s="18"/>
      <c r="M3358" s="18"/>
      <c r="N3358" s="18"/>
      <c r="O3358" s="18"/>
      <c r="P3358" s="18"/>
      <c r="Q3358" s="18"/>
      <c r="R3358" s="18"/>
      <c r="S3358" s="946"/>
      <c r="T3358" s="913"/>
      <c r="U3358" s="913"/>
      <c r="V3358" s="913"/>
    </row>
    <row r="3359" spans="1:22" ht="11.25" outlineLevel="4" thickBot="1" x14ac:dyDescent="0.2">
      <c r="A3359" s="950"/>
      <c r="B3359" s="953"/>
      <c r="C3359" s="956"/>
      <c r="D3359" s="959"/>
      <c r="E3359" s="962"/>
      <c r="F3359" s="968"/>
      <c r="G3359" s="944"/>
      <c r="H3359" s="944"/>
      <c r="I3359" s="944"/>
      <c r="J3359" s="19" t="s">
        <v>385</v>
      </c>
      <c r="K3359" s="19">
        <f>SUM(K3355:K3358)</f>
        <v>0</v>
      </c>
      <c r="L3359" s="19">
        <f>SUM(L3355:L3358)</f>
        <v>0</v>
      </c>
      <c r="M3359" s="19">
        <f t="shared" ref="M3359:R3359" si="818">SUM(M3355:M3358)</f>
        <v>0</v>
      </c>
      <c r="N3359" s="19">
        <f t="shared" si="818"/>
        <v>0</v>
      </c>
      <c r="O3359" s="19">
        <f t="shared" si="818"/>
        <v>0</v>
      </c>
      <c r="P3359" s="19">
        <f t="shared" si="818"/>
        <v>0</v>
      </c>
      <c r="Q3359" s="19">
        <f t="shared" si="818"/>
        <v>0</v>
      </c>
      <c r="R3359" s="19">
        <f t="shared" si="818"/>
        <v>0</v>
      </c>
      <c r="S3359" s="947"/>
      <c r="T3359" s="914"/>
      <c r="U3359" s="914"/>
      <c r="V3359" s="914"/>
    </row>
    <row r="3360" spans="1:22" ht="10.5" outlineLevel="4" x14ac:dyDescent="0.15">
      <c r="A3360" s="948" t="s">
        <v>36</v>
      </c>
      <c r="B3360" s="951" t="s">
        <v>11</v>
      </c>
      <c r="C3360" s="954" t="s">
        <v>10</v>
      </c>
      <c r="D3360" s="957" t="s">
        <v>45</v>
      </c>
      <c r="E3360" s="960" t="s">
        <v>11</v>
      </c>
      <c r="F3360" s="963"/>
      <c r="G3360" s="942"/>
      <c r="H3360" s="942"/>
      <c r="I3360" s="942"/>
      <c r="J3360" s="14" t="s">
        <v>156</v>
      </c>
      <c r="K3360" s="20"/>
      <c r="L3360" s="20"/>
      <c r="M3360" s="17"/>
      <c r="N3360" s="17"/>
      <c r="O3360" s="17"/>
      <c r="P3360" s="17"/>
      <c r="Q3360" s="16"/>
      <c r="R3360" s="16"/>
      <c r="S3360" s="945"/>
      <c r="T3360" s="912"/>
      <c r="U3360" s="912"/>
      <c r="V3360" s="912"/>
    </row>
    <row r="3361" spans="1:22" ht="10.5" outlineLevel="4" x14ac:dyDescent="0.15">
      <c r="A3361" s="949"/>
      <c r="B3361" s="952"/>
      <c r="C3361" s="955"/>
      <c r="D3361" s="958"/>
      <c r="E3361" s="961"/>
      <c r="F3361" s="964"/>
      <c r="G3361" s="943"/>
      <c r="H3361" s="943"/>
      <c r="I3361" s="943"/>
      <c r="J3361" s="16" t="s">
        <v>157</v>
      </c>
      <c r="K3361" s="20"/>
      <c r="L3361" s="20"/>
      <c r="M3361" s="17"/>
      <c r="N3361" s="17"/>
      <c r="O3361" s="17"/>
      <c r="P3361" s="17"/>
      <c r="Q3361" s="16"/>
      <c r="R3361" s="16"/>
      <c r="S3361" s="946"/>
      <c r="T3361" s="913"/>
      <c r="U3361" s="913"/>
      <c r="V3361" s="913"/>
    </row>
    <row r="3362" spans="1:22" ht="10.5" outlineLevel="4" x14ac:dyDescent="0.15">
      <c r="A3362" s="949"/>
      <c r="B3362" s="952"/>
      <c r="C3362" s="955"/>
      <c r="D3362" s="958"/>
      <c r="E3362" s="961"/>
      <c r="F3362" s="964"/>
      <c r="G3362" s="943"/>
      <c r="H3362" s="943"/>
      <c r="I3362" s="943"/>
      <c r="J3362" s="16" t="s">
        <v>158</v>
      </c>
      <c r="K3362" s="20"/>
      <c r="L3362" s="20"/>
      <c r="M3362" s="17"/>
      <c r="N3362" s="17"/>
      <c r="O3362" s="17"/>
      <c r="P3362" s="17"/>
      <c r="Q3362" s="16"/>
      <c r="R3362" s="16"/>
      <c r="S3362" s="946"/>
      <c r="T3362" s="913"/>
      <c r="U3362" s="913"/>
      <c r="V3362" s="913"/>
    </row>
    <row r="3363" spans="1:22" ht="10.5" outlineLevel="4" x14ac:dyDescent="0.15">
      <c r="A3363" s="949"/>
      <c r="B3363" s="952"/>
      <c r="C3363" s="955"/>
      <c r="D3363" s="958"/>
      <c r="E3363" s="961"/>
      <c r="F3363" s="964"/>
      <c r="G3363" s="943"/>
      <c r="H3363" s="943"/>
      <c r="I3363" s="943"/>
      <c r="J3363" s="18" t="s">
        <v>159</v>
      </c>
      <c r="K3363" s="21"/>
      <c r="L3363" s="21"/>
      <c r="M3363" s="22"/>
      <c r="N3363" s="22"/>
      <c r="O3363" s="22"/>
      <c r="P3363" s="22"/>
      <c r="Q3363" s="18"/>
      <c r="R3363" s="18"/>
      <c r="S3363" s="946"/>
      <c r="T3363" s="913"/>
      <c r="U3363" s="913"/>
      <c r="V3363" s="913"/>
    </row>
    <row r="3364" spans="1:22" ht="11.25" outlineLevel="4" thickBot="1" x14ac:dyDescent="0.2">
      <c r="A3364" s="950"/>
      <c r="B3364" s="953"/>
      <c r="C3364" s="956"/>
      <c r="D3364" s="959"/>
      <c r="E3364" s="962"/>
      <c r="F3364" s="965"/>
      <c r="G3364" s="944"/>
      <c r="H3364" s="944"/>
      <c r="I3364" s="944"/>
      <c r="J3364" s="19" t="s">
        <v>385</v>
      </c>
      <c r="K3364" s="19">
        <f>SUM(K3360:K3363)</f>
        <v>0</v>
      </c>
      <c r="L3364" s="19">
        <f>SUM(L3360:L3363)</f>
        <v>0</v>
      </c>
      <c r="M3364" s="19">
        <f t="shared" ref="M3364:R3364" si="819">SUM(M3360:M3363)</f>
        <v>0</v>
      </c>
      <c r="N3364" s="19">
        <f t="shared" si="819"/>
        <v>0</v>
      </c>
      <c r="O3364" s="19">
        <f t="shared" si="819"/>
        <v>0</v>
      </c>
      <c r="P3364" s="19">
        <f t="shared" si="819"/>
        <v>0</v>
      </c>
      <c r="Q3364" s="19">
        <f t="shared" si="819"/>
        <v>0</v>
      </c>
      <c r="R3364" s="19">
        <f t="shared" si="819"/>
        <v>0</v>
      </c>
      <c r="S3364" s="947"/>
      <c r="T3364" s="914"/>
      <c r="U3364" s="914"/>
      <c r="V3364" s="914"/>
    </row>
    <row r="3365" spans="1:22" ht="10.5" outlineLevel="4" x14ac:dyDescent="0.15">
      <c r="A3365" s="948" t="s">
        <v>36</v>
      </c>
      <c r="B3365" s="951" t="s">
        <v>11</v>
      </c>
      <c r="C3365" s="954" t="s">
        <v>10</v>
      </c>
      <c r="D3365" s="957" t="s">
        <v>45</v>
      </c>
      <c r="E3365" s="960" t="s">
        <v>12</v>
      </c>
      <c r="F3365" s="963"/>
      <c r="G3365" s="942"/>
      <c r="H3365" s="942"/>
      <c r="I3365" s="942"/>
      <c r="J3365" s="14" t="s">
        <v>156</v>
      </c>
      <c r="K3365" s="20"/>
      <c r="L3365" s="20"/>
      <c r="M3365" s="17"/>
      <c r="N3365" s="17"/>
      <c r="O3365" s="17"/>
      <c r="P3365" s="17"/>
      <c r="Q3365" s="16"/>
      <c r="R3365" s="16"/>
      <c r="S3365" s="945"/>
      <c r="T3365" s="912"/>
      <c r="U3365" s="912"/>
      <c r="V3365" s="912"/>
    </row>
    <row r="3366" spans="1:22" ht="10.5" outlineLevel="4" x14ac:dyDescent="0.15">
      <c r="A3366" s="949"/>
      <c r="B3366" s="952"/>
      <c r="C3366" s="955"/>
      <c r="D3366" s="958"/>
      <c r="E3366" s="961"/>
      <c r="F3366" s="964"/>
      <c r="G3366" s="943"/>
      <c r="H3366" s="943"/>
      <c r="I3366" s="943"/>
      <c r="J3366" s="16" t="s">
        <v>157</v>
      </c>
      <c r="K3366" s="20"/>
      <c r="L3366" s="20"/>
      <c r="M3366" s="17"/>
      <c r="N3366" s="17"/>
      <c r="O3366" s="17"/>
      <c r="P3366" s="17"/>
      <c r="Q3366" s="16"/>
      <c r="R3366" s="16"/>
      <c r="S3366" s="946"/>
      <c r="T3366" s="913"/>
      <c r="U3366" s="913"/>
      <c r="V3366" s="913"/>
    </row>
    <row r="3367" spans="1:22" ht="10.5" outlineLevel="4" x14ac:dyDescent="0.15">
      <c r="A3367" s="949"/>
      <c r="B3367" s="952"/>
      <c r="C3367" s="955"/>
      <c r="D3367" s="958"/>
      <c r="E3367" s="961"/>
      <c r="F3367" s="964"/>
      <c r="G3367" s="943"/>
      <c r="H3367" s="943"/>
      <c r="I3367" s="943"/>
      <c r="J3367" s="16" t="s">
        <v>158</v>
      </c>
      <c r="K3367" s="20"/>
      <c r="L3367" s="20"/>
      <c r="M3367" s="17"/>
      <c r="N3367" s="17"/>
      <c r="O3367" s="17"/>
      <c r="P3367" s="17"/>
      <c r="Q3367" s="16"/>
      <c r="R3367" s="16"/>
      <c r="S3367" s="946"/>
      <c r="T3367" s="913"/>
      <c r="U3367" s="913"/>
      <c r="V3367" s="913"/>
    </row>
    <row r="3368" spans="1:22" ht="10.5" outlineLevel="4" x14ac:dyDescent="0.15">
      <c r="A3368" s="949"/>
      <c r="B3368" s="952"/>
      <c r="C3368" s="955"/>
      <c r="D3368" s="958"/>
      <c r="E3368" s="961"/>
      <c r="F3368" s="964"/>
      <c r="G3368" s="943"/>
      <c r="H3368" s="943"/>
      <c r="I3368" s="943"/>
      <c r="J3368" s="18" t="s">
        <v>159</v>
      </c>
      <c r="K3368" s="21"/>
      <c r="L3368" s="21"/>
      <c r="M3368" s="22"/>
      <c r="N3368" s="22"/>
      <c r="O3368" s="22"/>
      <c r="P3368" s="22"/>
      <c r="Q3368" s="18"/>
      <c r="R3368" s="18"/>
      <c r="S3368" s="946"/>
      <c r="T3368" s="913"/>
      <c r="U3368" s="913"/>
      <c r="V3368" s="913"/>
    </row>
    <row r="3369" spans="1:22" ht="11.25" outlineLevel="4" thickBot="1" x14ac:dyDescent="0.2">
      <c r="A3369" s="950"/>
      <c r="B3369" s="953"/>
      <c r="C3369" s="956"/>
      <c r="D3369" s="959"/>
      <c r="E3369" s="962"/>
      <c r="F3369" s="965"/>
      <c r="G3369" s="944"/>
      <c r="H3369" s="944"/>
      <c r="I3369" s="944"/>
      <c r="J3369" s="19" t="s">
        <v>385</v>
      </c>
      <c r="K3369" s="19">
        <f>SUM(K3365:K3368)</f>
        <v>0</v>
      </c>
      <c r="L3369" s="19">
        <f>SUM(L3365:L3368)</f>
        <v>0</v>
      </c>
      <c r="M3369" s="19">
        <f t="shared" ref="M3369:R3369" si="820">SUM(M3365:M3368)</f>
        <v>0</v>
      </c>
      <c r="N3369" s="19">
        <f t="shared" si="820"/>
        <v>0</v>
      </c>
      <c r="O3369" s="19">
        <f t="shared" si="820"/>
        <v>0</v>
      </c>
      <c r="P3369" s="19">
        <f t="shared" si="820"/>
        <v>0</v>
      </c>
      <c r="Q3369" s="19">
        <f t="shared" si="820"/>
        <v>0</v>
      </c>
      <c r="R3369" s="19">
        <f t="shared" si="820"/>
        <v>0</v>
      </c>
      <c r="S3369" s="947"/>
      <c r="T3369" s="914"/>
      <c r="U3369" s="914"/>
      <c r="V3369" s="914"/>
    </row>
    <row r="3370" spans="1:22" ht="11.25" outlineLevel="3" thickBot="1" x14ac:dyDescent="0.2">
      <c r="A3370" s="30" t="s">
        <v>36</v>
      </c>
      <c r="B3370" s="31" t="s">
        <v>11</v>
      </c>
      <c r="C3370" s="10" t="s">
        <v>10</v>
      </c>
      <c r="D3370" s="25">
        <v>5</v>
      </c>
      <c r="E3370" s="915" t="s">
        <v>46</v>
      </c>
      <c r="F3370" s="916"/>
      <c r="G3370" s="916"/>
      <c r="H3370" s="916"/>
      <c r="I3370" s="916"/>
      <c r="J3370" s="917"/>
      <c r="K3370" s="26">
        <f t="shared" ref="K3370" si="821">K3359+K3364+K3369</f>
        <v>0</v>
      </c>
      <c r="L3370" s="26">
        <f>L3359+L3364+L3368</f>
        <v>0</v>
      </c>
      <c r="M3370" s="26">
        <f t="shared" ref="M3370:R3370" si="822">M3359+M3364+M3368</f>
        <v>0</v>
      </c>
      <c r="N3370" s="26">
        <f t="shared" si="822"/>
        <v>0</v>
      </c>
      <c r="O3370" s="26">
        <f t="shared" si="822"/>
        <v>0</v>
      </c>
      <c r="P3370" s="26">
        <f t="shared" si="822"/>
        <v>0</v>
      </c>
      <c r="Q3370" s="26">
        <f t="shared" si="822"/>
        <v>0</v>
      </c>
      <c r="R3370" s="26">
        <f t="shared" si="822"/>
        <v>0</v>
      </c>
      <c r="S3370" s="42" t="s">
        <v>13</v>
      </c>
      <c r="T3370" s="43" t="s">
        <v>13</v>
      </c>
      <c r="U3370" s="44" t="s">
        <v>13</v>
      </c>
      <c r="V3370" s="45" t="s">
        <v>13</v>
      </c>
    </row>
    <row r="3371" spans="1:22" ht="11.25" customHeight="1" outlineLevel="4" thickBot="1" x14ac:dyDescent="0.2">
      <c r="A3371" s="11" t="s">
        <v>36</v>
      </c>
      <c r="B3371" s="12" t="s">
        <v>11</v>
      </c>
      <c r="C3371" s="86" t="s">
        <v>10</v>
      </c>
      <c r="D3371" s="13">
        <v>6</v>
      </c>
      <c r="E3371" s="969" t="s">
        <v>290</v>
      </c>
      <c r="F3371" s="970"/>
      <c r="G3371" s="970"/>
      <c r="H3371" s="970"/>
      <c r="I3371" s="970"/>
      <c r="J3371" s="970"/>
      <c r="K3371" s="970"/>
      <c r="L3371" s="970"/>
      <c r="M3371" s="970"/>
      <c r="N3371" s="970"/>
      <c r="O3371" s="970"/>
      <c r="P3371" s="970"/>
      <c r="Q3371" s="970"/>
      <c r="R3371" s="970"/>
      <c r="S3371" s="970"/>
      <c r="T3371" s="970"/>
      <c r="U3371" s="970"/>
      <c r="V3371" s="971"/>
    </row>
    <row r="3372" spans="1:22" ht="10.5" outlineLevel="4" x14ac:dyDescent="0.15">
      <c r="A3372" s="948" t="s">
        <v>36</v>
      </c>
      <c r="B3372" s="951" t="s">
        <v>11</v>
      </c>
      <c r="C3372" s="954" t="s">
        <v>10</v>
      </c>
      <c r="D3372" s="957" t="s">
        <v>48</v>
      </c>
      <c r="E3372" s="960" t="s">
        <v>10</v>
      </c>
      <c r="F3372" s="966"/>
      <c r="G3372" s="942"/>
      <c r="H3372" s="942"/>
      <c r="I3372" s="942"/>
      <c r="J3372" s="16" t="s">
        <v>156</v>
      </c>
      <c r="K3372" s="20"/>
      <c r="L3372" s="14"/>
      <c r="M3372" s="15"/>
      <c r="N3372" s="15"/>
      <c r="O3372" s="15"/>
      <c r="P3372" s="15"/>
      <c r="Q3372" s="14"/>
      <c r="R3372" s="14"/>
      <c r="S3372" s="945"/>
      <c r="T3372" s="912"/>
      <c r="U3372" s="912"/>
      <c r="V3372" s="912"/>
    </row>
    <row r="3373" spans="1:22" ht="10.5" outlineLevel="4" x14ac:dyDescent="0.15">
      <c r="A3373" s="949"/>
      <c r="B3373" s="952"/>
      <c r="C3373" s="955"/>
      <c r="D3373" s="958"/>
      <c r="E3373" s="961"/>
      <c r="F3373" s="967"/>
      <c r="G3373" s="943"/>
      <c r="H3373" s="943"/>
      <c r="I3373" s="943"/>
      <c r="J3373" s="16" t="s">
        <v>157</v>
      </c>
      <c r="K3373" s="20"/>
      <c r="L3373" s="16"/>
      <c r="M3373" s="17"/>
      <c r="N3373" s="17"/>
      <c r="O3373" s="17"/>
      <c r="P3373" s="17"/>
      <c r="Q3373" s="16"/>
      <c r="R3373" s="16"/>
      <c r="S3373" s="946"/>
      <c r="T3373" s="913"/>
      <c r="U3373" s="913"/>
      <c r="V3373" s="913"/>
    </row>
    <row r="3374" spans="1:22" ht="10.5" outlineLevel="4" x14ac:dyDescent="0.15">
      <c r="A3374" s="949"/>
      <c r="B3374" s="952"/>
      <c r="C3374" s="955"/>
      <c r="D3374" s="958"/>
      <c r="E3374" s="961"/>
      <c r="F3374" s="967"/>
      <c r="G3374" s="943"/>
      <c r="H3374" s="943"/>
      <c r="I3374" s="943"/>
      <c r="J3374" s="16" t="s">
        <v>158</v>
      </c>
      <c r="K3374" s="20"/>
      <c r="L3374" s="16"/>
      <c r="M3374" s="17"/>
      <c r="N3374" s="17"/>
      <c r="O3374" s="17"/>
      <c r="P3374" s="17"/>
      <c r="Q3374" s="16"/>
      <c r="R3374" s="16"/>
      <c r="S3374" s="946"/>
      <c r="T3374" s="913"/>
      <c r="U3374" s="913"/>
      <c r="V3374" s="913"/>
    </row>
    <row r="3375" spans="1:22" ht="10.5" outlineLevel="4" x14ac:dyDescent="0.15">
      <c r="A3375" s="949"/>
      <c r="B3375" s="952"/>
      <c r="C3375" s="955"/>
      <c r="D3375" s="958"/>
      <c r="E3375" s="961"/>
      <c r="F3375" s="967"/>
      <c r="G3375" s="943"/>
      <c r="H3375" s="943"/>
      <c r="I3375" s="943"/>
      <c r="J3375" s="18" t="s">
        <v>159</v>
      </c>
      <c r="K3375" s="21"/>
      <c r="L3375" s="18"/>
      <c r="M3375" s="18"/>
      <c r="N3375" s="18"/>
      <c r="O3375" s="18"/>
      <c r="P3375" s="18"/>
      <c r="Q3375" s="18"/>
      <c r="R3375" s="18"/>
      <c r="S3375" s="946"/>
      <c r="T3375" s="913"/>
      <c r="U3375" s="913"/>
      <c r="V3375" s="913"/>
    </row>
    <row r="3376" spans="1:22" ht="11.25" outlineLevel="4" thickBot="1" x14ac:dyDescent="0.2">
      <c r="A3376" s="950"/>
      <c r="B3376" s="953"/>
      <c r="C3376" s="956"/>
      <c r="D3376" s="959"/>
      <c r="E3376" s="962"/>
      <c r="F3376" s="968"/>
      <c r="G3376" s="944"/>
      <c r="H3376" s="944"/>
      <c r="I3376" s="944"/>
      <c r="J3376" s="19" t="s">
        <v>385</v>
      </c>
      <c r="K3376" s="19">
        <f>SUM(K3372:K3375)</f>
        <v>0</v>
      </c>
      <c r="L3376" s="19">
        <f>SUM(L3372:L3375)</f>
        <v>0</v>
      </c>
      <c r="M3376" s="19">
        <f t="shared" ref="M3376:R3376" si="823">SUM(M3372:M3375)</f>
        <v>0</v>
      </c>
      <c r="N3376" s="19">
        <f t="shared" si="823"/>
        <v>0</v>
      </c>
      <c r="O3376" s="19">
        <f t="shared" si="823"/>
        <v>0</v>
      </c>
      <c r="P3376" s="19">
        <f t="shared" si="823"/>
        <v>0</v>
      </c>
      <c r="Q3376" s="19">
        <f t="shared" si="823"/>
        <v>0</v>
      </c>
      <c r="R3376" s="19">
        <f t="shared" si="823"/>
        <v>0</v>
      </c>
      <c r="S3376" s="947"/>
      <c r="T3376" s="914"/>
      <c r="U3376" s="914"/>
      <c r="V3376" s="914"/>
    </row>
    <row r="3377" spans="1:22" ht="10.5" outlineLevel="4" x14ac:dyDescent="0.15">
      <c r="A3377" s="948" t="s">
        <v>36</v>
      </c>
      <c r="B3377" s="951" t="s">
        <v>11</v>
      </c>
      <c r="C3377" s="954" t="s">
        <v>10</v>
      </c>
      <c r="D3377" s="957" t="s">
        <v>48</v>
      </c>
      <c r="E3377" s="960" t="s">
        <v>11</v>
      </c>
      <c r="F3377" s="963"/>
      <c r="G3377" s="942"/>
      <c r="H3377" s="942"/>
      <c r="I3377" s="942"/>
      <c r="J3377" s="14" t="s">
        <v>156</v>
      </c>
      <c r="K3377" s="20"/>
      <c r="L3377" s="20"/>
      <c r="M3377" s="17"/>
      <c r="N3377" s="17"/>
      <c r="O3377" s="17"/>
      <c r="P3377" s="17"/>
      <c r="Q3377" s="16"/>
      <c r="R3377" s="16"/>
      <c r="S3377" s="945"/>
      <c r="T3377" s="912"/>
      <c r="U3377" s="912"/>
      <c r="V3377" s="912"/>
    </row>
    <row r="3378" spans="1:22" ht="10.5" outlineLevel="4" x14ac:dyDescent="0.15">
      <c r="A3378" s="949"/>
      <c r="B3378" s="952"/>
      <c r="C3378" s="955"/>
      <c r="D3378" s="958"/>
      <c r="E3378" s="961"/>
      <c r="F3378" s="964"/>
      <c r="G3378" s="943"/>
      <c r="H3378" s="943"/>
      <c r="I3378" s="943"/>
      <c r="J3378" s="16" t="s">
        <v>157</v>
      </c>
      <c r="K3378" s="20"/>
      <c r="L3378" s="20"/>
      <c r="M3378" s="17"/>
      <c r="N3378" s="17"/>
      <c r="O3378" s="17"/>
      <c r="P3378" s="17"/>
      <c r="Q3378" s="16"/>
      <c r="R3378" s="16"/>
      <c r="S3378" s="946"/>
      <c r="T3378" s="913"/>
      <c r="U3378" s="913"/>
      <c r="V3378" s="913"/>
    </row>
    <row r="3379" spans="1:22" ht="10.5" outlineLevel="4" x14ac:dyDescent="0.15">
      <c r="A3379" s="949"/>
      <c r="B3379" s="952"/>
      <c r="C3379" s="955"/>
      <c r="D3379" s="958"/>
      <c r="E3379" s="961"/>
      <c r="F3379" s="964"/>
      <c r="G3379" s="943"/>
      <c r="H3379" s="943"/>
      <c r="I3379" s="943"/>
      <c r="J3379" s="16" t="s">
        <v>158</v>
      </c>
      <c r="K3379" s="20"/>
      <c r="L3379" s="20"/>
      <c r="M3379" s="17"/>
      <c r="N3379" s="17"/>
      <c r="O3379" s="17"/>
      <c r="P3379" s="17"/>
      <c r="Q3379" s="16"/>
      <c r="R3379" s="16"/>
      <c r="S3379" s="946"/>
      <c r="T3379" s="913"/>
      <c r="U3379" s="913"/>
      <c r="V3379" s="913"/>
    </row>
    <row r="3380" spans="1:22" ht="10.5" outlineLevel="4" x14ac:dyDescent="0.15">
      <c r="A3380" s="949"/>
      <c r="B3380" s="952"/>
      <c r="C3380" s="955"/>
      <c r="D3380" s="958"/>
      <c r="E3380" s="961"/>
      <c r="F3380" s="964"/>
      <c r="G3380" s="943"/>
      <c r="H3380" s="943"/>
      <c r="I3380" s="943"/>
      <c r="J3380" s="18" t="s">
        <v>159</v>
      </c>
      <c r="K3380" s="21"/>
      <c r="L3380" s="21"/>
      <c r="M3380" s="22"/>
      <c r="N3380" s="22"/>
      <c r="O3380" s="22"/>
      <c r="P3380" s="22"/>
      <c r="Q3380" s="18"/>
      <c r="R3380" s="18"/>
      <c r="S3380" s="946"/>
      <c r="T3380" s="913"/>
      <c r="U3380" s="913"/>
      <c r="V3380" s="913"/>
    </row>
    <row r="3381" spans="1:22" ht="11.25" outlineLevel="4" thickBot="1" x14ac:dyDescent="0.2">
      <c r="A3381" s="950"/>
      <c r="B3381" s="953"/>
      <c r="C3381" s="956"/>
      <c r="D3381" s="959"/>
      <c r="E3381" s="962"/>
      <c r="F3381" s="965"/>
      <c r="G3381" s="944"/>
      <c r="H3381" s="944"/>
      <c r="I3381" s="944"/>
      <c r="J3381" s="19" t="s">
        <v>385</v>
      </c>
      <c r="K3381" s="19">
        <f>SUM(K3377:K3380)</f>
        <v>0</v>
      </c>
      <c r="L3381" s="19">
        <f>SUM(L3377:L3380)</f>
        <v>0</v>
      </c>
      <c r="M3381" s="19">
        <f t="shared" ref="M3381:R3381" si="824">SUM(M3377:M3380)</f>
        <v>0</v>
      </c>
      <c r="N3381" s="19">
        <f t="shared" si="824"/>
        <v>0</v>
      </c>
      <c r="O3381" s="19">
        <f t="shared" si="824"/>
        <v>0</v>
      </c>
      <c r="P3381" s="19">
        <f t="shared" si="824"/>
        <v>0</v>
      </c>
      <c r="Q3381" s="19">
        <f t="shared" si="824"/>
        <v>0</v>
      </c>
      <c r="R3381" s="19">
        <f t="shared" si="824"/>
        <v>0</v>
      </c>
      <c r="S3381" s="947"/>
      <c r="T3381" s="914"/>
      <c r="U3381" s="914"/>
      <c r="V3381" s="914"/>
    </row>
    <row r="3382" spans="1:22" ht="10.5" outlineLevel="4" x14ac:dyDescent="0.15">
      <c r="A3382" s="948" t="s">
        <v>36</v>
      </c>
      <c r="B3382" s="951" t="s">
        <v>11</v>
      </c>
      <c r="C3382" s="954" t="s">
        <v>10</v>
      </c>
      <c r="D3382" s="957" t="s">
        <v>48</v>
      </c>
      <c r="E3382" s="960" t="s">
        <v>12</v>
      </c>
      <c r="F3382" s="963"/>
      <c r="G3382" s="942"/>
      <c r="H3382" s="942"/>
      <c r="I3382" s="942"/>
      <c r="J3382" s="14" t="s">
        <v>156</v>
      </c>
      <c r="K3382" s="20"/>
      <c r="L3382" s="20"/>
      <c r="M3382" s="17"/>
      <c r="N3382" s="17"/>
      <c r="O3382" s="17"/>
      <c r="P3382" s="17"/>
      <c r="Q3382" s="16"/>
      <c r="R3382" s="16"/>
      <c r="S3382" s="945"/>
      <c r="T3382" s="912"/>
      <c r="U3382" s="912"/>
      <c r="V3382" s="912"/>
    </row>
    <row r="3383" spans="1:22" ht="10.5" outlineLevel="4" x14ac:dyDescent="0.15">
      <c r="A3383" s="949"/>
      <c r="B3383" s="952"/>
      <c r="C3383" s="955"/>
      <c r="D3383" s="958"/>
      <c r="E3383" s="961"/>
      <c r="F3383" s="964"/>
      <c r="G3383" s="943"/>
      <c r="H3383" s="943"/>
      <c r="I3383" s="943"/>
      <c r="J3383" s="16" t="s">
        <v>157</v>
      </c>
      <c r="K3383" s="20"/>
      <c r="L3383" s="20"/>
      <c r="M3383" s="17"/>
      <c r="N3383" s="17"/>
      <c r="O3383" s="17"/>
      <c r="P3383" s="17"/>
      <c r="Q3383" s="16"/>
      <c r="R3383" s="16"/>
      <c r="S3383" s="946"/>
      <c r="T3383" s="913"/>
      <c r="U3383" s="913"/>
      <c r="V3383" s="913"/>
    </row>
    <row r="3384" spans="1:22" ht="10.5" outlineLevel="4" x14ac:dyDescent="0.15">
      <c r="A3384" s="949"/>
      <c r="B3384" s="952"/>
      <c r="C3384" s="955"/>
      <c r="D3384" s="958"/>
      <c r="E3384" s="961"/>
      <c r="F3384" s="964"/>
      <c r="G3384" s="943"/>
      <c r="H3384" s="943"/>
      <c r="I3384" s="943"/>
      <c r="J3384" s="16" t="s">
        <v>158</v>
      </c>
      <c r="K3384" s="20"/>
      <c r="L3384" s="20"/>
      <c r="M3384" s="17"/>
      <c r="N3384" s="17"/>
      <c r="O3384" s="17"/>
      <c r="P3384" s="17"/>
      <c r="Q3384" s="16"/>
      <c r="R3384" s="16"/>
      <c r="S3384" s="946"/>
      <c r="T3384" s="913"/>
      <c r="U3384" s="913"/>
      <c r="V3384" s="913"/>
    </row>
    <row r="3385" spans="1:22" ht="10.5" outlineLevel="4" x14ac:dyDescent="0.15">
      <c r="A3385" s="949"/>
      <c r="B3385" s="952"/>
      <c r="C3385" s="955"/>
      <c r="D3385" s="958"/>
      <c r="E3385" s="961"/>
      <c r="F3385" s="964"/>
      <c r="G3385" s="943"/>
      <c r="H3385" s="943"/>
      <c r="I3385" s="943"/>
      <c r="J3385" s="18" t="s">
        <v>159</v>
      </c>
      <c r="K3385" s="21"/>
      <c r="L3385" s="21"/>
      <c r="M3385" s="22"/>
      <c r="N3385" s="22"/>
      <c r="O3385" s="22"/>
      <c r="P3385" s="22"/>
      <c r="Q3385" s="18"/>
      <c r="R3385" s="18"/>
      <c r="S3385" s="946"/>
      <c r="T3385" s="913"/>
      <c r="U3385" s="913"/>
      <c r="V3385" s="913"/>
    </row>
    <row r="3386" spans="1:22" ht="11.25" outlineLevel="4" thickBot="1" x14ac:dyDescent="0.2">
      <c r="A3386" s="950"/>
      <c r="B3386" s="953"/>
      <c r="C3386" s="956"/>
      <c r="D3386" s="959"/>
      <c r="E3386" s="962"/>
      <c r="F3386" s="965"/>
      <c r="G3386" s="944"/>
      <c r="H3386" s="944"/>
      <c r="I3386" s="944"/>
      <c r="J3386" s="19" t="s">
        <v>385</v>
      </c>
      <c r="K3386" s="19">
        <f>SUM(K3382:K3385)</f>
        <v>0</v>
      </c>
      <c r="L3386" s="19">
        <f>SUM(L3382:L3385)</f>
        <v>0</v>
      </c>
      <c r="M3386" s="19">
        <f t="shared" ref="M3386:R3386" si="825">SUM(M3382:M3385)</f>
        <v>0</v>
      </c>
      <c r="N3386" s="19">
        <f t="shared" si="825"/>
        <v>0</v>
      </c>
      <c r="O3386" s="19">
        <f t="shared" si="825"/>
        <v>0</v>
      </c>
      <c r="P3386" s="19">
        <f t="shared" si="825"/>
        <v>0</v>
      </c>
      <c r="Q3386" s="19">
        <f t="shared" si="825"/>
        <v>0</v>
      </c>
      <c r="R3386" s="19">
        <f t="shared" si="825"/>
        <v>0</v>
      </c>
      <c r="S3386" s="947"/>
      <c r="T3386" s="914"/>
      <c r="U3386" s="914"/>
      <c r="V3386" s="914"/>
    </row>
    <row r="3387" spans="1:22" ht="11.25" outlineLevel="3" thickBot="1" x14ac:dyDescent="0.2">
      <c r="A3387" s="30" t="s">
        <v>36</v>
      </c>
      <c r="B3387" s="31" t="s">
        <v>11</v>
      </c>
      <c r="C3387" s="10" t="s">
        <v>10</v>
      </c>
      <c r="D3387" s="25">
        <v>6</v>
      </c>
      <c r="E3387" s="915" t="s">
        <v>46</v>
      </c>
      <c r="F3387" s="916"/>
      <c r="G3387" s="916"/>
      <c r="H3387" s="916"/>
      <c r="I3387" s="916"/>
      <c r="J3387" s="917"/>
      <c r="K3387" s="26">
        <f t="shared" ref="K3387" si="826">K3376+K3381+K3386</f>
        <v>0</v>
      </c>
      <c r="L3387" s="26">
        <f>L3376+L3381+L3386</f>
        <v>0</v>
      </c>
      <c r="M3387" s="26">
        <f t="shared" ref="M3387:R3387" si="827">M3376+M3381+M3386</f>
        <v>0</v>
      </c>
      <c r="N3387" s="26">
        <f t="shared" si="827"/>
        <v>0</v>
      </c>
      <c r="O3387" s="26">
        <f t="shared" si="827"/>
        <v>0</v>
      </c>
      <c r="P3387" s="26">
        <f t="shared" si="827"/>
        <v>0</v>
      </c>
      <c r="Q3387" s="26">
        <f t="shared" si="827"/>
        <v>0</v>
      </c>
      <c r="R3387" s="26">
        <f t="shared" si="827"/>
        <v>0</v>
      </c>
      <c r="S3387" s="42" t="s">
        <v>13</v>
      </c>
      <c r="T3387" s="43" t="s">
        <v>13</v>
      </c>
      <c r="U3387" s="44" t="s">
        <v>13</v>
      </c>
      <c r="V3387" s="45" t="s">
        <v>13</v>
      </c>
    </row>
    <row r="3388" spans="1:22" ht="11.25" customHeight="1" outlineLevel="4" thickBot="1" x14ac:dyDescent="0.2">
      <c r="A3388" s="11" t="s">
        <v>36</v>
      </c>
      <c r="B3388" s="12" t="s">
        <v>11</v>
      </c>
      <c r="C3388" s="86" t="s">
        <v>10</v>
      </c>
      <c r="D3388" s="13">
        <v>7</v>
      </c>
      <c r="E3388" s="969" t="s">
        <v>151</v>
      </c>
      <c r="F3388" s="970"/>
      <c r="G3388" s="970"/>
      <c r="H3388" s="970"/>
      <c r="I3388" s="970"/>
      <c r="J3388" s="970"/>
      <c r="K3388" s="970"/>
      <c r="L3388" s="970"/>
      <c r="M3388" s="970"/>
      <c r="N3388" s="970"/>
      <c r="O3388" s="970"/>
      <c r="P3388" s="970"/>
      <c r="Q3388" s="970"/>
      <c r="R3388" s="970"/>
      <c r="S3388" s="970"/>
      <c r="T3388" s="970"/>
      <c r="U3388" s="970"/>
      <c r="V3388" s="971"/>
    </row>
    <row r="3389" spans="1:22" ht="10.5" outlineLevel="4" x14ac:dyDescent="0.15">
      <c r="A3389" s="948" t="s">
        <v>36</v>
      </c>
      <c r="B3389" s="951" t="s">
        <v>11</v>
      </c>
      <c r="C3389" s="954" t="s">
        <v>10</v>
      </c>
      <c r="D3389" s="957" t="s">
        <v>49</v>
      </c>
      <c r="E3389" s="960" t="s">
        <v>10</v>
      </c>
      <c r="F3389" s="966"/>
      <c r="G3389" s="942"/>
      <c r="H3389" s="942"/>
      <c r="I3389" s="942"/>
      <c r="J3389" s="16" t="s">
        <v>156</v>
      </c>
      <c r="K3389" s="20"/>
      <c r="L3389" s="14"/>
      <c r="M3389" s="15"/>
      <c r="N3389" s="15"/>
      <c r="O3389" s="15"/>
      <c r="P3389" s="15"/>
      <c r="Q3389" s="14"/>
      <c r="R3389" s="14"/>
      <c r="S3389" s="945"/>
      <c r="T3389" s="912"/>
      <c r="U3389" s="912"/>
      <c r="V3389" s="912"/>
    </row>
    <row r="3390" spans="1:22" ht="10.5" outlineLevel="4" x14ac:dyDescent="0.15">
      <c r="A3390" s="949"/>
      <c r="B3390" s="952"/>
      <c r="C3390" s="955"/>
      <c r="D3390" s="958"/>
      <c r="E3390" s="961"/>
      <c r="F3390" s="967"/>
      <c r="G3390" s="943"/>
      <c r="H3390" s="943"/>
      <c r="I3390" s="943"/>
      <c r="J3390" s="16" t="s">
        <v>157</v>
      </c>
      <c r="K3390" s="20"/>
      <c r="L3390" s="16"/>
      <c r="M3390" s="17"/>
      <c r="N3390" s="17"/>
      <c r="O3390" s="17"/>
      <c r="P3390" s="17"/>
      <c r="Q3390" s="16"/>
      <c r="R3390" s="16"/>
      <c r="S3390" s="946"/>
      <c r="T3390" s="913"/>
      <c r="U3390" s="913"/>
      <c r="V3390" s="913"/>
    </row>
    <row r="3391" spans="1:22" ht="10.5" outlineLevel="4" x14ac:dyDescent="0.15">
      <c r="A3391" s="949"/>
      <c r="B3391" s="952"/>
      <c r="C3391" s="955"/>
      <c r="D3391" s="958"/>
      <c r="E3391" s="961"/>
      <c r="F3391" s="967"/>
      <c r="G3391" s="943"/>
      <c r="H3391" s="943"/>
      <c r="I3391" s="943"/>
      <c r="J3391" s="16" t="s">
        <v>158</v>
      </c>
      <c r="K3391" s="20"/>
      <c r="L3391" s="16"/>
      <c r="M3391" s="17"/>
      <c r="N3391" s="17"/>
      <c r="O3391" s="17"/>
      <c r="P3391" s="17"/>
      <c r="Q3391" s="16"/>
      <c r="R3391" s="16"/>
      <c r="S3391" s="946"/>
      <c r="T3391" s="913"/>
      <c r="U3391" s="913"/>
      <c r="V3391" s="913"/>
    </row>
    <row r="3392" spans="1:22" ht="10.5" outlineLevel="4" x14ac:dyDescent="0.15">
      <c r="A3392" s="949"/>
      <c r="B3392" s="952"/>
      <c r="C3392" s="955"/>
      <c r="D3392" s="958"/>
      <c r="E3392" s="961"/>
      <c r="F3392" s="967"/>
      <c r="G3392" s="943"/>
      <c r="H3392" s="943"/>
      <c r="I3392" s="943"/>
      <c r="J3392" s="18" t="s">
        <v>159</v>
      </c>
      <c r="K3392" s="21"/>
      <c r="L3392" s="18"/>
      <c r="M3392" s="18"/>
      <c r="N3392" s="18"/>
      <c r="O3392" s="18"/>
      <c r="P3392" s="18"/>
      <c r="Q3392" s="18"/>
      <c r="R3392" s="18"/>
      <c r="S3392" s="946"/>
      <c r="T3392" s="913"/>
      <c r="U3392" s="913"/>
      <c r="V3392" s="913"/>
    </row>
    <row r="3393" spans="1:22" ht="11.25" outlineLevel="4" thickBot="1" x14ac:dyDescent="0.2">
      <c r="A3393" s="950"/>
      <c r="B3393" s="953"/>
      <c r="C3393" s="956"/>
      <c r="D3393" s="959"/>
      <c r="E3393" s="962"/>
      <c r="F3393" s="968"/>
      <c r="G3393" s="944"/>
      <c r="H3393" s="944"/>
      <c r="I3393" s="944"/>
      <c r="J3393" s="19" t="s">
        <v>385</v>
      </c>
      <c r="K3393" s="19">
        <f>SUM(K3389:K3392)</f>
        <v>0</v>
      </c>
      <c r="L3393" s="19">
        <f>SUM(L3389:L3392)</f>
        <v>0</v>
      </c>
      <c r="M3393" s="19">
        <f t="shared" ref="M3393:R3393" si="828">SUM(M3389:M3392)</f>
        <v>0</v>
      </c>
      <c r="N3393" s="19">
        <f t="shared" si="828"/>
        <v>0</v>
      </c>
      <c r="O3393" s="19">
        <f t="shared" si="828"/>
        <v>0</v>
      </c>
      <c r="P3393" s="19">
        <f t="shared" si="828"/>
        <v>0</v>
      </c>
      <c r="Q3393" s="19">
        <f t="shared" si="828"/>
        <v>0</v>
      </c>
      <c r="R3393" s="19">
        <f t="shared" si="828"/>
        <v>0</v>
      </c>
      <c r="S3393" s="947"/>
      <c r="T3393" s="914"/>
      <c r="U3393" s="914"/>
      <c r="V3393" s="914"/>
    </row>
    <row r="3394" spans="1:22" ht="10.5" outlineLevel="4" x14ac:dyDescent="0.15">
      <c r="A3394" s="948" t="s">
        <v>36</v>
      </c>
      <c r="B3394" s="951" t="s">
        <v>11</v>
      </c>
      <c r="C3394" s="954" t="s">
        <v>10</v>
      </c>
      <c r="D3394" s="957" t="s">
        <v>49</v>
      </c>
      <c r="E3394" s="960" t="s">
        <v>11</v>
      </c>
      <c r="F3394" s="963"/>
      <c r="G3394" s="942"/>
      <c r="H3394" s="942"/>
      <c r="I3394" s="942"/>
      <c r="J3394" s="14" t="s">
        <v>156</v>
      </c>
      <c r="K3394" s="20"/>
      <c r="L3394" s="20"/>
      <c r="M3394" s="17"/>
      <c r="N3394" s="17"/>
      <c r="O3394" s="17"/>
      <c r="P3394" s="17"/>
      <c r="Q3394" s="16"/>
      <c r="R3394" s="16"/>
      <c r="S3394" s="945"/>
      <c r="T3394" s="912"/>
      <c r="U3394" s="912"/>
      <c r="V3394" s="912"/>
    </row>
    <row r="3395" spans="1:22" ht="10.5" outlineLevel="4" x14ac:dyDescent="0.15">
      <c r="A3395" s="949"/>
      <c r="B3395" s="952"/>
      <c r="C3395" s="955"/>
      <c r="D3395" s="958"/>
      <c r="E3395" s="961"/>
      <c r="F3395" s="964"/>
      <c r="G3395" s="943"/>
      <c r="H3395" s="943"/>
      <c r="I3395" s="943"/>
      <c r="J3395" s="16" t="s">
        <v>157</v>
      </c>
      <c r="K3395" s="20"/>
      <c r="L3395" s="20"/>
      <c r="M3395" s="17"/>
      <c r="N3395" s="17"/>
      <c r="O3395" s="17"/>
      <c r="P3395" s="17"/>
      <c r="Q3395" s="16"/>
      <c r="R3395" s="16"/>
      <c r="S3395" s="946"/>
      <c r="T3395" s="913"/>
      <c r="U3395" s="913"/>
      <c r="V3395" s="913"/>
    </row>
    <row r="3396" spans="1:22" ht="10.5" outlineLevel="4" x14ac:dyDescent="0.15">
      <c r="A3396" s="949"/>
      <c r="B3396" s="952"/>
      <c r="C3396" s="955"/>
      <c r="D3396" s="958"/>
      <c r="E3396" s="961"/>
      <c r="F3396" s="964"/>
      <c r="G3396" s="943"/>
      <c r="H3396" s="943"/>
      <c r="I3396" s="943"/>
      <c r="J3396" s="16" t="s">
        <v>158</v>
      </c>
      <c r="K3396" s="20"/>
      <c r="L3396" s="20"/>
      <c r="M3396" s="17"/>
      <c r="N3396" s="17"/>
      <c r="O3396" s="17"/>
      <c r="P3396" s="17"/>
      <c r="Q3396" s="16"/>
      <c r="R3396" s="16"/>
      <c r="S3396" s="946"/>
      <c r="T3396" s="913"/>
      <c r="U3396" s="913"/>
      <c r="V3396" s="913"/>
    </row>
    <row r="3397" spans="1:22" ht="10.5" outlineLevel="4" x14ac:dyDescent="0.15">
      <c r="A3397" s="949"/>
      <c r="B3397" s="952"/>
      <c r="C3397" s="955"/>
      <c r="D3397" s="958"/>
      <c r="E3397" s="961"/>
      <c r="F3397" s="964"/>
      <c r="G3397" s="943"/>
      <c r="H3397" s="943"/>
      <c r="I3397" s="943"/>
      <c r="J3397" s="18" t="s">
        <v>159</v>
      </c>
      <c r="K3397" s="21"/>
      <c r="L3397" s="21"/>
      <c r="M3397" s="22"/>
      <c r="N3397" s="22"/>
      <c r="O3397" s="22"/>
      <c r="P3397" s="22"/>
      <c r="Q3397" s="18"/>
      <c r="R3397" s="18"/>
      <c r="S3397" s="946"/>
      <c r="T3397" s="913"/>
      <c r="U3397" s="913"/>
      <c r="V3397" s="913"/>
    </row>
    <row r="3398" spans="1:22" ht="11.25" outlineLevel="4" thickBot="1" x14ac:dyDescent="0.2">
      <c r="A3398" s="950"/>
      <c r="B3398" s="953"/>
      <c r="C3398" s="956"/>
      <c r="D3398" s="959"/>
      <c r="E3398" s="962"/>
      <c r="F3398" s="965"/>
      <c r="G3398" s="944"/>
      <c r="H3398" s="944"/>
      <c r="I3398" s="944"/>
      <c r="J3398" s="19" t="s">
        <v>385</v>
      </c>
      <c r="K3398" s="19">
        <f>SUM(K3394:K3397)</f>
        <v>0</v>
      </c>
      <c r="L3398" s="19">
        <f>SUM(L3394:L3397)</f>
        <v>0</v>
      </c>
      <c r="M3398" s="19">
        <f t="shared" ref="M3398:R3398" si="829">SUM(M3394:M3397)</f>
        <v>0</v>
      </c>
      <c r="N3398" s="19">
        <f t="shared" si="829"/>
        <v>0</v>
      </c>
      <c r="O3398" s="19">
        <f t="shared" si="829"/>
        <v>0</v>
      </c>
      <c r="P3398" s="19">
        <f t="shared" si="829"/>
        <v>0</v>
      </c>
      <c r="Q3398" s="19">
        <f t="shared" si="829"/>
        <v>0</v>
      </c>
      <c r="R3398" s="19">
        <f t="shared" si="829"/>
        <v>0</v>
      </c>
      <c r="S3398" s="947"/>
      <c r="T3398" s="914"/>
      <c r="U3398" s="914"/>
      <c r="V3398" s="914"/>
    </row>
    <row r="3399" spans="1:22" ht="10.5" outlineLevel="4" x14ac:dyDescent="0.15">
      <c r="A3399" s="948" t="s">
        <v>36</v>
      </c>
      <c r="B3399" s="951" t="s">
        <v>11</v>
      </c>
      <c r="C3399" s="954" t="s">
        <v>10</v>
      </c>
      <c r="D3399" s="957" t="s">
        <v>49</v>
      </c>
      <c r="E3399" s="960" t="s">
        <v>12</v>
      </c>
      <c r="F3399" s="963"/>
      <c r="G3399" s="942"/>
      <c r="H3399" s="942"/>
      <c r="I3399" s="942"/>
      <c r="J3399" s="14" t="s">
        <v>156</v>
      </c>
      <c r="K3399" s="20"/>
      <c r="L3399" s="20"/>
      <c r="M3399" s="17"/>
      <c r="N3399" s="17"/>
      <c r="O3399" s="17"/>
      <c r="P3399" s="17"/>
      <c r="Q3399" s="16"/>
      <c r="R3399" s="16"/>
      <c r="S3399" s="945"/>
      <c r="T3399" s="912"/>
      <c r="U3399" s="912"/>
      <c r="V3399" s="912"/>
    </row>
    <row r="3400" spans="1:22" ht="10.5" outlineLevel="4" x14ac:dyDescent="0.15">
      <c r="A3400" s="949"/>
      <c r="B3400" s="952"/>
      <c r="C3400" s="955"/>
      <c r="D3400" s="958"/>
      <c r="E3400" s="961"/>
      <c r="F3400" s="964"/>
      <c r="G3400" s="943"/>
      <c r="H3400" s="943"/>
      <c r="I3400" s="943"/>
      <c r="J3400" s="16" t="s">
        <v>157</v>
      </c>
      <c r="K3400" s="20"/>
      <c r="L3400" s="20"/>
      <c r="M3400" s="17"/>
      <c r="N3400" s="17"/>
      <c r="O3400" s="17"/>
      <c r="P3400" s="17"/>
      <c r="Q3400" s="16"/>
      <c r="R3400" s="16"/>
      <c r="S3400" s="946"/>
      <c r="T3400" s="913"/>
      <c r="U3400" s="913"/>
      <c r="V3400" s="913"/>
    </row>
    <row r="3401" spans="1:22" ht="10.5" outlineLevel="4" x14ac:dyDescent="0.15">
      <c r="A3401" s="949"/>
      <c r="B3401" s="952"/>
      <c r="C3401" s="955"/>
      <c r="D3401" s="958"/>
      <c r="E3401" s="961"/>
      <c r="F3401" s="964"/>
      <c r="G3401" s="943"/>
      <c r="H3401" s="943"/>
      <c r="I3401" s="943"/>
      <c r="J3401" s="16" t="s">
        <v>158</v>
      </c>
      <c r="K3401" s="20"/>
      <c r="L3401" s="20"/>
      <c r="M3401" s="17"/>
      <c r="N3401" s="17"/>
      <c r="O3401" s="17"/>
      <c r="P3401" s="17"/>
      <c r="Q3401" s="16"/>
      <c r="R3401" s="16"/>
      <c r="S3401" s="946"/>
      <c r="T3401" s="913"/>
      <c r="U3401" s="913"/>
      <c r="V3401" s="913"/>
    </row>
    <row r="3402" spans="1:22" ht="10.5" outlineLevel="4" x14ac:dyDescent="0.15">
      <c r="A3402" s="949"/>
      <c r="B3402" s="952"/>
      <c r="C3402" s="955"/>
      <c r="D3402" s="958"/>
      <c r="E3402" s="961"/>
      <c r="F3402" s="964"/>
      <c r="G3402" s="943"/>
      <c r="H3402" s="943"/>
      <c r="I3402" s="943"/>
      <c r="J3402" s="18" t="s">
        <v>159</v>
      </c>
      <c r="K3402" s="21"/>
      <c r="L3402" s="21"/>
      <c r="M3402" s="22"/>
      <c r="N3402" s="22"/>
      <c r="O3402" s="22"/>
      <c r="P3402" s="22"/>
      <c r="Q3402" s="18"/>
      <c r="R3402" s="18"/>
      <c r="S3402" s="946"/>
      <c r="T3402" s="913"/>
      <c r="U3402" s="913"/>
      <c r="V3402" s="913"/>
    </row>
    <row r="3403" spans="1:22" ht="11.25" outlineLevel="4" thickBot="1" x14ac:dyDescent="0.2">
      <c r="A3403" s="950"/>
      <c r="B3403" s="953"/>
      <c r="C3403" s="956"/>
      <c r="D3403" s="959"/>
      <c r="E3403" s="962"/>
      <c r="F3403" s="965"/>
      <c r="G3403" s="944"/>
      <c r="H3403" s="944"/>
      <c r="I3403" s="944"/>
      <c r="J3403" s="19" t="s">
        <v>385</v>
      </c>
      <c r="K3403" s="19">
        <f>SUM(K3399:K3402)</f>
        <v>0</v>
      </c>
      <c r="L3403" s="19">
        <f>SUM(L3399:L3402)</f>
        <v>0</v>
      </c>
      <c r="M3403" s="19">
        <f t="shared" ref="M3403:R3403" si="830">SUM(M3399:M3402)</f>
        <v>0</v>
      </c>
      <c r="N3403" s="19">
        <f t="shared" si="830"/>
        <v>0</v>
      </c>
      <c r="O3403" s="19">
        <f t="shared" si="830"/>
        <v>0</v>
      </c>
      <c r="P3403" s="19">
        <f t="shared" si="830"/>
        <v>0</v>
      </c>
      <c r="Q3403" s="19">
        <f t="shared" si="830"/>
        <v>0</v>
      </c>
      <c r="R3403" s="19">
        <f t="shared" si="830"/>
        <v>0</v>
      </c>
      <c r="S3403" s="947"/>
      <c r="T3403" s="914"/>
      <c r="U3403" s="914"/>
      <c r="V3403" s="914"/>
    </row>
    <row r="3404" spans="1:22" ht="11.25" outlineLevel="3" thickBot="1" x14ac:dyDescent="0.2">
      <c r="A3404" s="30" t="s">
        <v>36</v>
      </c>
      <c r="B3404" s="31" t="s">
        <v>11</v>
      </c>
      <c r="C3404" s="10" t="s">
        <v>10</v>
      </c>
      <c r="D3404" s="25">
        <v>7</v>
      </c>
      <c r="E3404" s="915" t="s">
        <v>46</v>
      </c>
      <c r="F3404" s="916"/>
      <c r="G3404" s="916"/>
      <c r="H3404" s="916"/>
      <c r="I3404" s="916"/>
      <c r="J3404" s="917"/>
      <c r="K3404" s="26">
        <f>K3393+K3398+K3402</f>
        <v>0</v>
      </c>
      <c r="L3404" s="26">
        <f>L3393+L3398+L3402</f>
        <v>0</v>
      </c>
      <c r="M3404" s="26">
        <f t="shared" ref="M3404:R3404" si="831">M3393+M3398+M3402</f>
        <v>0</v>
      </c>
      <c r="N3404" s="26">
        <f t="shared" si="831"/>
        <v>0</v>
      </c>
      <c r="O3404" s="26">
        <f t="shared" si="831"/>
        <v>0</v>
      </c>
      <c r="P3404" s="26">
        <f t="shared" si="831"/>
        <v>0</v>
      </c>
      <c r="Q3404" s="26">
        <f t="shared" si="831"/>
        <v>0</v>
      </c>
      <c r="R3404" s="26">
        <f t="shared" si="831"/>
        <v>0</v>
      </c>
      <c r="S3404" s="42" t="s">
        <v>13</v>
      </c>
      <c r="T3404" s="43" t="s">
        <v>13</v>
      </c>
      <c r="U3404" s="44" t="s">
        <v>13</v>
      </c>
      <c r="V3404" s="45" t="s">
        <v>13</v>
      </c>
    </row>
    <row r="3405" spans="1:22" ht="15.75" customHeight="1" outlineLevel="2" thickBot="1" x14ac:dyDescent="0.2">
      <c r="A3405" s="30" t="s">
        <v>36</v>
      </c>
      <c r="B3405" s="31" t="s">
        <v>11</v>
      </c>
      <c r="C3405" s="10" t="s">
        <v>10</v>
      </c>
      <c r="D3405" s="918" t="s">
        <v>21</v>
      </c>
      <c r="E3405" s="919"/>
      <c r="F3405" s="919"/>
      <c r="G3405" s="919"/>
      <c r="H3405" s="919"/>
      <c r="I3405" s="919"/>
      <c r="J3405" s="919"/>
      <c r="K3405" s="32">
        <f>K3370+K3353+K3336+K3302+K3319</f>
        <v>0</v>
      </c>
      <c r="L3405" s="32">
        <f>L3370+L3353+L3336+L3302+L3319</f>
        <v>0</v>
      </c>
      <c r="M3405" s="32">
        <f t="shared" ref="M3405:R3405" si="832">M3370+M3353+M3336+M3302+M3319</f>
        <v>0</v>
      </c>
      <c r="N3405" s="32">
        <f t="shared" si="832"/>
        <v>0</v>
      </c>
      <c r="O3405" s="32">
        <f t="shared" si="832"/>
        <v>0</v>
      </c>
      <c r="P3405" s="32">
        <f t="shared" si="832"/>
        <v>0</v>
      </c>
      <c r="Q3405" s="32">
        <f t="shared" si="832"/>
        <v>0</v>
      </c>
      <c r="R3405" s="32">
        <f t="shared" si="832"/>
        <v>0</v>
      </c>
      <c r="S3405" s="33" t="s">
        <v>13</v>
      </c>
      <c r="T3405" s="34" t="s">
        <v>13</v>
      </c>
      <c r="U3405" s="35" t="s">
        <v>13</v>
      </c>
      <c r="V3405" s="36" t="s">
        <v>13</v>
      </c>
    </row>
    <row r="3406" spans="1:22" ht="11.25" customHeight="1" outlineLevel="3" thickBot="1" x14ac:dyDescent="0.2">
      <c r="A3406" s="7" t="s">
        <v>36</v>
      </c>
      <c r="B3406" s="9" t="s">
        <v>11</v>
      </c>
      <c r="C3406" s="10" t="s">
        <v>11</v>
      </c>
      <c r="D3406" s="972" t="s">
        <v>81</v>
      </c>
      <c r="E3406" s="973"/>
      <c r="F3406" s="973"/>
      <c r="G3406" s="973"/>
      <c r="H3406" s="973"/>
      <c r="I3406" s="973"/>
      <c r="J3406" s="973"/>
      <c r="K3406" s="973"/>
      <c r="L3406" s="973"/>
      <c r="M3406" s="973"/>
      <c r="N3406" s="973"/>
      <c r="O3406" s="973"/>
      <c r="P3406" s="973"/>
      <c r="Q3406" s="973"/>
      <c r="R3406" s="973"/>
      <c r="S3406" s="973"/>
      <c r="T3406" s="973"/>
      <c r="U3406" s="973"/>
      <c r="V3406" s="974"/>
    </row>
    <row r="3407" spans="1:22" ht="11.25" customHeight="1" outlineLevel="4" thickBot="1" x14ac:dyDescent="0.2">
      <c r="A3407" s="11" t="s">
        <v>36</v>
      </c>
      <c r="B3407" s="12" t="s">
        <v>11</v>
      </c>
      <c r="C3407" s="86" t="s">
        <v>11</v>
      </c>
      <c r="D3407" s="13">
        <v>1</v>
      </c>
      <c r="E3407" s="969" t="s">
        <v>82</v>
      </c>
      <c r="F3407" s="970"/>
      <c r="G3407" s="970"/>
      <c r="H3407" s="970"/>
      <c r="I3407" s="970"/>
      <c r="J3407" s="970"/>
      <c r="K3407" s="970"/>
      <c r="L3407" s="970"/>
      <c r="M3407" s="970"/>
      <c r="N3407" s="970"/>
      <c r="O3407" s="970"/>
      <c r="P3407" s="970"/>
      <c r="Q3407" s="970"/>
      <c r="R3407" s="970"/>
      <c r="S3407" s="970"/>
      <c r="T3407" s="970"/>
      <c r="U3407" s="970"/>
      <c r="V3407" s="971"/>
    </row>
    <row r="3408" spans="1:22" ht="10.5" outlineLevel="4" x14ac:dyDescent="0.15">
      <c r="A3408" s="948" t="s">
        <v>36</v>
      </c>
      <c r="B3408" s="951" t="s">
        <v>11</v>
      </c>
      <c r="C3408" s="954" t="s">
        <v>11</v>
      </c>
      <c r="D3408" s="957" t="s">
        <v>10</v>
      </c>
      <c r="E3408" s="960" t="s">
        <v>10</v>
      </c>
      <c r="F3408" s="966"/>
      <c r="G3408" s="942"/>
      <c r="H3408" s="942"/>
      <c r="I3408" s="942"/>
      <c r="J3408" s="16" t="s">
        <v>156</v>
      </c>
      <c r="K3408" s="20"/>
      <c r="L3408" s="14"/>
      <c r="M3408" s="15"/>
      <c r="N3408" s="15"/>
      <c r="O3408" s="15"/>
      <c r="P3408" s="15"/>
      <c r="Q3408" s="14"/>
      <c r="R3408" s="14"/>
      <c r="S3408" s="945"/>
      <c r="T3408" s="912"/>
      <c r="U3408" s="912"/>
      <c r="V3408" s="912"/>
    </row>
    <row r="3409" spans="1:22" ht="10.5" outlineLevel="4" x14ac:dyDescent="0.15">
      <c r="A3409" s="949"/>
      <c r="B3409" s="952"/>
      <c r="C3409" s="955"/>
      <c r="D3409" s="958"/>
      <c r="E3409" s="961"/>
      <c r="F3409" s="967"/>
      <c r="G3409" s="943"/>
      <c r="H3409" s="943"/>
      <c r="I3409" s="943"/>
      <c r="J3409" s="16" t="s">
        <v>157</v>
      </c>
      <c r="K3409" s="20"/>
      <c r="L3409" s="16"/>
      <c r="M3409" s="17"/>
      <c r="N3409" s="17"/>
      <c r="O3409" s="17"/>
      <c r="P3409" s="17"/>
      <c r="Q3409" s="16"/>
      <c r="R3409" s="16"/>
      <c r="S3409" s="946"/>
      <c r="T3409" s="913"/>
      <c r="U3409" s="913"/>
      <c r="V3409" s="913"/>
    </row>
    <row r="3410" spans="1:22" ht="10.5" outlineLevel="4" x14ac:dyDescent="0.15">
      <c r="A3410" s="949"/>
      <c r="B3410" s="952"/>
      <c r="C3410" s="955"/>
      <c r="D3410" s="958"/>
      <c r="E3410" s="961"/>
      <c r="F3410" s="967"/>
      <c r="G3410" s="943"/>
      <c r="H3410" s="943"/>
      <c r="I3410" s="943"/>
      <c r="J3410" s="16" t="s">
        <v>158</v>
      </c>
      <c r="K3410" s="20"/>
      <c r="L3410" s="16"/>
      <c r="M3410" s="17"/>
      <c r="N3410" s="17"/>
      <c r="O3410" s="17"/>
      <c r="P3410" s="17"/>
      <c r="Q3410" s="16"/>
      <c r="R3410" s="16"/>
      <c r="S3410" s="946"/>
      <c r="T3410" s="913"/>
      <c r="U3410" s="913"/>
      <c r="V3410" s="913"/>
    </row>
    <row r="3411" spans="1:22" ht="10.5" outlineLevel="4" x14ac:dyDescent="0.15">
      <c r="A3411" s="949"/>
      <c r="B3411" s="952"/>
      <c r="C3411" s="955"/>
      <c r="D3411" s="958"/>
      <c r="E3411" s="961"/>
      <c r="F3411" s="967"/>
      <c r="G3411" s="943"/>
      <c r="H3411" s="943"/>
      <c r="I3411" s="943"/>
      <c r="J3411" s="18" t="s">
        <v>159</v>
      </c>
      <c r="K3411" s="21"/>
      <c r="L3411" s="18"/>
      <c r="M3411" s="18"/>
      <c r="N3411" s="18"/>
      <c r="O3411" s="18"/>
      <c r="P3411" s="18"/>
      <c r="Q3411" s="18"/>
      <c r="R3411" s="18"/>
      <c r="S3411" s="946"/>
      <c r="T3411" s="913"/>
      <c r="U3411" s="913"/>
      <c r="V3411" s="913"/>
    </row>
    <row r="3412" spans="1:22" ht="11.25" outlineLevel="4" thickBot="1" x14ac:dyDescent="0.2">
      <c r="A3412" s="950"/>
      <c r="B3412" s="953"/>
      <c r="C3412" s="956"/>
      <c r="D3412" s="959"/>
      <c r="E3412" s="962"/>
      <c r="F3412" s="968"/>
      <c r="G3412" s="944"/>
      <c r="H3412" s="944"/>
      <c r="I3412" s="944"/>
      <c r="J3412" s="19" t="s">
        <v>385</v>
      </c>
      <c r="K3412" s="19">
        <f>SUM(K3408:K3411)</f>
        <v>0</v>
      </c>
      <c r="L3412" s="19">
        <f>SUM(L3408:L3411)</f>
        <v>0</v>
      </c>
      <c r="M3412" s="19">
        <f t="shared" ref="M3412:R3412" si="833">SUM(M3408:M3411)</f>
        <v>0</v>
      </c>
      <c r="N3412" s="19">
        <f t="shared" si="833"/>
        <v>0</v>
      </c>
      <c r="O3412" s="19">
        <f t="shared" si="833"/>
        <v>0</v>
      </c>
      <c r="P3412" s="19">
        <f t="shared" si="833"/>
        <v>0</v>
      </c>
      <c r="Q3412" s="19">
        <f t="shared" si="833"/>
        <v>0</v>
      </c>
      <c r="R3412" s="19">
        <f t="shared" si="833"/>
        <v>0</v>
      </c>
      <c r="S3412" s="947"/>
      <c r="T3412" s="914"/>
      <c r="U3412" s="914"/>
      <c r="V3412" s="914"/>
    </row>
    <row r="3413" spans="1:22" ht="10.5" outlineLevel="4" x14ac:dyDescent="0.15">
      <c r="A3413" s="948" t="s">
        <v>36</v>
      </c>
      <c r="B3413" s="951" t="s">
        <v>11</v>
      </c>
      <c r="C3413" s="954" t="s">
        <v>11</v>
      </c>
      <c r="D3413" s="957" t="s">
        <v>10</v>
      </c>
      <c r="E3413" s="960" t="s">
        <v>11</v>
      </c>
      <c r="F3413" s="963"/>
      <c r="G3413" s="942"/>
      <c r="H3413" s="942"/>
      <c r="I3413" s="942"/>
      <c r="J3413" s="14" t="s">
        <v>156</v>
      </c>
      <c r="K3413" s="20"/>
      <c r="L3413" s="20"/>
      <c r="M3413" s="17"/>
      <c r="N3413" s="17"/>
      <c r="O3413" s="17"/>
      <c r="P3413" s="17"/>
      <c r="Q3413" s="16"/>
      <c r="R3413" s="16"/>
      <c r="S3413" s="945"/>
      <c r="T3413" s="912"/>
      <c r="U3413" s="912"/>
      <c r="V3413" s="912"/>
    </row>
    <row r="3414" spans="1:22" ht="10.5" outlineLevel="4" x14ac:dyDescent="0.15">
      <c r="A3414" s="949"/>
      <c r="B3414" s="952"/>
      <c r="C3414" s="955"/>
      <c r="D3414" s="958"/>
      <c r="E3414" s="961"/>
      <c r="F3414" s="964"/>
      <c r="G3414" s="943"/>
      <c r="H3414" s="943"/>
      <c r="I3414" s="943"/>
      <c r="J3414" s="16" t="s">
        <v>157</v>
      </c>
      <c r="K3414" s="20"/>
      <c r="L3414" s="20"/>
      <c r="M3414" s="17"/>
      <c r="N3414" s="17"/>
      <c r="O3414" s="17"/>
      <c r="P3414" s="17"/>
      <c r="Q3414" s="16"/>
      <c r="R3414" s="16"/>
      <c r="S3414" s="946"/>
      <c r="T3414" s="913"/>
      <c r="U3414" s="913"/>
      <c r="V3414" s="913"/>
    </row>
    <row r="3415" spans="1:22" ht="10.5" outlineLevel="4" x14ac:dyDescent="0.15">
      <c r="A3415" s="949"/>
      <c r="B3415" s="952"/>
      <c r="C3415" s="955"/>
      <c r="D3415" s="958"/>
      <c r="E3415" s="961"/>
      <c r="F3415" s="964"/>
      <c r="G3415" s="943"/>
      <c r="H3415" s="943"/>
      <c r="I3415" s="943"/>
      <c r="J3415" s="16" t="s">
        <v>158</v>
      </c>
      <c r="K3415" s="20"/>
      <c r="L3415" s="20"/>
      <c r="M3415" s="17"/>
      <c r="N3415" s="17"/>
      <c r="O3415" s="17"/>
      <c r="P3415" s="17"/>
      <c r="Q3415" s="16"/>
      <c r="R3415" s="16"/>
      <c r="S3415" s="946"/>
      <c r="T3415" s="913"/>
      <c r="U3415" s="913"/>
      <c r="V3415" s="913"/>
    </row>
    <row r="3416" spans="1:22" ht="10.5" outlineLevel="4" x14ac:dyDescent="0.15">
      <c r="A3416" s="949"/>
      <c r="B3416" s="952"/>
      <c r="C3416" s="955"/>
      <c r="D3416" s="958"/>
      <c r="E3416" s="961"/>
      <c r="F3416" s="964"/>
      <c r="G3416" s="943"/>
      <c r="H3416" s="943"/>
      <c r="I3416" s="943"/>
      <c r="J3416" s="18" t="s">
        <v>159</v>
      </c>
      <c r="K3416" s="21"/>
      <c r="L3416" s="21"/>
      <c r="M3416" s="22"/>
      <c r="N3416" s="22"/>
      <c r="O3416" s="22"/>
      <c r="P3416" s="22"/>
      <c r="Q3416" s="18"/>
      <c r="R3416" s="18"/>
      <c r="S3416" s="946"/>
      <c r="T3416" s="913"/>
      <c r="U3416" s="913"/>
      <c r="V3416" s="913"/>
    </row>
    <row r="3417" spans="1:22" ht="11.25" outlineLevel="4" thickBot="1" x14ac:dyDescent="0.2">
      <c r="A3417" s="950"/>
      <c r="B3417" s="953"/>
      <c r="C3417" s="956"/>
      <c r="D3417" s="959"/>
      <c r="E3417" s="962"/>
      <c r="F3417" s="965"/>
      <c r="G3417" s="944"/>
      <c r="H3417" s="944"/>
      <c r="I3417" s="944"/>
      <c r="J3417" s="19" t="s">
        <v>385</v>
      </c>
      <c r="K3417" s="19">
        <f>SUM(K3413:K3416)</f>
        <v>0</v>
      </c>
      <c r="L3417" s="19">
        <f>SUM(L3413:L3416)</f>
        <v>0</v>
      </c>
      <c r="M3417" s="19">
        <f t="shared" ref="M3417:R3417" si="834">SUM(M3413:M3416)</f>
        <v>0</v>
      </c>
      <c r="N3417" s="19">
        <f t="shared" si="834"/>
        <v>0</v>
      </c>
      <c r="O3417" s="19">
        <f t="shared" si="834"/>
        <v>0</v>
      </c>
      <c r="P3417" s="19">
        <f t="shared" si="834"/>
        <v>0</v>
      </c>
      <c r="Q3417" s="19">
        <f t="shared" si="834"/>
        <v>0</v>
      </c>
      <c r="R3417" s="19">
        <f t="shared" si="834"/>
        <v>0</v>
      </c>
      <c r="S3417" s="947"/>
      <c r="T3417" s="914"/>
      <c r="U3417" s="914"/>
      <c r="V3417" s="914"/>
    </row>
    <row r="3418" spans="1:22" ht="10.5" outlineLevel="4" x14ac:dyDescent="0.15">
      <c r="A3418" s="948" t="s">
        <v>36</v>
      </c>
      <c r="B3418" s="951" t="s">
        <v>11</v>
      </c>
      <c r="C3418" s="954" t="s">
        <v>11</v>
      </c>
      <c r="D3418" s="957" t="s">
        <v>10</v>
      </c>
      <c r="E3418" s="960" t="s">
        <v>12</v>
      </c>
      <c r="F3418" s="963"/>
      <c r="G3418" s="942"/>
      <c r="H3418" s="942"/>
      <c r="I3418" s="942"/>
      <c r="J3418" s="14" t="s">
        <v>156</v>
      </c>
      <c r="K3418" s="20"/>
      <c r="L3418" s="20"/>
      <c r="M3418" s="17"/>
      <c r="N3418" s="17"/>
      <c r="O3418" s="17"/>
      <c r="P3418" s="17"/>
      <c r="Q3418" s="16"/>
      <c r="R3418" s="16"/>
      <c r="S3418" s="945"/>
      <c r="T3418" s="912"/>
      <c r="U3418" s="912"/>
      <c r="V3418" s="912"/>
    </row>
    <row r="3419" spans="1:22" ht="10.5" outlineLevel="4" x14ac:dyDescent="0.15">
      <c r="A3419" s="949"/>
      <c r="B3419" s="952"/>
      <c r="C3419" s="955"/>
      <c r="D3419" s="958"/>
      <c r="E3419" s="961"/>
      <c r="F3419" s="964"/>
      <c r="G3419" s="943"/>
      <c r="H3419" s="943"/>
      <c r="I3419" s="943"/>
      <c r="J3419" s="16" t="s">
        <v>157</v>
      </c>
      <c r="K3419" s="20"/>
      <c r="L3419" s="20"/>
      <c r="M3419" s="17"/>
      <c r="N3419" s="17"/>
      <c r="O3419" s="17"/>
      <c r="P3419" s="17"/>
      <c r="Q3419" s="16"/>
      <c r="R3419" s="16"/>
      <c r="S3419" s="946"/>
      <c r="T3419" s="913"/>
      <c r="U3419" s="913"/>
      <c r="V3419" s="913"/>
    </row>
    <row r="3420" spans="1:22" ht="10.5" outlineLevel="4" x14ac:dyDescent="0.15">
      <c r="A3420" s="949"/>
      <c r="B3420" s="952"/>
      <c r="C3420" s="955"/>
      <c r="D3420" s="958"/>
      <c r="E3420" s="961"/>
      <c r="F3420" s="964"/>
      <c r="G3420" s="943"/>
      <c r="H3420" s="943"/>
      <c r="I3420" s="943"/>
      <c r="J3420" s="16" t="s">
        <v>158</v>
      </c>
      <c r="K3420" s="20"/>
      <c r="L3420" s="20"/>
      <c r="M3420" s="17"/>
      <c r="N3420" s="17"/>
      <c r="O3420" s="17"/>
      <c r="P3420" s="17"/>
      <c r="Q3420" s="16"/>
      <c r="R3420" s="16"/>
      <c r="S3420" s="946"/>
      <c r="T3420" s="913"/>
      <c r="U3420" s="913"/>
      <c r="V3420" s="913"/>
    </row>
    <row r="3421" spans="1:22" ht="10.5" outlineLevel="4" x14ac:dyDescent="0.15">
      <c r="A3421" s="949"/>
      <c r="B3421" s="952"/>
      <c r="C3421" s="955"/>
      <c r="D3421" s="958"/>
      <c r="E3421" s="961"/>
      <c r="F3421" s="964"/>
      <c r="G3421" s="943"/>
      <c r="H3421" s="943"/>
      <c r="I3421" s="943"/>
      <c r="J3421" s="18" t="s">
        <v>159</v>
      </c>
      <c r="K3421" s="21"/>
      <c r="L3421" s="21"/>
      <c r="M3421" s="22"/>
      <c r="N3421" s="22"/>
      <c r="O3421" s="22"/>
      <c r="P3421" s="22"/>
      <c r="Q3421" s="18"/>
      <c r="R3421" s="18"/>
      <c r="S3421" s="946"/>
      <c r="T3421" s="913"/>
      <c r="U3421" s="913"/>
      <c r="V3421" s="913"/>
    </row>
    <row r="3422" spans="1:22" ht="11.25" outlineLevel="4" thickBot="1" x14ac:dyDescent="0.2">
      <c r="A3422" s="950"/>
      <c r="B3422" s="953"/>
      <c r="C3422" s="956"/>
      <c r="D3422" s="959"/>
      <c r="E3422" s="962"/>
      <c r="F3422" s="965"/>
      <c r="G3422" s="944"/>
      <c r="H3422" s="944"/>
      <c r="I3422" s="944"/>
      <c r="J3422" s="19" t="s">
        <v>385</v>
      </c>
      <c r="K3422" s="19">
        <f>SUM(K3418:K3421)</f>
        <v>0</v>
      </c>
      <c r="L3422" s="19">
        <f>SUM(L3418:L3421)</f>
        <v>0</v>
      </c>
      <c r="M3422" s="19">
        <f t="shared" ref="M3422:R3422" si="835">SUM(M3418:M3421)</f>
        <v>0</v>
      </c>
      <c r="N3422" s="19">
        <f t="shared" si="835"/>
        <v>0</v>
      </c>
      <c r="O3422" s="19">
        <f t="shared" si="835"/>
        <v>0</v>
      </c>
      <c r="P3422" s="19">
        <f t="shared" si="835"/>
        <v>0</v>
      </c>
      <c r="Q3422" s="19">
        <f t="shared" si="835"/>
        <v>0</v>
      </c>
      <c r="R3422" s="19">
        <f t="shared" si="835"/>
        <v>0</v>
      </c>
      <c r="S3422" s="947"/>
      <c r="T3422" s="914"/>
      <c r="U3422" s="914"/>
      <c r="V3422" s="914"/>
    </row>
    <row r="3423" spans="1:22" ht="11.25" outlineLevel="3" thickBot="1" x14ac:dyDescent="0.2">
      <c r="A3423" s="30" t="s">
        <v>36</v>
      </c>
      <c r="B3423" s="31" t="s">
        <v>11</v>
      </c>
      <c r="C3423" s="10" t="s">
        <v>11</v>
      </c>
      <c r="D3423" s="25">
        <v>1</v>
      </c>
      <c r="E3423" s="915" t="s">
        <v>46</v>
      </c>
      <c r="F3423" s="916"/>
      <c r="G3423" s="916"/>
      <c r="H3423" s="916"/>
      <c r="I3423" s="916"/>
      <c r="J3423" s="917"/>
      <c r="K3423" s="26">
        <f>K3412+K3417+K3421</f>
        <v>0</v>
      </c>
      <c r="L3423" s="26">
        <f>L3412+L3417+L3421</f>
        <v>0</v>
      </c>
      <c r="M3423" s="26">
        <f t="shared" ref="M3423:R3423" si="836">M3412+M3417+M3421</f>
        <v>0</v>
      </c>
      <c r="N3423" s="26">
        <f t="shared" si="836"/>
        <v>0</v>
      </c>
      <c r="O3423" s="26">
        <f t="shared" si="836"/>
        <v>0</v>
      </c>
      <c r="P3423" s="26">
        <f t="shared" si="836"/>
        <v>0</v>
      </c>
      <c r="Q3423" s="26">
        <f t="shared" si="836"/>
        <v>0</v>
      </c>
      <c r="R3423" s="26">
        <f t="shared" si="836"/>
        <v>0</v>
      </c>
      <c r="S3423" s="42" t="s">
        <v>13</v>
      </c>
      <c r="T3423" s="43" t="s">
        <v>13</v>
      </c>
      <c r="U3423" s="44" t="s">
        <v>13</v>
      </c>
      <c r="V3423" s="45" t="s">
        <v>13</v>
      </c>
    </row>
    <row r="3424" spans="1:22" ht="11.25" customHeight="1" outlineLevel="4" thickBot="1" x14ac:dyDescent="0.2">
      <c r="A3424" s="11" t="s">
        <v>36</v>
      </c>
      <c r="B3424" s="12" t="s">
        <v>11</v>
      </c>
      <c r="C3424" s="86" t="s">
        <v>11</v>
      </c>
      <c r="D3424" s="13">
        <v>2</v>
      </c>
      <c r="E3424" s="969" t="s">
        <v>83</v>
      </c>
      <c r="F3424" s="970"/>
      <c r="G3424" s="970"/>
      <c r="H3424" s="970"/>
      <c r="I3424" s="970"/>
      <c r="J3424" s="970"/>
      <c r="K3424" s="970"/>
      <c r="L3424" s="970"/>
      <c r="M3424" s="970"/>
      <c r="N3424" s="970"/>
      <c r="O3424" s="970"/>
      <c r="P3424" s="970"/>
      <c r="Q3424" s="970"/>
      <c r="R3424" s="970"/>
      <c r="S3424" s="970"/>
      <c r="T3424" s="970"/>
      <c r="U3424" s="970"/>
      <c r="V3424" s="971"/>
    </row>
    <row r="3425" spans="1:22" ht="10.5" outlineLevel="4" x14ac:dyDescent="0.15">
      <c r="A3425" s="948" t="s">
        <v>36</v>
      </c>
      <c r="B3425" s="951" t="s">
        <v>11</v>
      </c>
      <c r="C3425" s="954" t="s">
        <v>11</v>
      </c>
      <c r="D3425" s="957" t="s">
        <v>11</v>
      </c>
      <c r="E3425" s="960" t="s">
        <v>10</v>
      </c>
      <c r="F3425" s="966"/>
      <c r="G3425" s="942"/>
      <c r="H3425" s="942"/>
      <c r="I3425" s="942"/>
      <c r="J3425" s="16" t="s">
        <v>156</v>
      </c>
      <c r="K3425" s="20"/>
      <c r="L3425" s="14"/>
      <c r="M3425" s="15"/>
      <c r="N3425" s="15"/>
      <c r="O3425" s="15"/>
      <c r="P3425" s="15"/>
      <c r="Q3425" s="14"/>
      <c r="R3425" s="14"/>
      <c r="S3425" s="945"/>
      <c r="T3425" s="912"/>
      <c r="U3425" s="912"/>
      <c r="V3425" s="912"/>
    </row>
    <row r="3426" spans="1:22" ht="10.5" outlineLevel="4" x14ac:dyDescent="0.15">
      <c r="A3426" s="949"/>
      <c r="B3426" s="952"/>
      <c r="C3426" s="955"/>
      <c r="D3426" s="958"/>
      <c r="E3426" s="961"/>
      <c r="F3426" s="967"/>
      <c r="G3426" s="943"/>
      <c r="H3426" s="943"/>
      <c r="I3426" s="943"/>
      <c r="J3426" s="16" t="s">
        <v>157</v>
      </c>
      <c r="K3426" s="20"/>
      <c r="L3426" s="16"/>
      <c r="M3426" s="17"/>
      <c r="N3426" s="17"/>
      <c r="O3426" s="17"/>
      <c r="P3426" s="17"/>
      <c r="Q3426" s="16"/>
      <c r="R3426" s="16"/>
      <c r="S3426" s="946"/>
      <c r="T3426" s="913"/>
      <c r="U3426" s="913"/>
      <c r="V3426" s="913"/>
    </row>
    <row r="3427" spans="1:22" ht="10.5" outlineLevel="4" x14ac:dyDescent="0.15">
      <c r="A3427" s="949"/>
      <c r="B3427" s="952"/>
      <c r="C3427" s="955"/>
      <c r="D3427" s="958"/>
      <c r="E3427" s="961"/>
      <c r="F3427" s="967"/>
      <c r="G3427" s="943"/>
      <c r="H3427" s="943"/>
      <c r="I3427" s="943"/>
      <c r="J3427" s="16" t="s">
        <v>158</v>
      </c>
      <c r="K3427" s="20"/>
      <c r="L3427" s="16"/>
      <c r="M3427" s="17"/>
      <c r="N3427" s="17"/>
      <c r="O3427" s="17"/>
      <c r="P3427" s="17"/>
      <c r="Q3427" s="16"/>
      <c r="R3427" s="16"/>
      <c r="S3427" s="946"/>
      <c r="T3427" s="913"/>
      <c r="U3427" s="913"/>
      <c r="V3427" s="913"/>
    </row>
    <row r="3428" spans="1:22" ht="10.5" outlineLevel="4" x14ac:dyDescent="0.15">
      <c r="A3428" s="949"/>
      <c r="B3428" s="952"/>
      <c r="C3428" s="955"/>
      <c r="D3428" s="958"/>
      <c r="E3428" s="961"/>
      <c r="F3428" s="967"/>
      <c r="G3428" s="943"/>
      <c r="H3428" s="943"/>
      <c r="I3428" s="943"/>
      <c r="J3428" s="18" t="s">
        <v>159</v>
      </c>
      <c r="K3428" s="21"/>
      <c r="L3428" s="18"/>
      <c r="M3428" s="18"/>
      <c r="N3428" s="18"/>
      <c r="O3428" s="18"/>
      <c r="P3428" s="18"/>
      <c r="Q3428" s="18"/>
      <c r="R3428" s="18"/>
      <c r="S3428" s="946"/>
      <c r="T3428" s="913"/>
      <c r="U3428" s="913"/>
      <c r="V3428" s="913"/>
    </row>
    <row r="3429" spans="1:22" ht="11.25" outlineLevel="4" thickBot="1" x14ac:dyDescent="0.2">
      <c r="A3429" s="950"/>
      <c r="B3429" s="953"/>
      <c r="C3429" s="956"/>
      <c r="D3429" s="959"/>
      <c r="E3429" s="962"/>
      <c r="F3429" s="968"/>
      <c r="G3429" s="944"/>
      <c r="H3429" s="944"/>
      <c r="I3429" s="944"/>
      <c r="J3429" s="19" t="s">
        <v>385</v>
      </c>
      <c r="K3429" s="19">
        <f>SUM(K3425:K3428)</f>
        <v>0</v>
      </c>
      <c r="L3429" s="19">
        <f>SUM(L3425:L3428)</f>
        <v>0</v>
      </c>
      <c r="M3429" s="19">
        <f t="shared" ref="M3429:R3429" si="837">SUM(M3425:M3428)</f>
        <v>0</v>
      </c>
      <c r="N3429" s="19">
        <f t="shared" si="837"/>
        <v>0</v>
      </c>
      <c r="O3429" s="19">
        <f t="shared" si="837"/>
        <v>0</v>
      </c>
      <c r="P3429" s="19">
        <f t="shared" si="837"/>
        <v>0</v>
      </c>
      <c r="Q3429" s="19">
        <f t="shared" si="837"/>
        <v>0</v>
      </c>
      <c r="R3429" s="19">
        <f t="shared" si="837"/>
        <v>0</v>
      </c>
      <c r="S3429" s="947"/>
      <c r="T3429" s="914"/>
      <c r="U3429" s="914"/>
      <c r="V3429" s="914"/>
    </row>
    <row r="3430" spans="1:22" ht="10.5" outlineLevel="4" x14ac:dyDescent="0.15">
      <c r="A3430" s="948" t="s">
        <v>36</v>
      </c>
      <c r="B3430" s="951" t="s">
        <v>11</v>
      </c>
      <c r="C3430" s="954" t="s">
        <v>11</v>
      </c>
      <c r="D3430" s="957" t="s">
        <v>11</v>
      </c>
      <c r="E3430" s="960" t="s">
        <v>11</v>
      </c>
      <c r="F3430" s="963"/>
      <c r="G3430" s="942"/>
      <c r="H3430" s="942"/>
      <c r="I3430" s="942"/>
      <c r="J3430" s="14" t="s">
        <v>156</v>
      </c>
      <c r="K3430" s="20"/>
      <c r="L3430" s="20"/>
      <c r="M3430" s="17"/>
      <c r="N3430" s="17"/>
      <c r="O3430" s="17"/>
      <c r="P3430" s="17"/>
      <c r="Q3430" s="16"/>
      <c r="R3430" s="16"/>
      <c r="S3430" s="945"/>
      <c r="T3430" s="912"/>
      <c r="U3430" s="912"/>
      <c r="V3430" s="912"/>
    </row>
    <row r="3431" spans="1:22" ht="10.5" outlineLevel="4" x14ac:dyDescent="0.15">
      <c r="A3431" s="949"/>
      <c r="B3431" s="952"/>
      <c r="C3431" s="955"/>
      <c r="D3431" s="958"/>
      <c r="E3431" s="961"/>
      <c r="F3431" s="964"/>
      <c r="G3431" s="943"/>
      <c r="H3431" s="943"/>
      <c r="I3431" s="943"/>
      <c r="J3431" s="16" t="s">
        <v>157</v>
      </c>
      <c r="K3431" s="20"/>
      <c r="L3431" s="20"/>
      <c r="M3431" s="17"/>
      <c r="N3431" s="17"/>
      <c r="O3431" s="17"/>
      <c r="P3431" s="17"/>
      <c r="Q3431" s="16"/>
      <c r="R3431" s="16"/>
      <c r="S3431" s="946"/>
      <c r="T3431" s="913"/>
      <c r="U3431" s="913"/>
      <c r="V3431" s="913"/>
    </row>
    <row r="3432" spans="1:22" ht="10.5" outlineLevel="4" x14ac:dyDescent="0.15">
      <c r="A3432" s="949"/>
      <c r="B3432" s="952"/>
      <c r="C3432" s="955"/>
      <c r="D3432" s="958"/>
      <c r="E3432" s="961"/>
      <c r="F3432" s="964"/>
      <c r="G3432" s="943"/>
      <c r="H3432" s="943"/>
      <c r="I3432" s="943"/>
      <c r="J3432" s="16" t="s">
        <v>158</v>
      </c>
      <c r="K3432" s="20"/>
      <c r="L3432" s="20"/>
      <c r="M3432" s="17"/>
      <c r="N3432" s="17"/>
      <c r="O3432" s="17"/>
      <c r="P3432" s="17"/>
      <c r="Q3432" s="16"/>
      <c r="R3432" s="16"/>
      <c r="S3432" s="946"/>
      <c r="T3432" s="913"/>
      <c r="U3432" s="913"/>
      <c r="V3432" s="913"/>
    </row>
    <row r="3433" spans="1:22" ht="10.5" outlineLevel="4" x14ac:dyDescent="0.15">
      <c r="A3433" s="949"/>
      <c r="B3433" s="952"/>
      <c r="C3433" s="955"/>
      <c r="D3433" s="958"/>
      <c r="E3433" s="961"/>
      <c r="F3433" s="964"/>
      <c r="G3433" s="943"/>
      <c r="H3433" s="943"/>
      <c r="I3433" s="943"/>
      <c r="J3433" s="18" t="s">
        <v>159</v>
      </c>
      <c r="K3433" s="21"/>
      <c r="L3433" s="21"/>
      <c r="M3433" s="22"/>
      <c r="N3433" s="22"/>
      <c r="O3433" s="22"/>
      <c r="P3433" s="22"/>
      <c r="Q3433" s="18"/>
      <c r="R3433" s="18"/>
      <c r="S3433" s="946"/>
      <c r="T3433" s="913"/>
      <c r="U3433" s="913"/>
      <c r="V3433" s="913"/>
    </row>
    <row r="3434" spans="1:22" ht="11.25" outlineLevel="4" thickBot="1" x14ac:dyDescent="0.2">
      <c r="A3434" s="950"/>
      <c r="B3434" s="953"/>
      <c r="C3434" s="956"/>
      <c r="D3434" s="959"/>
      <c r="E3434" s="962"/>
      <c r="F3434" s="965"/>
      <c r="G3434" s="944"/>
      <c r="H3434" s="944"/>
      <c r="I3434" s="944"/>
      <c r="J3434" s="19" t="s">
        <v>385</v>
      </c>
      <c r="K3434" s="19">
        <f>SUM(K3430:K3433)</f>
        <v>0</v>
      </c>
      <c r="L3434" s="19">
        <f>SUM(L3430:L3433)</f>
        <v>0</v>
      </c>
      <c r="M3434" s="19">
        <f t="shared" ref="M3434:R3434" si="838">SUM(M3430:M3433)</f>
        <v>0</v>
      </c>
      <c r="N3434" s="19">
        <f t="shared" si="838"/>
        <v>0</v>
      </c>
      <c r="O3434" s="19">
        <f t="shared" si="838"/>
        <v>0</v>
      </c>
      <c r="P3434" s="19">
        <f t="shared" si="838"/>
        <v>0</v>
      </c>
      <c r="Q3434" s="19">
        <f t="shared" si="838"/>
        <v>0</v>
      </c>
      <c r="R3434" s="19">
        <f t="shared" si="838"/>
        <v>0</v>
      </c>
      <c r="S3434" s="947"/>
      <c r="T3434" s="914"/>
      <c r="U3434" s="914"/>
      <c r="V3434" s="914"/>
    </row>
    <row r="3435" spans="1:22" ht="10.5" outlineLevel="4" x14ac:dyDescent="0.15">
      <c r="A3435" s="948" t="s">
        <v>36</v>
      </c>
      <c r="B3435" s="951" t="s">
        <v>11</v>
      </c>
      <c r="C3435" s="954" t="s">
        <v>11</v>
      </c>
      <c r="D3435" s="957" t="s">
        <v>11</v>
      </c>
      <c r="E3435" s="960" t="s">
        <v>12</v>
      </c>
      <c r="F3435" s="963"/>
      <c r="G3435" s="942"/>
      <c r="H3435" s="942"/>
      <c r="I3435" s="942"/>
      <c r="J3435" s="14" t="s">
        <v>156</v>
      </c>
      <c r="K3435" s="20"/>
      <c r="L3435" s="20"/>
      <c r="M3435" s="17"/>
      <c r="N3435" s="17"/>
      <c r="O3435" s="17"/>
      <c r="P3435" s="17"/>
      <c r="Q3435" s="16"/>
      <c r="R3435" s="16"/>
      <c r="S3435" s="945"/>
      <c r="T3435" s="912"/>
      <c r="U3435" s="912"/>
      <c r="V3435" s="912"/>
    </row>
    <row r="3436" spans="1:22" ht="10.5" outlineLevel="4" x14ac:dyDescent="0.15">
      <c r="A3436" s="949"/>
      <c r="B3436" s="952"/>
      <c r="C3436" s="955"/>
      <c r="D3436" s="958"/>
      <c r="E3436" s="961"/>
      <c r="F3436" s="964"/>
      <c r="G3436" s="943"/>
      <c r="H3436" s="943"/>
      <c r="I3436" s="943"/>
      <c r="J3436" s="16" t="s">
        <v>157</v>
      </c>
      <c r="K3436" s="20"/>
      <c r="L3436" s="20"/>
      <c r="M3436" s="17"/>
      <c r="N3436" s="17"/>
      <c r="O3436" s="17"/>
      <c r="P3436" s="17"/>
      <c r="Q3436" s="16"/>
      <c r="R3436" s="16"/>
      <c r="S3436" s="946"/>
      <c r="T3436" s="913"/>
      <c r="U3436" s="913"/>
      <c r="V3436" s="913"/>
    </row>
    <row r="3437" spans="1:22" ht="10.5" outlineLevel="4" x14ac:dyDescent="0.15">
      <c r="A3437" s="949"/>
      <c r="B3437" s="952"/>
      <c r="C3437" s="955"/>
      <c r="D3437" s="958"/>
      <c r="E3437" s="961"/>
      <c r="F3437" s="964"/>
      <c r="G3437" s="943"/>
      <c r="H3437" s="943"/>
      <c r="I3437" s="943"/>
      <c r="J3437" s="16" t="s">
        <v>158</v>
      </c>
      <c r="K3437" s="20"/>
      <c r="L3437" s="20"/>
      <c r="M3437" s="17"/>
      <c r="N3437" s="17"/>
      <c r="O3437" s="17"/>
      <c r="P3437" s="17"/>
      <c r="Q3437" s="16"/>
      <c r="R3437" s="16"/>
      <c r="S3437" s="946"/>
      <c r="T3437" s="913"/>
      <c r="U3437" s="913"/>
      <c r="V3437" s="913"/>
    </row>
    <row r="3438" spans="1:22" ht="10.5" outlineLevel="4" x14ac:dyDescent="0.15">
      <c r="A3438" s="949"/>
      <c r="B3438" s="952"/>
      <c r="C3438" s="955"/>
      <c r="D3438" s="958"/>
      <c r="E3438" s="961"/>
      <c r="F3438" s="964"/>
      <c r="G3438" s="943"/>
      <c r="H3438" s="943"/>
      <c r="I3438" s="943"/>
      <c r="J3438" s="18" t="s">
        <v>159</v>
      </c>
      <c r="K3438" s="21"/>
      <c r="L3438" s="21"/>
      <c r="M3438" s="22"/>
      <c r="N3438" s="22"/>
      <c r="O3438" s="22"/>
      <c r="P3438" s="22"/>
      <c r="Q3438" s="18"/>
      <c r="R3438" s="18"/>
      <c r="S3438" s="946"/>
      <c r="T3438" s="913"/>
      <c r="U3438" s="913"/>
      <c r="V3438" s="913"/>
    </row>
    <row r="3439" spans="1:22" ht="11.25" outlineLevel="4" thickBot="1" x14ac:dyDescent="0.2">
      <c r="A3439" s="950"/>
      <c r="B3439" s="953"/>
      <c r="C3439" s="956"/>
      <c r="D3439" s="959"/>
      <c r="E3439" s="962"/>
      <c r="F3439" s="965"/>
      <c r="G3439" s="944"/>
      <c r="H3439" s="944"/>
      <c r="I3439" s="944"/>
      <c r="J3439" s="19" t="s">
        <v>385</v>
      </c>
      <c r="K3439" s="19">
        <f>SUM(K3435:K3438)</f>
        <v>0</v>
      </c>
      <c r="L3439" s="19">
        <f>SUM(L3435:L3438)</f>
        <v>0</v>
      </c>
      <c r="M3439" s="19">
        <f t="shared" ref="M3439:R3439" si="839">SUM(M3435:M3438)</f>
        <v>0</v>
      </c>
      <c r="N3439" s="19">
        <f t="shared" si="839"/>
        <v>0</v>
      </c>
      <c r="O3439" s="19">
        <f t="shared" si="839"/>
        <v>0</v>
      </c>
      <c r="P3439" s="19">
        <f t="shared" si="839"/>
        <v>0</v>
      </c>
      <c r="Q3439" s="19">
        <f t="shared" si="839"/>
        <v>0</v>
      </c>
      <c r="R3439" s="19">
        <f t="shared" si="839"/>
        <v>0</v>
      </c>
      <c r="S3439" s="947"/>
      <c r="T3439" s="914"/>
      <c r="U3439" s="914"/>
      <c r="V3439" s="914"/>
    </row>
    <row r="3440" spans="1:22" ht="11.25" outlineLevel="3" thickBot="1" x14ac:dyDescent="0.2">
      <c r="A3440" s="30" t="s">
        <v>36</v>
      </c>
      <c r="B3440" s="31" t="s">
        <v>11</v>
      </c>
      <c r="C3440" s="10" t="s">
        <v>11</v>
      </c>
      <c r="D3440" s="25">
        <v>2</v>
      </c>
      <c r="E3440" s="915" t="s">
        <v>46</v>
      </c>
      <c r="F3440" s="916"/>
      <c r="G3440" s="916"/>
      <c r="H3440" s="916"/>
      <c r="I3440" s="916"/>
      <c r="J3440" s="917"/>
      <c r="K3440" s="26">
        <f>K3429+K3434+K3438</f>
        <v>0</v>
      </c>
      <c r="L3440" s="26">
        <f>L3429+L3434+L3439</f>
        <v>0</v>
      </c>
      <c r="M3440" s="26">
        <f t="shared" ref="M3440:R3440" si="840">M3429+M3434+M3439</f>
        <v>0</v>
      </c>
      <c r="N3440" s="26">
        <f t="shared" si="840"/>
        <v>0</v>
      </c>
      <c r="O3440" s="26">
        <f t="shared" si="840"/>
        <v>0</v>
      </c>
      <c r="P3440" s="26">
        <f t="shared" si="840"/>
        <v>0</v>
      </c>
      <c r="Q3440" s="26">
        <f t="shared" si="840"/>
        <v>0</v>
      </c>
      <c r="R3440" s="26">
        <f t="shared" si="840"/>
        <v>0</v>
      </c>
      <c r="S3440" s="42" t="s">
        <v>13</v>
      </c>
      <c r="T3440" s="43" t="s">
        <v>13</v>
      </c>
      <c r="U3440" s="44" t="s">
        <v>13</v>
      </c>
      <c r="V3440" s="45" t="s">
        <v>13</v>
      </c>
    </row>
    <row r="3441" spans="1:22" ht="11.25" customHeight="1" outlineLevel="4" thickBot="1" x14ac:dyDescent="0.2">
      <c r="A3441" s="11" t="s">
        <v>36</v>
      </c>
      <c r="B3441" s="12" t="s">
        <v>11</v>
      </c>
      <c r="C3441" s="86" t="s">
        <v>11</v>
      </c>
      <c r="D3441" s="13">
        <v>3</v>
      </c>
      <c r="E3441" s="969" t="s">
        <v>92</v>
      </c>
      <c r="F3441" s="970"/>
      <c r="G3441" s="970"/>
      <c r="H3441" s="970"/>
      <c r="I3441" s="970"/>
      <c r="J3441" s="970"/>
      <c r="K3441" s="970"/>
      <c r="L3441" s="970"/>
      <c r="M3441" s="970"/>
      <c r="N3441" s="970"/>
      <c r="O3441" s="970"/>
      <c r="P3441" s="970"/>
      <c r="Q3441" s="970"/>
      <c r="R3441" s="970"/>
      <c r="S3441" s="970"/>
      <c r="T3441" s="970"/>
      <c r="U3441" s="970"/>
      <c r="V3441" s="971"/>
    </row>
    <row r="3442" spans="1:22" ht="10.5" outlineLevel="4" x14ac:dyDescent="0.15">
      <c r="A3442" s="948" t="s">
        <v>36</v>
      </c>
      <c r="B3442" s="951" t="s">
        <v>11</v>
      </c>
      <c r="C3442" s="954" t="s">
        <v>11</v>
      </c>
      <c r="D3442" s="957" t="s">
        <v>12</v>
      </c>
      <c r="E3442" s="960" t="s">
        <v>10</v>
      </c>
      <c r="F3442" s="966"/>
      <c r="G3442" s="942"/>
      <c r="H3442" s="942"/>
      <c r="I3442" s="942"/>
      <c r="J3442" s="16" t="s">
        <v>156</v>
      </c>
      <c r="K3442" s="20"/>
      <c r="L3442" s="14"/>
      <c r="M3442" s="15"/>
      <c r="N3442" s="15"/>
      <c r="O3442" s="15"/>
      <c r="P3442" s="15"/>
      <c r="Q3442" s="14"/>
      <c r="R3442" s="14"/>
      <c r="S3442" s="945"/>
      <c r="T3442" s="912"/>
      <c r="U3442" s="912"/>
      <c r="V3442" s="912"/>
    </row>
    <row r="3443" spans="1:22" ht="10.5" outlineLevel="4" x14ac:dyDescent="0.15">
      <c r="A3443" s="949"/>
      <c r="B3443" s="952"/>
      <c r="C3443" s="955"/>
      <c r="D3443" s="958"/>
      <c r="E3443" s="961"/>
      <c r="F3443" s="967"/>
      <c r="G3443" s="943"/>
      <c r="H3443" s="943"/>
      <c r="I3443" s="943"/>
      <c r="J3443" s="16" t="s">
        <v>157</v>
      </c>
      <c r="K3443" s="20"/>
      <c r="L3443" s="16"/>
      <c r="M3443" s="17"/>
      <c r="N3443" s="17"/>
      <c r="O3443" s="17"/>
      <c r="P3443" s="17"/>
      <c r="Q3443" s="16"/>
      <c r="R3443" s="16"/>
      <c r="S3443" s="946"/>
      <c r="T3443" s="913"/>
      <c r="U3443" s="913"/>
      <c r="V3443" s="913"/>
    </row>
    <row r="3444" spans="1:22" ht="10.5" outlineLevel="4" x14ac:dyDescent="0.15">
      <c r="A3444" s="949"/>
      <c r="B3444" s="952"/>
      <c r="C3444" s="955"/>
      <c r="D3444" s="958"/>
      <c r="E3444" s="961"/>
      <c r="F3444" s="967"/>
      <c r="G3444" s="943"/>
      <c r="H3444" s="943"/>
      <c r="I3444" s="943"/>
      <c r="J3444" s="16" t="s">
        <v>158</v>
      </c>
      <c r="K3444" s="20"/>
      <c r="L3444" s="16"/>
      <c r="M3444" s="17"/>
      <c r="N3444" s="17"/>
      <c r="O3444" s="17"/>
      <c r="P3444" s="17"/>
      <c r="Q3444" s="16"/>
      <c r="R3444" s="16"/>
      <c r="S3444" s="946"/>
      <c r="T3444" s="913"/>
      <c r="U3444" s="913"/>
      <c r="V3444" s="913"/>
    </row>
    <row r="3445" spans="1:22" ht="10.5" outlineLevel="4" x14ac:dyDescent="0.15">
      <c r="A3445" s="949"/>
      <c r="B3445" s="952"/>
      <c r="C3445" s="955"/>
      <c r="D3445" s="958"/>
      <c r="E3445" s="961"/>
      <c r="F3445" s="967"/>
      <c r="G3445" s="943"/>
      <c r="H3445" s="943"/>
      <c r="I3445" s="943"/>
      <c r="J3445" s="18" t="s">
        <v>159</v>
      </c>
      <c r="K3445" s="21"/>
      <c r="L3445" s="18"/>
      <c r="M3445" s="18"/>
      <c r="N3445" s="18"/>
      <c r="O3445" s="18"/>
      <c r="P3445" s="18"/>
      <c r="Q3445" s="18"/>
      <c r="R3445" s="18"/>
      <c r="S3445" s="946"/>
      <c r="T3445" s="913"/>
      <c r="U3445" s="913"/>
      <c r="V3445" s="913"/>
    </row>
    <row r="3446" spans="1:22" ht="11.25" outlineLevel="4" thickBot="1" x14ac:dyDescent="0.2">
      <c r="A3446" s="950"/>
      <c r="B3446" s="953"/>
      <c r="C3446" s="956"/>
      <c r="D3446" s="959"/>
      <c r="E3446" s="962"/>
      <c r="F3446" s="968"/>
      <c r="G3446" s="944"/>
      <c r="H3446" s="944"/>
      <c r="I3446" s="944"/>
      <c r="J3446" s="19" t="s">
        <v>385</v>
      </c>
      <c r="K3446" s="19">
        <f>SUM(K3442:K3445)</f>
        <v>0</v>
      </c>
      <c r="L3446" s="19">
        <f>SUM(L3442:L3445)</f>
        <v>0</v>
      </c>
      <c r="M3446" s="19">
        <f t="shared" ref="M3446:R3446" si="841">SUM(M3442:M3445)</f>
        <v>0</v>
      </c>
      <c r="N3446" s="19">
        <f t="shared" si="841"/>
        <v>0</v>
      </c>
      <c r="O3446" s="19">
        <f t="shared" si="841"/>
        <v>0</v>
      </c>
      <c r="P3446" s="19">
        <f t="shared" si="841"/>
        <v>0</v>
      </c>
      <c r="Q3446" s="19">
        <f t="shared" si="841"/>
        <v>0</v>
      </c>
      <c r="R3446" s="19">
        <f t="shared" si="841"/>
        <v>0</v>
      </c>
      <c r="S3446" s="947"/>
      <c r="T3446" s="914"/>
      <c r="U3446" s="914"/>
      <c r="V3446" s="914"/>
    </row>
    <row r="3447" spans="1:22" ht="10.5" outlineLevel="4" x14ac:dyDescent="0.15">
      <c r="A3447" s="948" t="s">
        <v>36</v>
      </c>
      <c r="B3447" s="951" t="s">
        <v>11</v>
      </c>
      <c r="C3447" s="954" t="s">
        <v>11</v>
      </c>
      <c r="D3447" s="957" t="s">
        <v>12</v>
      </c>
      <c r="E3447" s="960" t="s">
        <v>11</v>
      </c>
      <c r="F3447" s="963"/>
      <c r="G3447" s="942"/>
      <c r="H3447" s="942"/>
      <c r="I3447" s="942"/>
      <c r="J3447" s="14" t="s">
        <v>156</v>
      </c>
      <c r="K3447" s="20"/>
      <c r="L3447" s="20"/>
      <c r="M3447" s="17"/>
      <c r="N3447" s="17"/>
      <c r="O3447" s="17"/>
      <c r="P3447" s="17"/>
      <c r="Q3447" s="16"/>
      <c r="R3447" s="16"/>
      <c r="S3447" s="945"/>
      <c r="T3447" s="912"/>
      <c r="U3447" s="912"/>
      <c r="V3447" s="912"/>
    </row>
    <row r="3448" spans="1:22" ht="10.5" outlineLevel="4" x14ac:dyDescent="0.15">
      <c r="A3448" s="949"/>
      <c r="B3448" s="952"/>
      <c r="C3448" s="955"/>
      <c r="D3448" s="958"/>
      <c r="E3448" s="961"/>
      <c r="F3448" s="964"/>
      <c r="G3448" s="943"/>
      <c r="H3448" s="943"/>
      <c r="I3448" s="943"/>
      <c r="J3448" s="16" t="s">
        <v>157</v>
      </c>
      <c r="K3448" s="20"/>
      <c r="L3448" s="20"/>
      <c r="M3448" s="17"/>
      <c r="N3448" s="17"/>
      <c r="O3448" s="17"/>
      <c r="P3448" s="17"/>
      <c r="Q3448" s="16"/>
      <c r="R3448" s="16"/>
      <c r="S3448" s="946"/>
      <c r="T3448" s="913"/>
      <c r="U3448" s="913"/>
      <c r="V3448" s="913"/>
    </row>
    <row r="3449" spans="1:22" ht="10.5" outlineLevel="4" x14ac:dyDescent="0.15">
      <c r="A3449" s="949"/>
      <c r="B3449" s="952"/>
      <c r="C3449" s="955"/>
      <c r="D3449" s="958"/>
      <c r="E3449" s="961"/>
      <c r="F3449" s="964"/>
      <c r="G3449" s="943"/>
      <c r="H3449" s="943"/>
      <c r="I3449" s="943"/>
      <c r="J3449" s="16" t="s">
        <v>158</v>
      </c>
      <c r="K3449" s="20"/>
      <c r="L3449" s="20"/>
      <c r="M3449" s="17"/>
      <c r="N3449" s="17"/>
      <c r="O3449" s="17"/>
      <c r="P3449" s="17"/>
      <c r="Q3449" s="16"/>
      <c r="R3449" s="16"/>
      <c r="S3449" s="946"/>
      <c r="T3449" s="913"/>
      <c r="U3449" s="913"/>
      <c r="V3449" s="913"/>
    </row>
    <row r="3450" spans="1:22" ht="10.5" outlineLevel="4" x14ac:dyDescent="0.15">
      <c r="A3450" s="949"/>
      <c r="B3450" s="952"/>
      <c r="C3450" s="955"/>
      <c r="D3450" s="958"/>
      <c r="E3450" s="961"/>
      <c r="F3450" s="964"/>
      <c r="G3450" s="943"/>
      <c r="H3450" s="943"/>
      <c r="I3450" s="943"/>
      <c r="J3450" s="18" t="s">
        <v>159</v>
      </c>
      <c r="K3450" s="21"/>
      <c r="L3450" s="21"/>
      <c r="M3450" s="22"/>
      <c r="N3450" s="22"/>
      <c r="O3450" s="22"/>
      <c r="P3450" s="22"/>
      <c r="Q3450" s="18"/>
      <c r="R3450" s="18"/>
      <c r="S3450" s="946"/>
      <c r="T3450" s="913"/>
      <c r="U3450" s="913"/>
      <c r="V3450" s="913"/>
    </row>
    <row r="3451" spans="1:22" ht="11.25" outlineLevel="4" thickBot="1" x14ac:dyDescent="0.2">
      <c r="A3451" s="950"/>
      <c r="B3451" s="953"/>
      <c r="C3451" s="956"/>
      <c r="D3451" s="959"/>
      <c r="E3451" s="962"/>
      <c r="F3451" s="965"/>
      <c r="G3451" s="944"/>
      <c r="H3451" s="944"/>
      <c r="I3451" s="944"/>
      <c r="J3451" s="19" t="s">
        <v>385</v>
      </c>
      <c r="K3451" s="19">
        <f>SUM(K3447:K3450)</f>
        <v>0</v>
      </c>
      <c r="L3451" s="19">
        <f>SUM(L3447:L3450)</f>
        <v>0</v>
      </c>
      <c r="M3451" s="19">
        <f t="shared" ref="M3451:R3451" si="842">SUM(M3447:M3450)</f>
        <v>0</v>
      </c>
      <c r="N3451" s="19">
        <f t="shared" si="842"/>
        <v>0</v>
      </c>
      <c r="O3451" s="19">
        <f t="shared" si="842"/>
        <v>0</v>
      </c>
      <c r="P3451" s="19">
        <f t="shared" si="842"/>
        <v>0</v>
      </c>
      <c r="Q3451" s="19">
        <f t="shared" si="842"/>
        <v>0</v>
      </c>
      <c r="R3451" s="19">
        <f t="shared" si="842"/>
        <v>0</v>
      </c>
      <c r="S3451" s="947"/>
      <c r="T3451" s="914"/>
      <c r="U3451" s="914"/>
      <c r="V3451" s="914"/>
    </row>
    <row r="3452" spans="1:22" ht="10.5" outlineLevel="4" x14ac:dyDescent="0.15">
      <c r="A3452" s="948" t="s">
        <v>36</v>
      </c>
      <c r="B3452" s="951" t="s">
        <v>11</v>
      </c>
      <c r="C3452" s="954" t="s">
        <v>11</v>
      </c>
      <c r="D3452" s="957" t="s">
        <v>12</v>
      </c>
      <c r="E3452" s="960" t="s">
        <v>12</v>
      </c>
      <c r="F3452" s="963"/>
      <c r="G3452" s="942"/>
      <c r="H3452" s="942"/>
      <c r="I3452" s="942"/>
      <c r="J3452" s="14" t="s">
        <v>156</v>
      </c>
      <c r="K3452" s="20"/>
      <c r="L3452" s="20"/>
      <c r="M3452" s="17"/>
      <c r="N3452" s="17"/>
      <c r="O3452" s="17"/>
      <c r="P3452" s="17"/>
      <c r="Q3452" s="16"/>
      <c r="R3452" s="16"/>
      <c r="S3452" s="945"/>
      <c r="T3452" s="912"/>
      <c r="U3452" s="912"/>
      <c r="V3452" s="912"/>
    </row>
    <row r="3453" spans="1:22" ht="10.5" outlineLevel="4" x14ac:dyDescent="0.15">
      <c r="A3453" s="949"/>
      <c r="B3453" s="952"/>
      <c r="C3453" s="955"/>
      <c r="D3453" s="958"/>
      <c r="E3453" s="961"/>
      <c r="F3453" s="964"/>
      <c r="G3453" s="943"/>
      <c r="H3453" s="943"/>
      <c r="I3453" s="943"/>
      <c r="J3453" s="16" t="s">
        <v>157</v>
      </c>
      <c r="K3453" s="20"/>
      <c r="L3453" s="20"/>
      <c r="M3453" s="17"/>
      <c r="N3453" s="17"/>
      <c r="O3453" s="17"/>
      <c r="P3453" s="17"/>
      <c r="Q3453" s="16"/>
      <c r="R3453" s="16"/>
      <c r="S3453" s="946"/>
      <c r="T3453" s="913"/>
      <c r="U3453" s="913"/>
      <c r="V3453" s="913"/>
    </row>
    <row r="3454" spans="1:22" ht="10.5" outlineLevel="4" x14ac:dyDescent="0.15">
      <c r="A3454" s="949"/>
      <c r="B3454" s="952"/>
      <c r="C3454" s="955"/>
      <c r="D3454" s="958"/>
      <c r="E3454" s="961"/>
      <c r="F3454" s="964"/>
      <c r="G3454" s="943"/>
      <c r="H3454" s="943"/>
      <c r="I3454" s="943"/>
      <c r="J3454" s="16" t="s">
        <v>158</v>
      </c>
      <c r="K3454" s="20"/>
      <c r="L3454" s="20"/>
      <c r="M3454" s="17"/>
      <c r="N3454" s="17"/>
      <c r="O3454" s="17"/>
      <c r="P3454" s="17"/>
      <c r="Q3454" s="16"/>
      <c r="R3454" s="16"/>
      <c r="S3454" s="946"/>
      <c r="T3454" s="913"/>
      <c r="U3454" s="913"/>
      <c r="V3454" s="913"/>
    </row>
    <row r="3455" spans="1:22" ht="10.5" outlineLevel="4" x14ac:dyDescent="0.15">
      <c r="A3455" s="949"/>
      <c r="B3455" s="952"/>
      <c r="C3455" s="955"/>
      <c r="D3455" s="958"/>
      <c r="E3455" s="961"/>
      <c r="F3455" s="964"/>
      <c r="G3455" s="943"/>
      <c r="H3455" s="943"/>
      <c r="I3455" s="943"/>
      <c r="J3455" s="18" t="s">
        <v>159</v>
      </c>
      <c r="K3455" s="21"/>
      <c r="L3455" s="21"/>
      <c r="M3455" s="22"/>
      <c r="N3455" s="22"/>
      <c r="O3455" s="22"/>
      <c r="P3455" s="22"/>
      <c r="Q3455" s="18"/>
      <c r="R3455" s="18"/>
      <c r="S3455" s="946"/>
      <c r="T3455" s="913"/>
      <c r="U3455" s="913"/>
      <c r="V3455" s="913"/>
    </row>
    <row r="3456" spans="1:22" ht="11.25" outlineLevel="4" thickBot="1" x14ac:dyDescent="0.2">
      <c r="A3456" s="950"/>
      <c r="B3456" s="953"/>
      <c r="C3456" s="956"/>
      <c r="D3456" s="959"/>
      <c r="E3456" s="962"/>
      <c r="F3456" s="965"/>
      <c r="G3456" s="944"/>
      <c r="H3456" s="944"/>
      <c r="I3456" s="944"/>
      <c r="J3456" s="19" t="s">
        <v>385</v>
      </c>
      <c r="K3456" s="19">
        <f>SUM(K3452:K3455)</f>
        <v>0</v>
      </c>
      <c r="L3456" s="19">
        <f>SUM(L3452:L3455)</f>
        <v>0</v>
      </c>
      <c r="M3456" s="19">
        <f t="shared" ref="M3456:R3456" si="843">SUM(M3452:M3455)</f>
        <v>0</v>
      </c>
      <c r="N3456" s="19">
        <f t="shared" si="843"/>
        <v>0</v>
      </c>
      <c r="O3456" s="19">
        <f t="shared" si="843"/>
        <v>0</v>
      </c>
      <c r="P3456" s="19">
        <f t="shared" si="843"/>
        <v>0</v>
      </c>
      <c r="Q3456" s="19">
        <f t="shared" si="843"/>
        <v>0</v>
      </c>
      <c r="R3456" s="19">
        <f t="shared" si="843"/>
        <v>0</v>
      </c>
      <c r="S3456" s="947"/>
      <c r="T3456" s="914"/>
      <c r="U3456" s="914"/>
      <c r="V3456" s="914"/>
    </row>
    <row r="3457" spans="1:22" ht="11.25" outlineLevel="3" thickBot="1" x14ac:dyDescent="0.2">
      <c r="A3457" s="30" t="s">
        <v>36</v>
      </c>
      <c r="B3457" s="31" t="s">
        <v>11</v>
      </c>
      <c r="C3457" s="10" t="s">
        <v>11</v>
      </c>
      <c r="D3457" s="25">
        <v>3</v>
      </c>
      <c r="E3457" s="915" t="s">
        <v>46</v>
      </c>
      <c r="F3457" s="916"/>
      <c r="G3457" s="916"/>
      <c r="H3457" s="916"/>
      <c r="I3457" s="916"/>
      <c r="J3457" s="917"/>
      <c r="K3457" s="26">
        <f>K3446+K3451+K3455</f>
        <v>0</v>
      </c>
      <c r="L3457" s="26">
        <f>L3446+L3451+L3455</f>
        <v>0</v>
      </c>
      <c r="M3457" s="26">
        <f t="shared" ref="M3457:R3457" si="844">M3446+M3451+M3455</f>
        <v>0</v>
      </c>
      <c r="N3457" s="26">
        <f t="shared" si="844"/>
        <v>0</v>
      </c>
      <c r="O3457" s="26">
        <f t="shared" si="844"/>
        <v>0</v>
      </c>
      <c r="P3457" s="26">
        <f t="shared" si="844"/>
        <v>0</v>
      </c>
      <c r="Q3457" s="26">
        <f t="shared" si="844"/>
        <v>0</v>
      </c>
      <c r="R3457" s="26">
        <f t="shared" si="844"/>
        <v>0</v>
      </c>
      <c r="S3457" s="42" t="s">
        <v>13</v>
      </c>
      <c r="T3457" s="43" t="s">
        <v>13</v>
      </c>
      <c r="U3457" s="44" t="s">
        <v>13</v>
      </c>
      <c r="V3457" s="45" t="s">
        <v>13</v>
      </c>
    </row>
    <row r="3458" spans="1:22" ht="11.25" customHeight="1" outlineLevel="4" thickBot="1" x14ac:dyDescent="0.2">
      <c r="A3458" s="11" t="s">
        <v>36</v>
      </c>
      <c r="B3458" s="12" t="s">
        <v>11</v>
      </c>
      <c r="C3458" s="86" t="s">
        <v>11</v>
      </c>
      <c r="D3458" s="13">
        <v>4</v>
      </c>
      <c r="E3458" s="969" t="s">
        <v>84</v>
      </c>
      <c r="F3458" s="970"/>
      <c r="G3458" s="970"/>
      <c r="H3458" s="970"/>
      <c r="I3458" s="970"/>
      <c r="J3458" s="970"/>
      <c r="K3458" s="970"/>
      <c r="L3458" s="970"/>
      <c r="M3458" s="970"/>
      <c r="N3458" s="970"/>
      <c r="O3458" s="970"/>
      <c r="P3458" s="970"/>
      <c r="Q3458" s="970"/>
      <c r="R3458" s="970"/>
      <c r="S3458" s="970"/>
      <c r="T3458" s="970"/>
      <c r="U3458" s="970"/>
      <c r="V3458" s="971"/>
    </row>
    <row r="3459" spans="1:22" ht="10.5" outlineLevel="4" x14ac:dyDescent="0.15">
      <c r="A3459" s="948" t="s">
        <v>36</v>
      </c>
      <c r="B3459" s="951" t="s">
        <v>11</v>
      </c>
      <c r="C3459" s="954" t="s">
        <v>11</v>
      </c>
      <c r="D3459" s="957" t="s">
        <v>41</v>
      </c>
      <c r="E3459" s="960" t="s">
        <v>10</v>
      </c>
      <c r="F3459" s="966"/>
      <c r="G3459" s="942"/>
      <c r="H3459" s="942"/>
      <c r="I3459" s="942"/>
      <c r="J3459" s="16" t="s">
        <v>156</v>
      </c>
      <c r="K3459" s="20"/>
      <c r="L3459" s="14"/>
      <c r="M3459" s="15"/>
      <c r="N3459" s="15"/>
      <c r="O3459" s="15"/>
      <c r="P3459" s="15"/>
      <c r="Q3459" s="14"/>
      <c r="R3459" s="14"/>
      <c r="S3459" s="945"/>
      <c r="T3459" s="912"/>
      <c r="U3459" s="912"/>
      <c r="V3459" s="912"/>
    </row>
    <row r="3460" spans="1:22" ht="10.5" outlineLevel="4" x14ac:dyDescent="0.15">
      <c r="A3460" s="949"/>
      <c r="B3460" s="952"/>
      <c r="C3460" s="955"/>
      <c r="D3460" s="958"/>
      <c r="E3460" s="961"/>
      <c r="F3460" s="967"/>
      <c r="G3460" s="943"/>
      <c r="H3460" s="943"/>
      <c r="I3460" s="943"/>
      <c r="J3460" s="16" t="s">
        <v>157</v>
      </c>
      <c r="K3460" s="20"/>
      <c r="L3460" s="16"/>
      <c r="M3460" s="17"/>
      <c r="N3460" s="17"/>
      <c r="O3460" s="17"/>
      <c r="P3460" s="17"/>
      <c r="Q3460" s="16"/>
      <c r="R3460" s="16"/>
      <c r="S3460" s="946"/>
      <c r="T3460" s="913"/>
      <c r="U3460" s="913"/>
      <c r="V3460" s="913"/>
    </row>
    <row r="3461" spans="1:22" ht="10.5" outlineLevel="4" x14ac:dyDescent="0.15">
      <c r="A3461" s="949"/>
      <c r="B3461" s="952"/>
      <c r="C3461" s="955"/>
      <c r="D3461" s="958"/>
      <c r="E3461" s="961"/>
      <c r="F3461" s="967"/>
      <c r="G3461" s="943"/>
      <c r="H3461" s="943"/>
      <c r="I3461" s="943"/>
      <c r="J3461" s="16" t="s">
        <v>158</v>
      </c>
      <c r="K3461" s="20"/>
      <c r="L3461" s="16"/>
      <c r="M3461" s="17"/>
      <c r="N3461" s="17"/>
      <c r="O3461" s="17"/>
      <c r="P3461" s="17"/>
      <c r="Q3461" s="16"/>
      <c r="R3461" s="16"/>
      <c r="S3461" s="946"/>
      <c r="T3461" s="913"/>
      <c r="U3461" s="913"/>
      <c r="V3461" s="913"/>
    </row>
    <row r="3462" spans="1:22" ht="10.5" outlineLevel="4" x14ac:dyDescent="0.15">
      <c r="A3462" s="949"/>
      <c r="B3462" s="952"/>
      <c r="C3462" s="955"/>
      <c r="D3462" s="958"/>
      <c r="E3462" s="961"/>
      <c r="F3462" s="967"/>
      <c r="G3462" s="943"/>
      <c r="H3462" s="943"/>
      <c r="I3462" s="943"/>
      <c r="J3462" s="18" t="s">
        <v>159</v>
      </c>
      <c r="K3462" s="21"/>
      <c r="L3462" s="18"/>
      <c r="M3462" s="18"/>
      <c r="N3462" s="18"/>
      <c r="O3462" s="18"/>
      <c r="P3462" s="18"/>
      <c r="Q3462" s="18"/>
      <c r="R3462" s="18"/>
      <c r="S3462" s="946"/>
      <c r="T3462" s="913"/>
      <c r="U3462" s="913"/>
      <c r="V3462" s="913"/>
    </row>
    <row r="3463" spans="1:22" ht="11.25" outlineLevel="4" thickBot="1" x14ac:dyDescent="0.2">
      <c r="A3463" s="950"/>
      <c r="B3463" s="953"/>
      <c r="C3463" s="956"/>
      <c r="D3463" s="959"/>
      <c r="E3463" s="962"/>
      <c r="F3463" s="968"/>
      <c r="G3463" s="944"/>
      <c r="H3463" s="944"/>
      <c r="I3463" s="944"/>
      <c r="J3463" s="19" t="s">
        <v>385</v>
      </c>
      <c r="K3463" s="19">
        <f>SUM(K3459:K3462)</f>
        <v>0</v>
      </c>
      <c r="L3463" s="19">
        <f>SUM(L3459:L3462)</f>
        <v>0</v>
      </c>
      <c r="M3463" s="19">
        <f t="shared" ref="M3463:R3463" si="845">SUM(M3459:M3462)</f>
        <v>0</v>
      </c>
      <c r="N3463" s="19">
        <f t="shared" si="845"/>
        <v>0</v>
      </c>
      <c r="O3463" s="19">
        <f t="shared" si="845"/>
        <v>0</v>
      </c>
      <c r="P3463" s="19">
        <f t="shared" si="845"/>
        <v>0</v>
      </c>
      <c r="Q3463" s="19">
        <f t="shared" si="845"/>
        <v>0</v>
      </c>
      <c r="R3463" s="19">
        <f t="shared" si="845"/>
        <v>0</v>
      </c>
      <c r="S3463" s="947"/>
      <c r="T3463" s="914"/>
      <c r="U3463" s="914"/>
      <c r="V3463" s="914"/>
    </row>
    <row r="3464" spans="1:22" ht="10.5" outlineLevel="4" x14ac:dyDescent="0.15">
      <c r="A3464" s="948" t="s">
        <v>36</v>
      </c>
      <c r="B3464" s="951" t="s">
        <v>11</v>
      </c>
      <c r="C3464" s="954" t="s">
        <v>11</v>
      </c>
      <c r="D3464" s="957" t="s">
        <v>41</v>
      </c>
      <c r="E3464" s="960" t="s">
        <v>11</v>
      </c>
      <c r="F3464" s="963"/>
      <c r="G3464" s="942"/>
      <c r="H3464" s="942"/>
      <c r="I3464" s="942"/>
      <c r="J3464" s="14" t="s">
        <v>156</v>
      </c>
      <c r="K3464" s="20"/>
      <c r="L3464" s="20"/>
      <c r="M3464" s="17"/>
      <c r="N3464" s="17"/>
      <c r="O3464" s="17"/>
      <c r="P3464" s="17"/>
      <c r="Q3464" s="16"/>
      <c r="R3464" s="16"/>
      <c r="S3464" s="945"/>
      <c r="T3464" s="912"/>
      <c r="U3464" s="912"/>
      <c r="V3464" s="912"/>
    </row>
    <row r="3465" spans="1:22" ht="10.5" outlineLevel="4" x14ac:dyDescent="0.15">
      <c r="A3465" s="949"/>
      <c r="B3465" s="952"/>
      <c r="C3465" s="955"/>
      <c r="D3465" s="958"/>
      <c r="E3465" s="961"/>
      <c r="F3465" s="964"/>
      <c r="G3465" s="943"/>
      <c r="H3465" s="943"/>
      <c r="I3465" s="943"/>
      <c r="J3465" s="16" t="s">
        <v>157</v>
      </c>
      <c r="K3465" s="20"/>
      <c r="L3465" s="20"/>
      <c r="M3465" s="17"/>
      <c r="N3465" s="17"/>
      <c r="O3465" s="17"/>
      <c r="P3465" s="17"/>
      <c r="Q3465" s="16"/>
      <c r="R3465" s="16"/>
      <c r="S3465" s="946"/>
      <c r="T3465" s="913"/>
      <c r="U3465" s="913"/>
      <c r="V3465" s="913"/>
    </row>
    <row r="3466" spans="1:22" ht="10.5" outlineLevel="4" x14ac:dyDescent="0.15">
      <c r="A3466" s="949"/>
      <c r="B3466" s="952"/>
      <c r="C3466" s="955"/>
      <c r="D3466" s="958"/>
      <c r="E3466" s="961"/>
      <c r="F3466" s="964"/>
      <c r="G3466" s="943"/>
      <c r="H3466" s="943"/>
      <c r="I3466" s="943"/>
      <c r="J3466" s="16" t="s">
        <v>158</v>
      </c>
      <c r="K3466" s="20"/>
      <c r="L3466" s="20"/>
      <c r="M3466" s="17"/>
      <c r="N3466" s="17"/>
      <c r="O3466" s="17"/>
      <c r="P3466" s="17"/>
      <c r="Q3466" s="16"/>
      <c r="R3466" s="16"/>
      <c r="S3466" s="946"/>
      <c r="T3466" s="913"/>
      <c r="U3466" s="913"/>
      <c r="V3466" s="913"/>
    </row>
    <row r="3467" spans="1:22" ht="10.5" outlineLevel="4" x14ac:dyDescent="0.15">
      <c r="A3467" s="949"/>
      <c r="B3467" s="952"/>
      <c r="C3467" s="955"/>
      <c r="D3467" s="958"/>
      <c r="E3467" s="961"/>
      <c r="F3467" s="964"/>
      <c r="G3467" s="943"/>
      <c r="H3467" s="943"/>
      <c r="I3467" s="943"/>
      <c r="J3467" s="18" t="s">
        <v>159</v>
      </c>
      <c r="K3467" s="21"/>
      <c r="L3467" s="21"/>
      <c r="M3467" s="22"/>
      <c r="N3467" s="22"/>
      <c r="O3467" s="22"/>
      <c r="P3467" s="22"/>
      <c r="Q3467" s="18"/>
      <c r="R3467" s="18"/>
      <c r="S3467" s="946"/>
      <c r="T3467" s="913"/>
      <c r="U3467" s="913"/>
      <c r="V3467" s="913"/>
    </row>
    <row r="3468" spans="1:22" ht="11.25" outlineLevel="4" thickBot="1" x14ac:dyDescent="0.2">
      <c r="A3468" s="950"/>
      <c r="B3468" s="953"/>
      <c r="C3468" s="956"/>
      <c r="D3468" s="959"/>
      <c r="E3468" s="962"/>
      <c r="F3468" s="965"/>
      <c r="G3468" s="944"/>
      <c r="H3468" s="944"/>
      <c r="I3468" s="944"/>
      <c r="J3468" s="19" t="s">
        <v>385</v>
      </c>
      <c r="K3468" s="19">
        <f>SUM(K3464:K3467)</f>
        <v>0</v>
      </c>
      <c r="L3468" s="19">
        <f>SUM(L3464:L3467)</f>
        <v>0</v>
      </c>
      <c r="M3468" s="19">
        <f t="shared" ref="M3468:R3468" si="846">SUM(M3464:M3467)</f>
        <v>0</v>
      </c>
      <c r="N3468" s="19">
        <f t="shared" si="846"/>
        <v>0</v>
      </c>
      <c r="O3468" s="19">
        <f t="shared" si="846"/>
        <v>0</v>
      </c>
      <c r="P3468" s="19">
        <f t="shared" si="846"/>
        <v>0</v>
      </c>
      <c r="Q3468" s="19">
        <f t="shared" si="846"/>
        <v>0</v>
      </c>
      <c r="R3468" s="19">
        <f t="shared" si="846"/>
        <v>0</v>
      </c>
      <c r="S3468" s="947"/>
      <c r="T3468" s="914"/>
      <c r="U3468" s="914"/>
      <c r="V3468" s="914"/>
    </row>
    <row r="3469" spans="1:22" ht="10.5" outlineLevel="4" x14ac:dyDescent="0.15">
      <c r="A3469" s="948" t="s">
        <v>36</v>
      </c>
      <c r="B3469" s="951" t="s">
        <v>11</v>
      </c>
      <c r="C3469" s="954" t="s">
        <v>11</v>
      </c>
      <c r="D3469" s="957" t="s">
        <v>41</v>
      </c>
      <c r="E3469" s="960" t="s">
        <v>12</v>
      </c>
      <c r="F3469" s="963"/>
      <c r="G3469" s="942"/>
      <c r="H3469" s="942"/>
      <c r="I3469" s="942"/>
      <c r="J3469" s="14" t="s">
        <v>156</v>
      </c>
      <c r="K3469" s="20"/>
      <c r="L3469" s="20"/>
      <c r="M3469" s="17"/>
      <c r="N3469" s="17"/>
      <c r="O3469" s="17"/>
      <c r="P3469" s="17"/>
      <c r="Q3469" s="16"/>
      <c r="R3469" s="16"/>
      <c r="S3469" s="945"/>
      <c r="T3469" s="912"/>
      <c r="U3469" s="912"/>
      <c r="V3469" s="912"/>
    </row>
    <row r="3470" spans="1:22" ht="10.5" outlineLevel="4" x14ac:dyDescent="0.15">
      <c r="A3470" s="949"/>
      <c r="B3470" s="952"/>
      <c r="C3470" s="955"/>
      <c r="D3470" s="958"/>
      <c r="E3470" s="961"/>
      <c r="F3470" s="964"/>
      <c r="G3470" s="943"/>
      <c r="H3470" s="943"/>
      <c r="I3470" s="943"/>
      <c r="J3470" s="16" t="s">
        <v>157</v>
      </c>
      <c r="K3470" s="20"/>
      <c r="L3470" s="20"/>
      <c r="M3470" s="17"/>
      <c r="N3470" s="17"/>
      <c r="O3470" s="17"/>
      <c r="P3470" s="17"/>
      <c r="Q3470" s="16"/>
      <c r="R3470" s="16"/>
      <c r="S3470" s="946"/>
      <c r="T3470" s="913"/>
      <c r="U3470" s="913"/>
      <c r="V3470" s="913"/>
    </row>
    <row r="3471" spans="1:22" ht="10.5" outlineLevel="4" x14ac:dyDescent="0.15">
      <c r="A3471" s="949"/>
      <c r="B3471" s="952"/>
      <c r="C3471" s="955"/>
      <c r="D3471" s="958"/>
      <c r="E3471" s="961"/>
      <c r="F3471" s="964"/>
      <c r="G3471" s="943"/>
      <c r="H3471" s="943"/>
      <c r="I3471" s="943"/>
      <c r="J3471" s="16" t="s">
        <v>158</v>
      </c>
      <c r="K3471" s="20"/>
      <c r="L3471" s="20"/>
      <c r="M3471" s="17"/>
      <c r="N3471" s="17"/>
      <c r="O3471" s="17"/>
      <c r="P3471" s="17"/>
      <c r="Q3471" s="16"/>
      <c r="R3471" s="16"/>
      <c r="S3471" s="946"/>
      <c r="T3471" s="913"/>
      <c r="U3471" s="913"/>
      <c r="V3471" s="913"/>
    </row>
    <row r="3472" spans="1:22" ht="10.5" outlineLevel="4" x14ac:dyDescent="0.15">
      <c r="A3472" s="949"/>
      <c r="B3472" s="952"/>
      <c r="C3472" s="955"/>
      <c r="D3472" s="958"/>
      <c r="E3472" s="961"/>
      <c r="F3472" s="964"/>
      <c r="G3472" s="943"/>
      <c r="H3472" s="943"/>
      <c r="I3472" s="943"/>
      <c r="J3472" s="18" t="s">
        <v>159</v>
      </c>
      <c r="K3472" s="21"/>
      <c r="L3472" s="21"/>
      <c r="M3472" s="22"/>
      <c r="N3472" s="22"/>
      <c r="O3472" s="22"/>
      <c r="P3472" s="22"/>
      <c r="Q3472" s="18"/>
      <c r="R3472" s="18"/>
      <c r="S3472" s="946"/>
      <c r="T3472" s="913"/>
      <c r="U3472" s="913"/>
      <c r="V3472" s="913"/>
    </row>
    <row r="3473" spans="1:22" ht="11.25" outlineLevel="4" thickBot="1" x14ac:dyDescent="0.2">
      <c r="A3473" s="950"/>
      <c r="B3473" s="953"/>
      <c r="C3473" s="956"/>
      <c r="D3473" s="959"/>
      <c r="E3473" s="962"/>
      <c r="F3473" s="965"/>
      <c r="G3473" s="944"/>
      <c r="H3473" s="944"/>
      <c r="I3473" s="944"/>
      <c r="J3473" s="19" t="s">
        <v>385</v>
      </c>
      <c r="K3473" s="19">
        <f>SUM(K3469:K3472)</f>
        <v>0</v>
      </c>
      <c r="L3473" s="19">
        <f>SUM(L3469:L3472)</f>
        <v>0</v>
      </c>
      <c r="M3473" s="19">
        <f t="shared" ref="M3473:R3473" si="847">SUM(M3469:M3472)</f>
        <v>0</v>
      </c>
      <c r="N3473" s="19">
        <f t="shared" si="847"/>
        <v>0</v>
      </c>
      <c r="O3473" s="19">
        <f t="shared" si="847"/>
        <v>0</v>
      </c>
      <c r="P3473" s="19">
        <f t="shared" si="847"/>
        <v>0</v>
      </c>
      <c r="Q3473" s="19">
        <f t="shared" si="847"/>
        <v>0</v>
      </c>
      <c r="R3473" s="19">
        <f t="shared" si="847"/>
        <v>0</v>
      </c>
      <c r="S3473" s="947"/>
      <c r="T3473" s="914"/>
      <c r="U3473" s="914"/>
      <c r="V3473" s="914"/>
    </row>
    <row r="3474" spans="1:22" ht="11.25" outlineLevel="3" thickBot="1" x14ac:dyDescent="0.2">
      <c r="A3474" s="30" t="s">
        <v>36</v>
      </c>
      <c r="B3474" s="31" t="s">
        <v>11</v>
      </c>
      <c r="C3474" s="10" t="s">
        <v>11</v>
      </c>
      <c r="D3474" s="25">
        <v>4</v>
      </c>
      <c r="E3474" s="915" t="s">
        <v>46</v>
      </c>
      <c r="F3474" s="916"/>
      <c r="G3474" s="916"/>
      <c r="H3474" s="916"/>
      <c r="I3474" s="916"/>
      <c r="J3474" s="917"/>
      <c r="K3474" s="26">
        <f>K3463+K3468+K3472</f>
        <v>0</v>
      </c>
      <c r="L3474" s="26">
        <f>L3463+L3468+L3473</f>
        <v>0</v>
      </c>
      <c r="M3474" s="26">
        <f t="shared" ref="M3474:R3474" si="848">M3463+M3468+M3473</f>
        <v>0</v>
      </c>
      <c r="N3474" s="26">
        <f t="shared" si="848"/>
        <v>0</v>
      </c>
      <c r="O3474" s="26">
        <f t="shared" si="848"/>
        <v>0</v>
      </c>
      <c r="P3474" s="26">
        <f t="shared" si="848"/>
        <v>0</v>
      </c>
      <c r="Q3474" s="26">
        <f t="shared" si="848"/>
        <v>0</v>
      </c>
      <c r="R3474" s="26">
        <f t="shared" si="848"/>
        <v>0</v>
      </c>
      <c r="S3474" s="42" t="s">
        <v>13</v>
      </c>
      <c r="T3474" s="43" t="s">
        <v>13</v>
      </c>
      <c r="U3474" s="44" t="s">
        <v>13</v>
      </c>
      <c r="V3474" s="45" t="s">
        <v>13</v>
      </c>
    </row>
    <row r="3475" spans="1:22" ht="11.25" customHeight="1" outlineLevel="4" thickBot="1" x14ac:dyDescent="0.2">
      <c r="A3475" s="11" t="s">
        <v>36</v>
      </c>
      <c r="B3475" s="12" t="s">
        <v>11</v>
      </c>
      <c r="C3475" s="86" t="s">
        <v>11</v>
      </c>
      <c r="D3475" s="13">
        <v>5</v>
      </c>
      <c r="E3475" s="969" t="s">
        <v>85</v>
      </c>
      <c r="F3475" s="970"/>
      <c r="G3475" s="970"/>
      <c r="H3475" s="970"/>
      <c r="I3475" s="970"/>
      <c r="J3475" s="970"/>
      <c r="K3475" s="970"/>
      <c r="L3475" s="970"/>
      <c r="M3475" s="970"/>
      <c r="N3475" s="970"/>
      <c r="O3475" s="970"/>
      <c r="P3475" s="970"/>
      <c r="Q3475" s="970"/>
      <c r="R3475" s="970"/>
      <c r="S3475" s="970"/>
      <c r="T3475" s="970"/>
      <c r="U3475" s="970"/>
      <c r="V3475" s="971"/>
    </row>
    <row r="3476" spans="1:22" ht="10.5" outlineLevel="4" x14ac:dyDescent="0.15">
      <c r="A3476" s="948" t="s">
        <v>36</v>
      </c>
      <c r="B3476" s="951" t="s">
        <v>11</v>
      </c>
      <c r="C3476" s="954" t="s">
        <v>11</v>
      </c>
      <c r="D3476" s="957" t="s">
        <v>45</v>
      </c>
      <c r="E3476" s="960" t="s">
        <v>10</v>
      </c>
      <c r="F3476" s="966"/>
      <c r="G3476" s="942"/>
      <c r="H3476" s="942"/>
      <c r="I3476" s="942"/>
      <c r="J3476" s="16" t="s">
        <v>156</v>
      </c>
      <c r="K3476" s="20"/>
      <c r="L3476" s="14"/>
      <c r="M3476" s="15"/>
      <c r="N3476" s="15"/>
      <c r="O3476" s="15"/>
      <c r="P3476" s="15"/>
      <c r="Q3476" s="14"/>
      <c r="R3476" s="14"/>
      <c r="S3476" s="945"/>
      <c r="T3476" s="912"/>
      <c r="U3476" s="912"/>
      <c r="V3476" s="912"/>
    </row>
    <row r="3477" spans="1:22" ht="10.5" outlineLevel="4" x14ac:dyDescent="0.15">
      <c r="A3477" s="949"/>
      <c r="B3477" s="952"/>
      <c r="C3477" s="955"/>
      <c r="D3477" s="958"/>
      <c r="E3477" s="961"/>
      <c r="F3477" s="967"/>
      <c r="G3477" s="943"/>
      <c r="H3477" s="943"/>
      <c r="I3477" s="943"/>
      <c r="J3477" s="16" t="s">
        <v>157</v>
      </c>
      <c r="K3477" s="20"/>
      <c r="L3477" s="16"/>
      <c r="M3477" s="17"/>
      <c r="N3477" s="17"/>
      <c r="O3477" s="17"/>
      <c r="P3477" s="17"/>
      <c r="Q3477" s="16"/>
      <c r="R3477" s="16"/>
      <c r="S3477" s="946"/>
      <c r="T3477" s="913"/>
      <c r="U3477" s="913"/>
      <c r="V3477" s="913"/>
    </row>
    <row r="3478" spans="1:22" ht="10.5" outlineLevel="4" x14ac:dyDescent="0.15">
      <c r="A3478" s="949"/>
      <c r="B3478" s="952"/>
      <c r="C3478" s="955"/>
      <c r="D3478" s="958"/>
      <c r="E3478" s="961"/>
      <c r="F3478" s="967"/>
      <c r="G3478" s="943"/>
      <c r="H3478" s="943"/>
      <c r="I3478" s="943"/>
      <c r="J3478" s="16" t="s">
        <v>158</v>
      </c>
      <c r="K3478" s="20"/>
      <c r="L3478" s="16"/>
      <c r="M3478" s="17"/>
      <c r="N3478" s="17"/>
      <c r="O3478" s="17"/>
      <c r="P3478" s="17"/>
      <c r="Q3478" s="16"/>
      <c r="R3478" s="16"/>
      <c r="S3478" s="946"/>
      <c r="T3478" s="913"/>
      <c r="U3478" s="913"/>
      <c r="V3478" s="913"/>
    </row>
    <row r="3479" spans="1:22" ht="10.5" outlineLevel="4" x14ac:dyDescent="0.15">
      <c r="A3479" s="949"/>
      <c r="B3479" s="952"/>
      <c r="C3479" s="955"/>
      <c r="D3479" s="958"/>
      <c r="E3479" s="961"/>
      <c r="F3479" s="967"/>
      <c r="G3479" s="943"/>
      <c r="H3479" s="943"/>
      <c r="I3479" s="943"/>
      <c r="J3479" s="18" t="s">
        <v>159</v>
      </c>
      <c r="K3479" s="21"/>
      <c r="L3479" s="18"/>
      <c r="M3479" s="18"/>
      <c r="N3479" s="18"/>
      <c r="O3479" s="18"/>
      <c r="P3479" s="18"/>
      <c r="Q3479" s="18"/>
      <c r="R3479" s="18"/>
      <c r="S3479" s="946"/>
      <c r="T3479" s="913"/>
      <c r="U3479" s="913"/>
      <c r="V3479" s="913"/>
    </row>
    <row r="3480" spans="1:22" ht="11.25" outlineLevel="4" thickBot="1" x14ac:dyDescent="0.2">
      <c r="A3480" s="950"/>
      <c r="B3480" s="953"/>
      <c r="C3480" s="956"/>
      <c r="D3480" s="959"/>
      <c r="E3480" s="962"/>
      <c r="F3480" s="968"/>
      <c r="G3480" s="944"/>
      <c r="H3480" s="944"/>
      <c r="I3480" s="944"/>
      <c r="J3480" s="19" t="s">
        <v>385</v>
      </c>
      <c r="K3480" s="19">
        <f>SUM(K3476:K3479)</f>
        <v>0</v>
      </c>
      <c r="L3480" s="19">
        <f>SUM(L3476:L3479)</f>
        <v>0</v>
      </c>
      <c r="M3480" s="19">
        <f t="shared" ref="M3480:R3480" si="849">SUM(M3476:M3479)</f>
        <v>0</v>
      </c>
      <c r="N3480" s="19">
        <f t="shared" si="849"/>
        <v>0</v>
      </c>
      <c r="O3480" s="19">
        <f t="shared" si="849"/>
        <v>0</v>
      </c>
      <c r="P3480" s="19">
        <f t="shared" si="849"/>
        <v>0</v>
      </c>
      <c r="Q3480" s="19">
        <f t="shared" si="849"/>
        <v>0</v>
      </c>
      <c r="R3480" s="19">
        <f t="shared" si="849"/>
        <v>0</v>
      </c>
      <c r="S3480" s="947"/>
      <c r="T3480" s="914"/>
      <c r="U3480" s="914"/>
      <c r="V3480" s="914"/>
    </row>
    <row r="3481" spans="1:22" ht="10.5" outlineLevel="4" x14ac:dyDescent="0.15">
      <c r="A3481" s="948" t="s">
        <v>36</v>
      </c>
      <c r="B3481" s="951" t="s">
        <v>11</v>
      </c>
      <c r="C3481" s="954" t="s">
        <v>11</v>
      </c>
      <c r="D3481" s="957" t="s">
        <v>45</v>
      </c>
      <c r="E3481" s="960" t="s">
        <v>11</v>
      </c>
      <c r="F3481" s="963"/>
      <c r="G3481" s="942"/>
      <c r="H3481" s="942"/>
      <c r="I3481" s="942"/>
      <c r="J3481" s="14" t="s">
        <v>156</v>
      </c>
      <c r="K3481" s="20"/>
      <c r="L3481" s="20"/>
      <c r="M3481" s="17"/>
      <c r="N3481" s="17"/>
      <c r="O3481" s="17"/>
      <c r="P3481" s="17"/>
      <c r="Q3481" s="16"/>
      <c r="R3481" s="16"/>
      <c r="S3481" s="945"/>
      <c r="T3481" s="912"/>
      <c r="U3481" s="912"/>
      <c r="V3481" s="912"/>
    </row>
    <row r="3482" spans="1:22" ht="10.5" outlineLevel="4" x14ac:dyDescent="0.15">
      <c r="A3482" s="949"/>
      <c r="B3482" s="952"/>
      <c r="C3482" s="955"/>
      <c r="D3482" s="958"/>
      <c r="E3482" s="961"/>
      <c r="F3482" s="964"/>
      <c r="G3482" s="943"/>
      <c r="H3482" s="943"/>
      <c r="I3482" s="943"/>
      <c r="J3482" s="16" t="s">
        <v>157</v>
      </c>
      <c r="K3482" s="20"/>
      <c r="L3482" s="20"/>
      <c r="M3482" s="17"/>
      <c r="N3482" s="17"/>
      <c r="O3482" s="17"/>
      <c r="P3482" s="17"/>
      <c r="Q3482" s="16"/>
      <c r="R3482" s="16"/>
      <c r="S3482" s="946"/>
      <c r="T3482" s="913"/>
      <c r="U3482" s="913"/>
      <c r="V3482" s="913"/>
    </row>
    <row r="3483" spans="1:22" ht="10.5" outlineLevel="4" x14ac:dyDescent="0.15">
      <c r="A3483" s="949"/>
      <c r="B3483" s="952"/>
      <c r="C3483" s="955"/>
      <c r="D3483" s="958"/>
      <c r="E3483" s="961"/>
      <c r="F3483" s="964"/>
      <c r="G3483" s="943"/>
      <c r="H3483" s="943"/>
      <c r="I3483" s="943"/>
      <c r="J3483" s="16" t="s">
        <v>158</v>
      </c>
      <c r="K3483" s="20"/>
      <c r="L3483" s="20"/>
      <c r="M3483" s="17"/>
      <c r="N3483" s="17"/>
      <c r="O3483" s="17"/>
      <c r="P3483" s="17"/>
      <c r="Q3483" s="16"/>
      <c r="R3483" s="16"/>
      <c r="S3483" s="946"/>
      <c r="T3483" s="913"/>
      <c r="U3483" s="913"/>
      <c r="V3483" s="913"/>
    </row>
    <row r="3484" spans="1:22" ht="10.5" outlineLevel="4" x14ac:dyDescent="0.15">
      <c r="A3484" s="949"/>
      <c r="B3484" s="952"/>
      <c r="C3484" s="955"/>
      <c r="D3484" s="958"/>
      <c r="E3484" s="961"/>
      <c r="F3484" s="964"/>
      <c r="G3484" s="943"/>
      <c r="H3484" s="943"/>
      <c r="I3484" s="943"/>
      <c r="J3484" s="18" t="s">
        <v>159</v>
      </c>
      <c r="K3484" s="21"/>
      <c r="L3484" s="21"/>
      <c r="M3484" s="22"/>
      <c r="N3484" s="22"/>
      <c r="O3484" s="22"/>
      <c r="P3484" s="22"/>
      <c r="Q3484" s="18"/>
      <c r="R3484" s="18"/>
      <c r="S3484" s="946"/>
      <c r="T3484" s="913"/>
      <c r="U3484" s="913"/>
      <c r="V3484" s="913"/>
    </row>
    <row r="3485" spans="1:22" ht="11.25" outlineLevel="4" thickBot="1" x14ac:dyDescent="0.2">
      <c r="A3485" s="950"/>
      <c r="B3485" s="953"/>
      <c r="C3485" s="956"/>
      <c r="D3485" s="959"/>
      <c r="E3485" s="962"/>
      <c r="F3485" s="965"/>
      <c r="G3485" s="944"/>
      <c r="H3485" s="944"/>
      <c r="I3485" s="944"/>
      <c r="J3485" s="19" t="s">
        <v>385</v>
      </c>
      <c r="K3485" s="19">
        <f>SUM(K3481:K3484)</f>
        <v>0</v>
      </c>
      <c r="L3485" s="19">
        <f>SUM(L3481:L3484)</f>
        <v>0</v>
      </c>
      <c r="M3485" s="19">
        <f t="shared" ref="M3485:R3485" si="850">SUM(M3481:M3484)</f>
        <v>0</v>
      </c>
      <c r="N3485" s="19">
        <f t="shared" si="850"/>
        <v>0</v>
      </c>
      <c r="O3485" s="19">
        <f t="shared" si="850"/>
        <v>0</v>
      </c>
      <c r="P3485" s="19">
        <f t="shared" si="850"/>
        <v>0</v>
      </c>
      <c r="Q3485" s="19">
        <f t="shared" si="850"/>
        <v>0</v>
      </c>
      <c r="R3485" s="19">
        <f t="shared" si="850"/>
        <v>0</v>
      </c>
      <c r="S3485" s="947"/>
      <c r="T3485" s="914"/>
      <c r="U3485" s="914"/>
      <c r="V3485" s="914"/>
    </row>
    <row r="3486" spans="1:22" ht="10.5" outlineLevel="4" x14ac:dyDescent="0.15">
      <c r="A3486" s="948" t="s">
        <v>36</v>
      </c>
      <c r="B3486" s="951" t="s">
        <v>11</v>
      </c>
      <c r="C3486" s="954" t="s">
        <v>11</v>
      </c>
      <c r="D3486" s="957" t="s">
        <v>45</v>
      </c>
      <c r="E3486" s="960" t="s">
        <v>12</v>
      </c>
      <c r="F3486" s="963"/>
      <c r="G3486" s="942"/>
      <c r="H3486" s="942"/>
      <c r="I3486" s="942"/>
      <c r="J3486" s="14" t="s">
        <v>156</v>
      </c>
      <c r="K3486" s="20"/>
      <c r="L3486" s="20"/>
      <c r="M3486" s="17"/>
      <c r="N3486" s="17"/>
      <c r="O3486" s="17"/>
      <c r="P3486" s="17"/>
      <c r="Q3486" s="16"/>
      <c r="R3486" s="16"/>
      <c r="S3486" s="945"/>
      <c r="T3486" s="912"/>
      <c r="U3486" s="912"/>
      <c r="V3486" s="912"/>
    </row>
    <row r="3487" spans="1:22" ht="10.5" outlineLevel="4" x14ac:dyDescent="0.15">
      <c r="A3487" s="949"/>
      <c r="B3487" s="952"/>
      <c r="C3487" s="955"/>
      <c r="D3487" s="958"/>
      <c r="E3487" s="961"/>
      <c r="F3487" s="964"/>
      <c r="G3487" s="943"/>
      <c r="H3487" s="943"/>
      <c r="I3487" s="943"/>
      <c r="J3487" s="16" t="s">
        <v>157</v>
      </c>
      <c r="K3487" s="20"/>
      <c r="L3487" s="20"/>
      <c r="M3487" s="17"/>
      <c r="N3487" s="17"/>
      <c r="O3487" s="17"/>
      <c r="P3487" s="17"/>
      <c r="Q3487" s="16"/>
      <c r="R3487" s="16"/>
      <c r="S3487" s="946"/>
      <c r="T3487" s="913"/>
      <c r="U3487" s="913"/>
      <c r="V3487" s="913"/>
    </row>
    <row r="3488" spans="1:22" ht="10.5" outlineLevel="4" x14ac:dyDescent="0.15">
      <c r="A3488" s="949"/>
      <c r="B3488" s="952"/>
      <c r="C3488" s="955"/>
      <c r="D3488" s="958"/>
      <c r="E3488" s="961"/>
      <c r="F3488" s="964"/>
      <c r="G3488" s="943"/>
      <c r="H3488" s="943"/>
      <c r="I3488" s="943"/>
      <c r="J3488" s="16" t="s">
        <v>158</v>
      </c>
      <c r="K3488" s="20"/>
      <c r="L3488" s="20"/>
      <c r="M3488" s="17"/>
      <c r="N3488" s="17"/>
      <c r="O3488" s="17"/>
      <c r="P3488" s="17"/>
      <c r="Q3488" s="16"/>
      <c r="R3488" s="16"/>
      <c r="S3488" s="946"/>
      <c r="T3488" s="913"/>
      <c r="U3488" s="913"/>
      <c r="V3488" s="913"/>
    </row>
    <row r="3489" spans="1:22" ht="10.5" outlineLevel="4" x14ac:dyDescent="0.15">
      <c r="A3489" s="949"/>
      <c r="B3489" s="952"/>
      <c r="C3489" s="955"/>
      <c r="D3489" s="958"/>
      <c r="E3489" s="961"/>
      <c r="F3489" s="964"/>
      <c r="G3489" s="943"/>
      <c r="H3489" s="943"/>
      <c r="I3489" s="943"/>
      <c r="J3489" s="18" t="s">
        <v>159</v>
      </c>
      <c r="K3489" s="21"/>
      <c r="L3489" s="21"/>
      <c r="M3489" s="22"/>
      <c r="N3489" s="22"/>
      <c r="O3489" s="22"/>
      <c r="P3489" s="22"/>
      <c r="Q3489" s="18"/>
      <c r="R3489" s="18"/>
      <c r="S3489" s="946"/>
      <c r="T3489" s="913"/>
      <c r="U3489" s="913"/>
      <c r="V3489" s="913"/>
    </row>
    <row r="3490" spans="1:22" ht="11.25" outlineLevel="4" thickBot="1" x14ac:dyDescent="0.2">
      <c r="A3490" s="950"/>
      <c r="B3490" s="953"/>
      <c r="C3490" s="956"/>
      <c r="D3490" s="959"/>
      <c r="E3490" s="962"/>
      <c r="F3490" s="965"/>
      <c r="G3490" s="944"/>
      <c r="H3490" s="944"/>
      <c r="I3490" s="944"/>
      <c r="J3490" s="19" t="s">
        <v>385</v>
      </c>
      <c r="K3490" s="19">
        <f>SUM(K3486:K3489)</f>
        <v>0</v>
      </c>
      <c r="L3490" s="19">
        <f>SUM(L3486:L3489)</f>
        <v>0</v>
      </c>
      <c r="M3490" s="19">
        <f t="shared" ref="M3490:R3490" si="851">SUM(M3486:M3489)</f>
        <v>0</v>
      </c>
      <c r="N3490" s="19">
        <f t="shared" si="851"/>
        <v>0</v>
      </c>
      <c r="O3490" s="19">
        <f t="shared" si="851"/>
        <v>0</v>
      </c>
      <c r="P3490" s="19">
        <f t="shared" si="851"/>
        <v>0</v>
      </c>
      <c r="Q3490" s="19">
        <f t="shared" si="851"/>
        <v>0</v>
      </c>
      <c r="R3490" s="19">
        <f t="shared" si="851"/>
        <v>0</v>
      </c>
      <c r="S3490" s="947"/>
      <c r="T3490" s="914"/>
      <c r="U3490" s="914"/>
      <c r="V3490" s="914"/>
    </row>
    <row r="3491" spans="1:22" ht="11.25" outlineLevel="3" thickBot="1" x14ac:dyDescent="0.2">
      <c r="A3491" s="30" t="s">
        <v>36</v>
      </c>
      <c r="B3491" s="31" t="s">
        <v>11</v>
      </c>
      <c r="C3491" s="10" t="s">
        <v>11</v>
      </c>
      <c r="D3491" s="25">
        <v>5</v>
      </c>
      <c r="E3491" s="915" t="s">
        <v>46</v>
      </c>
      <c r="F3491" s="916"/>
      <c r="G3491" s="916"/>
      <c r="H3491" s="916"/>
      <c r="I3491" s="916"/>
      <c r="J3491" s="917"/>
      <c r="K3491" s="26">
        <f>K3480+K3485+K3489</f>
        <v>0</v>
      </c>
      <c r="L3491" s="26">
        <f>L3480+L3490+L3485</f>
        <v>0</v>
      </c>
      <c r="M3491" s="26">
        <f t="shared" ref="M3491:R3491" si="852">M3480+M3490+M3485</f>
        <v>0</v>
      </c>
      <c r="N3491" s="26">
        <f t="shared" si="852"/>
        <v>0</v>
      </c>
      <c r="O3491" s="26">
        <f t="shared" si="852"/>
        <v>0</v>
      </c>
      <c r="P3491" s="26">
        <f t="shared" si="852"/>
        <v>0</v>
      </c>
      <c r="Q3491" s="26">
        <f t="shared" si="852"/>
        <v>0</v>
      </c>
      <c r="R3491" s="26">
        <f t="shared" si="852"/>
        <v>0</v>
      </c>
      <c r="S3491" s="42" t="s">
        <v>13</v>
      </c>
      <c r="T3491" s="43" t="s">
        <v>13</v>
      </c>
      <c r="U3491" s="44" t="s">
        <v>13</v>
      </c>
      <c r="V3491" s="45" t="s">
        <v>13</v>
      </c>
    </row>
    <row r="3492" spans="1:22" ht="11.25" customHeight="1" outlineLevel="4" thickBot="1" x14ac:dyDescent="0.2">
      <c r="A3492" s="11" t="s">
        <v>36</v>
      </c>
      <c r="B3492" s="12" t="s">
        <v>11</v>
      </c>
      <c r="C3492" s="86" t="s">
        <v>11</v>
      </c>
      <c r="D3492" s="13">
        <v>6</v>
      </c>
      <c r="E3492" s="969" t="s">
        <v>86</v>
      </c>
      <c r="F3492" s="970"/>
      <c r="G3492" s="970"/>
      <c r="H3492" s="970"/>
      <c r="I3492" s="970"/>
      <c r="J3492" s="970"/>
      <c r="K3492" s="970"/>
      <c r="L3492" s="970"/>
      <c r="M3492" s="970"/>
      <c r="N3492" s="970"/>
      <c r="O3492" s="970"/>
      <c r="P3492" s="970"/>
      <c r="Q3492" s="970"/>
      <c r="R3492" s="970"/>
      <c r="S3492" s="970"/>
      <c r="T3492" s="970"/>
      <c r="U3492" s="970"/>
      <c r="V3492" s="971"/>
    </row>
    <row r="3493" spans="1:22" ht="10.5" outlineLevel="4" x14ac:dyDescent="0.15">
      <c r="A3493" s="948" t="s">
        <v>36</v>
      </c>
      <c r="B3493" s="951" t="s">
        <v>11</v>
      </c>
      <c r="C3493" s="954" t="s">
        <v>11</v>
      </c>
      <c r="D3493" s="957" t="s">
        <v>48</v>
      </c>
      <c r="E3493" s="960" t="s">
        <v>10</v>
      </c>
      <c r="F3493" s="966"/>
      <c r="G3493" s="942"/>
      <c r="H3493" s="942"/>
      <c r="I3493" s="942"/>
      <c r="J3493" s="16" t="s">
        <v>156</v>
      </c>
      <c r="K3493" s="20"/>
      <c r="L3493" s="14"/>
      <c r="M3493" s="15"/>
      <c r="N3493" s="15"/>
      <c r="O3493" s="15"/>
      <c r="P3493" s="15"/>
      <c r="Q3493" s="14"/>
      <c r="R3493" s="14"/>
      <c r="S3493" s="945"/>
      <c r="T3493" s="912"/>
      <c r="U3493" s="912"/>
      <c r="V3493" s="912"/>
    </row>
    <row r="3494" spans="1:22" ht="10.5" outlineLevel="4" x14ac:dyDescent="0.15">
      <c r="A3494" s="949"/>
      <c r="B3494" s="952"/>
      <c r="C3494" s="955"/>
      <c r="D3494" s="958"/>
      <c r="E3494" s="961"/>
      <c r="F3494" s="967"/>
      <c r="G3494" s="943"/>
      <c r="H3494" s="943"/>
      <c r="I3494" s="943"/>
      <c r="J3494" s="16" t="s">
        <v>157</v>
      </c>
      <c r="K3494" s="20"/>
      <c r="L3494" s="16"/>
      <c r="M3494" s="17"/>
      <c r="N3494" s="17"/>
      <c r="O3494" s="17"/>
      <c r="P3494" s="17"/>
      <c r="Q3494" s="16"/>
      <c r="R3494" s="16"/>
      <c r="S3494" s="946"/>
      <c r="T3494" s="913"/>
      <c r="U3494" s="913"/>
      <c r="V3494" s="913"/>
    </row>
    <row r="3495" spans="1:22" ht="10.5" outlineLevel="4" x14ac:dyDescent="0.15">
      <c r="A3495" s="949"/>
      <c r="B3495" s="952"/>
      <c r="C3495" s="955"/>
      <c r="D3495" s="958"/>
      <c r="E3495" s="961"/>
      <c r="F3495" s="967"/>
      <c r="G3495" s="943"/>
      <c r="H3495" s="943"/>
      <c r="I3495" s="943"/>
      <c r="J3495" s="16" t="s">
        <v>158</v>
      </c>
      <c r="K3495" s="20"/>
      <c r="L3495" s="16"/>
      <c r="M3495" s="17"/>
      <c r="N3495" s="17"/>
      <c r="O3495" s="17"/>
      <c r="P3495" s="17"/>
      <c r="Q3495" s="16"/>
      <c r="R3495" s="16"/>
      <c r="S3495" s="946"/>
      <c r="T3495" s="913"/>
      <c r="U3495" s="913"/>
      <c r="V3495" s="913"/>
    </row>
    <row r="3496" spans="1:22" ht="10.5" outlineLevel="4" x14ac:dyDescent="0.15">
      <c r="A3496" s="949"/>
      <c r="B3496" s="952"/>
      <c r="C3496" s="955"/>
      <c r="D3496" s="958"/>
      <c r="E3496" s="961"/>
      <c r="F3496" s="967"/>
      <c r="G3496" s="943"/>
      <c r="H3496" s="943"/>
      <c r="I3496" s="943"/>
      <c r="J3496" s="18" t="s">
        <v>159</v>
      </c>
      <c r="K3496" s="21"/>
      <c r="L3496" s="18"/>
      <c r="M3496" s="18"/>
      <c r="N3496" s="18"/>
      <c r="O3496" s="18"/>
      <c r="P3496" s="18"/>
      <c r="Q3496" s="18"/>
      <c r="R3496" s="18"/>
      <c r="S3496" s="946"/>
      <c r="T3496" s="913"/>
      <c r="U3496" s="913"/>
      <c r="V3496" s="913"/>
    </row>
    <row r="3497" spans="1:22" ht="11.25" outlineLevel="4" thickBot="1" x14ac:dyDescent="0.2">
      <c r="A3497" s="950"/>
      <c r="B3497" s="953"/>
      <c r="C3497" s="956"/>
      <c r="D3497" s="959"/>
      <c r="E3497" s="962"/>
      <c r="F3497" s="968"/>
      <c r="G3497" s="944"/>
      <c r="H3497" s="944"/>
      <c r="I3497" s="944"/>
      <c r="J3497" s="19" t="s">
        <v>385</v>
      </c>
      <c r="K3497" s="19">
        <f>SUM(K3493:K3496)</f>
        <v>0</v>
      </c>
      <c r="L3497" s="19">
        <f>SUM(L3493:L3496)</f>
        <v>0</v>
      </c>
      <c r="M3497" s="19">
        <f t="shared" ref="M3497:R3497" si="853">SUM(M3493:M3496)</f>
        <v>0</v>
      </c>
      <c r="N3497" s="19">
        <f t="shared" si="853"/>
        <v>0</v>
      </c>
      <c r="O3497" s="19">
        <f t="shared" si="853"/>
        <v>0</v>
      </c>
      <c r="P3497" s="19">
        <f t="shared" si="853"/>
        <v>0</v>
      </c>
      <c r="Q3497" s="19">
        <f t="shared" si="853"/>
        <v>0</v>
      </c>
      <c r="R3497" s="19">
        <f t="shared" si="853"/>
        <v>0</v>
      </c>
      <c r="S3497" s="947"/>
      <c r="T3497" s="914"/>
      <c r="U3497" s="914"/>
      <c r="V3497" s="914"/>
    </row>
    <row r="3498" spans="1:22" ht="10.5" outlineLevel="4" x14ac:dyDescent="0.15">
      <c r="A3498" s="948" t="s">
        <v>36</v>
      </c>
      <c r="B3498" s="951" t="s">
        <v>11</v>
      </c>
      <c r="C3498" s="954" t="s">
        <v>11</v>
      </c>
      <c r="D3498" s="957" t="s">
        <v>48</v>
      </c>
      <c r="E3498" s="960" t="s">
        <v>11</v>
      </c>
      <c r="F3498" s="963"/>
      <c r="G3498" s="942"/>
      <c r="H3498" s="942"/>
      <c r="I3498" s="942"/>
      <c r="J3498" s="14" t="s">
        <v>156</v>
      </c>
      <c r="K3498" s="20"/>
      <c r="L3498" s="20"/>
      <c r="M3498" s="17"/>
      <c r="N3498" s="17"/>
      <c r="O3498" s="17"/>
      <c r="P3498" s="17"/>
      <c r="Q3498" s="16"/>
      <c r="R3498" s="16"/>
      <c r="S3498" s="945"/>
      <c r="T3498" s="912"/>
      <c r="U3498" s="912"/>
      <c r="V3498" s="912"/>
    </row>
    <row r="3499" spans="1:22" ht="10.5" outlineLevel="4" x14ac:dyDescent="0.15">
      <c r="A3499" s="949"/>
      <c r="B3499" s="952"/>
      <c r="C3499" s="955"/>
      <c r="D3499" s="958"/>
      <c r="E3499" s="961"/>
      <c r="F3499" s="964"/>
      <c r="G3499" s="943"/>
      <c r="H3499" s="943"/>
      <c r="I3499" s="943"/>
      <c r="J3499" s="16" t="s">
        <v>157</v>
      </c>
      <c r="K3499" s="20"/>
      <c r="L3499" s="20"/>
      <c r="M3499" s="17"/>
      <c r="N3499" s="17"/>
      <c r="O3499" s="17"/>
      <c r="P3499" s="17"/>
      <c r="Q3499" s="16"/>
      <c r="R3499" s="16"/>
      <c r="S3499" s="946"/>
      <c r="T3499" s="913"/>
      <c r="U3499" s="913"/>
      <c r="V3499" s="913"/>
    </row>
    <row r="3500" spans="1:22" ht="10.5" outlineLevel="4" x14ac:dyDescent="0.15">
      <c r="A3500" s="949"/>
      <c r="B3500" s="952"/>
      <c r="C3500" s="955"/>
      <c r="D3500" s="958"/>
      <c r="E3500" s="961"/>
      <c r="F3500" s="964"/>
      <c r="G3500" s="943"/>
      <c r="H3500" s="943"/>
      <c r="I3500" s="943"/>
      <c r="J3500" s="16" t="s">
        <v>158</v>
      </c>
      <c r="K3500" s="20"/>
      <c r="L3500" s="20"/>
      <c r="M3500" s="17"/>
      <c r="N3500" s="17"/>
      <c r="O3500" s="17"/>
      <c r="P3500" s="17"/>
      <c r="Q3500" s="16"/>
      <c r="R3500" s="16"/>
      <c r="S3500" s="946"/>
      <c r="T3500" s="913"/>
      <c r="U3500" s="913"/>
      <c r="V3500" s="913"/>
    </row>
    <row r="3501" spans="1:22" ht="10.5" outlineLevel="4" x14ac:dyDescent="0.15">
      <c r="A3501" s="949"/>
      <c r="B3501" s="952"/>
      <c r="C3501" s="955"/>
      <c r="D3501" s="958"/>
      <c r="E3501" s="961"/>
      <c r="F3501" s="964"/>
      <c r="G3501" s="943"/>
      <c r="H3501" s="943"/>
      <c r="I3501" s="943"/>
      <c r="J3501" s="18" t="s">
        <v>159</v>
      </c>
      <c r="K3501" s="21"/>
      <c r="L3501" s="21"/>
      <c r="M3501" s="22"/>
      <c r="N3501" s="22"/>
      <c r="O3501" s="22"/>
      <c r="P3501" s="22"/>
      <c r="Q3501" s="18"/>
      <c r="R3501" s="18"/>
      <c r="S3501" s="946"/>
      <c r="T3501" s="913"/>
      <c r="U3501" s="913"/>
      <c r="V3501" s="913"/>
    </row>
    <row r="3502" spans="1:22" ht="11.25" outlineLevel="4" thickBot="1" x14ac:dyDescent="0.2">
      <c r="A3502" s="950"/>
      <c r="B3502" s="953"/>
      <c r="C3502" s="956"/>
      <c r="D3502" s="959"/>
      <c r="E3502" s="962"/>
      <c r="F3502" s="965"/>
      <c r="G3502" s="944"/>
      <c r="H3502" s="944"/>
      <c r="I3502" s="944"/>
      <c r="J3502" s="19" t="s">
        <v>385</v>
      </c>
      <c r="K3502" s="19">
        <f>SUM(K3498:K3501)</f>
        <v>0</v>
      </c>
      <c r="L3502" s="19">
        <f>SUM(L3498:L3501)</f>
        <v>0</v>
      </c>
      <c r="M3502" s="19">
        <f t="shared" ref="M3502:R3502" si="854">SUM(M3498:M3501)</f>
        <v>0</v>
      </c>
      <c r="N3502" s="19">
        <f t="shared" si="854"/>
        <v>0</v>
      </c>
      <c r="O3502" s="19">
        <f t="shared" si="854"/>
        <v>0</v>
      </c>
      <c r="P3502" s="19">
        <f t="shared" si="854"/>
        <v>0</v>
      </c>
      <c r="Q3502" s="19">
        <f t="shared" si="854"/>
        <v>0</v>
      </c>
      <c r="R3502" s="19">
        <f t="shared" si="854"/>
        <v>0</v>
      </c>
      <c r="S3502" s="947"/>
      <c r="T3502" s="914"/>
      <c r="U3502" s="914"/>
      <c r="V3502" s="914"/>
    </row>
    <row r="3503" spans="1:22" ht="10.5" outlineLevel="4" x14ac:dyDescent="0.15">
      <c r="A3503" s="948" t="s">
        <v>36</v>
      </c>
      <c r="B3503" s="951" t="s">
        <v>11</v>
      </c>
      <c r="C3503" s="954" t="s">
        <v>11</v>
      </c>
      <c r="D3503" s="957" t="s">
        <v>48</v>
      </c>
      <c r="E3503" s="960" t="s">
        <v>12</v>
      </c>
      <c r="F3503" s="963"/>
      <c r="G3503" s="942"/>
      <c r="H3503" s="942"/>
      <c r="I3503" s="942"/>
      <c r="J3503" s="14" t="s">
        <v>156</v>
      </c>
      <c r="K3503" s="20"/>
      <c r="L3503" s="20"/>
      <c r="M3503" s="17"/>
      <c r="N3503" s="17"/>
      <c r="O3503" s="17"/>
      <c r="P3503" s="17"/>
      <c r="Q3503" s="16"/>
      <c r="R3503" s="16"/>
      <c r="S3503" s="945"/>
      <c r="T3503" s="912"/>
      <c r="U3503" s="912"/>
      <c r="V3503" s="912"/>
    </row>
    <row r="3504" spans="1:22" ht="10.5" outlineLevel="4" x14ac:dyDescent="0.15">
      <c r="A3504" s="949"/>
      <c r="B3504" s="952"/>
      <c r="C3504" s="955"/>
      <c r="D3504" s="958"/>
      <c r="E3504" s="961"/>
      <c r="F3504" s="964"/>
      <c r="G3504" s="943"/>
      <c r="H3504" s="943"/>
      <c r="I3504" s="943"/>
      <c r="J3504" s="16" t="s">
        <v>157</v>
      </c>
      <c r="K3504" s="20"/>
      <c r="L3504" s="20"/>
      <c r="M3504" s="17"/>
      <c r="N3504" s="17"/>
      <c r="O3504" s="17"/>
      <c r="P3504" s="17"/>
      <c r="Q3504" s="16"/>
      <c r="R3504" s="16"/>
      <c r="S3504" s="946"/>
      <c r="T3504" s="913"/>
      <c r="U3504" s="913"/>
      <c r="V3504" s="913"/>
    </row>
    <row r="3505" spans="1:22" ht="10.5" outlineLevel="4" x14ac:dyDescent="0.15">
      <c r="A3505" s="949"/>
      <c r="B3505" s="952"/>
      <c r="C3505" s="955"/>
      <c r="D3505" s="958"/>
      <c r="E3505" s="961"/>
      <c r="F3505" s="964"/>
      <c r="G3505" s="943"/>
      <c r="H3505" s="943"/>
      <c r="I3505" s="943"/>
      <c r="J3505" s="16" t="s">
        <v>158</v>
      </c>
      <c r="K3505" s="20"/>
      <c r="L3505" s="20"/>
      <c r="M3505" s="17"/>
      <c r="N3505" s="17"/>
      <c r="O3505" s="17"/>
      <c r="P3505" s="17"/>
      <c r="Q3505" s="16"/>
      <c r="R3505" s="16"/>
      <c r="S3505" s="946"/>
      <c r="T3505" s="913"/>
      <c r="U3505" s="913"/>
      <c r="V3505" s="913"/>
    </row>
    <row r="3506" spans="1:22" ht="10.5" outlineLevel="4" x14ac:dyDescent="0.15">
      <c r="A3506" s="949"/>
      <c r="B3506" s="952"/>
      <c r="C3506" s="955"/>
      <c r="D3506" s="958"/>
      <c r="E3506" s="961"/>
      <c r="F3506" s="964"/>
      <c r="G3506" s="943"/>
      <c r="H3506" s="943"/>
      <c r="I3506" s="943"/>
      <c r="J3506" s="18" t="s">
        <v>159</v>
      </c>
      <c r="K3506" s="21"/>
      <c r="L3506" s="21"/>
      <c r="M3506" s="22"/>
      <c r="N3506" s="22"/>
      <c r="O3506" s="22"/>
      <c r="P3506" s="22"/>
      <c r="Q3506" s="18"/>
      <c r="R3506" s="18"/>
      <c r="S3506" s="946"/>
      <c r="T3506" s="913"/>
      <c r="U3506" s="913"/>
      <c r="V3506" s="913"/>
    </row>
    <row r="3507" spans="1:22" ht="11.25" outlineLevel="4" thickBot="1" x14ac:dyDescent="0.2">
      <c r="A3507" s="950"/>
      <c r="B3507" s="953"/>
      <c r="C3507" s="956"/>
      <c r="D3507" s="959"/>
      <c r="E3507" s="962"/>
      <c r="F3507" s="965"/>
      <c r="G3507" s="944"/>
      <c r="H3507" s="944"/>
      <c r="I3507" s="944"/>
      <c r="J3507" s="19" t="s">
        <v>385</v>
      </c>
      <c r="K3507" s="19">
        <f>SUM(K3503:K3506)</f>
        <v>0</v>
      </c>
      <c r="L3507" s="19">
        <f>SUM(L3503:L3506)</f>
        <v>0</v>
      </c>
      <c r="M3507" s="19">
        <f t="shared" ref="M3507:R3507" si="855">SUM(M3503:M3506)</f>
        <v>0</v>
      </c>
      <c r="N3507" s="19">
        <f t="shared" si="855"/>
        <v>0</v>
      </c>
      <c r="O3507" s="19">
        <f t="shared" si="855"/>
        <v>0</v>
      </c>
      <c r="P3507" s="19">
        <f t="shared" si="855"/>
        <v>0</v>
      </c>
      <c r="Q3507" s="19">
        <f t="shared" si="855"/>
        <v>0</v>
      </c>
      <c r="R3507" s="19">
        <f t="shared" si="855"/>
        <v>0</v>
      </c>
      <c r="S3507" s="947"/>
      <c r="T3507" s="914"/>
      <c r="U3507" s="914"/>
      <c r="V3507" s="914"/>
    </row>
    <row r="3508" spans="1:22" ht="11.25" outlineLevel="3" thickBot="1" x14ac:dyDescent="0.2">
      <c r="A3508" s="30" t="s">
        <v>36</v>
      </c>
      <c r="B3508" s="31" t="s">
        <v>11</v>
      </c>
      <c r="C3508" s="10" t="s">
        <v>11</v>
      </c>
      <c r="D3508" s="25">
        <v>6</v>
      </c>
      <c r="E3508" s="915" t="s">
        <v>46</v>
      </c>
      <c r="F3508" s="916"/>
      <c r="G3508" s="916"/>
      <c r="H3508" s="916"/>
      <c r="I3508" s="916"/>
      <c r="J3508" s="917"/>
      <c r="K3508" s="26">
        <f>K3497+K3502+K3507</f>
        <v>0</v>
      </c>
      <c r="L3508" s="26">
        <f>L3497+L3502+L3507</f>
        <v>0</v>
      </c>
      <c r="M3508" s="26">
        <f t="shared" ref="M3508:R3508" si="856">M3497+M3502+M3507</f>
        <v>0</v>
      </c>
      <c r="N3508" s="26">
        <f t="shared" si="856"/>
        <v>0</v>
      </c>
      <c r="O3508" s="26">
        <f t="shared" si="856"/>
        <v>0</v>
      </c>
      <c r="P3508" s="26">
        <f t="shared" si="856"/>
        <v>0</v>
      </c>
      <c r="Q3508" s="26">
        <f t="shared" si="856"/>
        <v>0</v>
      </c>
      <c r="R3508" s="26">
        <f t="shared" si="856"/>
        <v>0</v>
      </c>
      <c r="S3508" s="42" t="s">
        <v>13</v>
      </c>
      <c r="T3508" s="43" t="s">
        <v>13</v>
      </c>
      <c r="U3508" s="44" t="s">
        <v>13</v>
      </c>
      <c r="V3508" s="45" t="s">
        <v>13</v>
      </c>
    </row>
    <row r="3509" spans="1:22" ht="15.75" customHeight="1" outlineLevel="2" thickBot="1" x14ac:dyDescent="0.2">
      <c r="A3509" s="30" t="s">
        <v>36</v>
      </c>
      <c r="B3509" s="31" t="s">
        <v>11</v>
      </c>
      <c r="C3509" s="10" t="s">
        <v>11</v>
      </c>
      <c r="D3509" s="918" t="s">
        <v>21</v>
      </c>
      <c r="E3509" s="919"/>
      <c r="F3509" s="919"/>
      <c r="G3509" s="919"/>
      <c r="H3509" s="919"/>
      <c r="I3509" s="919"/>
      <c r="J3509" s="919"/>
      <c r="K3509" s="32">
        <f t="shared" ref="K3509" si="857">K3508+K3491+K3474+K3457+K3440+K3423</f>
        <v>0</v>
      </c>
      <c r="L3509" s="32">
        <f t="shared" ref="L3509:R3509" si="858">L3508+L3491+L3474+L3457+L3440+L3423</f>
        <v>0</v>
      </c>
      <c r="M3509" s="32">
        <f t="shared" si="858"/>
        <v>0</v>
      </c>
      <c r="N3509" s="32">
        <f t="shared" si="858"/>
        <v>0</v>
      </c>
      <c r="O3509" s="32">
        <f t="shared" si="858"/>
        <v>0</v>
      </c>
      <c r="P3509" s="32">
        <f t="shared" si="858"/>
        <v>0</v>
      </c>
      <c r="Q3509" s="32">
        <f t="shared" si="858"/>
        <v>0</v>
      </c>
      <c r="R3509" s="32">
        <f t="shared" si="858"/>
        <v>0</v>
      </c>
      <c r="S3509" s="33" t="s">
        <v>13</v>
      </c>
      <c r="T3509" s="34" t="s">
        <v>13</v>
      </c>
      <c r="U3509" s="35" t="s">
        <v>13</v>
      </c>
      <c r="V3509" s="36" t="s">
        <v>13</v>
      </c>
    </row>
    <row r="3510" spans="1:22" ht="15.75" customHeight="1" outlineLevel="1" thickBot="1" x14ac:dyDescent="0.2">
      <c r="A3510" s="30" t="s">
        <v>36</v>
      </c>
      <c r="B3510" s="31" t="s">
        <v>11</v>
      </c>
      <c r="C3510" s="920" t="s">
        <v>15</v>
      </c>
      <c r="D3510" s="921"/>
      <c r="E3510" s="921"/>
      <c r="F3510" s="921"/>
      <c r="G3510" s="921"/>
      <c r="H3510" s="921"/>
      <c r="I3510" s="921"/>
      <c r="J3510" s="921"/>
      <c r="K3510" s="37">
        <f t="shared" ref="K3510" si="859">K3509+K3405</f>
        <v>0</v>
      </c>
      <c r="L3510" s="37">
        <f t="shared" ref="L3510:R3510" si="860">L3509+L3405</f>
        <v>0</v>
      </c>
      <c r="M3510" s="37">
        <f t="shared" si="860"/>
        <v>0</v>
      </c>
      <c r="N3510" s="37">
        <f t="shared" si="860"/>
        <v>0</v>
      </c>
      <c r="O3510" s="37">
        <f t="shared" si="860"/>
        <v>0</v>
      </c>
      <c r="P3510" s="37">
        <f t="shared" si="860"/>
        <v>0</v>
      </c>
      <c r="Q3510" s="37">
        <f t="shared" si="860"/>
        <v>0</v>
      </c>
      <c r="R3510" s="37">
        <f t="shared" si="860"/>
        <v>0</v>
      </c>
      <c r="S3510" s="38" t="s">
        <v>14</v>
      </c>
      <c r="T3510" s="39" t="s">
        <v>14</v>
      </c>
      <c r="U3510" s="40" t="s">
        <v>14</v>
      </c>
      <c r="V3510" s="41" t="s">
        <v>14</v>
      </c>
    </row>
    <row r="3511" spans="1:22" ht="12.75" customHeight="1" thickBot="1" x14ac:dyDescent="0.2">
      <c r="A3511" s="30" t="s">
        <v>36</v>
      </c>
      <c r="B3511" s="922" t="s">
        <v>29</v>
      </c>
      <c r="C3511" s="923"/>
      <c r="D3511" s="923"/>
      <c r="E3511" s="923"/>
      <c r="F3511" s="923"/>
      <c r="G3511" s="923"/>
      <c r="H3511" s="923"/>
      <c r="I3511" s="923"/>
      <c r="J3511" s="923"/>
      <c r="K3511" s="49">
        <f t="shared" ref="K3511" si="861">K3510+K3283</f>
        <v>386051.14</v>
      </c>
      <c r="L3511" s="49">
        <f t="shared" ref="L3511:R3511" si="862">L3510+L3283</f>
        <v>13061.75</v>
      </c>
      <c r="M3511" s="49">
        <f t="shared" si="862"/>
        <v>13061.75</v>
      </c>
      <c r="N3511" s="49">
        <f t="shared" si="862"/>
        <v>13061.75</v>
      </c>
      <c r="O3511" s="49">
        <f t="shared" si="862"/>
        <v>0</v>
      </c>
      <c r="P3511" s="49">
        <f t="shared" si="862"/>
        <v>0</v>
      </c>
      <c r="Q3511" s="49">
        <f t="shared" si="862"/>
        <v>238527.03999999998</v>
      </c>
      <c r="R3511" s="49">
        <f t="shared" si="862"/>
        <v>13462.36</v>
      </c>
      <c r="S3511" s="50" t="s">
        <v>14</v>
      </c>
      <c r="T3511" s="49" t="s">
        <v>14</v>
      </c>
      <c r="U3511" s="51" t="s">
        <v>14</v>
      </c>
      <c r="V3511" s="52" t="s">
        <v>14</v>
      </c>
    </row>
    <row r="3512" spans="1:22" ht="11.25" thickBot="1" x14ac:dyDescent="0.2">
      <c r="A3512" s="53"/>
      <c r="B3512" s="53"/>
      <c r="C3512" s="53"/>
      <c r="D3512" s="53"/>
      <c r="E3512" s="53"/>
      <c r="F3512" s="54"/>
      <c r="G3512" s="54"/>
      <c r="H3512" s="54"/>
      <c r="I3512" s="54"/>
      <c r="J3512" s="54"/>
      <c r="K3512" s="54"/>
      <c r="L3512" s="54"/>
      <c r="M3512" s="54"/>
      <c r="N3512" s="54"/>
      <c r="O3512" s="54"/>
      <c r="P3512" s="54"/>
      <c r="Q3512" s="54"/>
      <c r="R3512" s="54"/>
      <c r="S3512" s="54"/>
      <c r="T3512" s="54"/>
      <c r="U3512" s="54"/>
      <c r="V3512" s="55"/>
    </row>
    <row r="3513" spans="1:22" ht="10.5" customHeight="1" x14ac:dyDescent="0.15">
      <c r="A3513" s="924" t="s">
        <v>16</v>
      </c>
      <c r="B3513" s="925"/>
      <c r="C3513" s="925"/>
      <c r="D3513" s="930" t="s">
        <v>152</v>
      </c>
      <c r="E3513" s="931"/>
      <c r="F3513" s="931"/>
      <c r="G3513" s="931"/>
      <c r="H3513" s="931"/>
      <c r="I3513" s="932"/>
      <c r="J3513" s="89" t="s">
        <v>156</v>
      </c>
      <c r="K3513" s="62"/>
      <c r="L3513" s="62"/>
      <c r="M3513" s="62"/>
      <c r="N3513" s="63"/>
      <c r="O3513" s="63"/>
      <c r="P3513" s="64"/>
      <c r="Q3513" s="65"/>
      <c r="R3513" s="66"/>
      <c r="S3513" s="60"/>
      <c r="T3513" s="60"/>
      <c r="U3513" s="60"/>
      <c r="V3513" s="6"/>
    </row>
    <row r="3514" spans="1:22" ht="10.5" x14ac:dyDescent="0.15">
      <c r="A3514" s="926"/>
      <c r="B3514" s="927"/>
      <c r="C3514" s="927"/>
      <c r="D3514" s="933" t="s">
        <v>153</v>
      </c>
      <c r="E3514" s="934"/>
      <c r="F3514" s="934"/>
      <c r="G3514" s="934"/>
      <c r="H3514" s="934"/>
      <c r="I3514" s="935"/>
      <c r="J3514" s="67" t="s">
        <v>157</v>
      </c>
      <c r="K3514" s="68"/>
      <c r="L3514" s="68"/>
      <c r="M3514" s="68"/>
      <c r="N3514" s="69"/>
      <c r="O3514" s="69"/>
      <c r="P3514" s="70"/>
      <c r="Q3514" s="71"/>
      <c r="R3514" s="72"/>
      <c r="S3514" s="60"/>
      <c r="T3514" s="60"/>
      <c r="U3514" s="60"/>
      <c r="V3514" s="6"/>
    </row>
    <row r="3515" spans="1:22" ht="10.5" customHeight="1" x14ac:dyDescent="0.15">
      <c r="A3515" s="926"/>
      <c r="B3515" s="927"/>
      <c r="C3515" s="927"/>
      <c r="D3515" s="936" t="s">
        <v>154</v>
      </c>
      <c r="E3515" s="937"/>
      <c r="F3515" s="937"/>
      <c r="G3515" s="937"/>
      <c r="H3515" s="937"/>
      <c r="I3515" s="938"/>
      <c r="J3515" s="90" t="s">
        <v>158</v>
      </c>
      <c r="K3515" s="73"/>
      <c r="L3515" s="74"/>
      <c r="M3515" s="74"/>
      <c r="N3515" s="75"/>
      <c r="O3515" s="75"/>
      <c r="P3515" s="76"/>
      <c r="Q3515" s="77"/>
      <c r="R3515" s="78"/>
      <c r="S3515" s="60"/>
      <c r="T3515" s="60"/>
      <c r="U3515" s="60"/>
      <c r="V3515" s="6"/>
    </row>
    <row r="3516" spans="1:22" ht="11.25" thickBot="1" x14ac:dyDescent="0.2">
      <c r="A3516" s="926"/>
      <c r="B3516" s="927"/>
      <c r="C3516" s="927"/>
      <c r="D3516" s="939" t="s">
        <v>155</v>
      </c>
      <c r="E3516" s="940"/>
      <c r="F3516" s="940"/>
      <c r="G3516" s="940"/>
      <c r="H3516" s="940"/>
      <c r="I3516" s="941"/>
      <c r="J3516" s="79" t="s">
        <v>159</v>
      </c>
      <c r="K3516" s="80"/>
      <c r="L3516" s="80"/>
      <c r="M3516" s="80"/>
      <c r="N3516" s="81"/>
      <c r="O3516" s="81"/>
      <c r="P3516" s="82"/>
      <c r="Q3516" s="83"/>
      <c r="R3516" s="84"/>
      <c r="S3516" s="60"/>
      <c r="T3516" s="60"/>
      <c r="U3516" s="60"/>
      <c r="V3516" s="6"/>
    </row>
    <row r="3517" spans="1:22" ht="11.25" thickBot="1" x14ac:dyDescent="0.2">
      <c r="A3517" s="928"/>
      <c r="B3517" s="929"/>
      <c r="C3517" s="929"/>
      <c r="D3517" s="909" t="s">
        <v>160</v>
      </c>
      <c r="E3517" s="910"/>
      <c r="F3517" s="910"/>
      <c r="G3517" s="910"/>
      <c r="H3517" s="910"/>
      <c r="I3517" s="910"/>
      <c r="J3517" s="911"/>
      <c r="K3517" s="85">
        <f>SUM(K3513:K3516)</f>
        <v>0</v>
      </c>
      <c r="L3517" s="85">
        <f>SUM(L3513:L3516)</f>
        <v>0</v>
      </c>
      <c r="M3517" s="85">
        <f t="shared" ref="M3517:R3517" si="863">SUM(M3513:M3516)</f>
        <v>0</v>
      </c>
      <c r="N3517" s="85">
        <f t="shared" si="863"/>
        <v>0</v>
      </c>
      <c r="O3517" s="85">
        <f t="shared" si="863"/>
        <v>0</v>
      </c>
      <c r="P3517" s="85">
        <f t="shared" si="863"/>
        <v>0</v>
      </c>
      <c r="Q3517" s="85">
        <f t="shared" si="863"/>
        <v>0</v>
      </c>
      <c r="R3517" s="85">
        <f t="shared" si="863"/>
        <v>0</v>
      </c>
      <c r="S3517" s="61"/>
      <c r="T3517" s="60"/>
      <c r="U3517" s="60"/>
      <c r="V3517" s="6"/>
    </row>
  </sheetData>
  <mergeCells count="8441">
    <mergeCell ref="E2845:J2845"/>
    <mergeCell ref="D2846:J2846"/>
    <mergeCell ref="C2847:J2847"/>
    <mergeCell ref="B2848:J2848"/>
    <mergeCell ref="E2567:J2567"/>
    <mergeCell ref="E2584:J2584"/>
    <mergeCell ref="E2603:J2603"/>
    <mergeCell ref="D2585:J2585"/>
    <mergeCell ref="E2620:J2620"/>
    <mergeCell ref="E2637:J2637"/>
    <mergeCell ref="E2658:J2658"/>
    <mergeCell ref="D2638:J2638"/>
    <mergeCell ref="C2639:J2639"/>
    <mergeCell ref="E2675:J2675"/>
    <mergeCell ref="E2692:J2692"/>
    <mergeCell ref="E2714:J2714"/>
    <mergeCell ref="D2715:J2715"/>
    <mergeCell ref="E2743:J2743"/>
    <mergeCell ref="E2760:J2760"/>
    <mergeCell ref="E2777:J2777"/>
    <mergeCell ref="E2794:J2794"/>
    <mergeCell ref="E2744:V2744"/>
    <mergeCell ref="S2615:S2619"/>
    <mergeCell ref="T2615:T2619"/>
    <mergeCell ref="I2632:I2636"/>
    <mergeCell ref="S2632:S2636"/>
    <mergeCell ref="T2632:T2636"/>
    <mergeCell ref="D2610:D2614"/>
    <mergeCell ref="E2610:E2614"/>
    <mergeCell ref="F2610:F2614"/>
    <mergeCell ref="B2593:B2597"/>
    <mergeCell ref="C2593:C2597"/>
    <mergeCell ref="E2442:J2442"/>
    <mergeCell ref="E2408:J2408"/>
    <mergeCell ref="D2443:J2443"/>
    <mergeCell ref="C2444:J2444"/>
    <mergeCell ref="E2463:J2463"/>
    <mergeCell ref="E2480:J2480"/>
    <mergeCell ref="E2497:J2497"/>
    <mergeCell ref="D2498:J2498"/>
    <mergeCell ref="E2516:J2516"/>
    <mergeCell ref="E2533:J2533"/>
    <mergeCell ref="E2398:E2402"/>
    <mergeCell ref="F2398:F2402"/>
    <mergeCell ref="G2528:G2532"/>
    <mergeCell ref="H2528:H2532"/>
    <mergeCell ref="I2528:I2532"/>
    <mergeCell ref="I2518:I2522"/>
    <mergeCell ref="D2499:V2499"/>
    <mergeCell ref="E2500:V2500"/>
    <mergeCell ref="T2501:T2505"/>
    <mergeCell ref="U2501:U2505"/>
    <mergeCell ref="G2492:G2496"/>
    <mergeCell ref="H2492:H2496"/>
    <mergeCell ref="I2492:I2496"/>
    <mergeCell ref="G2487:G2491"/>
    <mergeCell ref="H2487:H2491"/>
    <mergeCell ref="G2501:G2505"/>
    <mergeCell ref="I2501:I2505"/>
    <mergeCell ref="S2501:S2505"/>
    <mergeCell ref="T2492:T2496"/>
    <mergeCell ref="U2492:U2496"/>
    <mergeCell ref="V2492:V2496"/>
    <mergeCell ref="V2465:V2469"/>
    <mergeCell ref="E2125:J2125"/>
    <mergeCell ref="E2144:J2144"/>
    <mergeCell ref="E2161:J2161"/>
    <mergeCell ref="E2178:J2178"/>
    <mergeCell ref="E2195:J2195"/>
    <mergeCell ref="E2212:J2212"/>
    <mergeCell ref="E2229:J2229"/>
    <mergeCell ref="E2246:J2246"/>
    <mergeCell ref="E2263:J2263"/>
    <mergeCell ref="D2264:J2264"/>
    <mergeCell ref="C2265:J2265"/>
    <mergeCell ref="B2266:J2266"/>
    <mergeCell ref="E2287:J2287"/>
    <mergeCell ref="E2304:J2304"/>
    <mergeCell ref="F2185:F2189"/>
    <mergeCell ref="G2185:G2189"/>
    <mergeCell ref="H2185:H2189"/>
    <mergeCell ref="I2168:I2172"/>
    <mergeCell ref="I2289:I2293"/>
    <mergeCell ref="D2270:V2270"/>
    <mergeCell ref="E2271:V2271"/>
    <mergeCell ref="T2277:T2281"/>
    <mergeCell ref="U2277:U2281"/>
    <mergeCell ref="V2277:V2281"/>
    <mergeCell ref="A2268:V2268"/>
    <mergeCell ref="C2269:V2269"/>
    <mergeCell ref="U2258:U2262"/>
    <mergeCell ref="V2258:V2262"/>
    <mergeCell ref="G2258:G2262"/>
    <mergeCell ref="I2282:I2286"/>
    <mergeCell ref="T2272:T2276"/>
    <mergeCell ref="U2272:U2276"/>
    <mergeCell ref="E2021:J2021"/>
    <mergeCell ref="D2022:J2022"/>
    <mergeCell ref="I1807:I1811"/>
    <mergeCell ref="I1790:I1794"/>
    <mergeCell ref="I1982:I1986"/>
    <mergeCell ref="G1965:G1969"/>
    <mergeCell ref="H1965:H1969"/>
    <mergeCell ref="I1965:I1969"/>
    <mergeCell ref="G1948:G1952"/>
    <mergeCell ref="H1948:H1952"/>
    <mergeCell ref="I1948:I1952"/>
    <mergeCell ref="E1863:E1867"/>
    <mergeCell ref="F1863:F1867"/>
    <mergeCell ref="G1863:G1867"/>
    <mergeCell ref="H1863:H1867"/>
    <mergeCell ref="E2074:J2074"/>
    <mergeCell ref="E2091:J2091"/>
    <mergeCell ref="D2042:D2046"/>
    <mergeCell ref="E2042:E2046"/>
    <mergeCell ref="F2042:F2046"/>
    <mergeCell ref="G2030:G2034"/>
    <mergeCell ref="H2030:H2034"/>
    <mergeCell ref="I2030:I2034"/>
    <mergeCell ref="E1875:E1879"/>
    <mergeCell ref="F1875:F1879"/>
    <mergeCell ref="G1904:G1908"/>
    <mergeCell ref="H1904:H1908"/>
    <mergeCell ref="I1904:I1908"/>
    <mergeCell ref="E1886:V1886"/>
    <mergeCell ref="I1880:I1884"/>
    <mergeCell ref="S1880:S1884"/>
    <mergeCell ref="T1880:T1884"/>
    <mergeCell ref="E1711:J1711"/>
    <mergeCell ref="E1728:J1728"/>
    <mergeCell ref="E1745:J1745"/>
    <mergeCell ref="E1762:J1762"/>
    <mergeCell ref="E1779:J1779"/>
    <mergeCell ref="I1618:I1622"/>
    <mergeCell ref="G1774:G1778"/>
    <mergeCell ref="H1774:H1778"/>
    <mergeCell ref="I1774:I1778"/>
    <mergeCell ref="G1740:G1744"/>
    <mergeCell ref="H1740:H1744"/>
    <mergeCell ref="I1740:I1744"/>
    <mergeCell ref="G1706:G1710"/>
    <mergeCell ref="H1706:H1710"/>
    <mergeCell ref="I1706:I1710"/>
    <mergeCell ref="E1645:E1649"/>
    <mergeCell ref="F1645:F1649"/>
    <mergeCell ref="G1645:G1649"/>
    <mergeCell ref="H1645:H1649"/>
    <mergeCell ref="I1645:I1649"/>
    <mergeCell ref="E1650:E1654"/>
    <mergeCell ref="F1650:F1654"/>
    <mergeCell ref="E1661:V1661"/>
    <mergeCell ref="E1662:E1666"/>
    <mergeCell ref="F1662:F1666"/>
    <mergeCell ref="U1655:U1659"/>
    <mergeCell ref="V1655:V1659"/>
    <mergeCell ref="G1655:G1659"/>
    <mergeCell ref="H1655:H1659"/>
    <mergeCell ref="I1655:I1659"/>
    <mergeCell ref="S1655:S1659"/>
    <mergeCell ref="T1747:T1751"/>
    <mergeCell ref="E1238:J1238"/>
    <mergeCell ref="E1255:J1255"/>
    <mergeCell ref="D1256:J1256"/>
    <mergeCell ref="E1274:J1274"/>
    <mergeCell ref="E1291:J1291"/>
    <mergeCell ref="E1308:J1308"/>
    <mergeCell ref="D1309:J1309"/>
    <mergeCell ref="C1310:J1310"/>
    <mergeCell ref="E1329:J1329"/>
    <mergeCell ref="E1346:J1346"/>
    <mergeCell ref="E1390:J1390"/>
    <mergeCell ref="E1373:J1373"/>
    <mergeCell ref="E1407:J1407"/>
    <mergeCell ref="E1424:J1424"/>
    <mergeCell ref="E1441:J1441"/>
    <mergeCell ref="E930:J930"/>
    <mergeCell ref="E947:J947"/>
    <mergeCell ref="E964:J964"/>
    <mergeCell ref="E981:J981"/>
    <mergeCell ref="E998:J998"/>
    <mergeCell ref="E1015:J1015"/>
    <mergeCell ref="E1032:J1032"/>
    <mergeCell ref="E1051:J1051"/>
    <mergeCell ref="D1033:J1033"/>
    <mergeCell ref="E1068:J1068"/>
    <mergeCell ref="E1085:J1085"/>
    <mergeCell ref="E1102:J1102"/>
    <mergeCell ref="E1119:J1119"/>
    <mergeCell ref="E1136:J1136"/>
    <mergeCell ref="E1153:J1153"/>
    <mergeCell ref="E1408:V1408"/>
    <mergeCell ref="U1380:U1384"/>
    <mergeCell ref="E11:V11"/>
    <mergeCell ref="D10:V10"/>
    <mergeCell ref="U3503:U3507"/>
    <mergeCell ref="V3503:V3507"/>
    <mergeCell ref="U3498:U3502"/>
    <mergeCell ref="V3498:V3502"/>
    <mergeCell ref="U3493:U3497"/>
    <mergeCell ref="V3493:V3497"/>
    <mergeCell ref="G3493:G3497"/>
    <mergeCell ref="H3493:H3497"/>
    <mergeCell ref="I3493:I3497"/>
    <mergeCell ref="S3493:S3497"/>
    <mergeCell ref="T3493:T3497"/>
    <mergeCell ref="U3486:U3490"/>
    <mergeCell ref="V3486:V3490"/>
    <mergeCell ref="E3492:V3492"/>
    <mergeCell ref="A3493:A3497"/>
    <mergeCell ref="E1187:J1187"/>
    <mergeCell ref="E652:J652"/>
    <mergeCell ref="E679:J679"/>
    <mergeCell ref="E696:J696"/>
    <mergeCell ref="E713:J713"/>
    <mergeCell ref="E730:J730"/>
    <mergeCell ref="E747:J747"/>
    <mergeCell ref="D748:J748"/>
    <mergeCell ref="E801:J801"/>
    <mergeCell ref="E818:J818"/>
    <mergeCell ref="E835:J835"/>
    <mergeCell ref="E852:J852"/>
    <mergeCell ref="E869:J869"/>
    <mergeCell ref="D870:J870"/>
    <mergeCell ref="E388:J388"/>
    <mergeCell ref="E3508:J3508"/>
    <mergeCell ref="D3509:J3509"/>
    <mergeCell ref="C3510:J3510"/>
    <mergeCell ref="B3511:J3511"/>
    <mergeCell ref="V12:V16"/>
    <mergeCell ref="U12:U16"/>
    <mergeCell ref="T12:T16"/>
    <mergeCell ref="S12:S16"/>
    <mergeCell ref="I12:I16"/>
    <mergeCell ref="H12:H16"/>
    <mergeCell ref="G12:G16"/>
    <mergeCell ref="F12:F16"/>
    <mergeCell ref="E12:E16"/>
    <mergeCell ref="D12:D16"/>
    <mergeCell ref="C12:C16"/>
    <mergeCell ref="B12:B16"/>
    <mergeCell ref="A12:A16"/>
    <mergeCell ref="D389:J389"/>
    <mergeCell ref="C390:J390"/>
    <mergeCell ref="E409:J409"/>
    <mergeCell ref="E426:J426"/>
    <mergeCell ref="D512:J512"/>
    <mergeCell ref="E443:J443"/>
    <mergeCell ref="E460:J460"/>
    <mergeCell ref="E477:J477"/>
    <mergeCell ref="E494:J494"/>
    <mergeCell ref="E511:J511"/>
    <mergeCell ref="E530:J530"/>
    <mergeCell ref="E547:J547"/>
    <mergeCell ref="E564:J564"/>
    <mergeCell ref="E591:J591"/>
    <mergeCell ref="D592:J592"/>
    <mergeCell ref="G3503:G3507"/>
    <mergeCell ref="H3503:H3507"/>
    <mergeCell ref="I3503:I3507"/>
    <mergeCell ref="S3503:S3507"/>
    <mergeCell ref="T3503:T3507"/>
    <mergeCell ref="A3503:A3507"/>
    <mergeCell ref="B3503:B3507"/>
    <mergeCell ref="C3503:C3507"/>
    <mergeCell ref="D3503:D3507"/>
    <mergeCell ref="E3503:E3507"/>
    <mergeCell ref="F3503:F3507"/>
    <mergeCell ref="I3498:I3502"/>
    <mergeCell ref="S3498:S3502"/>
    <mergeCell ref="T3498:T3502"/>
    <mergeCell ref="A3498:A3502"/>
    <mergeCell ref="B3498:B3502"/>
    <mergeCell ref="C3498:C3502"/>
    <mergeCell ref="D3498:D3502"/>
    <mergeCell ref="E3498:E3502"/>
    <mergeCell ref="F3498:F3502"/>
    <mergeCell ref="G3498:G3502"/>
    <mergeCell ref="H3498:H3502"/>
    <mergeCell ref="B3493:B3497"/>
    <mergeCell ref="C3493:C3497"/>
    <mergeCell ref="D3493:D3497"/>
    <mergeCell ref="E3493:E3497"/>
    <mergeCell ref="F3493:F3497"/>
    <mergeCell ref="G3486:G3490"/>
    <mergeCell ref="H3486:H3490"/>
    <mergeCell ref="I3486:I3490"/>
    <mergeCell ref="S3486:S3490"/>
    <mergeCell ref="T3486:T3490"/>
    <mergeCell ref="A3486:A3490"/>
    <mergeCell ref="B3486:B3490"/>
    <mergeCell ref="C3486:C3490"/>
    <mergeCell ref="D3486:D3490"/>
    <mergeCell ref="E3486:E3490"/>
    <mergeCell ref="F3486:F3490"/>
    <mergeCell ref="E3491:J3491"/>
    <mergeCell ref="I3481:I3485"/>
    <mergeCell ref="S3481:S3485"/>
    <mergeCell ref="T3481:T3485"/>
    <mergeCell ref="U3481:U3485"/>
    <mergeCell ref="V3481:V3485"/>
    <mergeCell ref="U3476:U3480"/>
    <mergeCell ref="V3476:V3480"/>
    <mergeCell ref="A3481:A3485"/>
    <mergeCell ref="B3481:B3485"/>
    <mergeCell ref="C3481:C3485"/>
    <mergeCell ref="D3481:D3485"/>
    <mergeCell ref="E3481:E3485"/>
    <mergeCell ref="F3481:F3485"/>
    <mergeCell ref="G3481:G3485"/>
    <mergeCell ref="H3481:H3485"/>
    <mergeCell ref="G3476:G3480"/>
    <mergeCell ref="H3476:H3480"/>
    <mergeCell ref="I3476:I3480"/>
    <mergeCell ref="S3476:S3480"/>
    <mergeCell ref="T3476:T3480"/>
    <mergeCell ref="U3469:U3473"/>
    <mergeCell ref="V3469:V3473"/>
    <mergeCell ref="E3475:V3475"/>
    <mergeCell ref="A3476:A3480"/>
    <mergeCell ref="B3476:B3480"/>
    <mergeCell ref="C3476:C3480"/>
    <mergeCell ref="D3476:D3480"/>
    <mergeCell ref="E3476:E3480"/>
    <mergeCell ref="F3476:F3480"/>
    <mergeCell ref="G3469:G3473"/>
    <mergeCell ref="H3469:H3473"/>
    <mergeCell ref="I3469:I3473"/>
    <mergeCell ref="S3469:S3473"/>
    <mergeCell ref="T3469:T3473"/>
    <mergeCell ref="A3469:A3473"/>
    <mergeCell ref="B3469:B3473"/>
    <mergeCell ref="C3469:C3473"/>
    <mergeCell ref="D3469:D3473"/>
    <mergeCell ref="E3469:E3473"/>
    <mergeCell ref="F3469:F3473"/>
    <mergeCell ref="E3474:J3474"/>
    <mergeCell ref="I3464:I3468"/>
    <mergeCell ref="S3464:S3468"/>
    <mergeCell ref="T3464:T3468"/>
    <mergeCell ref="U3464:U3468"/>
    <mergeCell ref="V3464:V3468"/>
    <mergeCell ref="U3459:U3463"/>
    <mergeCell ref="V3459:V3463"/>
    <mergeCell ref="A3464:A3468"/>
    <mergeCell ref="B3464:B3468"/>
    <mergeCell ref="C3464:C3468"/>
    <mergeCell ref="D3464:D3468"/>
    <mergeCell ref="E3464:E3468"/>
    <mergeCell ref="F3464:F3468"/>
    <mergeCell ref="G3464:G3468"/>
    <mergeCell ref="H3464:H3468"/>
    <mergeCell ref="G3459:G3463"/>
    <mergeCell ref="H3459:H3463"/>
    <mergeCell ref="I3459:I3463"/>
    <mergeCell ref="S3459:S3463"/>
    <mergeCell ref="T3459:T3463"/>
    <mergeCell ref="U3452:U3456"/>
    <mergeCell ref="V3452:V3456"/>
    <mergeCell ref="E3458:V3458"/>
    <mergeCell ref="A3459:A3463"/>
    <mergeCell ref="B3459:B3463"/>
    <mergeCell ref="C3459:C3463"/>
    <mergeCell ref="D3459:D3463"/>
    <mergeCell ref="E3459:E3463"/>
    <mergeCell ref="F3459:F3463"/>
    <mergeCell ref="G3452:G3456"/>
    <mergeCell ref="H3452:H3456"/>
    <mergeCell ref="I3452:I3456"/>
    <mergeCell ref="S3452:S3456"/>
    <mergeCell ref="T3452:T3456"/>
    <mergeCell ref="A3452:A3456"/>
    <mergeCell ref="B3452:B3456"/>
    <mergeCell ref="C3452:C3456"/>
    <mergeCell ref="D3452:D3456"/>
    <mergeCell ref="E3452:E3456"/>
    <mergeCell ref="F3452:F3456"/>
    <mergeCell ref="E3457:J3457"/>
    <mergeCell ref="I3447:I3451"/>
    <mergeCell ref="S3447:S3451"/>
    <mergeCell ref="T3447:T3451"/>
    <mergeCell ref="U3447:U3451"/>
    <mergeCell ref="V3447:V3451"/>
    <mergeCell ref="U3442:U3446"/>
    <mergeCell ref="V3442:V3446"/>
    <mergeCell ref="A3447:A3451"/>
    <mergeCell ref="B3447:B3451"/>
    <mergeCell ref="C3447:C3451"/>
    <mergeCell ref="D3447:D3451"/>
    <mergeCell ref="E3447:E3451"/>
    <mergeCell ref="F3447:F3451"/>
    <mergeCell ref="G3447:G3451"/>
    <mergeCell ref="H3447:H3451"/>
    <mergeCell ref="G3442:G3446"/>
    <mergeCell ref="H3442:H3446"/>
    <mergeCell ref="I3442:I3446"/>
    <mergeCell ref="S3442:S3446"/>
    <mergeCell ref="T3442:T3446"/>
    <mergeCell ref="U3435:U3439"/>
    <mergeCell ref="V3435:V3439"/>
    <mergeCell ref="E3441:V3441"/>
    <mergeCell ref="A3442:A3446"/>
    <mergeCell ref="B3442:B3446"/>
    <mergeCell ref="C3442:C3446"/>
    <mergeCell ref="D3442:D3446"/>
    <mergeCell ref="E3442:E3446"/>
    <mergeCell ref="F3442:F3446"/>
    <mergeCell ref="G3435:G3439"/>
    <mergeCell ref="H3435:H3439"/>
    <mergeCell ref="I3435:I3439"/>
    <mergeCell ref="S3435:S3439"/>
    <mergeCell ref="T3435:T3439"/>
    <mergeCell ref="A3435:A3439"/>
    <mergeCell ref="B3435:B3439"/>
    <mergeCell ref="C3435:C3439"/>
    <mergeCell ref="D3435:D3439"/>
    <mergeCell ref="E3435:E3439"/>
    <mergeCell ref="F3435:F3439"/>
    <mergeCell ref="E3440:J3440"/>
    <mergeCell ref="I3430:I3434"/>
    <mergeCell ref="S3430:S3434"/>
    <mergeCell ref="T3430:T3434"/>
    <mergeCell ref="U3430:U3434"/>
    <mergeCell ref="V3430:V3434"/>
    <mergeCell ref="U3425:U3429"/>
    <mergeCell ref="V3425:V3429"/>
    <mergeCell ref="A3430:A3434"/>
    <mergeCell ref="B3430:B3434"/>
    <mergeCell ref="C3430:C3434"/>
    <mergeCell ref="D3430:D3434"/>
    <mergeCell ref="E3430:E3434"/>
    <mergeCell ref="F3430:F3434"/>
    <mergeCell ref="G3430:G3434"/>
    <mergeCell ref="H3430:H3434"/>
    <mergeCell ref="G3425:G3429"/>
    <mergeCell ref="H3425:H3429"/>
    <mergeCell ref="I3425:I3429"/>
    <mergeCell ref="S3425:S3429"/>
    <mergeCell ref="T3425:T3429"/>
    <mergeCell ref="I3408:I3412"/>
    <mergeCell ref="S3408:S3412"/>
    <mergeCell ref="T3408:T3412"/>
    <mergeCell ref="A3408:A3412"/>
    <mergeCell ref="B3408:B3412"/>
    <mergeCell ref="C3408:C3412"/>
    <mergeCell ref="D3408:D3412"/>
    <mergeCell ref="E3408:E3412"/>
    <mergeCell ref="F3408:F3412"/>
    <mergeCell ref="U3418:U3422"/>
    <mergeCell ref="V3418:V3422"/>
    <mergeCell ref="E3424:V3424"/>
    <mergeCell ref="A3425:A3429"/>
    <mergeCell ref="B3425:B3429"/>
    <mergeCell ref="C3425:C3429"/>
    <mergeCell ref="D3425:D3429"/>
    <mergeCell ref="E3425:E3429"/>
    <mergeCell ref="F3425:F3429"/>
    <mergeCell ref="G3418:G3422"/>
    <mergeCell ref="H3418:H3422"/>
    <mergeCell ref="I3418:I3422"/>
    <mergeCell ref="S3418:S3422"/>
    <mergeCell ref="T3418:T3422"/>
    <mergeCell ref="A3418:A3422"/>
    <mergeCell ref="B3418:B3422"/>
    <mergeCell ref="C3418:C3422"/>
    <mergeCell ref="D3418:D3422"/>
    <mergeCell ref="E3418:E3422"/>
    <mergeCell ref="F3418:F3422"/>
    <mergeCell ref="U3399:U3403"/>
    <mergeCell ref="V3399:V3403"/>
    <mergeCell ref="D3406:V3406"/>
    <mergeCell ref="E3407:V3407"/>
    <mergeCell ref="G3399:G3403"/>
    <mergeCell ref="H3399:H3403"/>
    <mergeCell ref="I3399:I3403"/>
    <mergeCell ref="S3399:S3403"/>
    <mergeCell ref="T3399:T3403"/>
    <mergeCell ref="A3399:A3403"/>
    <mergeCell ref="B3399:B3403"/>
    <mergeCell ref="C3399:C3403"/>
    <mergeCell ref="D3399:D3403"/>
    <mergeCell ref="E3399:E3403"/>
    <mergeCell ref="F3399:F3403"/>
    <mergeCell ref="I3413:I3417"/>
    <mergeCell ref="S3413:S3417"/>
    <mergeCell ref="T3413:T3417"/>
    <mergeCell ref="U3413:U3417"/>
    <mergeCell ref="V3413:V3417"/>
    <mergeCell ref="U3408:U3412"/>
    <mergeCell ref="V3408:V3412"/>
    <mergeCell ref="A3413:A3417"/>
    <mergeCell ref="B3413:B3417"/>
    <mergeCell ref="C3413:C3417"/>
    <mergeCell ref="D3413:D3417"/>
    <mergeCell ref="E3413:E3417"/>
    <mergeCell ref="F3413:F3417"/>
    <mergeCell ref="G3413:G3417"/>
    <mergeCell ref="H3413:H3417"/>
    <mergeCell ref="G3408:G3412"/>
    <mergeCell ref="H3408:H3412"/>
    <mergeCell ref="I3394:I3398"/>
    <mergeCell ref="S3394:S3398"/>
    <mergeCell ref="T3394:T3398"/>
    <mergeCell ref="U3394:U3398"/>
    <mergeCell ref="V3394:V3398"/>
    <mergeCell ref="U3389:U3393"/>
    <mergeCell ref="V3389:V3393"/>
    <mergeCell ref="A3394:A3398"/>
    <mergeCell ref="B3394:B3398"/>
    <mergeCell ref="C3394:C3398"/>
    <mergeCell ref="D3394:D3398"/>
    <mergeCell ref="E3394:E3398"/>
    <mergeCell ref="F3394:F3398"/>
    <mergeCell ref="G3394:G3398"/>
    <mergeCell ref="H3394:H3398"/>
    <mergeCell ref="G3389:G3393"/>
    <mergeCell ref="H3389:H3393"/>
    <mergeCell ref="I3389:I3393"/>
    <mergeCell ref="S3389:S3393"/>
    <mergeCell ref="T3389:T3393"/>
    <mergeCell ref="U3382:U3386"/>
    <mergeCell ref="V3382:V3386"/>
    <mergeCell ref="E3388:V3388"/>
    <mergeCell ref="A3389:A3393"/>
    <mergeCell ref="B3389:B3393"/>
    <mergeCell ref="C3389:C3393"/>
    <mergeCell ref="D3389:D3393"/>
    <mergeCell ref="E3389:E3393"/>
    <mergeCell ref="F3389:F3393"/>
    <mergeCell ref="G3382:G3386"/>
    <mergeCell ref="H3382:H3386"/>
    <mergeCell ref="I3382:I3386"/>
    <mergeCell ref="S3382:S3386"/>
    <mergeCell ref="T3382:T3386"/>
    <mergeCell ref="A3382:A3386"/>
    <mergeCell ref="B3382:B3386"/>
    <mergeCell ref="C3382:C3386"/>
    <mergeCell ref="D3382:D3386"/>
    <mergeCell ref="E3382:E3386"/>
    <mergeCell ref="F3382:F3386"/>
    <mergeCell ref="I3377:I3381"/>
    <mergeCell ref="S3377:S3381"/>
    <mergeCell ref="T3377:T3381"/>
    <mergeCell ref="U3377:U3381"/>
    <mergeCell ref="V3377:V3381"/>
    <mergeCell ref="U3372:U3376"/>
    <mergeCell ref="V3372:V3376"/>
    <mergeCell ref="A3377:A3381"/>
    <mergeCell ref="B3377:B3381"/>
    <mergeCell ref="C3377:C3381"/>
    <mergeCell ref="D3377:D3381"/>
    <mergeCell ref="E3377:E3381"/>
    <mergeCell ref="F3377:F3381"/>
    <mergeCell ref="G3377:G3381"/>
    <mergeCell ref="H3377:H3381"/>
    <mergeCell ref="G3372:G3376"/>
    <mergeCell ref="H3372:H3376"/>
    <mergeCell ref="I3372:I3376"/>
    <mergeCell ref="S3372:S3376"/>
    <mergeCell ref="T3372:T3376"/>
    <mergeCell ref="U3365:U3369"/>
    <mergeCell ref="V3365:V3369"/>
    <mergeCell ref="E3371:V3371"/>
    <mergeCell ref="A3372:A3376"/>
    <mergeCell ref="B3372:B3376"/>
    <mergeCell ref="C3372:C3376"/>
    <mergeCell ref="D3372:D3376"/>
    <mergeCell ref="E3372:E3376"/>
    <mergeCell ref="F3372:F3376"/>
    <mergeCell ref="G3365:G3369"/>
    <mergeCell ref="H3365:H3369"/>
    <mergeCell ref="I3365:I3369"/>
    <mergeCell ref="S3365:S3369"/>
    <mergeCell ref="T3365:T3369"/>
    <mergeCell ref="A3365:A3369"/>
    <mergeCell ref="B3365:B3369"/>
    <mergeCell ref="C3365:C3369"/>
    <mergeCell ref="D3365:D3369"/>
    <mergeCell ref="E3365:E3369"/>
    <mergeCell ref="F3365:F3369"/>
    <mergeCell ref="I3360:I3364"/>
    <mergeCell ref="S3360:S3364"/>
    <mergeCell ref="T3360:T3364"/>
    <mergeCell ref="U3360:U3364"/>
    <mergeCell ref="V3360:V3364"/>
    <mergeCell ref="U3355:U3359"/>
    <mergeCell ref="V3355:V3359"/>
    <mergeCell ref="A3360:A3364"/>
    <mergeCell ref="B3360:B3364"/>
    <mergeCell ref="C3360:C3364"/>
    <mergeCell ref="D3360:D3364"/>
    <mergeCell ref="E3360:E3364"/>
    <mergeCell ref="F3360:F3364"/>
    <mergeCell ref="G3360:G3364"/>
    <mergeCell ref="H3360:H3364"/>
    <mergeCell ref="G3355:G3359"/>
    <mergeCell ref="H3355:H3359"/>
    <mergeCell ref="I3355:I3359"/>
    <mergeCell ref="S3355:S3359"/>
    <mergeCell ref="T3355:T3359"/>
    <mergeCell ref="U3348:U3352"/>
    <mergeCell ref="V3348:V3352"/>
    <mergeCell ref="E3354:V3354"/>
    <mergeCell ref="A3355:A3359"/>
    <mergeCell ref="B3355:B3359"/>
    <mergeCell ref="C3355:C3359"/>
    <mergeCell ref="D3355:D3359"/>
    <mergeCell ref="E3355:E3359"/>
    <mergeCell ref="F3355:F3359"/>
    <mergeCell ref="G3348:G3352"/>
    <mergeCell ref="H3348:H3352"/>
    <mergeCell ref="I3348:I3352"/>
    <mergeCell ref="S3348:S3352"/>
    <mergeCell ref="T3348:T3352"/>
    <mergeCell ref="A3348:A3352"/>
    <mergeCell ref="B3348:B3352"/>
    <mergeCell ref="C3348:C3352"/>
    <mergeCell ref="D3348:D3352"/>
    <mergeCell ref="E3348:E3352"/>
    <mergeCell ref="F3348:F3352"/>
    <mergeCell ref="I3343:I3347"/>
    <mergeCell ref="S3343:S3347"/>
    <mergeCell ref="T3343:T3347"/>
    <mergeCell ref="U3343:U3347"/>
    <mergeCell ref="V3343:V3347"/>
    <mergeCell ref="U3338:U3342"/>
    <mergeCell ref="V3338:V3342"/>
    <mergeCell ref="A3343:A3347"/>
    <mergeCell ref="B3343:B3347"/>
    <mergeCell ref="C3343:C3347"/>
    <mergeCell ref="D3343:D3347"/>
    <mergeCell ref="E3343:E3347"/>
    <mergeCell ref="F3343:F3347"/>
    <mergeCell ref="G3343:G3347"/>
    <mergeCell ref="H3343:H3347"/>
    <mergeCell ref="G3338:G3342"/>
    <mergeCell ref="H3338:H3342"/>
    <mergeCell ref="I3338:I3342"/>
    <mergeCell ref="S3338:S3342"/>
    <mergeCell ref="T3338:T3342"/>
    <mergeCell ref="U3331:U3335"/>
    <mergeCell ref="V3331:V3335"/>
    <mergeCell ref="E3337:V3337"/>
    <mergeCell ref="A3338:A3342"/>
    <mergeCell ref="B3338:B3342"/>
    <mergeCell ref="C3338:C3342"/>
    <mergeCell ref="D3338:D3342"/>
    <mergeCell ref="E3338:E3342"/>
    <mergeCell ref="F3338:F3342"/>
    <mergeCell ref="G3331:G3335"/>
    <mergeCell ref="H3331:H3335"/>
    <mergeCell ref="I3331:I3335"/>
    <mergeCell ref="S3331:S3335"/>
    <mergeCell ref="T3331:T3335"/>
    <mergeCell ref="A3331:A3335"/>
    <mergeCell ref="B3331:B3335"/>
    <mergeCell ref="C3331:C3335"/>
    <mergeCell ref="D3331:D3335"/>
    <mergeCell ref="E3331:E3335"/>
    <mergeCell ref="F3331:F3335"/>
    <mergeCell ref="I3326:I3330"/>
    <mergeCell ref="S3326:S3330"/>
    <mergeCell ref="T3326:T3330"/>
    <mergeCell ref="U3326:U3330"/>
    <mergeCell ref="V3326:V3330"/>
    <mergeCell ref="U3321:U3325"/>
    <mergeCell ref="V3321:V3325"/>
    <mergeCell ref="A3326:A3330"/>
    <mergeCell ref="B3326:B3330"/>
    <mergeCell ref="C3326:C3330"/>
    <mergeCell ref="D3326:D3330"/>
    <mergeCell ref="E3326:E3330"/>
    <mergeCell ref="F3326:F3330"/>
    <mergeCell ref="G3326:G3330"/>
    <mergeCell ref="H3326:H3330"/>
    <mergeCell ref="G3321:G3325"/>
    <mergeCell ref="H3321:H3325"/>
    <mergeCell ref="I3321:I3325"/>
    <mergeCell ref="S3321:S3325"/>
    <mergeCell ref="T3321:T3325"/>
    <mergeCell ref="U3314:U3318"/>
    <mergeCell ref="V3314:V3318"/>
    <mergeCell ref="E3320:V3320"/>
    <mergeCell ref="A3321:A3325"/>
    <mergeCell ref="B3321:B3325"/>
    <mergeCell ref="C3321:C3325"/>
    <mergeCell ref="D3321:D3325"/>
    <mergeCell ref="E3321:E3325"/>
    <mergeCell ref="F3321:F3325"/>
    <mergeCell ref="G3314:G3318"/>
    <mergeCell ref="H3314:H3318"/>
    <mergeCell ref="I3314:I3318"/>
    <mergeCell ref="S3314:S3318"/>
    <mergeCell ref="T3314:T3318"/>
    <mergeCell ref="A3314:A3318"/>
    <mergeCell ref="B3314:B3318"/>
    <mergeCell ref="C3314:C3318"/>
    <mergeCell ref="D3314:D3318"/>
    <mergeCell ref="E3314:E3318"/>
    <mergeCell ref="F3314:F3318"/>
    <mergeCell ref="V3304:V3308"/>
    <mergeCell ref="E3303:V3303"/>
    <mergeCell ref="A3304:A3308"/>
    <mergeCell ref="B3304:B3308"/>
    <mergeCell ref="C3304:C3308"/>
    <mergeCell ref="D3304:D3308"/>
    <mergeCell ref="E3304:E3308"/>
    <mergeCell ref="F3304:F3308"/>
    <mergeCell ref="G3304:G3308"/>
    <mergeCell ref="H3304:H3308"/>
    <mergeCell ref="I3297:I3301"/>
    <mergeCell ref="S3297:S3301"/>
    <mergeCell ref="T3297:T3301"/>
    <mergeCell ref="U3297:U3301"/>
    <mergeCell ref="V3297:V3301"/>
    <mergeCell ref="G3309:G3313"/>
    <mergeCell ref="H3309:H3313"/>
    <mergeCell ref="I3309:I3313"/>
    <mergeCell ref="S3309:S3313"/>
    <mergeCell ref="T3309:T3313"/>
    <mergeCell ref="A3309:A3313"/>
    <mergeCell ref="B3309:B3313"/>
    <mergeCell ref="C3309:C3313"/>
    <mergeCell ref="D3309:D3313"/>
    <mergeCell ref="E3309:E3313"/>
    <mergeCell ref="F3309:F3313"/>
    <mergeCell ref="I3304:I3308"/>
    <mergeCell ref="S3304:S3308"/>
    <mergeCell ref="T3304:T3308"/>
    <mergeCell ref="U3304:U3308"/>
    <mergeCell ref="U3292:U3296"/>
    <mergeCell ref="V3292:V3296"/>
    <mergeCell ref="A3297:A3301"/>
    <mergeCell ref="B3297:B3301"/>
    <mergeCell ref="C3297:C3301"/>
    <mergeCell ref="D3297:D3301"/>
    <mergeCell ref="E3297:E3301"/>
    <mergeCell ref="F3297:F3301"/>
    <mergeCell ref="G3297:G3301"/>
    <mergeCell ref="H3297:H3301"/>
    <mergeCell ref="G3292:G3296"/>
    <mergeCell ref="H3292:H3296"/>
    <mergeCell ref="I3292:I3296"/>
    <mergeCell ref="S3292:S3296"/>
    <mergeCell ref="T3292:T3296"/>
    <mergeCell ref="A3292:A3296"/>
    <mergeCell ref="B3292:B3296"/>
    <mergeCell ref="C3292:C3296"/>
    <mergeCell ref="D3292:D3296"/>
    <mergeCell ref="E3292:E3296"/>
    <mergeCell ref="F3292:F3296"/>
    <mergeCell ref="I3287:I3291"/>
    <mergeCell ref="S3287:S3291"/>
    <mergeCell ref="T3287:T3291"/>
    <mergeCell ref="U3287:U3291"/>
    <mergeCell ref="V3287:V3291"/>
    <mergeCell ref="D3285:V3285"/>
    <mergeCell ref="E3286:V3286"/>
    <mergeCell ref="A3287:A3291"/>
    <mergeCell ref="B3287:B3291"/>
    <mergeCell ref="C3287:C3291"/>
    <mergeCell ref="D3287:D3291"/>
    <mergeCell ref="E3287:E3291"/>
    <mergeCell ref="F3287:F3291"/>
    <mergeCell ref="G3287:G3291"/>
    <mergeCell ref="H3287:H3291"/>
    <mergeCell ref="U3276:U3280"/>
    <mergeCell ref="V3276:V3280"/>
    <mergeCell ref="C3284:V3284"/>
    <mergeCell ref="G3276:G3280"/>
    <mergeCell ref="H3276:H3280"/>
    <mergeCell ref="I3276:I3280"/>
    <mergeCell ref="S3276:S3280"/>
    <mergeCell ref="T3276:T3280"/>
    <mergeCell ref="A3276:A3280"/>
    <mergeCell ref="B3276:B3280"/>
    <mergeCell ref="C3276:C3280"/>
    <mergeCell ref="D3276:D3280"/>
    <mergeCell ref="E3276:E3280"/>
    <mergeCell ref="F3276:F3280"/>
    <mergeCell ref="I3271:I3275"/>
    <mergeCell ref="S3271:S3275"/>
    <mergeCell ref="T3271:T3275"/>
    <mergeCell ref="U3271:U3275"/>
    <mergeCell ref="V3271:V3275"/>
    <mergeCell ref="U3266:U3270"/>
    <mergeCell ref="V3266:V3270"/>
    <mergeCell ref="A3271:A3275"/>
    <mergeCell ref="B3271:B3275"/>
    <mergeCell ref="C3271:C3275"/>
    <mergeCell ref="D3271:D3275"/>
    <mergeCell ref="E3271:E3275"/>
    <mergeCell ref="F3271:F3275"/>
    <mergeCell ref="G3271:G3275"/>
    <mergeCell ref="H3271:H3275"/>
    <mergeCell ref="G3266:G3270"/>
    <mergeCell ref="H3266:H3270"/>
    <mergeCell ref="I3266:I3270"/>
    <mergeCell ref="S3266:S3270"/>
    <mergeCell ref="T3266:T3270"/>
    <mergeCell ref="U3259:U3263"/>
    <mergeCell ref="V3259:V3263"/>
    <mergeCell ref="E3265:V3265"/>
    <mergeCell ref="A3266:A3270"/>
    <mergeCell ref="B3266:B3270"/>
    <mergeCell ref="C3266:C3270"/>
    <mergeCell ref="D3266:D3270"/>
    <mergeCell ref="E3266:E3270"/>
    <mergeCell ref="F3266:F3270"/>
    <mergeCell ref="G3259:G3263"/>
    <mergeCell ref="H3259:H3263"/>
    <mergeCell ref="I3259:I3263"/>
    <mergeCell ref="S3259:S3263"/>
    <mergeCell ref="T3259:T3263"/>
    <mergeCell ref="A3259:A3263"/>
    <mergeCell ref="B3259:B3263"/>
    <mergeCell ref="C3259:C3263"/>
    <mergeCell ref="D3259:D3263"/>
    <mergeCell ref="E3259:E3263"/>
    <mergeCell ref="F3259:F3263"/>
    <mergeCell ref="I3254:I3258"/>
    <mergeCell ref="S3254:S3258"/>
    <mergeCell ref="T3254:T3258"/>
    <mergeCell ref="U3254:U3258"/>
    <mergeCell ref="V3254:V3258"/>
    <mergeCell ref="U3249:U3253"/>
    <mergeCell ref="V3249:V3253"/>
    <mergeCell ref="A3254:A3258"/>
    <mergeCell ref="B3254:B3258"/>
    <mergeCell ref="C3254:C3258"/>
    <mergeCell ref="D3254:D3258"/>
    <mergeCell ref="E3254:E3258"/>
    <mergeCell ref="F3254:F3258"/>
    <mergeCell ref="G3254:G3258"/>
    <mergeCell ref="H3254:H3258"/>
    <mergeCell ref="G3249:G3253"/>
    <mergeCell ref="H3249:H3253"/>
    <mergeCell ref="I3249:I3253"/>
    <mergeCell ref="S3249:S3253"/>
    <mergeCell ref="T3249:T3253"/>
    <mergeCell ref="U3242:U3246"/>
    <mergeCell ref="V3242:V3246"/>
    <mergeCell ref="E3248:V3248"/>
    <mergeCell ref="A3249:A3253"/>
    <mergeCell ref="B3249:B3253"/>
    <mergeCell ref="C3249:C3253"/>
    <mergeCell ref="D3249:D3253"/>
    <mergeCell ref="E3249:E3253"/>
    <mergeCell ref="F3249:F3253"/>
    <mergeCell ref="G3242:G3246"/>
    <mergeCell ref="H3242:H3246"/>
    <mergeCell ref="I3242:I3246"/>
    <mergeCell ref="S3242:S3246"/>
    <mergeCell ref="T3242:T3246"/>
    <mergeCell ref="A3242:A3246"/>
    <mergeCell ref="B3242:B3246"/>
    <mergeCell ref="C3242:C3246"/>
    <mergeCell ref="D3242:D3246"/>
    <mergeCell ref="E3242:E3246"/>
    <mergeCell ref="F3242:F3246"/>
    <mergeCell ref="I3237:I3241"/>
    <mergeCell ref="S3237:S3241"/>
    <mergeCell ref="T3237:T3241"/>
    <mergeCell ref="U3237:U3241"/>
    <mergeCell ref="V3237:V3241"/>
    <mergeCell ref="U3232:U3236"/>
    <mergeCell ref="V3232:V3236"/>
    <mergeCell ref="A3237:A3241"/>
    <mergeCell ref="B3237:B3241"/>
    <mergeCell ref="C3237:C3241"/>
    <mergeCell ref="D3237:D3241"/>
    <mergeCell ref="E3237:E3241"/>
    <mergeCell ref="F3237:F3241"/>
    <mergeCell ref="G3237:G3241"/>
    <mergeCell ref="H3237:H3241"/>
    <mergeCell ref="G3232:G3236"/>
    <mergeCell ref="H3232:H3236"/>
    <mergeCell ref="I3232:I3236"/>
    <mergeCell ref="S3232:S3236"/>
    <mergeCell ref="T3232:T3236"/>
    <mergeCell ref="U3225:U3229"/>
    <mergeCell ref="V3225:V3229"/>
    <mergeCell ref="E3231:V3231"/>
    <mergeCell ref="A3232:A3236"/>
    <mergeCell ref="B3232:B3236"/>
    <mergeCell ref="C3232:C3236"/>
    <mergeCell ref="D3232:D3236"/>
    <mergeCell ref="E3232:E3236"/>
    <mergeCell ref="F3232:F3236"/>
    <mergeCell ref="G3225:G3229"/>
    <mergeCell ref="H3225:H3229"/>
    <mergeCell ref="I3225:I3229"/>
    <mergeCell ref="S3225:S3229"/>
    <mergeCell ref="T3225:T3229"/>
    <mergeCell ref="A3225:A3229"/>
    <mergeCell ref="B3225:B3229"/>
    <mergeCell ref="C3225:C3229"/>
    <mergeCell ref="D3225:D3229"/>
    <mergeCell ref="E3225:E3229"/>
    <mergeCell ref="F3225:F3229"/>
    <mergeCell ref="S3220:S3224"/>
    <mergeCell ref="T3220:T3224"/>
    <mergeCell ref="U3220:U3224"/>
    <mergeCell ref="V3220:V3224"/>
    <mergeCell ref="U3215:U3219"/>
    <mergeCell ref="V3215:V3219"/>
    <mergeCell ref="A3220:A3224"/>
    <mergeCell ref="B3220:B3224"/>
    <mergeCell ref="C3220:C3224"/>
    <mergeCell ref="D3220:D3224"/>
    <mergeCell ref="E3220:E3224"/>
    <mergeCell ref="F3220:F3224"/>
    <mergeCell ref="G3220:G3224"/>
    <mergeCell ref="H3220:H3224"/>
    <mergeCell ref="G3215:G3219"/>
    <mergeCell ref="H3215:H3219"/>
    <mergeCell ref="I3215:I3219"/>
    <mergeCell ref="S3215:S3219"/>
    <mergeCell ref="T3215:T3219"/>
    <mergeCell ref="I3206:I3210"/>
    <mergeCell ref="S3206:S3210"/>
    <mergeCell ref="T3206:T3210"/>
    <mergeCell ref="U3206:U3210"/>
    <mergeCell ref="V3206:V3210"/>
    <mergeCell ref="U3201:U3205"/>
    <mergeCell ref="V3201:V3205"/>
    <mergeCell ref="A3206:A3210"/>
    <mergeCell ref="B3206:B3210"/>
    <mergeCell ref="C3206:C3210"/>
    <mergeCell ref="D3206:D3210"/>
    <mergeCell ref="E3206:E3210"/>
    <mergeCell ref="F3206:F3210"/>
    <mergeCell ref="G3206:G3210"/>
    <mergeCell ref="H3206:H3210"/>
    <mergeCell ref="G3201:G3205"/>
    <mergeCell ref="H3201:H3205"/>
    <mergeCell ref="I3201:I3205"/>
    <mergeCell ref="S3201:S3205"/>
    <mergeCell ref="T3201:T3205"/>
    <mergeCell ref="U3189:U3193"/>
    <mergeCell ref="V3189:V3193"/>
    <mergeCell ref="E3195:V3195"/>
    <mergeCell ref="A3201:A3205"/>
    <mergeCell ref="B3201:B3205"/>
    <mergeCell ref="C3201:C3205"/>
    <mergeCell ref="D3201:D3205"/>
    <mergeCell ref="E3201:E3205"/>
    <mergeCell ref="F3201:F3205"/>
    <mergeCell ref="G3189:G3193"/>
    <mergeCell ref="H3189:H3193"/>
    <mergeCell ref="I3189:I3193"/>
    <mergeCell ref="S3189:S3193"/>
    <mergeCell ref="T3189:T3193"/>
    <mergeCell ref="A3189:A3193"/>
    <mergeCell ref="B3189:B3193"/>
    <mergeCell ref="C3189:C3193"/>
    <mergeCell ref="D3189:D3193"/>
    <mergeCell ref="E3189:E3193"/>
    <mergeCell ref="F3189:F3193"/>
    <mergeCell ref="E3194:J3194"/>
    <mergeCell ref="I3184:I3188"/>
    <mergeCell ref="S3184:S3188"/>
    <mergeCell ref="T3184:T3188"/>
    <mergeCell ref="U3184:U3188"/>
    <mergeCell ref="V3184:V3188"/>
    <mergeCell ref="E3178:V3178"/>
    <mergeCell ref="A3184:A3188"/>
    <mergeCell ref="B3184:B3188"/>
    <mergeCell ref="C3184:C3188"/>
    <mergeCell ref="D3184:D3188"/>
    <mergeCell ref="E3184:E3188"/>
    <mergeCell ref="F3184:F3188"/>
    <mergeCell ref="G3184:G3188"/>
    <mergeCell ref="H3184:H3188"/>
    <mergeCell ref="I3172:I3176"/>
    <mergeCell ref="S3172:S3176"/>
    <mergeCell ref="T3172:T3176"/>
    <mergeCell ref="U3172:U3176"/>
    <mergeCell ref="V3172:V3176"/>
    <mergeCell ref="V3179:V3183"/>
    <mergeCell ref="A3179:A3183"/>
    <mergeCell ref="B3179:B3183"/>
    <mergeCell ref="C3179:C3183"/>
    <mergeCell ref="D3179:D3183"/>
    <mergeCell ref="E3179:E3183"/>
    <mergeCell ref="F3179:F3183"/>
    <mergeCell ref="G3179:G3183"/>
    <mergeCell ref="H3179:H3183"/>
    <mergeCell ref="U3167:U3171"/>
    <mergeCell ref="V3167:V3171"/>
    <mergeCell ref="A3172:A3176"/>
    <mergeCell ref="B3172:B3176"/>
    <mergeCell ref="C3172:C3176"/>
    <mergeCell ref="D3172:D3176"/>
    <mergeCell ref="E3172:E3176"/>
    <mergeCell ref="F3172:F3176"/>
    <mergeCell ref="G3172:G3176"/>
    <mergeCell ref="H3172:H3176"/>
    <mergeCell ref="G3167:G3171"/>
    <mergeCell ref="H3167:H3171"/>
    <mergeCell ref="I3167:I3171"/>
    <mergeCell ref="S3167:S3171"/>
    <mergeCell ref="T3167:T3171"/>
    <mergeCell ref="A3167:A3171"/>
    <mergeCell ref="B3167:B3171"/>
    <mergeCell ref="C3167:C3171"/>
    <mergeCell ref="D3167:D3171"/>
    <mergeCell ref="E3167:E3171"/>
    <mergeCell ref="F3167:F3171"/>
    <mergeCell ref="S3136:S3140"/>
    <mergeCell ref="T3136:T3140"/>
    <mergeCell ref="U3136:U3140"/>
    <mergeCell ref="V3136:V3140"/>
    <mergeCell ref="E3136:E3140"/>
    <mergeCell ref="F3136:F3140"/>
    <mergeCell ref="G3136:G3140"/>
    <mergeCell ref="H3136:H3140"/>
    <mergeCell ref="I3136:I3140"/>
    <mergeCell ref="I3131:I3135"/>
    <mergeCell ref="S3131:S3135"/>
    <mergeCell ref="T3131:T3135"/>
    <mergeCell ref="U3131:U3135"/>
    <mergeCell ref="V3131:V3135"/>
    <mergeCell ref="C3155:C3159"/>
    <mergeCell ref="D3155:D3159"/>
    <mergeCell ref="E3155:E3159"/>
    <mergeCell ref="F3155:F3159"/>
    <mergeCell ref="G3155:G3159"/>
    <mergeCell ref="H3155:H3159"/>
    <mergeCell ref="G3150:G3154"/>
    <mergeCell ref="H3150:H3154"/>
    <mergeCell ref="I3150:I3154"/>
    <mergeCell ref="S3150:S3154"/>
    <mergeCell ref="T3150:T3154"/>
    <mergeCell ref="C3150:C3154"/>
    <mergeCell ref="D3150:D3154"/>
    <mergeCell ref="E3150:E3154"/>
    <mergeCell ref="F3150:F3154"/>
    <mergeCell ref="S3145:S3149"/>
    <mergeCell ref="T3145:T3149"/>
    <mergeCell ref="U3145:U3149"/>
    <mergeCell ref="A3114:A3118"/>
    <mergeCell ref="B3114:B3118"/>
    <mergeCell ref="C3114:C3118"/>
    <mergeCell ref="D3114:D3118"/>
    <mergeCell ref="E3114:E3118"/>
    <mergeCell ref="F3114:F3118"/>
    <mergeCell ref="U3126:U3130"/>
    <mergeCell ref="V3126:V3130"/>
    <mergeCell ref="A3131:A3135"/>
    <mergeCell ref="B3131:B3135"/>
    <mergeCell ref="C3131:C3135"/>
    <mergeCell ref="D3131:D3135"/>
    <mergeCell ref="E3131:E3135"/>
    <mergeCell ref="F3131:F3135"/>
    <mergeCell ref="G3131:G3135"/>
    <mergeCell ref="H3131:H3135"/>
    <mergeCell ref="G3126:G3130"/>
    <mergeCell ref="H3126:H3130"/>
    <mergeCell ref="I3126:I3130"/>
    <mergeCell ref="S3126:S3130"/>
    <mergeCell ref="T3126:T3130"/>
    <mergeCell ref="A3126:A3130"/>
    <mergeCell ref="B3126:B3130"/>
    <mergeCell ref="C3126:C3130"/>
    <mergeCell ref="D3126:D3130"/>
    <mergeCell ref="E3126:E3130"/>
    <mergeCell ref="F3126:F3130"/>
    <mergeCell ref="U3102:U3106"/>
    <mergeCell ref="V3102:V3106"/>
    <mergeCell ref="E3108:V3108"/>
    <mergeCell ref="A3109:A3113"/>
    <mergeCell ref="B3109:B3113"/>
    <mergeCell ref="C3109:C3113"/>
    <mergeCell ref="D3109:D3113"/>
    <mergeCell ref="E3109:E3113"/>
    <mergeCell ref="F3109:F3113"/>
    <mergeCell ref="G3102:G3106"/>
    <mergeCell ref="H3102:H3106"/>
    <mergeCell ref="I3102:I3106"/>
    <mergeCell ref="S3102:S3106"/>
    <mergeCell ref="T3102:T3106"/>
    <mergeCell ref="A3102:A3106"/>
    <mergeCell ref="B3102:B3106"/>
    <mergeCell ref="C3102:C3106"/>
    <mergeCell ref="D3102:D3106"/>
    <mergeCell ref="E3102:E3106"/>
    <mergeCell ref="F3102:F3106"/>
    <mergeCell ref="S3097:S3101"/>
    <mergeCell ref="T3097:T3101"/>
    <mergeCell ref="U3097:U3101"/>
    <mergeCell ref="V3097:V3101"/>
    <mergeCell ref="U3092:U3096"/>
    <mergeCell ref="V3092:V3096"/>
    <mergeCell ref="A3097:A3101"/>
    <mergeCell ref="B3097:B3101"/>
    <mergeCell ref="C3097:C3101"/>
    <mergeCell ref="D3097:D3101"/>
    <mergeCell ref="E3097:E3101"/>
    <mergeCell ref="F3097:F3101"/>
    <mergeCell ref="G3097:G3101"/>
    <mergeCell ref="H3097:H3101"/>
    <mergeCell ref="G3092:G3096"/>
    <mergeCell ref="H3092:H3096"/>
    <mergeCell ref="I3092:I3096"/>
    <mergeCell ref="S3092:S3096"/>
    <mergeCell ref="T3092:T3096"/>
    <mergeCell ref="U3085:U3089"/>
    <mergeCell ref="V3085:V3089"/>
    <mergeCell ref="E3091:V3091"/>
    <mergeCell ref="A3092:A3096"/>
    <mergeCell ref="B3092:B3096"/>
    <mergeCell ref="C3092:C3096"/>
    <mergeCell ref="D3092:D3096"/>
    <mergeCell ref="E3092:E3096"/>
    <mergeCell ref="F3092:F3096"/>
    <mergeCell ref="G3085:G3089"/>
    <mergeCell ref="H3085:H3089"/>
    <mergeCell ref="I3085:I3089"/>
    <mergeCell ref="S3085:S3089"/>
    <mergeCell ref="T3085:T3089"/>
    <mergeCell ref="A3085:A3089"/>
    <mergeCell ref="B3085:B3089"/>
    <mergeCell ref="C3085:C3089"/>
    <mergeCell ref="D3085:D3089"/>
    <mergeCell ref="E3085:E3089"/>
    <mergeCell ref="F3085:F3089"/>
    <mergeCell ref="A3080:A3084"/>
    <mergeCell ref="B3080:B3084"/>
    <mergeCell ref="C3080:C3084"/>
    <mergeCell ref="D3080:D3084"/>
    <mergeCell ref="E3080:E3084"/>
    <mergeCell ref="F3080:F3084"/>
    <mergeCell ref="G3075:G3079"/>
    <mergeCell ref="H3075:H3079"/>
    <mergeCell ref="I3075:I3079"/>
    <mergeCell ref="S3075:S3079"/>
    <mergeCell ref="T3075:T3079"/>
    <mergeCell ref="U3068:U3072"/>
    <mergeCell ref="V3068:V3072"/>
    <mergeCell ref="E3074:V3074"/>
    <mergeCell ref="A3075:A3079"/>
    <mergeCell ref="B3075:B3079"/>
    <mergeCell ref="C3075:C3079"/>
    <mergeCell ref="D3075:D3079"/>
    <mergeCell ref="E3075:E3079"/>
    <mergeCell ref="F3075:F3079"/>
    <mergeCell ref="G3068:G3072"/>
    <mergeCell ref="H3068:H3072"/>
    <mergeCell ref="I3068:I3072"/>
    <mergeCell ref="S3068:S3072"/>
    <mergeCell ref="T3068:T3072"/>
    <mergeCell ref="A3068:A3072"/>
    <mergeCell ref="B3068:B3072"/>
    <mergeCell ref="C3068:C3072"/>
    <mergeCell ref="D3068:D3072"/>
    <mergeCell ref="U3080:U3084"/>
    <mergeCell ref="V3080:V3084"/>
    <mergeCell ref="G3080:G3084"/>
    <mergeCell ref="A3063:A3067"/>
    <mergeCell ref="B3063:B3067"/>
    <mergeCell ref="C3063:C3067"/>
    <mergeCell ref="D3063:D3067"/>
    <mergeCell ref="E3063:E3067"/>
    <mergeCell ref="F3063:F3067"/>
    <mergeCell ref="G3058:G3062"/>
    <mergeCell ref="H3058:H3062"/>
    <mergeCell ref="I3058:I3062"/>
    <mergeCell ref="S3058:S3062"/>
    <mergeCell ref="T3058:T3062"/>
    <mergeCell ref="A3058:A3062"/>
    <mergeCell ref="B3058:B3062"/>
    <mergeCell ref="C3058:C3062"/>
    <mergeCell ref="D3058:D3062"/>
    <mergeCell ref="E3058:E3062"/>
    <mergeCell ref="F3058:F3062"/>
    <mergeCell ref="A3051:A3055"/>
    <mergeCell ref="B3051:B3055"/>
    <mergeCell ref="C3051:C3055"/>
    <mergeCell ref="D3051:D3055"/>
    <mergeCell ref="E3051:E3055"/>
    <mergeCell ref="F3051:F3055"/>
    <mergeCell ref="U3041:U3045"/>
    <mergeCell ref="V3041:V3045"/>
    <mergeCell ref="A3046:A3050"/>
    <mergeCell ref="B3046:B3050"/>
    <mergeCell ref="C3046:C3050"/>
    <mergeCell ref="D3046:D3050"/>
    <mergeCell ref="E3046:E3050"/>
    <mergeCell ref="F3046:F3050"/>
    <mergeCell ref="G3041:G3045"/>
    <mergeCell ref="H3041:H3045"/>
    <mergeCell ref="I3041:I3045"/>
    <mergeCell ref="S3041:S3045"/>
    <mergeCell ref="T3041:T3045"/>
    <mergeCell ref="U3034:U3038"/>
    <mergeCell ref="V3034:V3038"/>
    <mergeCell ref="E3040:V3040"/>
    <mergeCell ref="A3041:A3045"/>
    <mergeCell ref="B3041:B3045"/>
    <mergeCell ref="C3041:C3045"/>
    <mergeCell ref="D3041:D3045"/>
    <mergeCell ref="E3041:E3045"/>
    <mergeCell ref="F3041:F3045"/>
    <mergeCell ref="G3034:G3038"/>
    <mergeCell ref="H3034:H3038"/>
    <mergeCell ref="I3034:I3038"/>
    <mergeCell ref="S3034:S3038"/>
    <mergeCell ref="T3034:T3038"/>
    <mergeCell ref="A3034:A3038"/>
    <mergeCell ref="B3034:B3038"/>
    <mergeCell ref="C3034:C3038"/>
    <mergeCell ref="D3034:D3038"/>
    <mergeCell ref="E3034:E3038"/>
    <mergeCell ref="F3034:F3038"/>
    <mergeCell ref="S3024:S3028"/>
    <mergeCell ref="T3024:T3028"/>
    <mergeCell ref="U3024:U3028"/>
    <mergeCell ref="V3024:V3028"/>
    <mergeCell ref="E3023:V3023"/>
    <mergeCell ref="A3024:A3028"/>
    <mergeCell ref="B3024:B3028"/>
    <mergeCell ref="C3024:C3028"/>
    <mergeCell ref="D3024:D3028"/>
    <mergeCell ref="E3024:E3028"/>
    <mergeCell ref="F3024:F3028"/>
    <mergeCell ref="G3024:G3028"/>
    <mergeCell ref="U3029:U3033"/>
    <mergeCell ref="V3029:V3033"/>
    <mergeCell ref="G3029:G3033"/>
    <mergeCell ref="H3029:H3033"/>
    <mergeCell ref="I3029:I3033"/>
    <mergeCell ref="S3029:S3033"/>
    <mergeCell ref="T3029:T3033"/>
    <mergeCell ref="A3029:A3033"/>
    <mergeCell ref="B3029:B3033"/>
    <mergeCell ref="C3029:C3033"/>
    <mergeCell ref="D3029:D3033"/>
    <mergeCell ref="E3029:E3033"/>
    <mergeCell ref="F3029:F3033"/>
    <mergeCell ref="S3017:S3021"/>
    <mergeCell ref="T3017:T3021"/>
    <mergeCell ref="U3017:U3021"/>
    <mergeCell ref="V3017:V3021"/>
    <mergeCell ref="U3012:U3016"/>
    <mergeCell ref="V3012:V3016"/>
    <mergeCell ref="A3017:A3021"/>
    <mergeCell ref="B3017:B3021"/>
    <mergeCell ref="C3017:C3021"/>
    <mergeCell ref="D3017:D3021"/>
    <mergeCell ref="E3017:E3021"/>
    <mergeCell ref="F3017:F3021"/>
    <mergeCell ref="G3017:G3021"/>
    <mergeCell ref="H3017:H3021"/>
    <mergeCell ref="G3012:G3016"/>
    <mergeCell ref="H3012:H3016"/>
    <mergeCell ref="I3012:I3016"/>
    <mergeCell ref="S3012:S3016"/>
    <mergeCell ref="T3012:T3016"/>
    <mergeCell ref="A3012:A3016"/>
    <mergeCell ref="B3012:B3016"/>
    <mergeCell ref="C3012:C3016"/>
    <mergeCell ref="D3012:D3016"/>
    <mergeCell ref="E3012:E3016"/>
    <mergeCell ref="F3012:F3016"/>
    <mergeCell ref="S3007:S3011"/>
    <mergeCell ref="T3007:T3011"/>
    <mergeCell ref="U3007:U3011"/>
    <mergeCell ref="V3007:V3011"/>
    <mergeCell ref="E3006:V3006"/>
    <mergeCell ref="A3007:A3011"/>
    <mergeCell ref="B3007:B3011"/>
    <mergeCell ref="C3007:C3011"/>
    <mergeCell ref="D3007:D3011"/>
    <mergeCell ref="E3007:E3011"/>
    <mergeCell ref="F3007:F3011"/>
    <mergeCell ref="G3007:G3011"/>
    <mergeCell ref="H3007:H3011"/>
    <mergeCell ref="I3000:I3004"/>
    <mergeCell ref="S3000:S3004"/>
    <mergeCell ref="T3000:T3004"/>
    <mergeCell ref="U3000:U3004"/>
    <mergeCell ref="V3000:V3004"/>
    <mergeCell ref="U2995:U2999"/>
    <mergeCell ref="V2995:V2999"/>
    <mergeCell ref="A3000:A3004"/>
    <mergeCell ref="B3000:B3004"/>
    <mergeCell ref="C3000:C3004"/>
    <mergeCell ref="D3000:D3004"/>
    <mergeCell ref="E3000:E3004"/>
    <mergeCell ref="F3000:F3004"/>
    <mergeCell ref="G3000:G3004"/>
    <mergeCell ref="H3000:H3004"/>
    <mergeCell ref="G2995:G2999"/>
    <mergeCell ref="H2995:H2999"/>
    <mergeCell ref="I2995:I2999"/>
    <mergeCell ref="S2995:S2999"/>
    <mergeCell ref="T2995:T2999"/>
    <mergeCell ref="A2995:A2999"/>
    <mergeCell ref="B2995:B2999"/>
    <mergeCell ref="C2995:C2999"/>
    <mergeCell ref="D2995:D2999"/>
    <mergeCell ref="E2995:E2999"/>
    <mergeCell ref="F2995:F2999"/>
    <mergeCell ref="S2990:S2994"/>
    <mergeCell ref="T2990:T2994"/>
    <mergeCell ref="U2990:U2994"/>
    <mergeCell ref="V2990:V2994"/>
    <mergeCell ref="E2989:V2989"/>
    <mergeCell ref="A2990:A2994"/>
    <mergeCell ref="B2990:B2994"/>
    <mergeCell ref="C2990:C2994"/>
    <mergeCell ref="D2990:D2994"/>
    <mergeCell ref="E2990:E2994"/>
    <mergeCell ref="F2990:F2994"/>
    <mergeCell ref="G2990:G2994"/>
    <mergeCell ref="H2990:H2994"/>
    <mergeCell ref="I2983:I2987"/>
    <mergeCell ref="S2983:S2987"/>
    <mergeCell ref="T2983:T2987"/>
    <mergeCell ref="U2983:U2987"/>
    <mergeCell ref="V2983:V2987"/>
    <mergeCell ref="C2983:C2987"/>
    <mergeCell ref="D2983:D2987"/>
    <mergeCell ref="E2983:E2987"/>
    <mergeCell ref="F2983:F2987"/>
    <mergeCell ref="G2983:G2987"/>
    <mergeCell ref="H2983:H2987"/>
    <mergeCell ref="A2983:A2987"/>
    <mergeCell ref="B2983:B2987"/>
    <mergeCell ref="S2978:S2982"/>
    <mergeCell ref="T2978:T2982"/>
    <mergeCell ref="U2978:U2982"/>
    <mergeCell ref="V2978:V2982"/>
    <mergeCell ref="U2973:U2977"/>
    <mergeCell ref="V2973:V2977"/>
    <mergeCell ref="A2978:A2982"/>
    <mergeCell ref="B2978:B2982"/>
    <mergeCell ref="C2978:C2982"/>
    <mergeCell ref="D2978:D2982"/>
    <mergeCell ref="E2978:E2982"/>
    <mergeCell ref="F2978:F2982"/>
    <mergeCell ref="G2978:G2982"/>
    <mergeCell ref="H2978:H2982"/>
    <mergeCell ref="G2973:G2977"/>
    <mergeCell ref="H2973:H2977"/>
    <mergeCell ref="I2973:I2977"/>
    <mergeCell ref="S2973:S2977"/>
    <mergeCell ref="T2973:T2977"/>
    <mergeCell ref="U2966:U2970"/>
    <mergeCell ref="V2966:V2970"/>
    <mergeCell ref="E2972:V2972"/>
    <mergeCell ref="A2973:A2977"/>
    <mergeCell ref="B2973:B2977"/>
    <mergeCell ref="C2973:C2977"/>
    <mergeCell ref="D2973:D2977"/>
    <mergeCell ref="E2973:E2977"/>
    <mergeCell ref="F2973:F2977"/>
    <mergeCell ref="G2966:G2970"/>
    <mergeCell ref="H2966:H2970"/>
    <mergeCell ref="I2966:I2970"/>
    <mergeCell ref="S2966:S2970"/>
    <mergeCell ref="T2966:T2970"/>
    <mergeCell ref="S2961:S2965"/>
    <mergeCell ref="T2961:T2965"/>
    <mergeCell ref="U2961:U2965"/>
    <mergeCell ref="V2961:V2965"/>
    <mergeCell ref="A2966:A2970"/>
    <mergeCell ref="B2966:B2970"/>
    <mergeCell ref="C2966:C2970"/>
    <mergeCell ref="D2966:D2970"/>
    <mergeCell ref="E2966:E2970"/>
    <mergeCell ref="F2966:F2970"/>
    <mergeCell ref="V2956:V2960"/>
    <mergeCell ref="A2961:A2965"/>
    <mergeCell ref="B2961:B2965"/>
    <mergeCell ref="C2961:C2965"/>
    <mergeCell ref="D2961:D2965"/>
    <mergeCell ref="E2961:E2965"/>
    <mergeCell ref="F2961:F2965"/>
    <mergeCell ref="G2961:G2965"/>
    <mergeCell ref="H2961:H2965"/>
    <mergeCell ref="I2961:I2965"/>
    <mergeCell ref="H2956:H2960"/>
    <mergeCell ref="I2956:I2960"/>
    <mergeCell ref="S2956:S2960"/>
    <mergeCell ref="T2956:T2960"/>
    <mergeCell ref="U2956:U2960"/>
    <mergeCell ref="V2949:V2953"/>
    <mergeCell ref="E2955:V2955"/>
    <mergeCell ref="A2956:A2960"/>
    <mergeCell ref="B2956:B2960"/>
    <mergeCell ref="C2956:C2960"/>
    <mergeCell ref="D2956:D2960"/>
    <mergeCell ref="E2956:E2960"/>
    <mergeCell ref="F2956:F2960"/>
    <mergeCell ref="G2956:G2960"/>
    <mergeCell ref="H2949:H2953"/>
    <mergeCell ref="I2949:I2953"/>
    <mergeCell ref="S2949:S2953"/>
    <mergeCell ref="T2949:T2953"/>
    <mergeCell ref="U2949:U2953"/>
    <mergeCell ref="B2949:B2953"/>
    <mergeCell ref="C2949:C2953"/>
    <mergeCell ref="D2949:D2953"/>
    <mergeCell ref="F2949:F2953"/>
    <mergeCell ref="G2949:G2953"/>
    <mergeCell ref="I2944:I2948"/>
    <mergeCell ref="S2944:S2948"/>
    <mergeCell ref="T2944:T2948"/>
    <mergeCell ref="U2944:U2948"/>
    <mergeCell ref="V2944:V2948"/>
    <mergeCell ref="U2939:U2943"/>
    <mergeCell ref="V2939:V2943"/>
    <mergeCell ref="A2944:A2948"/>
    <mergeCell ref="B2944:B2948"/>
    <mergeCell ref="C2944:C2948"/>
    <mergeCell ref="D2944:D2948"/>
    <mergeCell ref="E2944:E2948"/>
    <mergeCell ref="F2944:F2948"/>
    <mergeCell ref="G2944:G2948"/>
    <mergeCell ref="H2944:H2948"/>
    <mergeCell ref="G2939:G2943"/>
    <mergeCell ref="H2939:H2943"/>
    <mergeCell ref="I2939:I2943"/>
    <mergeCell ref="S2939:S2943"/>
    <mergeCell ref="T2939:T2943"/>
    <mergeCell ref="A2949:A2953"/>
    <mergeCell ref="U2932:U2936"/>
    <mergeCell ref="V2932:V2936"/>
    <mergeCell ref="E2938:V2938"/>
    <mergeCell ref="A2939:A2943"/>
    <mergeCell ref="B2939:B2943"/>
    <mergeCell ref="C2939:C2943"/>
    <mergeCell ref="D2939:D2943"/>
    <mergeCell ref="E2939:E2943"/>
    <mergeCell ref="F2939:F2943"/>
    <mergeCell ref="G2932:G2936"/>
    <mergeCell ref="H2932:H2936"/>
    <mergeCell ref="I2932:I2936"/>
    <mergeCell ref="S2932:S2936"/>
    <mergeCell ref="T2932:T2936"/>
    <mergeCell ref="S2927:S2931"/>
    <mergeCell ref="T2927:T2931"/>
    <mergeCell ref="U2927:U2931"/>
    <mergeCell ref="V2927:V2931"/>
    <mergeCell ref="A2932:A2936"/>
    <mergeCell ref="B2932:B2936"/>
    <mergeCell ref="C2932:C2936"/>
    <mergeCell ref="D2932:D2936"/>
    <mergeCell ref="E2932:E2936"/>
    <mergeCell ref="F2932:F2936"/>
    <mergeCell ref="I2927:I2931"/>
    <mergeCell ref="U2922:U2926"/>
    <mergeCell ref="V2922:V2926"/>
    <mergeCell ref="A2927:A2931"/>
    <mergeCell ref="B2927:B2931"/>
    <mergeCell ref="C2927:C2931"/>
    <mergeCell ref="D2927:D2931"/>
    <mergeCell ref="E2927:E2931"/>
    <mergeCell ref="F2927:F2931"/>
    <mergeCell ref="G2927:G2931"/>
    <mergeCell ref="H2927:H2931"/>
    <mergeCell ref="G2922:G2926"/>
    <mergeCell ref="I2922:I2926"/>
    <mergeCell ref="S2922:S2926"/>
    <mergeCell ref="T2922:T2926"/>
    <mergeCell ref="U2915:U2919"/>
    <mergeCell ref="V2915:V2919"/>
    <mergeCell ref="E2921:V2921"/>
    <mergeCell ref="A2922:A2926"/>
    <mergeCell ref="B2922:B2926"/>
    <mergeCell ref="C2922:C2926"/>
    <mergeCell ref="D2922:D2926"/>
    <mergeCell ref="E2922:E2926"/>
    <mergeCell ref="F2922:F2926"/>
    <mergeCell ref="G2915:G2919"/>
    <mergeCell ref="H2915:H2919"/>
    <mergeCell ref="I2915:I2919"/>
    <mergeCell ref="S2915:S2919"/>
    <mergeCell ref="T2915:T2919"/>
    <mergeCell ref="A2915:A2919"/>
    <mergeCell ref="B2915:B2919"/>
    <mergeCell ref="C2915:C2919"/>
    <mergeCell ref="D2915:D2919"/>
    <mergeCell ref="E2915:E2919"/>
    <mergeCell ref="F2915:F2919"/>
    <mergeCell ref="I2910:I2914"/>
    <mergeCell ref="S2910:S2914"/>
    <mergeCell ref="T2910:T2914"/>
    <mergeCell ref="U2910:U2914"/>
    <mergeCell ref="V2910:V2914"/>
    <mergeCell ref="U2905:U2909"/>
    <mergeCell ref="V2905:V2909"/>
    <mergeCell ref="A2910:A2914"/>
    <mergeCell ref="B2910:B2914"/>
    <mergeCell ref="C2910:C2914"/>
    <mergeCell ref="D2910:D2914"/>
    <mergeCell ref="E2910:E2914"/>
    <mergeCell ref="F2910:F2914"/>
    <mergeCell ref="G2910:G2914"/>
    <mergeCell ref="H2910:H2914"/>
    <mergeCell ref="G2905:G2909"/>
    <mergeCell ref="H2905:H2909"/>
    <mergeCell ref="I2905:I2909"/>
    <mergeCell ref="S2905:S2909"/>
    <mergeCell ref="T2905:T2909"/>
    <mergeCell ref="U2898:U2902"/>
    <mergeCell ref="V2898:V2902"/>
    <mergeCell ref="E2904:V2904"/>
    <mergeCell ref="A2905:A2909"/>
    <mergeCell ref="B2905:B2909"/>
    <mergeCell ref="C2905:C2909"/>
    <mergeCell ref="D2905:D2909"/>
    <mergeCell ref="E2905:E2909"/>
    <mergeCell ref="F2905:F2909"/>
    <mergeCell ref="G2898:G2902"/>
    <mergeCell ref="H2898:H2902"/>
    <mergeCell ref="I2898:I2902"/>
    <mergeCell ref="S2898:S2902"/>
    <mergeCell ref="T2898:T2902"/>
    <mergeCell ref="A2898:A2902"/>
    <mergeCell ref="B2898:B2902"/>
    <mergeCell ref="C2898:C2902"/>
    <mergeCell ref="D2898:D2902"/>
    <mergeCell ref="E2898:E2902"/>
    <mergeCell ref="F2898:F2902"/>
    <mergeCell ref="E2903:J2903"/>
    <mergeCell ref="S2893:S2897"/>
    <mergeCell ref="T2893:T2897"/>
    <mergeCell ref="U2893:U2897"/>
    <mergeCell ref="V2893:V2897"/>
    <mergeCell ref="U2888:U2892"/>
    <mergeCell ref="V2888:V2892"/>
    <mergeCell ref="A2893:A2897"/>
    <mergeCell ref="B2893:B2897"/>
    <mergeCell ref="C2893:C2897"/>
    <mergeCell ref="D2893:D2897"/>
    <mergeCell ref="E2893:E2897"/>
    <mergeCell ref="F2893:F2897"/>
    <mergeCell ref="G2893:G2897"/>
    <mergeCell ref="H2893:H2897"/>
    <mergeCell ref="G2888:G2892"/>
    <mergeCell ref="H2888:H2892"/>
    <mergeCell ref="I2888:I2892"/>
    <mergeCell ref="S2888:S2892"/>
    <mergeCell ref="T2888:T2892"/>
    <mergeCell ref="D2871:D2875"/>
    <mergeCell ref="E2871:E2875"/>
    <mergeCell ref="F2871:F2875"/>
    <mergeCell ref="G2864:G2868"/>
    <mergeCell ref="H2864:H2868"/>
    <mergeCell ref="I2864:I2868"/>
    <mergeCell ref="S2864:S2868"/>
    <mergeCell ref="T2864:T2868"/>
    <mergeCell ref="I2876:I2880"/>
    <mergeCell ref="V2881:V2885"/>
    <mergeCell ref="E2887:V2887"/>
    <mergeCell ref="A2888:A2892"/>
    <mergeCell ref="B2888:B2892"/>
    <mergeCell ref="C2888:C2892"/>
    <mergeCell ref="D2888:D2892"/>
    <mergeCell ref="E2888:E2892"/>
    <mergeCell ref="F2888:F2892"/>
    <mergeCell ref="G2881:G2885"/>
    <mergeCell ref="H2881:H2885"/>
    <mergeCell ref="I2881:I2885"/>
    <mergeCell ref="S2881:S2885"/>
    <mergeCell ref="T2881:T2885"/>
    <mergeCell ref="S2876:S2880"/>
    <mergeCell ref="T2876:T2880"/>
    <mergeCell ref="U2876:U2880"/>
    <mergeCell ref="V2876:V2880"/>
    <mergeCell ref="A2881:A2885"/>
    <mergeCell ref="B2881:B2885"/>
    <mergeCell ref="C2881:C2885"/>
    <mergeCell ref="D2881:D2885"/>
    <mergeCell ref="E2881:E2885"/>
    <mergeCell ref="F2881:F2885"/>
    <mergeCell ref="H2859:H2863"/>
    <mergeCell ref="C2854:C2858"/>
    <mergeCell ref="D2854:D2858"/>
    <mergeCell ref="E2854:E2858"/>
    <mergeCell ref="F2854:F2858"/>
    <mergeCell ref="G2854:G2858"/>
    <mergeCell ref="H2854:H2858"/>
    <mergeCell ref="I2854:I2858"/>
    <mergeCell ref="S2854:S2858"/>
    <mergeCell ref="T2854:T2858"/>
    <mergeCell ref="A2854:A2858"/>
    <mergeCell ref="B2854:B2858"/>
    <mergeCell ref="V2871:V2875"/>
    <mergeCell ref="A2876:A2880"/>
    <mergeCell ref="B2876:B2880"/>
    <mergeCell ref="C2876:C2880"/>
    <mergeCell ref="D2876:D2880"/>
    <mergeCell ref="E2876:E2880"/>
    <mergeCell ref="F2876:F2880"/>
    <mergeCell ref="G2876:G2880"/>
    <mergeCell ref="H2876:H2880"/>
    <mergeCell ref="G2871:G2875"/>
    <mergeCell ref="H2871:H2875"/>
    <mergeCell ref="I2871:I2875"/>
    <mergeCell ref="S2871:S2875"/>
    <mergeCell ref="T2871:T2875"/>
    <mergeCell ref="U2864:U2868"/>
    <mergeCell ref="V2864:V2868"/>
    <mergeCell ref="E2870:V2870"/>
    <mergeCell ref="A2871:A2875"/>
    <mergeCell ref="B2871:B2875"/>
    <mergeCell ref="C2871:C2875"/>
    <mergeCell ref="A2850:V2850"/>
    <mergeCell ref="C2851:V2851"/>
    <mergeCell ref="D2852:V2852"/>
    <mergeCell ref="E2853:V2853"/>
    <mergeCell ref="E1638:E1642"/>
    <mergeCell ref="F1638:F1642"/>
    <mergeCell ref="G1638:G1642"/>
    <mergeCell ref="H1638:H1642"/>
    <mergeCell ref="I1638:I1642"/>
    <mergeCell ref="I1633:I1637"/>
    <mergeCell ref="S1633:S1637"/>
    <mergeCell ref="T1633:T1637"/>
    <mergeCell ref="U1633:U1637"/>
    <mergeCell ref="V1633:V1637"/>
    <mergeCell ref="U2738:U2742"/>
    <mergeCell ref="V2738:V2742"/>
    <mergeCell ref="G2738:G2742"/>
    <mergeCell ref="H2738:H2742"/>
    <mergeCell ref="I2738:I2742"/>
    <mergeCell ref="S2738:S2742"/>
    <mergeCell ref="T2738:T2742"/>
    <mergeCell ref="A2738:A2742"/>
    <mergeCell ref="B2738:B2742"/>
    <mergeCell ref="C2738:C2742"/>
    <mergeCell ref="D2738:D2742"/>
    <mergeCell ref="E2738:E2742"/>
    <mergeCell ref="F2738:F2742"/>
    <mergeCell ref="U2704:U2708"/>
    <mergeCell ref="V2704:V2708"/>
    <mergeCell ref="I2767:I2771"/>
    <mergeCell ref="E1643:J1643"/>
    <mergeCell ref="E1660:J1660"/>
    <mergeCell ref="A1633:A1637"/>
    <mergeCell ref="B1633:B1637"/>
    <mergeCell ref="C1633:C1637"/>
    <mergeCell ref="D1633:D1637"/>
    <mergeCell ref="E1633:E1637"/>
    <mergeCell ref="F1633:F1637"/>
    <mergeCell ref="G1633:G1637"/>
    <mergeCell ref="H1633:H1637"/>
    <mergeCell ref="G1628:G1632"/>
    <mergeCell ref="H1628:H1632"/>
    <mergeCell ref="I1628:I1632"/>
    <mergeCell ref="S1628:S1632"/>
    <mergeCell ref="T1628:T1632"/>
    <mergeCell ref="A1628:A1632"/>
    <mergeCell ref="B1628:B1632"/>
    <mergeCell ref="C1628:C1632"/>
    <mergeCell ref="D1628:D1632"/>
    <mergeCell ref="E1628:E1632"/>
    <mergeCell ref="F1628:F1632"/>
    <mergeCell ref="B1613:B1617"/>
    <mergeCell ref="C1613:C1617"/>
    <mergeCell ref="D1613:D1617"/>
    <mergeCell ref="E1613:E1617"/>
    <mergeCell ref="F1613:F1617"/>
    <mergeCell ref="A1608:A1612"/>
    <mergeCell ref="B1608:B1612"/>
    <mergeCell ref="C1608:C1612"/>
    <mergeCell ref="D1608:D1612"/>
    <mergeCell ref="E1608:E1612"/>
    <mergeCell ref="F1608:F1612"/>
    <mergeCell ref="D1512:J1512"/>
    <mergeCell ref="E1547:J1547"/>
    <mergeCell ref="E1564:J1564"/>
    <mergeCell ref="E1581:J1581"/>
    <mergeCell ref="E1598:E1602"/>
    <mergeCell ref="A1623:A1627"/>
    <mergeCell ref="B1623:B1627"/>
    <mergeCell ref="C1623:C1627"/>
    <mergeCell ref="D1623:D1627"/>
    <mergeCell ref="E1623:E1627"/>
    <mergeCell ref="F1623:F1627"/>
    <mergeCell ref="G1623:G1627"/>
    <mergeCell ref="H1623:H1627"/>
    <mergeCell ref="G1618:G1622"/>
    <mergeCell ref="H1618:H1622"/>
    <mergeCell ref="I1613:I1617"/>
    <mergeCell ref="A1618:A1622"/>
    <mergeCell ref="B1618:B1622"/>
    <mergeCell ref="C1618:C1622"/>
    <mergeCell ref="D1618:D1622"/>
    <mergeCell ref="E1618:E1622"/>
    <mergeCell ref="V1525:V1529"/>
    <mergeCell ref="I2733:I2737"/>
    <mergeCell ref="S2733:S2737"/>
    <mergeCell ref="T2733:T2737"/>
    <mergeCell ref="U2733:U2737"/>
    <mergeCell ref="V2733:V2737"/>
    <mergeCell ref="U627:U631"/>
    <mergeCell ref="V627:V631"/>
    <mergeCell ref="A2733:A2737"/>
    <mergeCell ref="B2733:B2737"/>
    <mergeCell ref="C2733:C2737"/>
    <mergeCell ref="D2733:D2737"/>
    <mergeCell ref="E2733:E2737"/>
    <mergeCell ref="F2733:F2737"/>
    <mergeCell ref="G2733:G2737"/>
    <mergeCell ref="H2733:H2737"/>
    <mergeCell ref="F627:F631"/>
    <mergeCell ref="G627:G631"/>
    <mergeCell ref="H627:H631"/>
    <mergeCell ref="I627:I631"/>
    <mergeCell ref="S627:S631"/>
    <mergeCell ref="T908:T912"/>
    <mergeCell ref="A1598:A1602"/>
    <mergeCell ref="B1598:B1602"/>
    <mergeCell ref="C1598:C1602"/>
    <mergeCell ref="D1598:D1602"/>
    <mergeCell ref="I1363:I1367"/>
    <mergeCell ref="S1363:S1367"/>
    <mergeCell ref="T1363:T1367"/>
    <mergeCell ref="U1363:U1367"/>
    <mergeCell ref="V1363:V1367"/>
    <mergeCell ref="U1368:U1372"/>
    <mergeCell ref="C908:C912"/>
    <mergeCell ref="D908:D912"/>
    <mergeCell ref="S1608:S1612"/>
    <mergeCell ref="T1608:T1612"/>
    <mergeCell ref="A637:A641"/>
    <mergeCell ref="B637:B641"/>
    <mergeCell ref="C637:C641"/>
    <mergeCell ref="D637:D641"/>
    <mergeCell ref="E637:E641"/>
    <mergeCell ref="A1363:A1367"/>
    <mergeCell ref="B1363:B1367"/>
    <mergeCell ref="C1363:C1367"/>
    <mergeCell ref="D1363:D1367"/>
    <mergeCell ref="E1363:E1367"/>
    <mergeCell ref="F1363:F1367"/>
    <mergeCell ref="G1363:G1367"/>
    <mergeCell ref="E1576:E1580"/>
    <mergeCell ref="F1576:F1580"/>
    <mergeCell ref="G1566:G1570"/>
    <mergeCell ref="E1548:V1548"/>
    <mergeCell ref="E1537:E1541"/>
    <mergeCell ref="F1537:F1541"/>
    <mergeCell ref="G1537:G1541"/>
    <mergeCell ref="H1537:H1541"/>
    <mergeCell ref="I1537:I1541"/>
    <mergeCell ref="U1520:U1524"/>
    <mergeCell ref="D1442:J1442"/>
    <mergeCell ref="E1477:J1477"/>
    <mergeCell ref="E1494:J1494"/>
    <mergeCell ref="E1511:J1511"/>
    <mergeCell ref="E1554:E1558"/>
    <mergeCell ref="F1554:F1558"/>
    <mergeCell ref="B581:B585"/>
    <mergeCell ref="C581:C585"/>
    <mergeCell ref="D581:D585"/>
    <mergeCell ref="E581:E585"/>
    <mergeCell ref="F581:F585"/>
    <mergeCell ref="G581:G585"/>
    <mergeCell ref="U908:U912"/>
    <mergeCell ref="V908:V912"/>
    <mergeCell ref="V586:V590"/>
    <mergeCell ref="A632:A636"/>
    <mergeCell ref="B632:B636"/>
    <mergeCell ref="C632:C636"/>
    <mergeCell ref="D632:D636"/>
    <mergeCell ref="E632:E636"/>
    <mergeCell ref="F632:F636"/>
    <mergeCell ref="G632:G636"/>
    <mergeCell ref="H632:H636"/>
    <mergeCell ref="I632:I636"/>
    <mergeCell ref="H586:H590"/>
    <mergeCell ref="I586:I590"/>
    <mergeCell ref="S586:S590"/>
    <mergeCell ref="T586:T590"/>
    <mergeCell ref="U586:U590"/>
    <mergeCell ref="F908:F912"/>
    <mergeCell ref="G908:G912"/>
    <mergeCell ref="H908:H912"/>
    <mergeCell ref="I908:I912"/>
    <mergeCell ref="S908:S912"/>
    <mergeCell ref="S903:S907"/>
    <mergeCell ref="T903:T907"/>
    <mergeCell ref="U903:U907"/>
    <mergeCell ref="V903:V907"/>
    <mergeCell ref="I893:I897"/>
    <mergeCell ref="S893:S897"/>
    <mergeCell ref="T893:T897"/>
    <mergeCell ref="U893:U897"/>
    <mergeCell ref="V893:V897"/>
    <mergeCell ref="U888:U892"/>
    <mergeCell ref="V888:V892"/>
    <mergeCell ref="A893:A897"/>
    <mergeCell ref="B893:B897"/>
    <mergeCell ref="C893:C897"/>
    <mergeCell ref="D893:D897"/>
    <mergeCell ref="E893:E897"/>
    <mergeCell ref="F893:F897"/>
    <mergeCell ref="G893:G897"/>
    <mergeCell ref="A1:V1"/>
    <mergeCell ref="A903:A907"/>
    <mergeCell ref="B903:B907"/>
    <mergeCell ref="C903:C907"/>
    <mergeCell ref="D903:D907"/>
    <mergeCell ref="E903:E907"/>
    <mergeCell ref="F903:F907"/>
    <mergeCell ref="G903:G907"/>
    <mergeCell ref="H903:H907"/>
    <mergeCell ref="I903:I907"/>
    <mergeCell ref="H893:H897"/>
    <mergeCell ref="U883:U887"/>
    <mergeCell ref="V883:V887"/>
    <mergeCell ref="A888:A892"/>
    <mergeCell ref="B888:B892"/>
    <mergeCell ref="C888:C892"/>
    <mergeCell ref="D888:D892"/>
    <mergeCell ref="E888:E892"/>
    <mergeCell ref="U2772:U2776"/>
    <mergeCell ref="V2772:V2776"/>
    <mergeCell ref="G2772:G2776"/>
    <mergeCell ref="H2772:H2776"/>
    <mergeCell ref="I2772:I2776"/>
    <mergeCell ref="S2772:S2776"/>
    <mergeCell ref="T2772:T2776"/>
    <mergeCell ref="A2772:A2776"/>
    <mergeCell ref="B2772:B2776"/>
    <mergeCell ref="C2772:C2776"/>
    <mergeCell ref="D2772:D2776"/>
    <mergeCell ref="E2772:E2776"/>
    <mergeCell ref="F2772:F2776"/>
    <mergeCell ref="S3162:S3166"/>
    <mergeCell ref="T3162:T3166"/>
    <mergeCell ref="U3162:U3166"/>
    <mergeCell ref="V3162:V3166"/>
    <mergeCell ref="A3162:A3166"/>
    <mergeCell ref="B3162:B3166"/>
    <mergeCell ref="C3162:C3166"/>
    <mergeCell ref="D3162:D3166"/>
    <mergeCell ref="E3162:E3166"/>
    <mergeCell ref="F3162:F3166"/>
    <mergeCell ref="G3162:G3166"/>
    <mergeCell ref="H3162:H3166"/>
    <mergeCell ref="I3155:I3159"/>
    <mergeCell ref="V2854:V2858"/>
    <mergeCell ref="A2859:A2863"/>
    <mergeCell ref="B2859:B2863"/>
    <mergeCell ref="C2859:C2863"/>
    <mergeCell ref="D2859:D2863"/>
    <mergeCell ref="E2859:E2863"/>
    <mergeCell ref="S2767:S2771"/>
    <mergeCell ref="T2767:T2771"/>
    <mergeCell ref="U2767:U2771"/>
    <mergeCell ref="V2767:V2771"/>
    <mergeCell ref="C2767:C2771"/>
    <mergeCell ref="D2767:D2771"/>
    <mergeCell ref="E2767:E2771"/>
    <mergeCell ref="F2767:F2771"/>
    <mergeCell ref="G2767:G2771"/>
    <mergeCell ref="H2767:H2771"/>
    <mergeCell ref="S2750:S2754"/>
    <mergeCell ref="T2750:T2754"/>
    <mergeCell ref="U2750:U2754"/>
    <mergeCell ref="V2750:V2754"/>
    <mergeCell ref="E2761:V2761"/>
    <mergeCell ref="E2750:E2754"/>
    <mergeCell ref="F2750:F2754"/>
    <mergeCell ref="G2750:G2754"/>
    <mergeCell ref="H2750:H2754"/>
    <mergeCell ref="I2750:I2754"/>
    <mergeCell ref="T2762:T2766"/>
    <mergeCell ref="U2762:U2766"/>
    <mergeCell ref="V2762:V2766"/>
    <mergeCell ref="U2755:U2759"/>
    <mergeCell ref="V2755:V2759"/>
    <mergeCell ref="G2755:G2759"/>
    <mergeCell ref="H2755:H2759"/>
    <mergeCell ref="I2755:I2759"/>
    <mergeCell ref="S2755:S2759"/>
    <mergeCell ref="T2755:T2759"/>
    <mergeCell ref="D2723:D2727"/>
    <mergeCell ref="E2723:E2727"/>
    <mergeCell ref="F2723:F2727"/>
    <mergeCell ref="U2728:U2732"/>
    <mergeCell ref="V2728:V2732"/>
    <mergeCell ref="G2728:G2732"/>
    <mergeCell ref="H2728:H2732"/>
    <mergeCell ref="I2728:I2732"/>
    <mergeCell ref="S2728:S2732"/>
    <mergeCell ref="T2728:T2732"/>
    <mergeCell ref="A2728:A2732"/>
    <mergeCell ref="B2728:B2732"/>
    <mergeCell ref="C2728:C2732"/>
    <mergeCell ref="D2728:D2732"/>
    <mergeCell ref="E2728:E2732"/>
    <mergeCell ref="F2728:F2732"/>
    <mergeCell ref="G2718:G2722"/>
    <mergeCell ref="I2718:I2722"/>
    <mergeCell ref="A2718:A2722"/>
    <mergeCell ref="B2718:B2722"/>
    <mergeCell ref="C2718:C2722"/>
    <mergeCell ref="D2718:D2722"/>
    <mergeCell ref="G2723:G2727"/>
    <mergeCell ref="I2723:I2727"/>
    <mergeCell ref="V2718:V2719"/>
    <mergeCell ref="V2720:V2722"/>
    <mergeCell ref="V2726:V2727"/>
    <mergeCell ref="V2724:V2725"/>
    <mergeCell ref="A2723:A2727"/>
    <mergeCell ref="B2723:B2727"/>
    <mergeCell ref="C2723:C2727"/>
    <mergeCell ref="S2694:S2698"/>
    <mergeCell ref="T2694:T2698"/>
    <mergeCell ref="U2694:U2698"/>
    <mergeCell ref="V2694:V2698"/>
    <mergeCell ref="A2694:A2698"/>
    <mergeCell ref="B2694:B2698"/>
    <mergeCell ref="C2694:C2698"/>
    <mergeCell ref="D2694:D2698"/>
    <mergeCell ref="E2694:E2698"/>
    <mergeCell ref="F2694:F2698"/>
    <mergeCell ref="G2694:G2698"/>
    <mergeCell ref="G2687:G2691"/>
    <mergeCell ref="H2687:H2691"/>
    <mergeCell ref="S2704:S2708"/>
    <mergeCell ref="T2704:T2708"/>
    <mergeCell ref="E2693:V2693"/>
    <mergeCell ref="A2687:A2691"/>
    <mergeCell ref="I2687:I2691"/>
    <mergeCell ref="A2632:A2636"/>
    <mergeCell ref="B2632:B2636"/>
    <mergeCell ref="C2632:C2636"/>
    <mergeCell ref="D2632:D2636"/>
    <mergeCell ref="E2632:E2636"/>
    <mergeCell ref="F2632:F2636"/>
    <mergeCell ref="S2670:S2674"/>
    <mergeCell ref="T2670:T2674"/>
    <mergeCell ref="U2670:U2674"/>
    <mergeCell ref="V2670:V2674"/>
    <mergeCell ref="A2670:A2674"/>
    <mergeCell ref="B2670:B2674"/>
    <mergeCell ref="C2670:C2674"/>
    <mergeCell ref="D2670:D2674"/>
    <mergeCell ref="E2670:E2674"/>
    <mergeCell ref="F2670:F2674"/>
    <mergeCell ref="S2653:S2657"/>
    <mergeCell ref="T2653:T2657"/>
    <mergeCell ref="U2653:U2657"/>
    <mergeCell ref="V2653:V2657"/>
    <mergeCell ref="E2659:V2659"/>
    <mergeCell ref="A2653:A2657"/>
    <mergeCell ref="B2653:B2657"/>
    <mergeCell ref="C2653:C2657"/>
    <mergeCell ref="A2665:A2669"/>
    <mergeCell ref="B2665:B2669"/>
    <mergeCell ref="C2665:C2669"/>
    <mergeCell ref="D2665:D2669"/>
    <mergeCell ref="E2665:E2669"/>
    <mergeCell ref="F2665:F2669"/>
    <mergeCell ref="I2660:I2664"/>
    <mergeCell ref="S2660:S2664"/>
    <mergeCell ref="F2627:F2631"/>
    <mergeCell ref="U2615:U2619"/>
    <mergeCell ref="V2615:V2619"/>
    <mergeCell ref="E2621:V2621"/>
    <mergeCell ref="A2622:A2626"/>
    <mergeCell ref="B2622:B2626"/>
    <mergeCell ref="C2622:C2626"/>
    <mergeCell ref="D2622:D2626"/>
    <mergeCell ref="E2622:E2626"/>
    <mergeCell ref="F2622:F2626"/>
    <mergeCell ref="G2622:G2626"/>
    <mergeCell ref="H2622:H2626"/>
    <mergeCell ref="I2622:I2626"/>
    <mergeCell ref="A2615:A2619"/>
    <mergeCell ref="B2615:B2619"/>
    <mergeCell ref="C2615:C2619"/>
    <mergeCell ref="D2615:D2619"/>
    <mergeCell ref="E2615:E2619"/>
    <mergeCell ref="F2615:F2619"/>
    <mergeCell ref="G2615:G2619"/>
    <mergeCell ref="H2615:H2619"/>
    <mergeCell ref="I2615:I2619"/>
    <mergeCell ref="U2627:U2631"/>
    <mergeCell ref="V2627:V2631"/>
    <mergeCell ref="I2593:I2597"/>
    <mergeCell ref="U2598:U2602"/>
    <mergeCell ref="V2598:V2602"/>
    <mergeCell ref="E2604:V2604"/>
    <mergeCell ref="S2593:S2597"/>
    <mergeCell ref="T2593:T2597"/>
    <mergeCell ref="U2593:U2597"/>
    <mergeCell ref="V2593:V2597"/>
    <mergeCell ref="U2605:U2609"/>
    <mergeCell ref="V2605:V2609"/>
    <mergeCell ref="A2610:A2614"/>
    <mergeCell ref="B2610:B2614"/>
    <mergeCell ref="A2598:A2602"/>
    <mergeCell ref="B2598:B2602"/>
    <mergeCell ref="C2598:C2602"/>
    <mergeCell ref="D2598:D2602"/>
    <mergeCell ref="E2598:E2602"/>
    <mergeCell ref="F2598:F2602"/>
    <mergeCell ref="S2598:S2602"/>
    <mergeCell ref="T2598:T2602"/>
    <mergeCell ref="V2562:V2566"/>
    <mergeCell ref="E2568:V2568"/>
    <mergeCell ref="G2610:G2614"/>
    <mergeCell ref="H2610:H2614"/>
    <mergeCell ref="E2605:E2609"/>
    <mergeCell ref="F2605:F2609"/>
    <mergeCell ref="G2605:G2609"/>
    <mergeCell ref="H2605:H2609"/>
    <mergeCell ref="I2605:I2609"/>
    <mergeCell ref="D2586:V2586"/>
    <mergeCell ref="E2587:V2587"/>
    <mergeCell ref="A2588:A2592"/>
    <mergeCell ref="B2588:B2592"/>
    <mergeCell ref="C2588:C2592"/>
    <mergeCell ref="D2588:D2592"/>
    <mergeCell ref="E2588:E2592"/>
    <mergeCell ref="F2588:F2592"/>
    <mergeCell ref="I2610:I2614"/>
    <mergeCell ref="S2610:S2614"/>
    <mergeCell ref="T2610:T2614"/>
    <mergeCell ref="S2605:S2609"/>
    <mergeCell ref="T2605:T2609"/>
    <mergeCell ref="G2588:G2592"/>
    <mergeCell ref="H2588:H2592"/>
    <mergeCell ref="I2588:I2592"/>
    <mergeCell ref="A2593:A2597"/>
    <mergeCell ref="C2610:C2614"/>
    <mergeCell ref="U2588:U2592"/>
    <mergeCell ref="V2588:V2592"/>
    <mergeCell ref="G2598:G2602"/>
    <mergeCell ref="H2598:H2602"/>
    <mergeCell ref="I2598:I2602"/>
    <mergeCell ref="V2557:V2561"/>
    <mergeCell ref="G2562:G2566"/>
    <mergeCell ref="H2562:H2566"/>
    <mergeCell ref="I2562:I2566"/>
    <mergeCell ref="G2557:G2561"/>
    <mergeCell ref="G2579:G2583"/>
    <mergeCell ref="H2579:H2583"/>
    <mergeCell ref="A2574:A2578"/>
    <mergeCell ref="B2574:B2578"/>
    <mergeCell ref="C2574:C2578"/>
    <mergeCell ref="D2574:D2578"/>
    <mergeCell ref="E2574:E2578"/>
    <mergeCell ref="F2574:F2578"/>
    <mergeCell ref="I2574:I2578"/>
    <mergeCell ref="S2574:S2578"/>
    <mergeCell ref="E2534:V2534"/>
    <mergeCell ref="A2528:A2532"/>
    <mergeCell ref="B2528:B2532"/>
    <mergeCell ref="C2528:C2532"/>
    <mergeCell ref="D2528:D2532"/>
    <mergeCell ref="E2528:E2532"/>
    <mergeCell ref="F2528:F2532"/>
    <mergeCell ref="U2540:U2544"/>
    <mergeCell ref="V2540:V2544"/>
    <mergeCell ref="G2540:G2544"/>
    <mergeCell ref="H2540:H2544"/>
    <mergeCell ref="I2540:I2544"/>
    <mergeCell ref="S2540:S2544"/>
    <mergeCell ref="T2540:T2544"/>
    <mergeCell ref="E2569:E2573"/>
    <mergeCell ref="F2569:F2573"/>
    <mergeCell ref="G2569:G2573"/>
    <mergeCell ref="S2506:S2510"/>
    <mergeCell ref="T2506:T2510"/>
    <mergeCell ref="U2506:U2510"/>
    <mergeCell ref="V2506:V2510"/>
    <mergeCell ref="A2511:A2515"/>
    <mergeCell ref="B2511:B2515"/>
    <mergeCell ref="C2511:C2515"/>
    <mergeCell ref="D2511:D2515"/>
    <mergeCell ref="E2511:E2515"/>
    <mergeCell ref="V2501:V2505"/>
    <mergeCell ref="A2506:A2510"/>
    <mergeCell ref="B2506:B2510"/>
    <mergeCell ref="C2506:C2510"/>
    <mergeCell ref="D2506:D2510"/>
    <mergeCell ref="E2506:E2510"/>
    <mergeCell ref="F2506:F2510"/>
    <mergeCell ref="G2506:G2510"/>
    <mergeCell ref="H2506:H2510"/>
    <mergeCell ref="I2506:I2510"/>
    <mergeCell ref="D2501:D2505"/>
    <mergeCell ref="E2501:E2505"/>
    <mergeCell ref="F2501:F2505"/>
    <mergeCell ref="H2501:H2505"/>
    <mergeCell ref="A2465:A2469"/>
    <mergeCell ref="U2487:U2491"/>
    <mergeCell ref="V2487:V2491"/>
    <mergeCell ref="A2501:A2505"/>
    <mergeCell ref="B2501:B2505"/>
    <mergeCell ref="C2501:C2505"/>
    <mergeCell ref="A2492:A2496"/>
    <mergeCell ref="B2492:B2496"/>
    <mergeCell ref="C2492:C2496"/>
    <mergeCell ref="D2492:D2496"/>
    <mergeCell ref="E2492:E2496"/>
    <mergeCell ref="F2492:F2496"/>
    <mergeCell ref="S2475:S2479"/>
    <mergeCell ref="T2475:T2479"/>
    <mergeCell ref="U2475:U2479"/>
    <mergeCell ref="V2475:V2479"/>
    <mergeCell ref="E2481:V2481"/>
    <mergeCell ref="A2475:A2479"/>
    <mergeCell ref="B2475:B2479"/>
    <mergeCell ref="C2475:C2479"/>
    <mergeCell ref="D2475:D2479"/>
    <mergeCell ref="E2475:E2479"/>
    <mergeCell ref="F2475:F2479"/>
    <mergeCell ref="S2482:S2486"/>
    <mergeCell ref="T2482:T2486"/>
    <mergeCell ref="U2482:U2486"/>
    <mergeCell ref="V2482:V2486"/>
    <mergeCell ref="A2482:A2486"/>
    <mergeCell ref="B2482:B2486"/>
    <mergeCell ref="C2482:C2486"/>
    <mergeCell ref="S2492:S2496"/>
    <mergeCell ref="D2487:D2491"/>
    <mergeCell ref="E2453:E2457"/>
    <mergeCell ref="F2453:F2457"/>
    <mergeCell ref="I2448:I2452"/>
    <mergeCell ref="S2448:S2452"/>
    <mergeCell ref="I2432:I2436"/>
    <mergeCell ref="S2432:S2436"/>
    <mergeCell ref="T2432:T2436"/>
    <mergeCell ref="G2432:G2436"/>
    <mergeCell ref="H2432:H2436"/>
    <mergeCell ref="C2445:V2445"/>
    <mergeCell ref="D2446:V2446"/>
    <mergeCell ref="E2447:V2447"/>
    <mergeCell ref="G2453:G2457"/>
    <mergeCell ref="H2453:H2457"/>
    <mergeCell ref="I2453:I2457"/>
    <mergeCell ref="A2487:A2491"/>
    <mergeCell ref="B2487:B2491"/>
    <mergeCell ref="C2487:C2491"/>
    <mergeCell ref="U2470:U2474"/>
    <mergeCell ref="V2470:V2474"/>
    <mergeCell ref="G2470:G2474"/>
    <mergeCell ref="H2470:H2474"/>
    <mergeCell ref="I2470:I2474"/>
    <mergeCell ref="S2470:S2474"/>
    <mergeCell ref="T2470:T2474"/>
    <mergeCell ref="A2470:A2474"/>
    <mergeCell ref="B2470:B2474"/>
    <mergeCell ref="C2470:C2474"/>
    <mergeCell ref="A2437:A2441"/>
    <mergeCell ref="B2437:B2441"/>
    <mergeCell ref="C2437:C2441"/>
    <mergeCell ref="U2465:U2469"/>
    <mergeCell ref="B2403:B2407"/>
    <mergeCell ref="C2403:C2407"/>
    <mergeCell ref="D2403:D2407"/>
    <mergeCell ref="E2403:E2407"/>
    <mergeCell ref="F2403:F2407"/>
    <mergeCell ref="I2415:I2419"/>
    <mergeCell ref="S2415:S2419"/>
    <mergeCell ref="T2415:T2419"/>
    <mergeCell ref="E2426:V2426"/>
    <mergeCell ref="A2427:A2431"/>
    <mergeCell ref="B2427:B2431"/>
    <mergeCell ref="C2427:C2431"/>
    <mergeCell ref="D2427:D2431"/>
    <mergeCell ref="E2427:E2431"/>
    <mergeCell ref="F2427:F2431"/>
    <mergeCell ref="G2427:G2431"/>
    <mergeCell ref="H2427:H2431"/>
    <mergeCell ref="I2420:I2424"/>
    <mergeCell ref="S2420:S2424"/>
    <mergeCell ref="T2420:T2424"/>
    <mergeCell ref="U2420:U2424"/>
    <mergeCell ref="V2420:V2424"/>
    <mergeCell ref="U2415:U2419"/>
    <mergeCell ref="V2415:V2419"/>
    <mergeCell ref="A2420:A2424"/>
    <mergeCell ref="B2420:B2424"/>
    <mergeCell ref="C2420:C2424"/>
    <mergeCell ref="D2420:D2424"/>
    <mergeCell ref="E2420:E2424"/>
    <mergeCell ref="F2420:F2424"/>
    <mergeCell ref="G2420:G2424"/>
    <mergeCell ref="H2420:H2424"/>
    <mergeCell ref="A2393:A2397"/>
    <mergeCell ref="B2393:B2397"/>
    <mergeCell ref="C2393:C2397"/>
    <mergeCell ref="D2393:D2397"/>
    <mergeCell ref="E2393:E2397"/>
    <mergeCell ref="F2393:F2397"/>
    <mergeCell ref="U2410:U2414"/>
    <mergeCell ref="V2410:V2414"/>
    <mergeCell ref="A2415:A2419"/>
    <mergeCell ref="B2415:B2419"/>
    <mergeCell ref="C2415:C2419"/>
    <mergeCell ref="D2415:D2419"/>
    <mergeCell ref="E2415:E2419"/>
    <mergeCell ref="F2415:F2419"/>
    <mergeCell ref="G2415:G2419"/>
    <mergeCell ref="H2415:H2419"/>
    <mergeCell ref="E2410:E2414"/>
    <mergeCell ref="F2410:F2414"/>
    <mergeCell ref="G2410:G2414"/>
    <mergeCell ref="H2410:H2414"/>
    <mergeCell ref="I2410:I2414"/>
    <mergeCell ref="G2403:G2407"/>
    <mergeCell ref="H2403:H2407"/>
    <mergeCell ref="I2403:I2407"/>
    <mergeCell ref="S2410:S2414"/>
    <mergeCell ref="T2410:T2414"/>
    <mergeCell ref="U2403:U2407"/>
    <mergeCell ref="V2403:V2407"/>
    <mergeCell ref="E2409:V2409"/>
    <mergeCell ref="S2403:S2407"/>
    <mergeCell ref="T2403:T2407"/>
    <mergeCell ref="A2403:A2407"/>
    <mergeCell ref="H2362:H2363"/>
    <mergeCell ref="V2381:V2385"/>
    <mergeCell ref="A2386:A2390"/>
    <mergeCell ref="B2386:B2390"/>
    <mergeCell ref="C2386:C2390"/>
    <mergeCell ref="D2386:D2390"/>
    <mergeCell ref="E2386:E2390"/>
    <mergeCell ref="F2386:F2390"/>
    <mergeCell ref="G2386:G2390"/>
    <mergeCell ref="H2386:H2390"/>
    <mergeCell ref="U2376:U2380"/>
    <mergeCell ref="V2376:V2380"/>
    <mergeCell ref="A2381:A2385"/>
    <mergeCell ref="B2381:B2385"/>
    <mergeCell ref="C2381:C2385"/>
    <mergeCell ref="D2381:D2385"/>
    <mergeCell ref="E2381:E2385"/>
    <mergeCell ref="F2381:F2385"/>
    <mergeCell ref="G2381:G2385"/>
    <mergeCell ref="H2381:H2385"/>
    <mergeCell ref="E2376:E2380"/>
    <mergeCell ref="F2376:F2380"/>
    <mergeCell ref="G2376:G2380"/>
    <mergeCell ref="H2376:H2380"/>
    <mergeCell ref="I2376:I2380"/>
    <mergeCell ref="I2381:I2385"/>
    <mergeCell ref="S2381:S2385"/>
    <mergeCell ref="T2381:T2385"/>
    <mergeCell ref="S2376:S2380"/>
    <mergeCell ref="T2376:T2380"/>
    <mergeCell ref="U2386:U2390"/>
    <mergeCell ref="V2386:V2390"/>
    <mergeCell ref="G2333:G2337"/>
    <mergeCell ref="H2333:H2337"/>
    <mergeCell ref="I2333:I2337"/>
    <mergeCell ref="A2369:A2373"/>
    <mergeCell ref="B2369:B2373"/>
    <mergeCell ref="C2369:C2373"/>
    <mergeCell ref="D2369:D2373"/>
    <mergeCell ref="E2369:E2373"/>
    <mergeCell ref="F2369:F2373"/>
    <mergeCell ref="I2364:I2368"/>
    <mergeCell ref="S2364:S2368"/>
    <mergeCell ref="T2364:T2368"/>
    <mergeCell ref="U2364:U2368"/>
    <mergeCell ref="U2381:U2385"/>
    <mergeCell ref="A2376:A2380"/>
    <mergeCell ref="B2376:B2380"/>
    <mergeCell ref="C2376:C2380"/>
    <mergeCell ref="D2376:D2380"/>
    <mergeCell ref="U2369:U2373"/>
    <mergeCell ref="S2350:S2354"/>
    <mergeCell ref="T2350:T2354"/>
    <mergeCell ref="U2350:U2354"/>
    <mergeCell ref="T2369:T2373"/>
    <mergeCell ref="E2355:J2355"/>
    <mergeCell ref="D2356:J2356"/>
    <mergeCell ref="E2374:J2374"/>
    <mergeCell ref="D2357:V2357"/>
    <mergeCell ref="E2358:V2358"/>
    <mergeCell ref="G2350:G2354"/>
    <mergeCell ref="H2350:H2354"/>
    <mergeCell ref="I2350:I2354"/>
    <mergeCell ref="H2359:H2361"/>
    <mergeCell ref="V2345:V2349"/>
    <mergeCell ref="G2345:G2349"/>
    <mergeCell ref="I2345:I2349"/>
    <mergeCell ref="S2345:S2349"/>
    <mergeCell ref="T2345:T2349"/>
    <mergeCell ref="A2345:A2349"/>
    <mergeCell ref="B2345:B2349"/>
    <mergeCell ref="C2345:C2349"/>
    <mergeCell ref="D2345:D2349"/>
    <mergeCell ref="E2345:E2349"/>
    <mergeCell ref="F2345:F2349"/>
    <mergeCell ref="E2338:J2338"/>
    <mergeCell ref="H2340:H2342"/>
    <mergeCell ref="H2343:H2344"/>
    <mergeCell ref="H2345:H2347"/>
    <mergeCell ref="H2348:H2349"/>
    <mergeCell ref="S2342:S2344"/>
    <mergeCell ref="S2340:S2341"/>
    <mergeCell ref="V2342:V2344"/>
    <mergeCell ref="U2342:U2344"/>
    <mergeCell ref="T2342:T2344"/>
    <mergeCell ref="V2340:V2341"/>
    <mergeCell ref="U2340:U2341"/>
    <mergeCell ref="T2340:T2341"/>
    <mergeCell ref="V2328:V2332"/>
    <mergeCell ref="G2328:G2332"/>
    <mergeCell ref="H2328:H2332"/>
    <mergeCell ref="U2323:U2327"/>
    <mergeCell ref="V2323:V2327"/>
    <mergeCell ref="A2323:A2327"/>
    <mergeCell ref="B2323:B2327"/>
    <mergeCell ref="E2321:J2321"/>
    <mergeCell ref="V2350:V2354"/>
    <mergeCell ref="A2350:A2354"/>
    <mergeCell ref="B2350:B2354"/>
    <mergeCell ref="C2350:C2354"/>
    <mergeCell ref="D2350:D2354"/>
    <mergeCell ref="E2350:E2354"/>
    <mergeCell ref="F2350:F2354"/>
    <mergeCell ref="I2340:I2344"/>
    <mergeCell ref="A2340:A2344"/>
    <mergeCell ref="B2340:B2344"/>
    <mergeCell ref="C2340:C2344"/>
    <mergeCell ref="D2340:D2344"/>
    <mergeCell ref="E2340:E2344"/>
    <mergeCell ref="F2340:F2344"/>
    <mergeCell ref="G2340:G2344"/>
    <mergeCell ref="E2322:V2322"/>
    <mergeCell ref="E2339:V2339"/>
    <mergeCell ref="A2333:A2337"/>
    <mergeCell ref="B2333:B2337"/>
    <mergeCell ref="C2333:C2337"/>
    <mergeCell ref="D2333:D2337"/>
    <mergeCell ref="E2333:E2337"/>
    <mergeCell ref="F2333:F2337"/>
    <mergeCell ref="U2345:U2349"/>
    <mergeCell ref="A2294:A2298"/>
    <mergeCell ref="B2294:B2298"/>
    <mergeCell ref="C2294:C2298"/>
    <mergeCell ref="D2294:D2298"/>
    <mergeCell ref="E2294:E2298"/>
    <mergeCell ref="F2294:F2298"/>
    <mergeCell ref="S2333:S2337"/>
    <mergeCell ref="T2333:T2337"/>
    <mergeCell ref="U2333:U2337"/>
    <mergeCell ref="V2333:V2337"/>
    <mergeCell ref="I2328:I2332"/>
    <mergeCell ref="S2328:S2332"/>
    <mergeCell ref="T2328:T2332"/>
    <mergeCell ref="A2328:A2332"/>
    <mergeCell ref="B2328:B2332"/>
    <mergeCell ref="C2328:C2332"/>
    <mergeCell ref="D2328:D2332"/>
    <mergeCell ref="E2328:E2332"/>
    <mergeCell ref="F2328:F2332"/>
    <mergeCell ref="I2323:I2327"/>
    <mergeCell ref="S2323:S2327"/>
    <mergeCell ref="T2323:T2327"/>
    <mergeCell ref="C2323:C2327"/>
    <mergeCell ref="D2323:D2327"/>
    <mergeCell ref="E2323:E2327"/>
    <mergeCell ref="F2323:F2327"/>
    <mergeCell ref="G2323:G2327"/>
    <mergeCell ref="H2323:H2327"/>
    <mergeCell ref="U2311:U2315"/>
    <mergeCell ref="V2311:V2315"/>
    <mergeCell ref="G2311:G2315"/>
    <mergeCell ref="U2328:U2332"/>
    <mergeCell ref="V2272:V2276"/>
    <mergeCell ref="A2277:A2281"/>
    <mergeCell ref="B2277:B2281"/>
    <mergeCell ref="C2277:C2281"/>
    <mergeCell ref="D2277:D2281"/>
    <mergeCell ref="E2277:E2281"/>
    <mergeCell ref="F2277:F2281"/>
    <mergeCell ref="G2277:G2281"/>
    <mergeCell ref="H2277:H2281"/>
    <mergeCell ref="I2277:I2281"/>
    <mergeCell ref="D2272:D2276"/>
    <mergeCell ref="E2272:E2276"/>
    <mergeCell ref="F2272:F2276"/>
    <mergeCell ref="G2272:G2276"/>
    <mergeCell ref="H2272:H2276"/>
    <mergeCell ref="I2272:I2276"/>
    <mergeCell ref="S2272:S2276"/>
    <mergeCell ref="A2272:A2276"/>
    <mergeCell ref="B2272:B2276"/>
    <mergeCell ref="C2272:C2276"/>
    <mergeCell ref="S2277:S2281"/>
    <mergeCell ref="G2190:G2194"/>
    <mergeCell ref="H2190:H2194"/>
    <mergeCell ref="I2190:I2194"/>
    <mergeCell ref="S2190:S2194"/>
    <mergeCell ref="T2190:T2194"/>
    <mergeCell ref="A2190:A2194"/>
    <mergeCell ref="B2190:B2194"/>
    <mergeCell ref="C2190:C2194"/>
    <mergeCell ref="D2190:D2194"/>
    <mergeCell ref="E2190:E2194"/>
    <mergeCell ref="F2190:F2194"/>
    <mergeCell ref="I2253:I2257"/>
    <mergeCell ref="S2253:S2257"/>
    <mergeCell ref="T2253:T2257"/>
    <mergeCell ref="U2253:U2257"/>
    <mergeCell ref="V2253:V2257"/>
    <mergeCell ref="U2248:U2252"/>
    <mergeCell ref="V2248:V2252"/>
    <mergeCell ref="A2253:A2257"/>
    <mergeCell ref="B2253:B2257"/>
    <mergeCell ref="C2253:C2257"/>
    <mergeCell ref="D2253:D2257"/>
    <mergeCell ref="E2253:E2257"/>
    <mergeCell ref="F2253:F2257"/>
    <mergeCell ref="U2241:U2245"/>
    <mergeCell ref="V2241:V2245"/>
    <mergeCell ref="E2247:V2247"/>
    <mergeCell ref="G2241:G2245"/>
    <mergeCell ref="H2241:H2245"/>
    <mergeCell ref="I2241:I2245"/>
    <mergeCell ref="S2241:S2245"/>
    <mergeCell ref="T2241:T2245"/>
    <mergeCell ref="S2168:S2172"/>
    <mergeCell ref="T2168:T2172"/>
    <mergeCell ref="U2168:U2172"/>
    <mergeCell ref="V2168:V2172"/>
    <mergeCell ref="A2168:A2172"/>
    <mergeCell ref="B2168:B2172"/>
    <mergeCell ref="C2168:C2172"/>
    <mergeCell ref="D2168:D2172"/>
    <mergeCell ref="E2168:E2172"/>
    <mergeCell ref="F2168:F2172"/>
    <mergeCell ref="E2179:V2179"/>
    <mergeCell ref="U2173:U2177"/>
    <mergeCell ref="V2173:V2177"/>
    <mergeCell ref="G2173:G2177"/>
    <mergeCell ref="H2173:H2177"/>
    <mergeCell ref="I2173:I2177"/>
    <mergeCell ref="S2173:S2177"/>
    <mergeCell ref="T2173:T2177"/>
    <mergeCell ref="A2173:A2177"/>
    <mergeCell ref="B2173:B2177"/>
    <mergeCell ref="C2173:C2177"/>
    <mergeCell ref="D2173:D2177"/>
    <mergeCell ref="E2173:E2177"/>
    <mergeCell ref="F2173:F2177"/>
    <mergeCell ref="G2168:G2172"/>
    <mergeCell ref="H2168:H2172"/>
    <mergeCell ref="V2151:V2155"/>
    <mergeCell ref="E2162:V2162"/>
    <mergeCell ref="E2151:E2155"/>
    <mergeCell ref="F2151:F2155"/>
    <mergeCell ref="G2151:G2155"/>
    <mergeCell ref="H2151:H2155"/>
    <mergeCell ref="I2151:I2155"/>
    <mergeCell ref="U2163:U2167"/>
    <mergeCell ref="V2163:V2167"/>
    <mergeCell ref="U2156:U2160"/>
    <mergeCell ref="V2156:V2160"/>
    <mergeCell ref="G2156:G2160"/>
    <mergeCell ref="H2156:H2160"/>
    <mergeCell ref="I2156:I2160"/>
    <mergeCell ref="S2156:S2160"/>
    <mergeCell ref="T2156:T2160"/>
    <mergeCell ref="S2163:S2167"/>
    <mergeCell ref="T2163:T2167"/>
    <mergeCell ref="S2151:S2155"/>
    <mergeCell ref="T2151:T2155"/>
    <mergeCell ref="U2151:U2155"/>
    <mergeCell ref="V2134:V2138"/>
    <mergeCell ref="E2145:V2145"/>
    <mergeCell ref="A2146:A2150"/>
    <mergeCell ref="B2146:B2150"/>
    <mergeCell ref="C2146:C2150"/>
    <mergeCell ref="D2146:D2150"/>
    <mergeCell ref="E2146:E2150"/>
    <mergeCell ref="F2146:F2150"/>
    <mergeCell ref="G2134:G2138"/>
    <mergeCell ref="H2134:H2138"/>
    <mergeCell ref="I2134:I2138"/>
    <mergeCell ref="S2134:S2138"/>
    <mergeCell ref="T2134:T2138"/>
    <mergeCell ref="S2129:S2133"/>
    <mergeCell ref="T2129:T2133"/>
    <mergeCell ref="U2129:U2133"/>
    <mergeCell ref="V2129:V2133"/>
    <mergeCell ref="A2134:A2138"/>
    <mergeCell ref="B2134:B2138"/>
    <mergeCell ref="C2134:C2138"/>
    <mergeCell ref="D2134:D2138"/>
    <mergeCell ref="E2134:E2138"/>
    <mergeCell ref="F2134:F2138"/>
    <mergeCell ref="V2146:V2150"/>
    <mergeCell ref="U2139:U2143"/>
    <mergeCell ref="V2139:V2143"/>
    <mergeCell ref="G2139:G2143"/>
    <mergeCell ref="H2139:H2143"/>
    <mergeCell ref="S2146:S2150"/>
    <mergeCell ref="T2146:T2150"/>
    <mergeCell ref="U2146:U2150"/>
    <mergeCell ref="S2139:S2143"/>
    <mergeCell ref="I2110:I2114"/>
    <mergeCell ref="S2110:S2114"/>
    <mergeCell ref="T2110:T2114"/>
    <mergeCell ref="U2110:U2114"/>
    <mergeCell ref="V2110:V2114"/>
    <mergeCell ref="A2110:A2114"/>
    <mergeCell ref="B2110:B2114"/>
    <mergeCell ref="S2086:S2090"/>
    <mergeCell ref="T2086:T2090"/>
    <mergeCell ref="U2086:U2090"/>
    <mergeCell ref="V2086:V2090"/>
    <mergeCell ref="E2092:V2092"/>
    <mergeCell ref="A2086:A2090"/>
    <mergeCell ref="B2086:B2090"/>
    <mergeCell ref="C2086:C2090"/>
    <mergeCell ref="D2086:D2090"/>
    <mergeCell ref="E2086:E2090"/>
    <mergeCell ref="F2086:F2090"/>
    <mergeCell ref="C2110:C2114"/>
    <mergeCell ref="D2110:D2114"/>
    <mergeCell ref="E2110:E2114"/>
    <mergeCell ref="F2110:F2114"/>
    <mergeCell ref="G2110:G2114"/>
    <mergeCell ref="H2110:H2114"/>
    <mergeCell ref="E2108:J2108"/>
    <mergeCell ref="C2093:C2097"/>
    <mergeCell ref="D2093:D2097"/>
    <mergeCell ref="E2093:E2097"/>
    <mergeCell ref="F2093:F2097"/>
    <mergeCell ref="G2093:G2097"/>
    <mergeCell ref="H2093:H2097"/>
    <mergeCell ref="V2093:V2097"/>
    <mergeCell ref="U2076:U2080"/>
    <mergeCell ref="V2076:V2080"/>
    <mergeCell ref="A2076:A2080"/>
    <mergeCell ref="B2076:B2080"/>
    <mergeCell ref="C2076:C2080"/>
    <mergeCell ref="D2076:D2080"/>
    <mergeCell ref="E2076:E2080"/>
    <mergeCell ref="F2076:F2080"/>
    <mergeCell ref="G2076:G2080"/>
    <mergeCell ref="H2076:H2080"/>
    <mergeCell ref="G2069:G2073"/>
    <mergeCell ref="H2069:H2073"/>
    <mergeCell ref="I2069:I2073"/>
    <mergeCell ref="S2069:S2073"/>
    <mergeCell ref="T2069:T2073"/>
    <mergeCell ref="V2103:V2107"/>
    <mergeCell ref="E2109:V2109"/>
    <mergeCell ref="A2103:A2107"/>
    <mergeCell ref="B2103:B2107"/>
    <mergeCell ref="C2103:C2107"/>
    <mergeCell ref="D2103:D2107"/>
    <mergeCell ref="E2103:E2107"/>
    <mergeCell ref="F2103:F2107"/>
    <mergeCell ref="U2069:U2073"/>
    <mergeCell ref="V2069:V2073"/>
    <mergeCell ref="F2098:F2102"/>
    <mergeCell ref="I2093:I2097"/>
    <mergeCell ref="S2093:S2097"/>
    <mergeCell ref="T2093:T2097"/>
    <mergeCell ref="U2093:U2097"/>
    <mergeCell ref="A2093:A2097"/>
    <mergeCell ref="B2093:B2097"/>
    <mergeCell ref="G2064:G2068"/>
    <mergeCell ref="H2064:H2068"/>
    <mergeCell ref="I2064:I2068"/>
    <mergeCell ref="V2059:V2063"/>
    <mergeCell ref="I2052:I2056"/>
    <mergeCell ref="S2052:S2056"/>
    <mergeCell ref="T2052:T2056"/>
    <mergeCell ref="E2058:V2058"/>
    <mergeCell ref="S2064:S2068"/>
    <mergeCell ref="T2064:T2068"/>
    <mergeCell ref="A2059:A2063"/>
    <mergeCell ref="B2059:B2063"/>
    <mergeCell ref="C2059:C2063"/>
    <mergeCell ref="D2059:D2063"/>
    <mergeCell ref="U2052:U2056"/>
    <mergeCell ref="E2075:V2075"/>
    <mergeCell ref="G2086:G2090"/>
    <mergeCell ref="H2086:H2090"/>
    <mergeCell ref="I2086:I2090"/>
    <mergeCell ref="U2081:U2085"/>
    <mergeCell ref="V2081:V2085"/>
    <mergeCell ref="G2081:G2085"/>
    <mergeCell ref="H2081:H2085"/>
    <mergeCell ref="I2081:I2085"/>
    <mergeCell ref="S2081:S2085"/>
    <mergeCell ref="T2081:T2085"/>
    <mergeCell ref="A2081:A2085"/>
    <mergeCell ref="B2081:B2085"/>
    <mergeCell ref="F2069:F2073"/>
    <mergeCell ref="I2076:I2080"/>
    <mergeCell ref="S2076:S2080"/>
    <mergeCell ref="T2076:T2080"/>
    <mergeCell ref="D2023:V2023"/>
    <mergeCell ref="S2030:S2034"/>
    <mergeCell ref="T2030:T2034"/>
    <mergeCell ref="S2025:S2029"/>
    <mergeCell ref="T2025:T2029"/>
    <mergeCell ref="U2025:U2029"/>
    <mergeCell ref="V2025:V2029"/>
    <mergeCell ref="A2030:A2034"/>
    <mergeCell ref="B2030:B2034"/>
    <mergeCell ref="C2030:C2034"/>
    <mergeCell ref="D2030:D2034"/>
    <mergeCell ref="E2030:E2034"/>
    <mergeCell ref="F2030:F2034"/>
    <mergeCell ref="U2035:U2039"/>
    <mergeCell ref="V2035:V2039"/>
    <mergeCell ref="G2035:G2039"/>
    <mergeCell ref="H2035:H2039"/>
    <mergeCell ref="I2035:I2039"/>
    <mergeCell ref="S2035:S2039"/>
    <mergeCell ref="T2035:T2039"/>
    <mergeCell ref="A2035:A2039"/>
    <mergeCell ref="B2035:B2039"/>
    <mergeCell ref="C2035:C2039"/>
    <mergeCell ref="D2035:D2039"/>
    <mergeCell ref="E2035:E2039"/>
    <mergeCell ref="F2035:F2039"/>
    <mergeCell ref="G2025:G2029"/>
    <mergeCell ref="I2025:I2029"/>
    <mergeCell ref="A2025:A2029"/>
    <mergeCell ref="B2025:B2029"/>
    <mergeCell ref="C2025:C2029"/>
    <mergeCell ref="D2025:D2029"/>
    <mergeCell ref="A2016:A2020"/>
    <mergeCell ref="B2016:B2020"/>
    <mergeCell ref="C2016:C2020"/>
    <mergeCell ref="D2016:D2020"/>
    <mergeCell ref="E2016:E2020"/>
    <mergeCell ref="F2016:F2020"/>
    <mergeCell ref="S1999:S2003"/>
    <mergeCell ref="T1999:T2003"/>
    <mergeCell ref="U1999:U2003"/>
    <mergeCell ref="V1999:V2003"/>
    <mergeCell ref="E2005:V2005"/>
    <mergeCell ref="A1999:A2003"/>
    <mergeCell ref="B1999:B2003"/>
    <mergeCell ref="C1999:C2003"/>
    <mergeCell ref="D1999:D2003"/>
    <mergeCell ref="E1999:E2003"/>
    <mergeCell ref="F1999:F2003"/>
    <mergeCell ref="G2016:G2020"/>
    <mergeCell ref="H2016:H2020"/>
    <mergeCell ref="I2016:I2020"/>
    <mergeCell ref="U2011:U2015"/>
    <mergeCell ref="V2011:V2015"/>
    <mergeCell ref="G2011:G2015"/>
    <mergeCell ref="H2011:H2015"/>
    <mergeCell ref="G1999:G2003"/>
    <mergeCell ref="H1999:H2003"/>
    <mergeCell ref="I1999:I2003"/>
    <mergeCell ref="E2004:J2004"/>
    <mergeCell ref="I2011:I2015"/>
    <mergeCell ref="S2011:S2015"/>
    <mergeCell ref="T2011:T2015"/>
    <mergeCell ref="A2011:A2015"/>
    <mergeCell ref="S1982:S1986"/>
    <mergeCell ref="T1982:T1986"/>
    <mergeCell ref="U1982:U1986"/>
    <mergeCell ref="V1982:V1986"/>
    <mergeCell ref="E1988:V1988"/>
    <mergeCell ref="A1982:A1986"/>
    <mergeCell ref="B1982:B1986"/>
    <mergeCell ref="C1982:C1986"/>
    <mergeCell ref="D1982:D1986"/>
    <mergeCell ref="E1982:E1986"/>
    <mergeCell ref="F1982:F1986"/>
    <mergeCell ref="S1965:S1969"/>
    <mergeCell ref="T1965:T1969"/>
    <mergeCell ref="U1965:U1969"/>
    <mergeCell ref="V1965:V1969"/>
    <mergeCell ref="E1971:V1971"/>
    <mergeCell ref="A1965:A1969"/>
    <mergeCell ref="B1965:B1969"/>
    <mergeCell ref="C1965:C1969"/>
    <mergeCell ref="D1965:D1969"/>
    <mergeCell ref="E1965:E1969"/>
    <mergeCell ref="F1965:F1969"/>
    <mergeCell ref="U1977:U1981"/>
    <mergeCell ref="V1977:V1981"/>
    <mergeCell ref="G1982:G1986"/>
    <mergeCell ref="H1982:H1986"/>
    <mergeCell ref="E1970:J1970"/>
    <mergeCell ref="E1987:J1987"/>
    <mergeCell ref="A1977:A1981"/>
    <mergeCell ref="B1977:B1981"/>
    <mergeCell ref="E1977:E1981"/>
    <mergeCell ref="F1977:F1981"/>
    <mergeCell ref="A1943:A1947"/>
    <mergeCell ref="B1943:B1947"/>
    <mergeCell ref="C1943:C1947"/>
    <mergeCell ref="D1943:D1947"/>
    <mergeCell ref="E1943:E1947"/>
    <mergeCell ref="F1943:F1947"/>
    <mergeCell ref="E1919:J1919"/>
    <mergeCell ref="E1936:J1936"/>
    <mergeCell ref="U1931:U1935"/>
    <mergeCell ref="V1931:V1935"/>
    <mergeCell ref="A1931:A1935"/>
    <mergeCell ref="B1931:B1935"/>
    <mergeCell ref="C1931:C1935"/>
    <mergeCell ref="D1931:D1935"/>
    <mergeCell ref="E1931:E1935"/>
    <mergeCell ref="F1931:F1935"/>
    <mergeCell ref="G1931:G1935"/>
    <mergeCell ref="H1931:H1935"/>
    <mergeCell ref="T1943:T1947"/>
    <mergeCell ref="U1921:U1925"/>
    <mergeCell ref="V1921:V1925"/>
    <mergeCell ref="U1926:U1930"/>
    <mergeCell ref="V1926:V1930"/>
    <mergeCell ref="G1926:G1930"/>
    <mergeCell ref="H1926:H1930"/>
    <mergeCell ref="I1926:I1930"/>
    <mergeCell ref="S1926:S1930"/>
    <mergeCell ref="T1926:T1930"/>
    <mergeCell ref="A1926:A1930"/>
    <mergeCell ref="B1926:B1930"/>
    <mergeCell ref="C1926:C1930"/>
    <mergeCell ref="D1926:D1930"/>
    <mergeCell ref="U1904:U1908"/>
    <mergeCell ref="V1904:V1908"/>
    <mergeCell ref="U1909:U1913"/>
    <mergeCell ref="V1909:V1913"/>
    <mergeCell ref="E1903:V1903"/>
    <mergeCell ref="E1904:E1908"/>
    <mergeCell ref="F1904:F1908"/>
    <mergeCell ref="B1909:B1913"/>
    <mergeCell ref="C1909:C1913"/>
    <mergeCell ref="D1909:D1913"/>
    <mergeCell ref="E1909:E1913"/>
    <mergeCell ref="F1909:F1913"/>
    <mergeCell ref="G1909:G1913"/>
    <mergeCell ref="H1909:H1913"/>
    <mergeCell ref="I1909:I1913"/>
    <mergeCell ref="S1909:S1913"/>
    <mergeCell ref="T1909:T1913"/>
    <mergeCell ref="T1904:T1908"/>
    <mergeCell ref="U1880:U1884"/>
    <mergeCell ref="V1880:V1884"/>
    <mergeCell ref="E1885:J1885"/>
    <mergeCell ref="E1902:J1902"/>
    <mergeCell ref="D1841:D1845"/>
    <mergeCell ref="E1841:E1845"/>
    <mergeCell ref="F1841:F1845"/>
    <mergeCell ref="G1870:G1874"/>
    <mergeCell ref="H1870:H1874"/>
    <mergeCell ref="I1870:I1874"/>
    <mergeCell ref="S1870:S1874"/>
    <mergeCell ref="T1870:T1874"/>
    <mergeCell ref="G1858:G1862"/>
    <mergeCell ref="I1858:I1862"/>
    <mergeCell ref="S1858:S1862"/>
    <mergeCell ref="T1858:T1862"/>
    <mergeCell ref="U1897:U1901"/>
    <mergeCell ref="V1897:V1901"/>
    <mergeCell ref="D1897:D1901"/>
    <mergeCell ref="E1897:E1901"/>
    <mergeCell ref="F1897:F1901"/>
    <mergeCell ref="G1897:G1901"/>
    <mergeCell ref="H1897:H1901"/>
    <mergeCell ref="U1887:U1891"/>
    <mergeCell ref="V1887:V1891"/>
    <mergeCell ref="U1892:U1896"/>
    <mergeCell ref="V1892:V1896"/>
    <mergeCell ref="E1887:E1891"/>
    <mergeCell ref="F1887:F1891"/>
    <mergeCell ref="T1887:T1891"/>
    <mergeCell ref="U1870:U1874"/>
    <mergeCell ref="V1870:V1874"/>
    <mergeCell ref="A1858:A1862"/>
    <mergeCell ref="B1858:B1862"/>
    <mergeCell ref="C1858:C1862"/>
    <mergeCell ref="D1858:D1862"/>
    <mergeCell ref="E1858:E1862"/>
    <mergeCell ref="F1858:F1862"/>
    <mergeCell ref="E1869:V1869"/>
    <mergeCell ref="I1863:I1867"/>
    <mergeCell ref="S1863:S1867"/>
    <mergeCell ref="T1863:T1867"/>
    <mergeCell ref="U1863:U1867"/>
    <mergeCell ref="V1863:V1867"/>
    <mergeCell ref="A1863:A1867"/>
    <mergeCell ref="B1863:B1867"/>
    <mergeCell ref="C1863:C1867"/>
    <mergeCell ref="D1863:D1867"/>
    <mergeCell ref="E1851:J1851"/>
    <mergeCell ref="E1868:J1868"/>
    <mergeCell ref="U1853:U1857"/>
    <mergeCell ref="V1853:V1857"/>
    <mergeCell ref="U1858:U1862"/>
    <mergeCell ref="V1858:V1862"/>
    <mergeCell ref="E1852:V1852"/>
    <mergeCell ref="E1853:E1857"/>
    <mergeCell ref="F1853:F1857"/>
    <mergeCell ref="A1853:A1857"/>
    <mergeCell ref="B1853:B1857"/>
    <mergeCell ref="C1853:C1857"/>
    <mergeCell ref="D1853:D1857"/>
    <mergeCell ref="H1858:H1859"/>
    <mergeCell ref="H1860:H1861"/>
    <mergeCell ref="B1807:B1811"/>
    <mergeCell ref="C1807:C1811"/>
    <mergeCell ref="D1807:D1811"/>
    <mergeCell ref="E1807:E1811"/>
    <mergeCell ref="F1807:F1811"/>
    <mergeCell ref="G1836:G1840"/>
    <mergeCell ref="H1836:H1840"/>
    <mergeCell ref="I1836:I1840"/>
    <mergeCell ref="S1836:S1840"/>
    <mergeCell ref="T1836:T1840"/>
    <mergeCell ref="G1824:G1828"/>
    <mergeCell ref="H1824:H1828"/>
    <mergeCell ref="I1824:I1828"/>
    <mergeCell ref="S1824:S1828"/>
    <mergeCell ref="T1824:T1828"/>
    <mergeCell ref="A1824:A1828"/>
    <mergeCell ref="B1824:B1828"/>
    <mergeCell ref="C1824:C1828"/>
    <mergeCell ref="D1824:D1828"/>
    <mergeCell ref="E1824:E1828"/>
    <mergeCell ref="F1824:F1828"/>
    <mergeCell ref="E1817:J1817"/>
    <mergeCell ref="E1834:J1834"/>
    <mergeCell ref="S1790:S1794"/>
    <mergeCell ref="T1790:T1794"/>
    <mergeCell ref="U1790:U1794"/>
    <mergeCell ref="V1790:V1794"/>
    <mergeCell ref="A1790:A1794"/>
    <mergeCell ref="B1790:B1794"/>
    <mergeCell ref="C1790:C1794"/>
    <mergeCell ref="D1790:D1794"/>
    <mergeCell ref="E1790:E1794"/>
    <mergeCell ref="F1790:F1794"/>
    <mergeCell ref="G1790:G1794"/>
    <mergeCell ref="H1790:H1794"/>
    <mergeCell ref="U1802:U1806"/>
    <mergeCell ref="V1802:V1806"/>
    <mergeCell ref="C1782:V1782"/>
    <mergeCell ref="D1783:V1783"/>
    <mergeCell ref="E1784:V1784"/>
    <mergeCell ref="A1785:A1789"/>
    <mergeCell ref="B1785:B1789"/>
    <mergeCell ref="C1785:C1789"/>
    <mergeCell ref="D1785:D1789"/>
    <mergeCell ref="E1785:E1789"/>
    <mergeCell ref="F1785:F1789"/>
    <mergeCell ref="E1800:J1800"/>
    <mergeCell ref="S1774:S1778"/>
    <mergeCell ref="T1774:T1778"/>
    <mergeCell ref="A1774:A1778"/>
    <mergeCell ref="B1774:B1778"/>
    <mergeCell ref="C1774:C1778"/>
    <mergeCell ref="D1774:D1778"/>
    <mergeCell ref="E1774:E1778"/>
    <mergeCell ref="F1774:F1778"/>
    <mergeCell ref="I1785:I1789"/>
    <mergeCell ref="G1785:G1789"/>
    <mergeCell ref="U1774:U1778"/>
    <mergeCell ref="V1774:V1778"/>
    <mergeCell ref="G1769:G1773"/>
    <mergeCell ref="H1769:H1773"/>
    <mergeCell ref="I1769:I1773"/>
    <mergeCell ref="S1769:S1773"/>
    <mergeCell ref="T1769:T1773"/>
    <mergeCell ref="D1780:J1780"/>
    <mergeCell ref="C1781:J1781"/>
    <mergeCell ref="H1788:H1789"/>
    <mergeCell ref="H1785:H1786"/>
    <mergeCell ref="S1786:S1787"/>
    <mergeCell ref="S1788:S1789"/>
    <mergeCell ref="T1788:T1789"/>
    <mergeCell ref="U1788:U1789"/>
    <mergeCell ref="V1788:V1789"/>
    <mergeCell ref="V1786:V1787"/>
    <mergeCell ref="U1786:U1787"/>
    <mergeCell ref="T1786:T1787"/>
    <mergeCell ref="S1764:S1768"/>
    <mergeCell ref="T1764:T1768"/>
    <mergeCell ref="U1764:U1768"/>
    <mergeCell ref="V1764:V1768"/>
    <mergeCell ref="A1769:A1773"/>
    <mergeCell ref="B1769:B1773"/>
    <mergeCell ref="C1769:C1773"/>
    <mergeCell ref="D1769:D1773"/>
    <mergeCell ref="E1769:E1773"/>
    <mergeCell ref="F1769:F1773"/>
    <mergeCell ref="U1757:U1761"/>
    <mergeCell ref="V1757:V1761"/>
    <mergeCell ref="E1763:V1763"/>
    <mergeCell ref="A1764:A1768"/>
    <mergeCell ref="B1764:B1768"/>
    <mergeCell ref="C1764:C1768"/>
    <mergeCell ref="D1764:D1768"/>
    <mergeCell ref="E1764:E1768"/>
    <mergeCell ref="F1764:F1768"/>
    <mergeCell ref="U1769:U1773"/>
    <mergeCell ref="V1769:V1773"/>
    <mergeCell ref="G1764:G1768"/>
    <mergeCell ref="H1764:H1768"/>
    <mergeCell ref="I1764:I1768"/>
    <mergeCell ref="U1752:U1756"/>
    <mergeCell ref="V1752:V1756"/>
    <mergeCell ref="A1757:A1761"/>
    <mergeCell ref="B1757:B1761"/>
    <mergeCell ref="C1757:C1761"/>
    <mergeCell ref="D1757:D1761"/>
    <mergeCell ref="E1757:E1761"/>
    <mergeCell ref="F1757:F1761"/>
    <mergeCell ref="G1757:G1761"/>
    <mergeCell ref="H1757:H1761"/>
    <mergeCell ref="U1747:U1751"/>
    <mergeCell ref="V1747:V1751"/>
    <mergeCell ref="A1752:A1756"/>
    <mergeCell ref="B1752:B1756"/>
    <mergeCell ref="C1752:C1756"/>
    <mergeCell ref="D1752:D1756"/>
    <mergeCell ref="E1752:E1756"/>
    <mergeCell ref="F1752:F1756"/>
    <mergeCell ref="G1752:G1756"/>
    <mergeCell ref="H1752:H1756"/>
    <mergeCell ref="E1747:E1751"/>
    <mergeCell ref="F1747:F1751"/>
    <mergeCell ref="G1747:G1751"/>
    <mergeCell ref="H1747:H1751"/>
    <mergeCell ref="I1747:I1751"/>
    <mergeCell ref="I1757:I1761"/>
    <mergeCell ref="S1757:S1761"/>
    <mergeCell ref="T1757:T1761"/>
    <mergeCell ref="I1752:I1756"/>
    <mergeCell ref="S1752:S1756"/>
    <mergeCell ref="T1752:T1756"/>
    <mergeCell ref="S1747:S1751"/>
    <mergeCell ref="S1740:S1744"/>
    <mergeCell ref="T1740:T1744"/>
    <mergeCell ref="A1740:A1744"/>
    <mergeCell ref="B1740:B1744"/>
    <mergeCell ref="C1740:C1744"/>
    <mergeCell ref="D1740:D1744"/>
    <mergeCell ref="E1740:E1744"/>
    <mergeCell ref="F1740:F1744"/>
    <mergeCell ref="G1735:G1739"/>
    <mergeCell ref="H1735:H1739"/>
    <mergeCell ref="I1735:I1739"/>
    <mergeCell ref="S1735:S1739"/>
    <mergeCell ref="T1735:T1739"/>
    <mergeCell ref="S1730:S1734"/>
    <mergeCell ref="T1730:T1734"/>
    <mergeCell ref="U1730:U1734"/>
    <mergeCell ref="V1730:V1734"/>
    <mergeCell ref="A1735:A1739"/>
    <mergeCell ref="B1735:B1739"/>
    <mergeCell ref="C1735:C1739"/>
    <mergeCell ref="D1735:D1739"/>
    <mergeCell ref="E1735:E1739"/>
    <mergeCell ref="F1735:F1739"/>
    <mergeCell ref="S1718:S1722"/>
    <mergeCell ref="T1718:T1722"/>
    <mergeCell ref="U1723:U1727"/>
    <mergeCell ref="V1723:V1727"/>
    <mergeCell ref="E1729:V1729"/>
    <mergeCell ref="A1730:A1734"/>
    <mergeCell ref="B1730:B1734"/>
    <mergeCell ref="C1730:C1734"/>
    <mergeCell ref="D1730:D1734"/>
    <mergeCell ref="E1730:E1734"/>
    <mergeCell ref="F1730:F1734"/>
    <mergeCell ref="U1718:U1722"/>
    <mergeCell ref="V1718:V1722"/>
    <mergeCell ref="A1723:A1727"/>
    <mergeCell ref="B1723:B1727"/>
    <mergeCell ref="C1723:C1727"/>
    <mergeCell ref="D1723:D1727"/>
    <mergeCell ref="E1723:E1727"/>
    <mergeCell ref="F1723:F1727"/>
    <mergeCell ref="G1723:G1727"/>
    <mergeCell ref="H1723:H1727"/>
    <mergeCell ref="G1730:G1734"/>
    <mergeCell ref="H1730:H1734"/>
    <mergeCell ref="I1730:I1734"/>
    <mergeCell ref="I1723:I1727"/>
    <mergeCell ref="S1723:S1727"/>
    <mergeCell ref="T1723:T1727"/>
    <mergeCell ref="U1706:U1710"/>
    <mergeCell ref="V1701:V1705"/>
    <mergeCell ref="C1701:C1705"/>
    <mergeCell ref="D1701:D1705"/>
    <mergeCell ref="E1701:E1705"/>
    <mergeCell ref="F1701:F1705"/>
    <mergeCell ref="G1701:G1705"/>
    <mergeCell ref="H1701:H1705"/>
    <mergeCell ref="B1701:B1705"/>
    <mergeCell ref="V1706:V1710"/>
    <mergeCell ref="U1713:U1717"/>
    <mergeCell ref="V1713:V1717"/>
    <mergeCell ref="A1718:A1722"/>
    <mergeCell ref="B1718:B1722"/>
    <mergeCell ref="C1718:C1722"/>
    <mergeCell ref="D1718:D1722"/>
    <mergeCell ref="E1718:E1722"/>
    <mergeCell ref="F1718:F1722"/>
    <mergeCell ref="G1718:G1722"/>
    <mergeCell ref="H1718:H1722"/>
    <mergeCell ref="E1713:E1717"/>
    <mergeCell ref="F1713:F1717"/>
    <mergeCell ref="G1713:G1717"/>
    <mergeCell ref="H1713:H1717"/>
    <mergeCell ref="I1713:I1717"/>
    <mergeCell ref="S1713:S1717"/>
    <mergeCell ref="T1713:T1717"/>
    <mergeCell ref="A1713:A1717"/>
    <mergeCell ref="B1713:B1717"/>
    <mergeCell ref="C1713:C1717"/>
    <mergeCell ref="D1713:D1717"/>
    <mergeCell ref="I1718:I1722"/>
    <mergeCell ref="U1628:U1632"/>
    <mergeCell ref="V1628:V1632"/>
    <mergeCell ref="U1638:U1642"/>
    <mergeCell ref="V1638:V1642"/>
    <mergeCell ref="F1598:F1602"/>
    <mergeCell ref="S1638:S1642"/>
    <mergeCell ref="T1638:T1642"/>
    <mergeCell ref="U1583:U1587"/>
    <mergeCell ref="T1662:T1666"/>
    <mergeCell ref="S1684:S1688"/>
    <mergeCell ref="V1672:V1676"/>
    <mergeCell ref="A1679:A1683"/>
    <mergeCell ref="B1679:B1683"/>
    <mergeCell ref="C1679:C1683"/>
    <mergeCell ref="D1679:D1683"/>
    <mergeCell ref="E1679:E1683"/>
    <mergeCell ref="F1679:F1683"/>
    <mergeCell ref="G1667:G1671"/>
    <mergeCell ref="H1667:H1671"/>
    <mergeCell ref="I1667:I1671"/>
    <mergeCell ref="S1667:S1671"/>
    <mergeCell ref="T1667:T1671"/>
    <mergeCell ref="A1672:A1676"/>
    <mergeCell ref="B1672:B1676"/>
    <mergeCell ref="C1672:C1676"/>
    <mergeCell ref="D1672:D1676"/>
    <mergeCell ref="E1672:E1676"/>
    <mergeCell ref="F1672:F1676"/>
    <mergeCell ref="E1677:J1677"/>
    <mergeCell ref="U1608:U1612"/>
    <mergeCell ref="V1608:V1612"/>
    <mergeCell ref="A1613:A1617"/>
    <mergeCell ref="G1598:G1602"/>
    <mergeCell ref="H1598:H1602"/>
    <mergeCell ref="G1608:G1612"/>
    <mergeCell ref="H1608:H1612"/>
    <mergeCell ref="E1588:E1592"/>
    <mergeCell ref="F1588:F1592"/>
    <mergeCell ref="G1588:G1592"/>
    <mergeCell ref="H1588:H1592"/>
    <mergeCell ref="I1588:I1592"/>
    <mergeCell ref="E1582:V1582"/>
    <mergeCell ref="S1613:S1617"/>
    <mergeCell ref="T1613:T1617"/>
    <mergeCell ref="U1613:U1617"/>
    <mergeCell ref="V1613:V1617"/>
    <mergeCell ref="I1623:I1627"/>
    <mergeCell ref="S1623:S1627"/>
    <mergeCell ref="T1623:T1627"/>
    <mergeCell ref="U1623:U1627"/>
    <mergeCell ref="V1623:V1627"/>
    <mergeCell ref="U1618:U1622"/>
    <mergeCell ref="V1618:V1622"/>
    <mergeCell ref="S1618:S1622"/>
    <mergeCell ref="T1618:T1622"/>
    <mergeCell ref="F1618:F1622"/>
    <mergeCell ref="U1598:U1602"/>
    <mergeCell ref="V1598:V1602"/>
    <mergeCell ref="U1588:U1592"/>
    <mergeCell ref="V1588:V1592"/>
    <mergeCell ref="A1571:A1575"/>
    <mergeCell ref="B1571:B1575"/>
    <mergeCell ref="C1571:C1575"/>
    <mergeCell ref="D1571:D1575"/>
    <mergeCell ref="E1571:E1575"/>
    <mergeCell ref="F1571:F1575"/>
    <mergeCell ref="B1576:B1580"/>
    <mergeCell ref="C1576:C1580"/>
    <mergeCell ref="D1576:D1580"/>
    <mergeCell ref="G1576:G1580"/>
    <mergeCell ref="H1576:H1580"/>
    <mergeCell ref="I1576:I1580"/>
    <mergeCell ref="A1576:A1580"/>
    <mergeCell ref="E1549:E1553"/>
    <mergeCell ref="F1549:F1553"/>
    <mergeCell ref="H1566:H1570"/>
    <mergeCell ref="I1566:I1570"/>
    <mergeCell ref="A1566:A1570"/>
    <mergeCell ref="B1566:B1570"/>
    <mergeCell ref="C1566:C1570"/>
    <mergeCell ref="B1554:B1558"/>
    <mergeCell ref="C1554:C1558"/>
    <mergeCell ref="D1554:D1558"/>
    <mergeCell ref="G1549:G1553"/>
    <mergeCell ref="H1549:H1553"/>
    <mergeCell ref="I1549:I1553"/>
    <mergeCell ref="U1542:U1546"/>
    <mergeCell ref="V1542:V1546"/>
    <mergeCell ref="G1542:G1546"/>
    <mergeCell ref="H1542:H1546"/>
    <mergeCell ref="E1520:E1524"/>
    <mergeCell ref="F1520:F1524"/>
    <mergeCell ref="S1542:S1546"/>
    <mergeCell ref="T1542:T1546"/>
    <mergeCell ref="A1542:A1546"/>
    <mergeCell ref="B1542:B1546"/>
    <mergeCell ref="C1542:C1546"/>
    <mergeCell ref="D1542:D1546"/>
    <mergeCell ref="E1542:E1546"/>
    <mergeCell ref="F1542:F1546"/>
    <mergeCell ref="G1532:G1536"/>
    <mergeCell ref="H1532:H1536"/>
    <mergeCell ref="I1532:I1536"/>
    <mergeCell ref="A1537:A1541"/>
    <mergeCell ref="B1537:B1541"/>
    <mergeCell ref="E1530:J1530"/>
    <mergeCell ref="C1537:C1541"/>
    <mergeCell ref="D1537:D1541"/>
    <mergeCell ref="S1532:S1536"/>
    <mergeCell ref="T1532:T1536"/>
    <mergeCell ref="I1542:I1546"/>
    <mergeCell ref="H1525:H1529"/>
    <mergeCell ref="I1525:I1529"/>
    <mergeCell ref="S1525:S1529"/>
    <mergeCell ref="T1525:T1529"/>
    <mergeCell ref="A1525:A1529"/>
    <mergeCell ref="B1525:B1529"/>
    <mergeCell ref="C1525:C1529"/>
    <mergeCell ref="S1506:S1510"/>
    <mergeCell ref="T1506:T1510"/>
    <mergeCell ref="U1506:U1510"/>
    <mergeCell ref="V1506:V1510"/>
    <mergeCell ref="A1506:A1510"/>
    <mergeCell ref="B1506:B1510"/>
    <mergeCell ref="C1506:C1510"/>
    <mergeCell ref="D1506:D1510"/>
    <mergeCell ref="E1506:E1510"/>
    <mergeCell ref="F1506:F1510"/>
    <mergeCell ref="S1537:S1541"/>
    <mergeCell ref="T1537:T1541"/>
    <mergeCell ref="U1537:U1541"/>
    <mergeCell ref="V1537:V1541"/>
    <mergeCell ref="T1489:T1493"/>
    <mergeCell ref="U1489:U1493"/>
    <mergeCell ref="V1489:V1493"/>
    <mergeCell ref="E1495:V1495"/>
    <mergeCell ref="A1489:A1493"/>
    <mergeCell ref="B1489:B1493"/>
    <mergeCell ref="C1489:C1493"/>
    <mergeCell ref="D1489:D1493"/>
    <mergeCell ref="E1489:E1493"/>
    <mergeCell ref="F1489:F1493"/>
    <mergeCell ref="U1532:U1536"/>
    <mergeCell ref="V1532:V1536"/>
    <mergeCell ref="U1525:U1529"/>
    <mergeCell ref="V1520:V1524"/>
    <mergeCell ref="E1531:V1531"/>
    <mergeCell ref="A1532:A1536"/>
    <mergeCell ref="B1532:B1536"/>
    <mergeCell ref="C1532:C1536"/>
    <mergeCell ref="H1453:H1454"/>
    <mergeCell ref="E1460:J1460"/>
    <mergeCell ref="I1479:I1483"/>
    <mergeCell ref="S1479:S1483"/>
    <mergeCell ref="T1479:T1483"/>
    <mergeCell ref="S1484:S1488"/>
    <mergeCell ref="T1484:T1488"/>
    <mergeCell ref="D1484:D1488"/>
    <mergeCell ref="E1484:E1488"/>
    <mergeCell ref="U1479:U1483"/>
    <mergeCell ref="V1479:V1483"/>
    <mergeCell ref="A1479:A1483"/>
    <mergeCell ref="B1479:B1483"/>
    <mergeCell ref="C1479:C1483"/>
    <mergeCell ref="D1479:D1483"/>
    <mergeCell ref="E1479:E1483"/>
    <mergeCell ref="F1479:F1483"/>
    <mergeCell ref="G1479:G1483"/>
    <mergeCell ref="H1479:H1483"/>
    <mergeCell ref="E1478:V1478"/>
    <mergeCell ref="A1484:A1488"/>
    <mergeCell ref="B1484:B1488"/>
    <mergeCell ref="C1484:C1488"/>
    <mergeCell ref="F1484:F1488"/>
    <mergeCell ref="U1467:U1471"/>
    <mergeCell ref="V1467:V1471"/>
    <mergeCell ref="G1467:G1471"/>
    <mergeCell ref="H1467:H1471"/>
    <mergeCell ref="I1467:I1471"/>
    <mergeCell ref="S1467:S1471"/>
    <mergeCell ref="T1467:T1471"/>
    <mergeCell ref="A1467:A1471"/>
    <mergeCell ref="D1443:V1443"/>
    <mergeCell ref="E1444:V1444"/>
    <mergeCell ref="I1445:I1449"/>
    <mergeCell ref="S1445:S1449"/>
    <mergeCell ref="T1445:T1449"/>
    <mergeCell ref="U1445:U1449"/>
    <mergeCell ref="V1445:V1449"/>
    <mergeCell ref="A1445:A1449"/>
    <mergeCell ref="B1445:B1449"/>
    <mergeCell ref="C1445:C1449"/>
    <mergeCell ref="D1445:D1449"/>
    <mergeCell ref="E1445:E1449"/>
    <mergeCell ref="F1445:F1449"/>
    <mergeCell ref="G1445:G1449"/>
    <mergeCell ref="S1436:S1440"/>
    <mergeCell ref="T1436:T1440"/>
    <mergeCell ref="H1448:H1449"/>
    <mergeCell ref="E1402:E1406"/>
    <mergeCell ref="F1402:F1406"/>
    <mergeCell ref="U1414:U1418"/>
    <mergeCell ref="V1414:V1418"/>
    <mergeCell ref="G1414:G1418"/>
    <mergeCell ref="H1414:H1418"/>
    <mergeCell ref="I1414:I1418"/>
    <mergeCell ref="S1414:S1418"/>
    <mergeCell ref="T1414:T1418"/>
    <mergeCell ref="S1455:S1459"/>
    <mergeCell ref="T1455:T1459"/>
    <mergeCell ref="U1455:U1459"/>
    <mergeCell ref="V1455:V1459"/>
    <mergeCell ref="G1436:G1440"/>
    <mergeCell ref="H1436:H1440"/>
    <mergeCell ref="I1436:I1440"/>
    <mergeCell ref="A1436:A1440"/>
    <mergeCell ref="B1436:B1440"/>
    <mergeCell ref="C1436:C1440"/>
    <mergeCell ref="D1436:D1440"/>
    <mergeCell ref="U1431:U1435"/>
    <mergeCell ref="V1431:V1435"/>
    <mergeCell ref="E1436:E1440"/>
    <mergeCell ref="F1436:F1440"/>
    <mergeCell ref="G1431:G1435"/>
    <mergeCell ref="H1431:H1435"/>
    <mergeCell ref="I1431:I1435"/>
    <mergeCell ref="S1431:S1435"/>
    <mergeCell ref="E1455:E1459"/>
    <mergeCell ref="F1455:F1459"/>
    <mergeCell ref="U1436:U1440"/>
    <mergeCell ref="V1436:V1440"/>
    <mergeCell ref="V1380:V1384"/>
    <mergeCell ref="G1380:G1384"/>
    <mergeCell ref="H1380:H1384"/>
    <mergeCell ref="F1368:F1372"/>
    <mergeCell ref="G1368:G1372"/>
    <mergeCell ref="H1368:H1372"/>
    <mergeCell ref="I1380:I1384"/>
    <mergeCell ref="S1380:S1384"/>
    <mergeCell ref="T1380:T1384"/>
    <mergeCell ref="A1380:A1384"/>
    <mergeCell ref="B1380:B1384"/>
    <mergeCell ref="C1380:C1384"/>
    <mergeCell ref="D1380:D1384"/>
    <mergeCell ref="E1380:E1384"/>
    <mergeCell ref="F1380:F1384"/>
    <mergeCell ref="I1375:I1379"/>
    <mergeCell ref="S1375:S1379"/>
    <mergeCell ref="T1375:T1379"/>
    <mergeCell ref="U1375:U1379"/>
    <mergeCell ref="V1375:V1379"/>
    <mergeCell ref="A1375:A1379"/>
    <mergeCell ref="B1375:B1379"/>
    <mergeCell ref="C1375:C1379"/>
    <mergeCell ref="D1375:D1379"/>
    <mergeCell ref="E1375:E1379"/>
    <mergeCell ref="F1375:F1379"/>
    <mergeCell ref="G1375:G1379"/>
    <mergeCell ref="H1375:H1379"/>
    <mergeCell ref="A1368:A1372"/>
    <mergeCell ref="V1368:V1372"/>
    <mergeCell ref="D1336:D1340"/>
    <mergeCell ref="E1336:E1340"/>
    <mergeCell ref="F1336:F1340"/>
    <mergeCell ref="G1331:G1335"/>
    <mergeCell ref="H1331:H1335"/>
    <mergeCell ref="I1331:I1335"/>
    <mergeCell ref="S1331:S1335"/>
    <mergeCell ref="T1331:T1335"/>
    <mergeCell ref="G1353:G1357"/>
    <mergeCell ref="H1353:H1357"/>
    <mergeCell ref="I1353:I1357"/>
    <mergeCell ref="S1353:S1357"/>
    <mergeCell ref="T1353:T1357"/>
    <mergeCell ref="A1353:A1357"/>
    <mergeCell ref="B1353:B1357"/>
    <mergeCell ref="C1353:C1357"/>
    <mergeCell ref="D1353:D1357"/>
    <mergeCell ref="E1353:E1357"/>
    <mergeCell ref="F1353:F1357"/>
    <mergeCell ref="G1348:G1352"/>
    <mergeCell ref="H1348:H1352"/>
    <mergeCell ref="I1348:I1352"/>
    <mergeCell ref="S1348:S1352"/>
    <mergeCell ref="T1348:T1352"/>
    <mergeCell ref="V1319:V1323"/>
    <mergeCell ref="U1314:U1318"/>
    <mergeCell ref="V1314:V1318"/>
    <mergeCell ref="A1319:A1323"/>
    <mergeCell ref="B1319:B1323"/>
    <mergeCell ref="C1319:C1323"/>
    <mergeCell ref="D1319:D1323"/>
    <mergeCell ref="E1319:E1323"/>
    <mergeCell ref="F1319:F1323"/>
    <mergeCell ref="G1319:G1323"/>
    <mergeCell ref="H1319:H1323"/>
    <mergeCell ref="C1311:V1311"/>
    <mergeCell ref="D1312:V1312"/>
    <mergeCell ref="E1313:V1313"/>
    <mergeCell ref="A1314:A1318"/>
    <mergeCell ref="B1314:B1318"/>
    <mergeCell ref="C1314:C1318"/>
    <mergeCell ref="D1314:D1318"/>
    <mergeCell ref="E1314:E1318"/>
    <mergeCell ref="F1314:F1318"/>
    <mergeCell ref="I1314:I1318"/>
    <mergeCell ref="S1314:S1318"/>
    <mergeCell ref="T1314:T1318"/>
    <mergeCell ref="G1314:G1318"/>
    <mergeCell ref="H1314:H1318"/>
    <mergeCell ref="A1303:A1307"/>
    <mergeCell ref="B1303:B1307"/>
    <mergeCell ref="C1303:C1307"/>
    <mergeCell ref="D1303:D1307"/>
    <mergeCell ref="E1303:E1307"/>
    <mergeCell ref="F1303:F1307"/>
    <mergeCell ref="G1298:G1302"/>
    <mergeCell ref="H1298:H1302"/>
    <mergeCell ref="I1298:I1302"/>
    <mergeCell ref="S1298:S1302"/>
    <mergeCell ref="T1298:T1302"/>
    <mergeCell ref="I1319:I1323"/>
    <mergeCell ref="S1319:S1323"/>
    <mergeCell ref="T1319:T1323"/>
    <mergeCell ref="U1319:U1323"/>
    <mergeCell ref="U1303:U1307"/>
    <mergeCell ref="S1276:S1280"/>
    <mergeCell ref="T1276:T1280"/>
    <mergeCell ref="A1276:A1280"/>
    <mergeCell ref="B1276:B1280"/>
    <mergeCell ref="C1276:C1280"/>
    <mergeCell ref="D1276:D1280"/>
    <mergeCell ref="S1293:S1297"/>
    <mergeCell ref="T1293:T1297"/>
    <mergeCell ref="U1293:U1297"/>
    <mergeCell ref="A1298:A1302"/>
    <mergeCell ref="B1298:B1302"/>
    <mergeCell ref="C1298:C1302"/>
    <mergeCell ref="D1298:D1302"/>
    <mergeCell ref="E1298:E1302"/>
    <mergeCell ref="F1298:F1302"/>
    <mergeCell ref="U1286:U1290"/>
    <mergeCell ref="A1293:A1297"/>
    <mergeCell ref="B1293:B1297"/>
    <mergeCell ref="C1293:C1297"/>
    <mergeCell ref="D1293:D1297"/>
    <mergeCell ref="E1293:E1297"/>
    <mergeCell ref="F1293:F1297"/>
    <mergeCell ref="E1264:E1268"/>
    <mergeCell ref="F1264:F1268"/>
    <mergeCell ref="G1264:G1268"/>
    <mergeCell ref="H1264:H1268"/>
    <mergeCell ref="I1264:I1268"/>
    <mergeCell ref="U1281:U1285"/>
    <mergeCell ref="V1281:V1285"/>
    <mergeCell ref="A1286:A1290"/>
    <mergeCell ref="B1286:B1290"/>
    <mergeCell ref="C1286:C1290"/>
    <mergeCell ref="D1286:D1290"/>
    <mergeCell ref="E1286:E1290"/>
    <mergeCell ref="F1286:F1290"/>
    <mergeCell ref="G1286:G1290"/>
    <mergeCell ref="H1286:H1290"/>
    <mergeCell ref="U1276:U1280"/>
    <mergeCell ref="V1276:V1280"/>
    <mergeCell ref="A1281:A1285"/>
    <mergeCell ref="B1281:B1285"/>
    <mergeCell ref="C1281:C1285"/>
    <mergeCell ref="D1281:D1285"/>
    <mergeCell ref="E1281:E1285"/>
    <mergeCell ref="F1281:F1285"/>
    <mergeCell ref="G1281:G1285"/>
    <mergeCell ref="E1276:E1280"/>
    <mergeCell ref="F1276:F1280"/>
    <mergeCell ref="G1276:G1280"/>
    <mergeCell ref="H1276:H1280"/>
    <mergeCell ref="I1276:I1280"/>
    <mergeCell ref="D1257:V1257"/>
    <mergeCell ref="E1258:V1258"/>
    <mergeCell ref="A1259:A1263"/>
    <mergeCell ref="B1259:B1263"/>
    <mergeCell ref="C1259:C1263"/>
    <mergeCell ref="D1259:D1263"/>
    <mergeCell ref="E1259:E1263"/>
    <mergeCell ref="F1259:F1263"/>
    <mergeCell ref="U1269:U1273"/>
    <mergeCell ref="V1269:V1273"/>
    <mergeCell ref="E1275:V1275"/>
    <mergeCell ref="S1264:S1268"/>
    <mergeCell ref="T1264:T1268"/>
    <mergeCell ref="U1264:U1268"/>
    <mergeCell ref="V1264:V1268"/>
    <mergeCell ref="G1259:G1263"/>
    <mergeCell ref="H1259:H1263"/>
    <mergeCell ref="I1259:I1263"/>
    <mergeCell ref="A1264:A1268"/>
    <mergeCell ref="B1264:B1268"/>
    <mergeCell ref="C1264:C1268"/>
    <mergeCell ref="D1264:D1268"/>
    <mergeCell ref="S1259:S1263"/>
    <mergeCell ref="T1259:T1263"/>
    <mergeCell ref="U1259:U1263"/>
    <mergeCell ref="V1259:V1263"/>
    <mergeCell ref="G1269:G1273"/>
    <mergeCell ref="H1269:H1273"/>
    <mergeCell ref="I1269:I1273"/>
    <mergeCell ref="U1250:U1254"/>
    <mergeCell ref="V1250:V1254"/>
    <mergeCell ref="U1245:U1249"/>
    <mergeCell ref="V1245:V1249"/>
    <mergeCell ref="A1250:A1254"/>
    <mergeCell ref="B1250:B1254"/>
    <mergeCell ref="C1250:C1254"/>
    <mergeCell ref="D1250:D1254"/>
    <mergeCell ref="E1250:E1254"/>
    <mergeCell ref="F1250:F1254"/>
    <mergeCell ref="G1250:G1254"/>
    <mergeCell ref="H1250:H1254"/>
    <mergeCell ref="A1245:A1249"/>
    <mergeCell ref="B1245:B1249"/>
    <mergeCell ref="C1245:C1249"/>
    <mergeCell ref="D1245:D1249"/>
    <mergeCell ref="E1245:E1249"/>
    <mergeCell ref="F1245:F1249"/>
    <mergeCell ref="I1245:I1249"/>
    <mergeCell ref="S1245:S1249"/>
    <mergeCell ref="T1245:T1249"/>
    <mergeCell ref="G1245:G1249"/>
    <mergeCell ref="H1245:H1249"/>
    <mergeCell ref="U1211:U1215"/>
    <mergeCell ref="V1211:V1215"/>
    <mergeCell ref="G1211:G1215"/>
    <mergeCell ref="H1211:H1215"/>
    <mergeCell ref="I1211:I1215"/>
    <mergeCell ref="S1211:S1215"/>
    <mergeCell ref="T1211:T1215"/>
    <mergeCell ref="A1211:A1215"/>
    <mergeCell ref="B1211:B1215"/>
    <mergeCell ref="C1211:C1215"/>
    <mergeCell ref="D1211:D1215"/>
    <mergeCell ref="E1211:E1215"/>
    <mergeCell ref="F1211:F1215"/>
    <mergeCell ref="E1240:E1244"/>
    <mergeCell ref="F1240:F1244"/>
    <mergeCell ref="G1240:G1244"/>
    <mergeCell ref="H1240:H1244"/>
    <mergeCell ref="I1240:I1244"/>
    <mergeCell ref="S1233:S1237"/>
    <mergeCell ref="T1233:T1237"/>
    <mergeCell ref="U1233:U1237"/>
    <mergeCell ref="V1233:V1237"/>
    <mergeCell ref="E1239:V1239"/>
    <mergeCell ref="A1233:A1237"/>
    <mergeCell ref="B1233:B1237"/>
    <mergeCell ref="C1233:C1237"/>
    <mergeCell ref="D1233:D1237"/>
    <mergeCell ref="E1233:E1237"/>
    <mergeCell ref="F1233:F1237"/>
    <mergeCell ref="S1240:S1244"/>
    <mergeCell ref="T1240:T1244"/>
    <mergeCell ref="A1240:A1244"/>
    <mergeCell ref="S1143:S1147"/>
    <mergeCell ref="T1143:T1147"/>
    <mergeCell ref="U1148:U1152"/>
    <mergeCell ref="V1148:V1152"/>
    <mergeCell ref="G1148:G1152"/>
    <mergeCell ref="H1148:H1152"/>
    <mergeCell ref="U1182:U1186"/>
    <mergeCell ref="V1182:V1186"/>
    <mergeCell ref="E1188:V1188"/>
    <mergeCell ref="A1199:A1203"/>
    <mergeCell ref="B1199:B1203"/>
    <mergeCell ref="C1199:C1203"/>
    <mergeCell ref="D1199:D1203"/>
    <mergeCell ref="E1199:E1203"/>
    <mergeCell ref="F1199:F1203"/>
    <mergeCell ref="V1177:V1181"/>
    <mergeCell ref="A1182:A1186"/>
    <mergeCell ref="B1182:B1186"/>
    <mergeCell ref="C1182:C1186"/>
    <mergeCell ref="D1182:D1186"/>
    <mergeCell ref="E1182:E1186"/>
    <mergeCell ref="F1182:F1186"/>
    <mergeCell ref="G1182:G1186"/>
    <mergeCell ref="H1182:H1186"/>
    <mergeCell ref="I1182:I1186"/>
    <mergeCell ref="H1177:H1181"/>
    <mergeCell ref="U1194:U1198"/>
    <mergeCell ref="V1194:V1198"/>
    <mergeCell ref="E1170:J1170"/>
    <mergeCell ref="G1194:G1198"/>
    <mergeCell ref="H1194:H1198"/>
    <mergeCell ref="I1194:I1198"/>
    <mergeCell ref="A1126:A1130"/>
    <mergeCell ref="B1126:B1130"/>
    <mergeCell ref="C1126:C1130"/>
    <mergeCell ref="D1126:D1130"/>
    <mergeCell ref="E1126:E1130"/>
    <mergeCell ref="F1126:F1130"/>
    <mergeCell ref="E1137:V1137"/>
    <mergeCell ref="U1131:U1135"/>
    <mergeCell ref="V1131:V1135"/>
    <mergeCell ref="G1131:G1135"/>
    <mergeCell ref="H1131:H1135"/>
    <mergeCell ref="I1131:I1135"/>
    <mergeCell ref="S1131:S1135"/>
    <mergeCell ref="T1131:T1135"/>
    <mergeCell ref="S1160:S1164"/>
    <mergeCell ref="T1160:T1164"/>
    <mergeCell ref="U1160:U1164"/>
    <mergeCell ref="V1160:V1164"/>
    <mergeCell ref="E1160:E1164"/>
    <mergeCell ref="F1160:F1164"/>
    <mergeCell ref="G1160:G1164"/>
    <mergeCell ref="H1160:H1164"/>
    <mergeCell ref="I1160:I1164"/>
    <mergeCell ref="U1143:U1147"/>
    <mergeCell ref="V1143:V1147"/>
    <mergeCell ref="E1154:V1154"/>
    <mergeCell ref="A1155:A1159"/>
    <mergeCell ref="B1155:B1159"/>
    <mergeCell ref="I1148:I1152"/>
    <mergeCell ref="S1148:S1152"/>
    <mergeCell ref="T1148:T1152"/>
    <mergeCell ref="A1148:A1152"/>
    <mergeCell ref="H1121:H1125"/>
    <mergeCell ref="I1121:I1125"/>
    <mergeCell ref="S1109:S1113"/>
    <mergeCell ref="T1109:T1113"/>
    <mergeCell ref="U1109:U1113"/>
    <mergeCell ref="V1109:V1113"/>
    <mergeCell ref="E1120:V1120"/>
    <mergeCell ref="E1109:E1113"/>
    <mergeCell ref="F1109:F1113"/>
    <mergeCell ref="G1109:G1113"/>
    <mergeCell ref="H1109:H1113"/>
    <mergeCell ref="I1109:I1113"/>
    <mergeCell ref="S1138:S1142"/>
    <mergeCell ref="T1138:T1142"/>
    <mergeCell ref="U1138:U1142"/>
    <mergeCell ref="V1138:V1142"/>
    <mergeCell ref="I1126:I1130"/>
    <mergeCell ref="S1126:S1130"/>
    <mergeCell ref="T1126:T1130"/>
    <mergeCell ref="U1126:U1130"/>
    <mergeCell ref="V1126:V1130"/>
    <mergeCell ref="U1092:U1096"/>
    <mergeCell ref="V1092:V1096"/>
    <mergeCell ref="E1103:V1103"/>
    <mergeCell ref="A1104:A1108"/>
    <mergeCell ref="B1104:B1108"/>
    <mergeCell ref="C1104:C1108"/>
    <mergeCell ref="D1104:D1108"/>
    <mergeCell ref="E1104:E1108"/>
    <mergeCell ref="F1104:F1108"/>
    <mergeCell ref="G1092:G1096"/>
    <mergeCell ref="H1092:H1096"/>
    <mergeCell ref="I1092:I1096"/>
    <mergeCell ref="S1092:S1096"/>
    <mergeCell ref="T1092:T1096"/>
    <mergeCell ref="S1087:S1091"/>
    <mergeCell ref="T1087:T1091"/>
    <mergeCell ref="U1087:U1091"/>
    <mergeCell ref="V1087:V1091"/>
    <mergeCell ref="A1092:A1096"/>
    <mergeCell ref="B1092:B1096"/>
    <mergeCell ref="C1092:C1096"/>
    <mergeCell ref="D1092:D1096"/>
    <mergeCell ref="E1092:E1096"/>
    <mergeCell ref="F1092:F1096"/>
    <mergeCell ref="G1104:G1108"/>
    <mergeCell ref="H1104:H1108"/>
    <mergeCell ref="I1104:I1108"/>
    <mergeCell ref="G1087:G1091"/>
    <mergeCell ref="H1087:H1091"/>
    <mergeCell ref="I1087:I1091"/>
    <mergeCell ref="A1087:A1091"/>
    <mergeCell ref="B1087:B1091"/>
    <mergeCell ref="I1075:I1079"/>
    <mergeCell ref="S1075:S1079"/>
    <mergeCell ref="T1075:T1079"/>
    <mergeCell ref="U1075:U1079"/>
    <mergeCell ref="V1075:V1079"/>
    <mergeCell ref="A1075:A1079"/>
    <mergeCell ref="B1075:B1079"/>
    <mergeCell ref="C1075:C1079"/>
    <mergeCell ref="D1075:D1079"/>
    <mergeCell ref="E1075:E1079"/>
    <mergeCell ref="F1075:F1079"/>
    <mergeCell ref="E1070:E1074"/>
    <mergeCell ref="F1070:F1074"/>
    <mergeCell ref="G1070:G1074"/>
    <mergeCell ref="H1070:H1074"/>
    <mergeCell ref="I1070:I1074"/>
    <mergeCell ref="S1070:S1074"/>
    <mergeCell ref="T1070:T1074"/>
    <mergeCell ref="G1075:G1079"/>
    <mergeCell ref="H1075:H1079"/>
    <mergeCell ref="A1070:A1074"/>
    <mergeCell ref="B1070:B1074"/>
    <mergeCell ref="C1070:C1074"/>
    <mergeCell ref="D1070:D1074"/>
    <mergeCell ref="U1070:U1074"/>
    <mergeCell ref="V1070:V1074"/>
    <mergeCell ref="U1058:U1062"/>
    <mergeCell ref="V1058:V1062"/>
    <mergeCell ref="E1069:V1069"/>
    <mergeCell ref="E1058:E1062"/>
    <mergeCell ref="F1058:F1062"/>
    <mergeCell ref="G1058:G1062"/>
    <mergeCell ref="H1058:H1062"/>
    <mergeCell ref="I1058:I1062"/>
    <mergeCell ref="U1041:U1045"/>
    <mergeCell ref="V1041:V1045"/>
    <mergeCell ref="E1052:V1052"/>
    <mergeCell ref="A1053:A1057"/>
    <mergeCell ref="B1053:B1057"/>
    <mergeCell ref="C1053:C1057"/>
    <mergeCell ref="D1053:D1057"/>
    <mergeCell ref="E1053:E1057"/>
    <mergeCell ref="F1053:F1057"/>
    <mergeCell ref="G1041:G1045"/>
    <mergeCell ref="H1041:H1045"/>
    <mergeCell ref="I1041:I1045"/>
    <mergeCell ref="S1041:S1045"/>
    <mergeCell ref="T1041:T1045"/>
    <mergeCell ref="U1063:U1067"/>
    <mergeCell ref="V1063:V1067"/>
    <mergeCell ref="G1063:G1067"/>
    <mergeCell ref="H1063:H1067"/>
    <mergeCell ref="C1041:C1045"/>
    <mergeCell ref="D1041:D1045"/>
    <mergeCell ref="E1041:E1045"/>
    <mergeCell ref="F1041:F1045"/>
    <mergeCell ref="I1063:I1067"/>
    <mergeCell ref="S1063:S1067"/>
    <mergeCell ref="S1027:S1031"/>
    <mergeCell ref="T1027:T1031"/>
    <mergeCell ref="U1027:U1031"/>
    <mergeCell ref="V1027:V1031"/>
    <mergeCell ref="A1027:A1031"/>
    <mergeCell ref="B1027:B1031"/>
    <mergeCell ref="C1027:C1031"/>
    <mergeCell ref="D1027:D1031"/>
    <mergeCell ref="E1027:E1031"/>
    <mergeCell ref="F1027:F1031"/>
    <mergeCell ref="D1034:V1034"/>
    <mergeCell ref="E1035:V1035"/>
    <mergeCell ref="G1027:G1031"/>
    <mergeCell ref="H1027:H1031"/>
    <mergeCell ref="I1027:I1031"/>
    <mergeCell ref="S1010:S1014"/>
    <mergeCell ref="T1010:T1014"/>
    <mergeCell ref="U1010:U1014"/>
    <mergeCell ref="V1010:V1014"/>
    <mergeCell ref="E1016:V1016"/>
    <mergeCell ref="A1010:A1014"/>
    <mergeCell ref="B1010:B1014"/>
    <mergeCell ref="C1010:C1014"/>
    <mergeCell ref="D1010:D1014"/>
    <mergeCell ref="E1010:E1014"/>
    <mergeCell ref="F1010:F1014"/>
    <mergeCell ref="U1022:U1026"/>
    <mergeCell ref="V1022:V1026"/>
    <mergeCell ref="G1022:G1026"/>
    <mergeCell ref="H1022:H1026"/>
    <mergeCell ref="I1022:I1026"/>
    <mergeCell ref="S1022:S1026"/>
    <mergeCell ref="V1005:V1009"/>
    <mergeCell ref="G1005:G1009"/>
    <mergeCell ref="H1005:H1009"/>
    <mergeCell ref="I1005:I1009"/>
    <mergeCell ref="S1005:S1009"/>
    <mergeCell ref="T1005:T1009"/>
    <mergeCell ref="A1005:A1009"/>
    <mergeCell ref="B1005:B1009"/>
    <mergeCell ref="C1005:C1009"/>
    <mergeCell ref="D1005:D1009"/>
    <mergeCell ref="E1005:E1009"/>
    <mergeCell ref="F1005:F1009"/>
    <mergeCell ref="I1000:I1004"/>
    <mergeCell ref="S1000:S1004"/>
    <mergeCell ref="T1000:T1004"/>
    <mergeCell ref="U1000:U1004"/>
    <mergeCell ref="V1000:V1004"/>
    <mergeCell ref="A1000:A1004"/>
    <mergeCell ref="B1000:B1004"/>
    <mergeCell ref="C1000:C1004"/>
    <mergeCell ref="D1000:D1004"/>
    <mergeCell ref="E1000:E1004"/>
    <mergeCell ref="F1000:F1004"/>
    <mergeCell ref="G1000:G1004"/>
    <mergeCell ref="H1000:H1004"/>
    <mergeCell ref="V959:V963"/>
    <mergeCell ref="E965:V965"/>
    <mergeCell ref="A976:A980"/>
    <mergeCell ref="B976:B980"/>
    <mergeCell ref="C976:C980"/>
    <mergeCell ref="D976:D980"/>
    <mergeCell ref="E976:E980"/>
    <mergeCell ref="F976:F980"/>
    <mergeCell ref="V954:V958"/>
    <mergeCell ref="A959:A963"/>
    <mergeCell ref="B959:B963"/>
    <mergeCell ref="C959:C963"/>
    <mergeCell ref="D959:D963"/>
    <mergeCell ref="E959:E963"/>
    <mergeCell ref="F959:F963"/>
    <mergeCell ref="G959:G963"/>
    <mergeCell ref="H959:H963"/>
    <mergeCell ref="I959:I963"/>
    <mergeCell ref="H954:H958"/>
    <mergeCell ref="I954:I958"/>
    <mergeCell ref="S954:S958"/>
    <mergeCell ref="T954:T958"/>
    <mergeCell ref="U954:U958"/>
    <mergeCell ref="U971:U975"/>
    <mergeCell ref="V971:V975"/>
    <mergeCell ref="G971:G975"/>
    <mergeCell ref="H971:H975"/>
    <mergeCell ref="I971:I975"/>
    <mergeCell ref="S971:S975"/>
    <mergeCell ref="T971:T975"/>
    <mergeCell ref="A971:A975"/>
    <mergeCell ref="B971:B975"/>
    <mergeCell ref="V937:V941"/>
    <mergeCell ref="E948:V948"/>
    <mergeCell ref="E937:E941"/>
    <mergeCell ref="F937:F941"/>
    <mergeCell ref="G937:G941"/>
    <mergeCell ref="H937:H941"/>
    <mergeCell ref="I937:I941"/>
    <mergeCell ref="V949:V953"/>
    <mergeCell ref="U942:U946"/>
    <mergeCell ref="V942:V946"/>
    <mergeCell ref="G942:G946"/>
    <mergeCell ref="H942:H946"/>
    <mergeCell ref="I942:I946"/>
    <mergeCell ref="S942:S946"/>
    <mergeCell ref="T942:T946"/>
    <mergeCell ref="U920:U924"/>
    <mergeCell ref="V920:V924"/>
    <mergeCell ref="E931:V931"/>
    <mergeCell ref="U949:U953"/>
    <mergeCell ref="H920:H924"/>
    <mergeCell ref="I920:I924"/>
    <mergeCell ref="S920:S924"/>
    <mergeCell ref="T920:T924"/>
    <mergeCell ref="V935:V936"/>
    <mergeCell ref="V932:V934"/>
    <mergeCell ref="T935:T936"/>
    <mergeCell ref="T932:T934"/>
    <mergeCell ref="A920:A924"/>
    <mergeCell ref="B920:B924"/>
    <mergeCell ref="C920:C924"/>
    <mergeCell ref="D920:D924"/>
    <mergeCell ref="E920:E924"/>
    <mergeCell ref="F920:F924"/>
    <mergeCell ref="U925:U929"/>
    <mergeCell ref="V925:V929"/>
    <mergeCell ref="G925:G929"/>
    <mergeCell ref="H925:H929"/>
    <mergeCell ref="I925:I929"/>
    <mergeCell ref="S925:S929"/>
    <mergeCell ref="T925:T929"/>
    <mergeCell ref="A925:A929"/>
    <mergeCell ref="B925:B929"/>
    <mergeCell ref="C925:C929"/>
    <mergeCell ref="D925:D929"/>
    <mergeCell ref="E925:E929"/>
    <mergeCell ref="F925:F929"/>
    <mergeCell ref="G920:G924"/>
    <mergeCell ref="F888:F892"/>
    <mergeCell ref="G888:G892"/>
    <mergeCell ref="U878:U882"/>
    <mergeCell ref="V878:V882"/>
    <mergeCell ref="A883:A887"/>
    <mergeCell ref="B883:B887"/>
    <mergeCell ref="C883:C887"/>
    <mergeCell ref="D883:D887"/>
    <mergeCell ref="E883:E887"/>
    <mergeCell ref="F883:F887"/>
    <mergeCell ref="G883:G887"/>
    <mergeCell ref="E878:E882"/>
    <mergeCell ref="F878:F882"/>
    <mergeCell ref="G878:G882"/>
    <mergeCell ref="I878:I882"/>
    <mergeCell ref="I888:I892"/>
    <mergeCell ref="S888:S892"/>
    <mergeCell ref="T888:T892"/>
    <mergeCell ref="I883:I887"/>
    <mergeCell ref="S883:S887"/>
    <mergeCell ref="T883:T887"/>
    <mergeCell ref="S878:S882"/>
    <mergeCell ref="T878:T882"/>
    <mergeCell ref="H889:H890"/>
    <mergeCell ref="H891:H892"/>
    <mergeCell ref="E853:V853"/>
    <mergeCell ref="E854:E858"/>
    <mergeCell ref="F854:F858"/>
    <mergeCell ref="U847:U851"/>
    <mergeCell ref="U859:U863"/>
    <mergeCell ref="V859:V863"/>
    <mergeCell ref="G859:G863"/>
    <mergeCell ref="H859:H863"/>
    <mergeCell ref="I859:I863"/>
    <mergeCell ref="S859:S863"/>
    <mergeCell ref="T859:T863"/>
    <mergeCell ref="S854:S858"/>
    <mergeCell ref="T854:T858"/>
    <mergeCell ref="U854:U858"/>
    <mergeCell ref="V854:V858"/>
    <mergeCell ref="A859:A863"/>
    <mergeCell ref="B859:B863"/>
    <mergeCell ref="C859:C863"/>
    <mergeCell ref="D859:D863"/>
    <mergeCell ref="E859:E863"/>
    <mergeCell ref="F859:F863"/>
    <mergeCell ref="G854:G858"/>
    <mergeCell ref="H854:H858"/>
    <mergeCell ref="I854:I858"/>
    <mergeCell ref="A854:A858"/>
    <mergeCell ref="B854:B858"/>
    <mergeCell ref="C854:C858"/>
    <mergeCell ref="D854:D858"/>
    <mergeCell ref="V847:V851"/>
    <mergeCell ref="G847:G851"/>
    <mergeCell ref="H847:H851"/>
    <mergeCell ref="I847:I851"/>
    <mergeCell ref="V842:V846"/>
    <mergeCell ref="A842:A846"/>
    <mergeCell ref="B842:B846"/>
    <mergeCell ref="C842:C846"/>
    <mergeCell ref="D842:D846"/>
    <mergeCell ref="E842:E846"/>
    <mergeCell ref="F842:F846"/>
    <mergeCell ref="E837:E841"/>
    <mergeCell ref="F837:F841"/>
    <mergeCell ref="G837:G841"/>
    <mergeCell ref="H837:H841"/>
    <mergeCell ref="I837:I841"/>
    <mergeCell ref="S837:S841"/>
    <mergeCell ref="T837:T841"/>
    <mergeCell ref="G842:G846"/>
    <mergeCell ref="H842:H846"/>
    <mergeCell ref="A837:A841"/>
    <mergeCell ref="B837:B841"/>
    <mergeCell ref="C837:C841"/>
    <mergeCell ref="D837:D841"/>
    <mergeCell ref="U837:U841"/>
    <mergeCell ref="V837:V841"/>
    <mergeCell ref="I842:I846"/>
    <mergeCell ref="S842:S846"/>
    <mergeCell ref="T842:T846"/>
    <mergeCell ref="U842:U846"/>
    <mergeCell ref="A820:A824"/>
    <mergeCell ref="B820:B824"/>
    <mergeCell ref="C820:C824"/>
    <mergeCell ref="D820:D824"/>
    <mergeCell ref="E820:E824"/>
    <mergeCell ref="F820:F824"/>
    <mergeCell ref="G808:G812"/>
    <mergeCell ref="H808:H812"/>
    <mergeCell ref="I808:I812"/>
    <mergeCell ref="S808:S812"/>
    <mergeCell ref="T808:T812"/>
    <mergeCell ref="U830:U834"/>
    <mergeCell ref="V830:V834"/>
    <mergeCell ref="G830:G834"/>
    <mergeCell ref="H830:H834"/>
    <mergeCell ref="E808:E812"/>
    <mergeCell ref="F808:F812"/>
    <mergeCell ref="D830:D834"/>
    <mergeCell ref="E830:E834"/>
    <mergeCell ref="F830:F834"/>
    <mergeCell ref="C825:C829"/>
    <mergeCell ref="D825:D829"/>
    <mergeCell ref="S820:S824"/>
    <mergeCell ref="T820:T824"/>
    <mergeCell ref="U820:U824"/>
    <mergeCell ref="V820:V824"/>
    <mergeCell ref="U813:U817"/>
    <mergeCell ref="A808:A812"/>
    <mergeCell ref="B808:B812"/>
    <mergeCell ref="C808:C812"/>
    <mergeCell ref="D808:D812"/>
    <mergeCell ref="E836:V836"/>
    <mergeCell ref="E825:E829"/>
    <mergeCell ref="F825:F829"/>
    <mergeCell ref="G825:G829"/>
    <mergeCell ref="H825:H829"/>
    <mergeCell ref="I825:I829"/>
    <mergeCell ref="U808:U812"/>
    <mergeCell ref="V808:V812"/>
    <mergeCell ref="E819:V819"/>
    <mergeCell ref="E771:E775"/>
    <mergeCell ref="F771:F775"/>
    <mergeCell ref="S781:S785"/>
    <mergeCell ref="T781:T785"/>
    <mergeCell ref="G771:G775"/>
    <mergeCell ref="I771:I775"/>
    <mergeCell ref="G786:G790"/>
    <mergeCell ref="U796:U800"/>
    <mergeCell ref="V796:V800"/>
    <mergeCell ref="E802:V802"/>
    <mergeCell ref="U825:U829"/>
    <mergeCell ref="V825:V829"/>
    <mergeCell ref="V813:V817"/>
    <mergeCell ref="A803:A807"/>
    <mergeCell ref="B803:B807"/>
    <mergeCell ref="C803:C807"/>
    <mergeCell ref="D803:D807"/>
    <mergeCell ref="E803:E807"/>
    <mergeCell ref="F803:F807"/>
    <mergeCell ref="I786:I790"/>
    <mergeCell ref="S786:S790"/>
    <mergeCell ref="T786:T790"/>
    <mergeCell ref="U786:U790"/>
    <mergeCell ref="V786:V790"/>
    <mergeCell ref="A791:A795"/>
    <mergeCell ref="B791:B795"/>
    <mergeCell ref="C791:C795"/>
    <mergeCell ref="D791:D795"/>
    <mergeCell ref="E791:E795"/>
    <mergeCell ref="F791:F795"/>
    <mergeCell ref="G791:G795"/>
    <mergeCell ref="H791:H795"/>
    <mergeCell ref="A786:A790"/>
    <mergeCell ref="I796:I800"/>
    <mergeCell ref="S796:S800"/>
    <mergeCell ref="I803:I807"/>
    <mergeCell ref="S803:S807"/>
    <mergeCell ref="T803:T807"/>
    <mergeCell ref="U803:U807"/>
    <mergeCell ref="V803:V807"/>
    <mergeCell ref="D786:D790"/>
    <mergeCell ref="S791:S795"/>
    <mergeCell ref="T791:T795"/>
    <mergeCell ref="H803:H807"/>
    <mergeCell ref="A766:A770"/>
    <mergeCell ref="B766:B770"/>
    <mergeCell ref="C766:C770"/>
    <mergeCell ref="D766:D770"/>
    <mergeCell ref="E766:E770"/>
    <mergeCell ref="F766:F770"/>
    <mergeCell ref="G766:G770"/>
    <mergeCell ref="U756:U760"/>
    <mergeCell ref="V756:V760"/>
    <mergeCell ref="A761:A765"/>
    <mergeCell ref="B761:B765"/>
    <mergeCell ref="C761:C765"/>
    <mergeCell ref="D761:D765"/>
    <mergeCell ref="E761:E765"/>
    <mergeCell ref="F761:F765"/>
    <mergeCell ref="G761:G765"/>
    <mergeCell ref="A756:A760"/>
    <mergeCell ref="B756:B760"/>
    <mergeCell ref="I761:I765"/>
    <mergeCell ref="S761:S765"/>
    <mergeCell ref="T761:T765"/>
    <mergeCell ref="C756:C760"/>
    <mergeCell ref="D756:D760"/>
    <mergeCell ref="E756:E760"/>
    <mergeCell ref="F756:F760"/>
    <mergeCell ref="G756:G760"/>
    <mergeCell ref="V742:V746"/>
    <mergeCell ref="G737:G741"/>
    <mergeCell ref="H737:H741"/>
    <mergeCell ref="I737:I741"/>
    <mergeCell ref="G732:G736"/>
    <mergeCell ref="H732:H736"/>
    <mergeCell ref="I732:I736"/>
    <mergeCell ref="A751:A755"/>
    <mergeCell ref="F751:F755"/>
    <mergeCell ref="G751:G755"/>
    <mergeCell ref="I751:I755"/>
    <mergeCell ref="G742:G746"/>
    <mergeCell ref="H742:H746"/>
    <mergeCell ref="I742:I746"/>
    <mergeCell ref="S742:S746"/>
    <mergeCell ref="I756:I760"/>
    <mergeCell ref="S756:S760"/>
    <mergeCell ref="D749:V749"/>
    <mergeCell ref="E750:V750"/>
    <mergeCell ref="D751:D755"/>
    <mergeCell ref="D742:D746"/>
    <mergeCell ref="E742:E746"/>
    <mergeCell ref="F742:F746"/>
    <mergeCell ref="A737:A741"/>
    <mergeCell ref="B737:B741"/>
    <mergeCell ref="C737:C741"/>
    <mergeCell ref="D737:D741"/>
    <mergeCell ref="E737:E741"/>
    <mergeCell ref="F737:F741"/>
    <mergeCell ref="T742:T746"/>
    <mergeCell ref="A732:A736"/>
    <mergeCell ref="B732:B736"/>
    <mergeCell ref="C732:C736"/>
    <mergeCell ref="D732:D736"/>
    <mergeCell ref="E732:E736"/>
    <mergeCell ref="F732:F736"/>
    <mergeCell ref="B751:B755"/>
    <mergeCell ref="C751:C755"/>
    <mergeCell ref="E751:E755"/>
    <mergeCell ref="U742:U746"/>
    <mergeCell ref="C686:C690"/>
    <mergeCell ref="D686:D690"/>
    <mergeCell ref="A720:A724"/>
    <mergeCell ref="B720:B724"/>
    <mergeCell ref="C720:C724"/>
    <mergeCell ref="D720:D724"/>
    <mergeCell ref="E720:E724"/>
    <mergeCell ref="F720:F724"/>
    <mergeCell ref="G720:G724"/>
    <mergeCell ref="H720:H724"/>
    <mergeCell ref="G715:G719"/>
    <mergeCell ref="H715:H719"/>
    <mergeCell ref="I715:I719"/>
    <mergeCell ref="S715:S719"/>
    <mergeCell ref="T715:T719"/>
    <mergeCell ref="A715:A719"/>
    <mergeCell ref="B715:B719"/>
    <mergeCell ref="C715:C719"/>
    <mergeCell ref="D715:D719"/>
    <mergeCell ref="E714:V714"/>
    <mergeCell ref="U720:U724"/>
    <mergeCell ref="V720:V724"/>
    <mergeCell ref="S732:S736"/>
    <mergeCell ref="T732:T736"/>
    <mergeCell ref="A686:A690"/>
    <mergeCell ref="B686:B690"/>
    <mergeCell ref="E703:E707"/>
    <mergeCell ref="F703:F707"/>
    <mergeCell ref="G703:G707"/>
    <mergeCell ref="H703:H707"/>
    <mergeCell ref="I703:I707"/>
    <mergeCell ref="G698:G702"/>
    <mergeCell ref="H698:H702"/>
    <mergeCell ref="I698:I702"/>
    <mergeCell ref="S698:S702"/>
    <mergeCell ref="T698:T702"/>
    <mergeCell ref="E691:E695"/>
    <mergeCell ref="F691:F695"/>
    <mergeCell ref="S703:S707"/>
    <mergeCell ref="T703:T707"/>
    <mergeCell ref="A703:A707"/>
    <mergeCell ref="B703:B707"/>
    <mergeCell ref="C703:C707"/>
    <mergeCell ref="D703:D707"/>
    <mergeCell ref="I691:I695"/>
    <mergeCell ref="S691:S695"/>
    <mergeCell ref="T691:T695"/>
    <mergeCell ref="G691:G695"/>
    <mergeCell ref="H691:H695"/>
    <mergeCell ref="A664:A668"/>
    <mergeCell ref="B664:B668"/>
    <mergeCell ref="C664:C668"/>
    <mergeCell ref="D664:D668"/>
    <mergeCell ref="E664:E668"/>
    <mergeCell ref="F664:F668"/>
    <mergeCell ref="E686:E690"/>
    <mergeCell ref="F686:F690"/>
    <mergeCell ref="G686:G690"/>
    <mergeCell ref="H686:H690"/>
    <mergeCell ref="I686:I690"/>
    <mergeCell ref="G681:G685"/>
    <mergeCell ref="H681:H685"/>
    <mergeCell ref="I681:I685"/>
    <mergeCell ref="S681:S685"/>
    <mergeCell ref="E680:V680"/>
    <mergeCell ref="A681:A685"/>
    <mergeCell ref="B681:B685"/>
    <mergeCell ref="C681:C685"/>
    <mergeCell ref="D681:D685"/>
    <mergeCell ref="E681:E685"/>
    <mergeCell ref="F681:F685"/>
    <mergeCell ref="A669:A673"/>
    <mergeCell ref="B669:B673"/>
    <mergeCell ref="U674:U678"/>
    <mergeCell ref="V674:V678"/>
    <mergeCell ref="A674:A678"/>
    <mergeCell ref="B674:B678"/>
    <mergeCell ref="C674:C678"/>
    <mergeCell ref="U669:U673"/>
    <mergeCell ref="V669:V673"/>
    <mergeCell ref="S686:S690"/>
    <mergeCell ref="D674:D678"/>
    <mergeCell ref="E674:E678"/>
    <mergeCell ref="F674:F678"/>
    <mergeCell ref="T686:T690"/>
    <mergeCell ref="T654:T658"/>
    <mergeCell ref="U654:U658"/>
    <mergeCell ref="V654:V658"/>
    <mergeCell ref="A659:A663"/>
    <mergeCell ref="B659:B663"/>
    <mergeCell ref="C659:C663"/>
    <mergeCell ref="D659:D663"/>
    <mergeCell ref="E659:E663"/>
    <mergeCell ref="F659:F663"/>
    <mergeCell ref="G659:G663"/>
    <mergeCell ref="U681:U685"/>
    <mergeCell ref="V681:V685"/>
    <mergeCell ref="U686:U690"/>
    <mergeCell ref="V686:V690"/>
    <mergeCell ref="I674:I678"/>
    <mergeCell ref="S674:S678"/>
    <mergeCell ref="T674:T678"/>
    <mergeCell ref="S669:S673"/>
    <mergeCell ref="T669:T673"/>
    <mergeCell ref="G674:G678"/>
    <mergeCell ref="H674:H678"/>
    <mergeCell ref="U664:U668"/>
    <mergeCell ref="V664:V668"/>
    <mergeCell ref="G664:G668"/>
    <mergeCell ref="I664:I668"/>
    <mergeCell ref="S664:S668"/>
    <mergeCell ref="T664:T668"/>
    <mergeCell ref="T681:T685"/>
    <mergeCell ref="G654:G658"/>
    <mergeCell ref="H647:H651"/>
    <mergeCell ref="I647:I651"/>
    <mergeCell ref="V659:V663"/>
    <mergeCell ref="I654:I658"/>
    <mergeCell ref="S654:S658"/>
    <mergeCell ref="I659:I663"/>
    <mergeCell ref="S659:S663"/>
    <mergeCell ref="T659:T663"/>
    <mergeCell ref="U659:U663"/>
    <mergeCell ref="S647:S651"/>
    <mergeCell ref="T647:T651"/>
    <mergeCell ref="U647:U651"/>
    <mergeCell ref="C669:C673"/>
    <mergeCell ref="D669:D673"/>
    <mergeCell ref="E669:E673"/>
    <mergeCell ref="F669:F673"/>
    <mergeCell ref="G669:G673"/>
    <mergeCell ref="H669:H673"/>
    <mergeCell ref="I669:I673"/>
    <mergeCell ref="V647:V651"/>
    <mergeCell ref="E653:V653"/>
    <mergeCell ref="E617:E621"/>
    <mergeCell ref="F617:F621"/>
    <mergeCell ref="G617:G621"/>
    <mergeCell ref="I617:I621"/>
    <mergeCell ref="S617:S621"/>
    <mergeCell ref="T617:T621"/>
    <mergeCell ref="A617:A621"/>
    <mergeCell ref="B617:B621"/>
    <mergeCell ref="C617:C621"/>
    <mergeCell ref="D617:D621"/>
    <mergeCell ref="S622:S626"/>
    <mergeCell ref="T622:T626"/>
    <mergeCell ref="A627:A631"/>
    <mergeCell ref="B627:B631"/>
    <mergeCell ref="C627:C631"/>
    <mergeCell ref="D627:D631"/>
    <mergeCell ref="E627:E631"/>
    <mergeCell ref="A622:A626"/>
    <mergeCell ref="B622:B626"/>
    <mergeCell ref="C622:C626"/>
    <mergeCell ref="H622:H626"/>
    <mergeCell ref="I622:I626"/>
    <mergeCell ref="F612:F616"/>
    <mergeCell ref="G612:G616"/>
    <mergeCell ref="I612:I616"/>
    <mergeCell ref="S612:S616"/>
    <mergeCell ref="A612:A616"/>
    <mergeCell ref="B612:B616"/>
    <mergeCell ref="C612:C616"/>
    <mergeCell ref="D612:D616"/>
    <mergeCell ref="E612:E616"/>
    <mergeCell ref="U3309:U3313"/>
    <mergeCell ref="V3309:V3313"/>
    <mergeCell ref="I3196:I3200"/>
    <mergeCell ref="S3196:S3200"/>
    <mergeCell ref="T3196:T3200"/>
    <mergeCell ref="U3196:U3200"/>
    <mergeCell ref="V3196:V3200"/>
    <mergeCell ref="A3196:A3200"/>
    <mergeCell ref="B3196:B3200"/>
    <mergeCell ref="C3196:C3200"/>
    <mergeCell ref="D3196:D3200"/>
    <mergeCell ref="E3196:E3200"/>
    <mergeCell ref="F3196:F3200"/>
    <mergeCell ref="G3196:G3200"/>
    <mergeCell ref="H3196:H3200"/>
    <mergeCell ref="I3179:I3183"/>
    <mergeCell ref="S3179:S3183"/>
    <mergeCell ref="T3179:T3183"/>
    <mergeCell ref="U3179:U3183"/>
    <mergeCell ref="I3162:I3166"/>
    <mergeCell ref="A642:A646"/>
    <mergeCell ref="B642:B646"/>
    <mergeCell ref="I642:I646"/>
    <mergeCell ref="V3145:V3149"/>
    <mergeCell ref="S3155:S3159"/>
    <mergeCell ref="T3155:T3159"/>
    <mergeCell ref="U3155:U3159"/>
    <mergeCell ref="V3155:V3159"/>
    <mergeCell ref="E3161:V3161"/>
    <mergeCell ref="U3150:U3154"/>
    <mergeCell ref="V3150:V3154"/>
    <mergeCell ref="A3155:A3159"/>
    <mergeCell ref="B3155:B3159"/>
    <mergeCell ref="D3143:V3143"/>
    <mergeCell ref="E3144:V3144"/>
    <mergeCell ref="A3145:A3149"/>
    <mergeCell ref="B3145:B3149"/>
    <mergeCell ref="C3145:C3149"/>
    <mergeCell ref="D3145:D3149"/>
    <mergeCell ref="E3145:E3149"/>
    <mergeCell ref="F3145:F3149"/>
    <mergeCell ref="G3145:G3149"/>
    <mergeCell ref="H3145:H3149"/>
    <mergeCell ref="A3150:A3154"/>
    <mergeCell ref="B3150:B3154"/>
    <mergeCell ref="A3136:A3140"/>
    <mergeCell ref="B3136:B3140"/>
    <mergeCell ref="C3136:C3140"/>
    <mergeCell ref="D3136:D3140"/>
    <mergeCell ref="I3119:I3123"/>
    <mergeCell ref="U3109:U3113"/>
    <mergeCell ref="V3109:V3113"/>
    <mergeCell ref="G3109:G3113"/>
    <mergeCell ref="H3109:H3113"/>
    <mergeCell ref="I3109:I3113"/>
    <mergeCell ref="S3109:S3113"/>
    <mergeCell ref="T3109:T3113"/>
    <mergeCell ref="S3119:S3123"/>
    <mergeCell ref="T3119:T3123"/>
    <mergeCell ref="U3119:U3123"/>
    <mergeCell ref="V3119:V3123"/>
    <mergeCell ref="E3125:V3125"/>
    <mergeCell ref="U3114:U3118"/>
    <mergeCell ref="V3114:V3118"/>
    <mergeCell ref="A3119:A3123"/>
    <mergeCell ref="B3119:B3123"/>
    <mergeCell ref="C3119:C3123"/>
    <mergeCell ref="D3119:D3123"/>
    <mergeCell ref="E3119:E3123"/>
    <mergeCell ref="F3119:F3123"/>
    <mergeCell ref="G3119:G3123"/>
    <mergeCell ref="H3119:H3123"/>
    <mergeCell ref="G3114:G3118"/>
    <mergeCell ref="H3114:H3118"/>
    <mergeCell ref="I3114:I3118"/>
    <mergeCell ref="S3114:S3118"/>
    <mergeCell ref="T3114:T3118"/>
    <mergeCell ref="S3080:S3084"/>
    <mergeCell ref="T3080:T3084"/>
    <mergeCell ref="U3063:U3067"/>
    <mergeCell ref="V3063:V3067"/>
    <mergeCell ref="G3063:G3067"/>
    <mergeCell ref="H3063:H3067"/>
    <mergeCell ref="I3063:I3067"/>
    <mergeCell ref="S3063:S3067"/>
    <mergeCell ref="T3063:T3067"/>
    <mergeCell ref="U3046:U3050"/>
    <mergeCell ref="V3046:V3050"/>
    <mergeCell ref="G3046:G3050"/>
    <mergeCell ref="H3046:H3050"/>
    <mergeCell ref="I3046:I3050"/>
    <mergeCell ref="S3046:S3050"/>
    <mergeCell ref="T3046:T3050"/>
    <mergeCell ref="U3051:U3055"/>
    <mergeCell ref="V3051:V3055"/>
    <mergeCell ref="E3057:V3057"/>
    <mergeCell ref="U3075:U3079"/>
    <mergeCell ref="V3075:V3079"/>
    <mergeCell ref="G3051:G3055"/>
    <mergeCell ref="H3051:H3055"/>
    <mergeCell ref="I3051:I3055"/>
    <mergeCell ref="S3051:S3055"/>
    <mergeCell ref="T3051:T3055"/>
    <mergeCell ref="E3068:E3072"/>
    <mergeCell ref="U3058:U3062"/>
    <mergeCell ref="V3058:V3062"/>
    <mergeCell ref="U2840:U2844"/>
    <mergeCell ref="A2864:A2868"/>
    <mergeCell ref="B2864:B2868"/>
    <mergeCell ref="C2864:C2868"/>
    <mergeCell ref="D2864:D2868"/>
    <mergeCell ref="E2864:E2868"/>
    <mergeCell ref="F2864:F2868"/>
    <mergeCell ref="I2859:I2863"/>
    <mergeCell ref="S2859:S2863"/>
    <mergeCell ref="T2859:T2863"/>
    <mergeCell ref="U2859:U2863"/>
    <mergeCell ref="U2871:U2875"/>
    <mergeCell ref="U2881:U2885"/>
    <mergeCell ref="I2893:I2897"/>
    <mergeCell ref="V2840:V2844"/>
    <mergeCell ref="G2840:G2844"/>
    <mergeCell ref="H2840:H2844"/>
    <mergeCell ref="I2840:I2844"/>
    <mergeCell ref="S2840:S2844"/>
    <mergeCell ref="T2840:T2844"/>
    <mergeCell ref="A2840:A2844"/>
    <mergeCell ref="B2840:B2844"/>
    <mergeCell ref="C2840:C2844"/>
    <mergeCell ref="D2840:D2844"/>
    <mergeCell ref="E2840:E2844"/>
    <mergeCell ref="F2840:F2844"/>
    <mergeCell ref="V2859:V2863"/>
    <mergeCell ref="U2854:U2858"/>
    <mergeCell ref="E2869:J2869"/>
    <mergeCell ref="E2886:J2886"/>
    <mergeCell ref="F2859:F2863"/>
    <mergeCell ref="G2859:G2863"/>
    <mergeCell ref="I2835:I2839"/>
    <mergeCell ref="S2835:S2839"/>
    <mergeCell ref="T2835:T2839"/>
    <mergeCell ref="U2835:U2839"/>
    <mergeCell ref="V2835:V2839"/>
    <mergeCell ref="U2830:U2834"/>
    <mergeCell ref="V2830:V2834"/>
    <mergeCell ref="A2835:A2839"/>
    <mergeCell ref="B2835:B2839"/>
    <mergeCell ref="C2835:C2839"/>
    <mergeCell ref="D2835:D2839"/>
    <mergeCell ref="E2835:E2839"/>
    <mergeCell ref="F2835:F2839"/>
    <mergeCell ref="G2835:G2839"/>
    <mergeCell ref="H2835:H2839"/>
    <mergeCell ref="G2830:G2834"/>
    <mergeCell ref="H2830:H2834"/>
    <mergeCell ref="I2830:I2834"/>
    <mergeCell ref="S2830:S2834"/>
    <mergeCell ref="T2830:T2834"/>
    <mergeCell ref="U2823:U2827"/>
    <mergeCell ref="V2823:V2827"/>
    <mergeCell ref="E2829:V2829"/>
    <mergeCell ref="A2830:A2834"/>
    <mergeCell ref="B2830:B2834"/>
    <mergeCell ref="C2830:C2834"/>
    <mergeCell ref="D2830:D2834"/>
    <mergeCell ref="E2830:E2834"/>
    <mergeCell ref="F2830:F2834"/>
    <mergeCell ref="G2823:G2827"/>
    <mergeCell ref="H2823:H2827"/>
    <mergeCell ref="I2823:I2827"/>
    <mergeCell ref="S2823:S2827"/>
    <mergeCell ref="T2823:T2827"/>
    <mergeCell ref="A2823:A2827"/>
    <mergeCell ref="B2823:B2827"/>
    <mergeCell ref="C2823:C2827"/>
    <mergeCell ref="D2823:D2827"/>
    <mergeCell ref="E2823:E2827"/>
    <mergeCell ref="F2823:F2827"/>
    <mergeCell ref="E2828:J2828"/>
    <mergeCell ref="I2818:I2822"/>
    <mergeCell ref="S2818:S2822"/>
    <mergeCell ref="T2818:T2822"/>
    <mergeCell ref="U2818:U2822"/>
    <mergeCell ref="V2818:V2822"/>
    <mergeCell ref="U2813:U2817"/>
    <mergeCell ref="V2813:V2817"/>
    <mergeCell ref="A2818:A2822"/>
    <mergeCell ref="B2818:B2822"/>
    <mergeCell ref="C2818:C2822"/>
    <mergeCell ref="D2818:D2822"/>
    <mergeCell ref="E2818:E2822"/>
    <mergeCell ref="F2818:F2822"/>
    <mergeCell ref="G2818:G2822"/>
    <mergeCell ref="H2818:H2822"/>
    <mergeCell ref="G2813:G2817"/>
    <mergeCell ref="H2813:H2817"/>
    <mergeCell ref="I2813:I2817"/>
    <mergeCell ref="S2813:S2817"/>
    <mergeCell ref="T2813:T2817"/>
    <mergeCell ref="U2806:U2810"/>
    <mergeCell ref="V2806:V2810"/>
    <mergeCell ref="E2812:V2812"/>
    <mergeCell ref="A2813:A2817"/>
    <mergeCell ref="B2813:B2817"/>
    <mergeCell ref="C2813:C2817"/>
    <mergeCell ref="D2813:D2817"/>
    <mergeCell ref="E2813:E2817"/>
    <mergeCell ref="F2813:F2817"/>
    <mergeCell ref="G2806:G2810"/>
    <mergeCell ref="H2806:H2810"/>
    <mergeCell ref="I2806:I2810"/>
    <mergeCell ref="S2806:S2810"/>
    <mergeCell ref="T2806:T2810"/>
    <mergeCell ref="A2806:A2810"/>
    <mergeCell ref="B2806:B2810"/>
    <mergeCell ref="C2806:C2810"/>
    <mergeCell ref="D2806:D2810"/>
    <mergeCell ref="E2806:E2810"/>
    <mergeCell ref="F2806:F2810"/>
    <mergeCell ref="E2811:J2811"/>
    <mergeCell ref="I2801:I2805"/>
    <mergeCell ref="S2801:S2805"/>
    <mergeCell ref="T2801:T2805"/>
    <mergeCell ref="U2801:U2805"/>
    <mergeCell ref="V2801:V2805"/>
    <mergeCell ref="U2796:U2800"/>
    <mergeCell ref="V2796:V2800"/>
    <mergeCell ref="A2801:A2805"/>
    <mergeCell ref="B2801:B2805"/>
    <mergeCell ref="C2801:C2805"/>
    <mergeCell ref="D2801:D2805"/>
    <mergeCell ref="E2801:E2805"/>
    <mergeCell ref="F2801:F2805"/>
    <mergeCell ref="G2801:G2805"/>
    <mergeCell ref="H2801:H2805"/>
    <mergeCell ref="G2796:G2800"/>
    <mergeCell ref="H2796:H2800"/>
    <mergeCell ref="I2796:I2800"/>
    <mergeCell ref="S2796:S2800"/>
    <mergeCell ref="T2796:T2800"/>
    <mergeCell ref="U2789:U2793"/>
    <mergeCell ref="V2789:V2793"/>
    <mergeCell ref="E2795:V2795"/>
    <mergeCell ref="A2796:A2800"/>
    <mergeCell ref="B2796:B2800"/>
    <mergeCell ref="C2796:C2800"/>
    <mergeCell ref="D2796:D2800"/>
    <mergeCell ref="E2796:E2800"/>
    <mergeCell ref="F2796:F2800"/>
    <mergeCell ref="G2789:G2793"/>
    <mergeCell ref="H2789:H2793"/>
    <mergeCell ref="I2789:I2793"/>
    <mergeCell ref="S2789:S2793"/>
    <mergeCell ref="T2789:T2793"/>
    <mergeCell ref="A2789:A2793"/>
    <mergeCell ref="B2789:B2793"/>
    <mergeCell ref="C2789:C2793"/>
    <mergeCell ref="D2789:D2793"/>
    <mergeCell ref="E2789:E2793"/>
    <mergeCell ref="F2789:F2793"/>
    <mergeCell ref="I2784:I2788"/>
    <mergeCell ref="S2784:S2788"/>
    <mergeCell ref="T2784:T2788"/>
    <mergeCell ref="U2784:U2788"/>
    <mergeCell ref="V2784:V2788"/>
    <mergeCell ref="U2779:U2783"/>
    <mergeCell ref="V2779:V2783"/>
    <mergeCell ref="A2784:A2788"/>
    <mergeCell ref="B2784:B2788"/>
    <mergeCell ref="C2784:C2788"/>
    <mergeCell ref="D2784:D2788"/>
    <mergeCell ref="E2784:E2788"/>
    <mergeCell ref="F2784:F2788"/>
    <mergeCell ref="G2784:G2788"/>
    <mergeCell ref="H2784:H2788"/>
    <mergeCell ref="G2779:G2783"/>
    <mergeCell ref="H2779:H2783"/>
    <mergeCell ref="I2779:I2783"/>
    <mergeCell ref="S2779:S2783"/>
    <mergeCell ref="T2779:T2783"/>
    <mergeCell ref="E2778:V2778"/>
    <mergeCell ref="A2779:A2783"/>
    <mergeCell ref="B2779:B2783"/>
    <mergeCell ref="C2779:C2783"/>
    <mergeCell ref="D2779:D2783"/>
    <mergeCell ref="E2779:E2783"/>
    <mergeCell ref="F2779:F2783"/>
    <mergeCell ref="U2709:U2713"/>
    <mergeCell ref="V2709:V2713"/>
    <mergeCell ref="B2762:B2766"/>
    <mergeCell ref="C2762:C2766"/>
    <mergeCell ref="D2762:D2766"/>
    <mergeCell ref="E2762:E2766"/>
    <mergeCell ref="G2709:G2713"/>
    <mergeCell ref="H2709:H2713"/>
    <mergeCell ref="I2709:I2713"/>
    <mergeCell ref="S2709:S2713"/>
    <mergeCell ref="T2709:T2713"/>
    <mergeCell ref="G2762:G2766"/>
    <mergeCell ref="H2762:H2766"/>
    <mergeCell ref="I2762:I2766"/>
    <mergeCell ref="A2709:A2713"/>
    <mergeCell ref="B2709:B2713"/>
    <mergeCell ref="C2709:C2713"/>
    <mergeCell ref="D2709:D2713"/>
    <mergeCell ref="E2709:E2713"/>
    <mergeCell ref="F2709:F2713"/>
    <mergeCell ref="A2762:A2766"/>
    <mergeCell ref="F2762:F2766"/>
    <mergeCell ref="A2767:A2771"/>
    <mergeCell ref="B2767:B2771"/>
    <mergeCell ref="S2762:S2766"/>
    <mergeCell ref="A2755:A2759"/>
    <mergeCell ref="B2755:B2759"/>
    <mergeCell ref="C2755:C2759"/>
    <mergeCell ref="D2755:D2759"/>
    <mergeCell ref="E2755:E2759"/>
    <mergeCell ref="F2755:F2759"/>
    <mergeCell ref="G2745:G2749"/>
    <mergeCell ref="H2745:H2749"/>
    <mergeCell ref="I2745:I2749"/>
    <mergeCell ref="A2750:A2754"/>
    <mergeCell ref="B2750:B2754"/>
    <mergeCell ref="C2750:C2754"/>
    <mergeCell ref="D2750:D2754"/>
    <mergeCell ref="S2745:S2749"/>
    <mergeCell ref="T2745:T2749"/>
    <mergeCell ref="U2745:U2749"/>
    <mergeCell ref="V2745:V2749"/>
    <mergeCell ref="A2745:A2749"/>
    <mergeCell ref="B2745:B2749"/>
    <mergeCell ref="C2745:C2749"/>
    <mergeCell ref="D2745:D2749"/>
    <mergeCell ref="E2745:E2749"/>
    <mergeCell ref="F2745:F2749"/>
    <mergeCell ref="D2716:V2716"/>
    <mergeCell ref="E2717:V2717"/>
    <mergeCell ref="E2718:E2722"/>
    <mergeCell ref="F2718:F2722"/>
    <mergeCell ref="C2699:C2703"/>
    <mergeCell ref="D2699:D2703"/>
    <mergeCell ref="E2699:E2703"/>
    <mergeCell ref="F2699:F2703"/>
    <mergeCell ref="A2704:A2708"/>
    <mergeCell ref="B2704:B2708"/>
    <mergeCell ref="C2704:C2708"/>
    <mergeCell ref="D2704:D2708"/>
    <mergeCell ref="E2704:E2708"/>
    <mergeCell ref="F2704:F2708"/>
    <mergeCell ref="B2687:B2691"/>
    <mergeCell ref="C2687:C2691"/>
    <mergeCell ref="D2687:D2691"/>
    <mergeCell ref="E2687:E2691"/>
    <mergeCell ref="F2687:F2691"/>
    <mergeCell ref="G2704:G2708"/>
    <mergeCell ref="H2704:H2708"/>
    <mergeCell ref="U2699:U2703"/>
    <mergeCell ref="V2699:V2703"/>
    <mergeCell ref="G2699:G2703"/>
    <mergeCell ref="H2699:H2703"/>
    <mergeCell ref="I2699:I2703"/>
    <mergeCell ref="S2699:S2703"/>
    <mergeCell ref="T2699:T2703"/>
    <mergeCell ref="A2699:A2703"/>
    <mergeCell ref="B2699:B2703"/>
    <mergeCell ref="I2704:I2708"/>
    <mergeCell ref="I2694:I2698"/>
    <mergeCell ref="F2682:F2686"/>
    <mergeCell ref="S2687:S2691"/>
    <mergeCell ref="T2687:T2691"/>
    <mergeCell ref="U2687:U2691"/>
    <mergeCell ref="V2687:V2691"/>
    <mergeCell ref="U2682:U2686"/>
    <mergeCell ref="V2682:V2686"/>
    <mergeCell ref="G2682:G2686"/>
    <mergeCell ref="H2682:H2686"/>
    <mergeCell ref="I2682:I2686"/>
    <mergeCell ref="S2682:S2686"/>
    <mergeCell ref="T2682:T2686"/>
    <mergeCell ref="A2682:A2686"/>
    <mergeCell ref="B2682:B2686"/>
    <mergeCell ref="C2682:C2686"/>
    <mergeCell ref="D2682:D2686"/>
    <mergeCell ref="E2682:E2686"/>
    <mergeCell ref="U2665:U2669"/>
    <mergeCell ref="V2665:V2669"/>
    <mergeCell ref="G2665:G2669"/>
    <mergeCell ref="H2665:H2669"/>
    <mergeCell ref="I2665:I2669"/>
    <mergeCell ref="S2665:S2669"/>
    <mergeCell ref="T2665:T2669"/>
    <mergeCell ref="T2677:T2681"/>
    <mergeCell ref="U2677:U2681"/>
    <mergeCell ref="V2677:V2681"/>
    <mergeCell ref="A2677:A2681"/>
    <mergeCell ref="B2677:B2681"/>
    <mergeCell ref="C2677:C2681"/>
    <mergeCell ref="D2677:D2681"/>
    <mergeCell ref="E2677:E2681"/>
    <mergeCell ref="F2677:F2681"/>
    <mergeCell ref="G2677:G2681"/>
    <mergeCell ref="H2677:H2681"/>
    <mergeCell ref="G2670:G2674"/>
    <mergeCell ref="H2670:H2674"/>
    <mergeCell ref="I2670:I2674"/>
    <mergeCell ref="E2676:V2676"/>
    <mergeCell ref="I2677:I2681"/>
    <mergeCell ref="S2677:S2681"/>
    <mergeCell ref="G2643:G2647"/>
    <mergeCell ref="H2643:H2647"/>
    <mergeCell ref="G2653:G2657"/>
    <mergeCell ref="H2653:H2657"/>
    <mergeCell ref="I2653:I2657"/>
    <mergeCell ref="U2648:U2652"/>
    <mergeCell ref="V2648:V2652"/>
    <mergeCell ref="G2648:G2652"/>
    <mergeCell ref="H2648:H2652"/>
    <mergeCell ref="I2648:I2652"/>
    <mergeCell ref="S2648:S2652"/>
    <mergeCell ref="T2648:T2652"/>
    <mergeCell ref="A2648:A2652"/>
    <mergeCell ref="B2648:B2652"/>
    <mergeCell ref="C2648:C2652"/>
    <mergeCell ref="D2648:D2652"/>
    <mergeCell ref="E2648:E2652"/>
    <mergeCell ref="F2648:F2652"/>
    <mergeCell ref="E2653:E2657"/>
    <mergeCell ref="F2653:F2657"/>
    <mergeCell ref="D2653:D2657"/>
    <mergeCell ref="C2640:V2640"/>
    <mergeCell ref="D2641:V2641"/>
    <mergeCell ref="E2642:V2642"/>
    <mergeCell ref="G2632:G2636"/>
    <mergeCell ref="H2632:H2636"/>
    <mergeCell ref="A2627:A2631"/>
    <mergeCell ref="B2627:B2631"/>
    <mergeCell ref="C2627:C2631"/>
    <mergeCell ref="D2627:D2631"/>
    <mergeCell ref="E2627:E2631"/>
    <mergeCell ref="T2660:T2664"/>
    <mergeCell ref="U2660:U2664"/>
    <mergeCell ref="V2660:V2664"/>
    <mergeCell ref="A2660:A2664"/>
    <mergeCell ref="B2660:B2664"/>
    <mergeCell ref="C2660:C2664"/>
    <mergeCell ref="D2660:D2664"/>
    <mergeCell ref="E2660:E2664"/>
    <mergeCell ref="F2660:F2664"/>
    <mergeCell ref="G2660:G2664"/>
    <mergeCell ref="H2660:H2664"/>
    <mergeCell ref="I2643:I2647"/>
    <mergeCell ref="S2643:S2647"/>
    <mergeCell ref="T2643:T2647"/>
    <mergeCell ref="U2643:U2647"/>
    <mergeCell ref="V2643:V2647"/>
    <mergeCell ref="A2643:A2647"/>
    <mergeCell ref="B2643:B2647"/>
    <mergeCell ref="C2643:C2647"/>
    <mergeCell ref="D2643:D2647"/>
    <mergeCell ref="E2643:E2647"/>
    <mergeCell ref="F2643:F2647"/>
    <mergeCell ref="U2569:U2573"/>
    <mergeCell ref="V2569:V2573"/>
    <mergeCell ref="S2579:S2583"/>
    <mergeCell ref="T2579:T2583"/>
    <mergeCell ref="U2579:U2583"/>
    <mergeCell ref="V2579:V2583"/>
    <mergeCell ref="U2574:U2578"/>
    <mergeCell ref="V2574:V2578"/>
    <mergeCell ref="I2569:I2573"/>
    <mergeCell ref="I2579:I2583"/>
    <mergeCell ref="A2579:A2583"/>
    <mergeCell ref="H2569:H2573"/>
    <mergeCell ref="T2574:T2578"/>
    <mergeCell ref="U2632:U2636"/>
    <mergeCell ref="V2632:V2636"/>
    <mergeCell ref="G2627:G2631"/>
    <mergeCell ref="H2627:H2631"/>
    <mergeCell ref="I2627:I2631"/>
    <mergeCell ref="S2627:S2631"/>
    <mergeCell ref="T2627:T2631"/>
    <mergeCell ref="A2605:A2609"/>
    <mergeCell ref="B2605:B2609"/>
    <mergeCell ref="C2605:C2609"/>
    <mergeCell ref="D2605:D2609"/>
    <mergeCell ref="U2610:U2614"/>
    <mergeCell ref="V2610:V2614"/>
    <mergeCell ref="S2622:S2626"/>
    <mergeCell ref="T2622:T2626"/>
    <mergeCell ref="U2622:U2626"/>
    <mergeCell ref="V2622:V2626"/>
    <mergeCell ref="E2593:E2597"/>
    <mergeCell ref="F2593:F2597"/>
    <mergeCell ref="B2579:B2583"/>
    <mergeCell ref="C2579:C2583"/>
    <mergeCell ref="D2579:D2583"/>
    <mergeCell ref="E2579:E2583"/>
    <mergeCell ref="F2579:F2583"/>
    <mergeCell ref="D2593:D2597"/>
    <mergeCell ref="H2557:H2561"/>
    <mergeCell ref="I2557:I2561"/>
    <mergeCell ref="S2557:S2561"/>
    <mergeCell ref="T2557:T2561"/>
    <mergeCell ref="A2557:A2561"/>
    <mergeCell ref="B2557:B2561"/>
    <mergeCell ref="C2557:C2561"/>
    <mergeCell ref="D2557:D2561"/>
    <mergeCell ref="E2557:E2561"/>
    <mergeCell ref="F2557:F2561"/>
    <mergeCell ref="E2562:E2566"/>
    <mergeCell ref="F2562:F2566"/>
    <mergeCell ref="S2562:S2566"/>
    <mergeCell ref="T2562:T2566"/>
    <mergeCell ref="S2588:S2592"/>
    <mergeCell ref="T2588:T2592"/>
    <mergeCell ref="S2569:S2573"/>
    <mergeCell ref="T2569:T2573"/>
    <mergeCell ref="G2574:G2578"/>
    <mergeCell ref="H2574:H2578"/>
    <mergeCell ref="A2569:A2573"/>
    <mergeCell ref="B2569:B2573"/>
    <mergeCell ref="C2569:C2573"/>
    <mergeCell ref="D2569:D2573"/>
    <mergeCell ref="G2593:G2597"/>
    <mergeCell ref="H2593:H2597"/>
    <mergeCell ref="U2562:U2566"/>
    <mergeCell ref="F2535:F2539"/>
    <mergeCell ref="G2535:G2539"/>
    <mergeCell ref="H2535:H2539"/>
    <mergeCell ref="I2552:I2556"/>
    <mergeCell ref="S2552:S2556"/>
    <mergeCell ref="T2552:T2556"/>
    <mergeCell ref="U2552:U2556"/>
    <mergeCell ref="A2562:A2566"/>
    <mergeCell ref="B2562:B2566"/>
    <mergeCell ref="C2562:C2566"/>
    <mergeCell ref="D2562:D2566"/>
    <mergeCell ref="U2557:U2561"/>
    <mergeCell ref="V2552:V2556"/>
    <mergeCell ref="A2552:A2556"/>
    <mergeCell ref="B2552:B2556"/>
    <mergeCell ref="C2552:C2556"/>
    <mergeCell ref="D2552:D2556"/>
    <mergeCell ref="E2552:E2556"/>
    <mergeCell ref="F2552:F2556"/>
    <mergeCell ref="G2552:G2556"/>
    <mergeCell ref="H2552:H2556"/>
    <mergeCell ref="G2545:G2549"/>
    <mergeCell ref="H2545:H2549"/>
    <mergeCell ref="I2545:I2549"/>
    <mergeCell ref="S2545:S2549"/>
    <mergeCell ref="T2545:T2549"/>
    <mergeCell ref="U2545:U2549"/>
    <mergeCell ref="V2545:V2549"/>
    <mergeCell ref="E2551:V2551"/>
    <mergeCell ref="A2545:A2549"/>
    <mergeCell ref="B2545:B2549"/>
    <mergeCell ref="C2545:C2549"/>
    <mergeCell ref="D2545:D2549"/>
    <mergeCell ref="E2545:E2549"/>
    <mergeCell ref="F2545:F2549"/>
    <mergeCell ref="E2550:J2550"/>
    <mergeCell ref="V2523:V2527"/>
    <mergeCell ref="G2523:G2527"/>
    <mergeCell ref="H2523:H2527"/>
    <mergeCell ref="I2523:I2527"/>
    <mergeCell ref="S2523:S2527"/>
    <mergeCell ref="T2523:T2527"/>
    <mergeCell ref="A2523:A2527"/>
    <mergeCell ref="B2523:B2527"/>
    <mergeCell ref="C2523:C2527"/>
    <mergeCell ref="D2523:D2527"/>
    <mergeCell ref="E2523:E2527"/>
    <mergeCell ref="F2523:F2527"/>
    <mergeCell ref="S2528:S2532"/>
    <mergeCell ref="T2528:T2532"/>
    <mergeCell ref="U2528:U2532"/>
    <mergeCell ref="V2528:V2532"/>
    <mergeCell ref="A2540:A2544"/>
    <mergeCell ref="B2540:B2544"/>
    <mergeCell ref="C2540:C2544"/>
    <mergeCell ref="D2540:D2544"/>
    <mergeCell ref="E2540:E2544"/>
    <mergeCell ref="F2540:F2544"/>
    <mergeCell ref="I2535:I2539"/>
    <mergeCell ref="S2535:S2539"/>
    <mergeCell ref="T2535:T2539"/>
    <mergeCell ref="U2535:U2539"/>
    <mergeCell ref="V2535:V2539"/>
    <mergeCell ref="A2535:A2539"/>
    <mergeCell ref="B2535:B2539"/>
    <mergeCell ref="C2535:C2539"/>
    <mergeCell ref="D2535:D2539"/>
    <mergeCell ref="E2535:E2539"/>
    <mergeCell ref="V2518:V2522"/>
    <mergeCell ref="A2518:A2522"/>
    <mergeCell ref="B2518:B2522"/>
    <mergeCell ref="C2518:C2522"/>
    <mergeCell ref="D2518:D2522"/>
    <mergeCell ref="E2518:E2522"/>
    <mergeCell ref="F2518:F2522"/>
    <mergeCell ref="G2518:G2522"/>
    <mergeCell ref="G2511:G2515"/>
    <mergeCell ref="H2511:H2515"/>
    <mergeCell ref="I2511:I2515"/>
    <mergeCell ref="F2511:F2515"/>
    <mergeCell ref="S2511:S2515"/>
    <mergeCell ref="T2511:T2515"/>
    <mergeCell ref="U2511:U2515"/>
    <mergeCell ref="V2511:V2515"/>
    <mergeCell ref="E2517:V2517"/>
    <mergeCell ref="T2518:T2522"/>
    <mergeCell ref="U2518:U2522"/>
    <mergeCell ref="U2523:U2527"/>
    <mergeCell ref="E2487:E2491"/>
    <mergeCell ref="F2487:F2491"/>
    <mergeCell ref="I2482:I2486"/>
    <mergeCell ref="E2482:E2486"/>
    <mergeCell ref="F2482:F2486"/>
    <mergeCell ref="G2482:G2486"/>
    <mergeCell ref="G2475:G2479"/>
    <mergeCell ref="H2475:H2479"/>
    <mergeCell ref="I2475:I2479"/>
    <mergeCell ref="B2465:B2469"/>
    <mergeCell ref="C2465:C2469"/>
    <mergeCell ref="D2465:D2469"/>
    <mergeCell ref="E2465:E2469"/>
    <mergeCell ref="F2465:F2469"/>
    <mergeCell ref="G2465:G2469"/>
    <mergeCell ref="H2465:H2469"/>
    <mergeCell ref="D2470:D2474"/>
    <mergeCell ref="E2470:E2474"/>
    <mergeCell ref="F2470:F2474"/>
    <mergeCell ref="I2465:I2469"/>
    <mergeCell ref="D2482:D2486"/>
    <mergeCell ref="G2458:G2462"/>
    <mergeCell ref="H2458:H2462"/>
    <mergeCell ref="I2458:I2462"/>
    <mergeCell ref="S2458:S2462"/>
    <mergeCell ref="T2458:T2462"/>
    <mergeCell ref="U2458:U2462"/>
    <mergeCell ref="V2458:V2462"/>
    <mergeCell ref="E2464:V2464"/>
    <mergeCell ref="A2458:A2462"/>
    <mergeCell ref="B2458:B2462"/>
    <mergeCell ref="C2458:C2462"/>
    <mergeCell ref="D2458:D2462"/>
    <mergeCell ref="E2458:E2462"/>
    <mergeCell ref="F2458:F2462"/>
    <mergeCell ref="T2448:T2452"/>
    <mergeCell ref="U2448:U2452"/>
    <mergeCell ref="V2448:V2452"/>
    <mergeCell ref="A2448:A2452"/>
    <mergeCell ref="B2448:B2452"/>
    <mergeCell ref="C2448:C2452"/>
    <mergeCell ref="D2448:D2452"/>
    <mergeCell ref="E2448:E2452"/>
    <mergeCell ref="F2448:F2452"/>
    <mergeCell ref="G2448:G2452"/>
    <mergeCell ref="U2453:U2457"/>
    <mergeCell ref="V2453:V2457"/>
    <mergeCell ref="S2453:S2457"/>
    <mergeCell ref="T2453:T2457"/>
    <mergeCell ref="A2453:A2457"/>
    <mergeCell ref="B2453:B2457"/>
    <mergeCell ref="C2453:C2457"/>
    <mergeCell ref="D2453:D2457"/>
    <mergeCell ref="I2437:I2441"/>
    <mergeCell ref="S2437:S2441"/>
    <mergeCell ref="T2437:T2441"/>
    <mergeCell ref="U2437:U2441"/>
    <mergeCell ref="V2437:V2441"/>
    <mergeCell ref="U2432:U2436"/>
    <mergeCell ref="V2432:V2436"/>
    <mergeCell ref="U2427:U2431"/>
    <mergeCell ref="V2427:V2431"/>
    <mergeCell ref="I2427:I2431"/>
    <mergeCell ref="S2427:S2431"/>
    <mergeCell ref="T2427:T2431"/>
    <mergeCell ref="A2410:A2414"/>
    <mergeCell ref="B2410:B2414"/>
    <mergeCell ref="C2410:C2414"/>
    <mergeCell ref="D2410:D2414"/>
    <mergeCell ref="A2432:A2436"/>
    <mergeCell ref="B2432:B2436"/>
    <mergeCell ref="C2432:C2436"/>
    <mergeCell ref="D2432:D2436"/>
    <mergeCell ref="E2432:E2436"/>
    <mergeCell ref="F2432:F2436"/>
    <mergeCell ref="D2437:D2441"/>
    <mergeCell ref="E2437:E2441"/>
    <mergeCell ref="F2437:F2441"/>
    <mergeCell ref="G2437:G2441"/>
    <mergeCell ref="H2437:H2441"/>
    <mergeCell ref="E2425:J2425"/>
    <mergeCell ref="V2398:V2402"/>
    <mergeCell ref="G2393:G2397"/>
    <mergeCell ref="I2393:I2397"/>
    <mergeCell ref="I2386:I2390"/>
    <mergeCell ref="S2386:S2390"/>
    <mergeCell ref="T2386:T2390"/>
    <mergeCell ref="G2398:G2402"/>
    <mergeCell ref="H2398:H2402"/>
    <mergeCell ref="I2398:I2402"/>
    <mergeCell ref="S2398:S2402"/>
    <mergeCell ref="T2398:T2402"/>
    <mergeCell ref="E2392:V2392"/>
    <mergeCell ref="H2396:H2397"/>
    <mergeCell ref="H2394:H2395"/>
    <mergeCell ref="S2393:S2394"/>
    <mergeCell ref="S2396:S2397"/>
    <mergeCell ref="V2393:V2394"/>
    <mergeCell ref="U2393:U2394"/>
    <mergeCell ref="U2396:U2397"/>
    <mergeCell ref="T2396:T2397"/>
    <mergeCell ref="T2393:T2394"/>
    <mergeCell ref="V2396:V2397"/>
    <mergeCell ref="E2391:J2391"/>
    <mergeCell ref="A2398:A2402"/>
    <mergeCell ref="B2398:B2402"/>
    <mergeCell ref="C2398:C2402"/>
    <mergeCell ref="D2398:D2402"/>
    <mergeCell ref="V2369:V2373"/>
    <mergeCell ref="E2375:V2375"/>
    <mergeCell ref="C2359:C2363"/>
    <mergeCell ref="D2359:D2363"/>
    <mergeCell ref="E2359:E2363"/>
    <mergeCell ref="F2359:F2363"/>
    <mergeCell ref="G2359:G2363"/>
    <mergeCell ref="I2359:I2363"/>
    <mergeCell ref="A2359:A2363"/>
    <mergeCell ref="B2359:B2363"/>
    <mergeCell ref="S2359:S2363"/>
    <mergeCell ref="T2359:T2363"/>
    <mergeCell ref="V2364:V2368"/>
    <mergeCell ref="U2359:U2363"/>
    <mergeCell ref="V2359:V2363"/>
    <mergeCell ref="A2364:A2368"/>
    <mergeCell ref="B2364:B2368"/>
    <mergeCell ref="C2364:C2368"/>
    <mergeCell ref="D2364:D2368"/>
    <mergeCell ref="E2364:E2368"/>
    <mergeCell ref="F2364:F2368"/>
    <mergeCell ref="G2364:G2368"/>
    <mergeCell ref="H2364:H2368"/>
    <mergeCell ref="G2369:G2373"/>
    <mergeCell ref="H2369:H2373"/>
    <mergeCell ref="I2369:I2373"/>
    <mergeCell ref="S2369:S2373"/>
    <mergeCell ref="U2398:U2402"/>
    <mergeCell ref="H2311:H2315"/>
    <mergeCell ref="I2311:I2315"/>
    <mergeCell ref="S2311:S2315"/>
    <mergeCell ref="T2311:T2315"/>
    <mergeCell ref="A2311:A2315"/>
    <mergeCell ref="B2311:B2315"/>
    <mergeCell ref="C2311:C2315"/>
    <mergeCell ref="D2311:D2315"/>
    <mergeCell ref="E2311:E2315"/>
    <mergeCell ref="F2311:F2315"/>
    <mergeCell ref="G2316:G2320"/>
    <mergeCell ref="H2316:H2320"/>
    <mergeCell ref="S2316:S2320"/>
    <mergeCell ref="T2316:T2320"/>
    <mergeCell ref="U2316:U2320"/>
    <mergeCell ref="V2316:V2320"/>
    <mergeCell ref="A2316:A2320"/>
    <mergeCell ref="B2316:B2320"/>
    <mergeCell ref="C2316:C2320"/>
    <mergeCell ref="D2316:D2320"/>
    <mergeCell ref="E2316:E2320"/>
    <mergeCell ref="F2316:F2320"/>
    <mergeCell ref="I2316:I2320"/>
    <mergeCell ref="T2306:T2310"/>
    <mergeCell ref="U2306:U2310"/>
    <mergeCell ref="V2306:V2310"/>
    <mergeCell ref="A2306:A2310"/>
    <mergeCell ref="B2306:B2310"/>
    <mergeCell ref="C2306:C2310"/>
    <mergeCell ref="D2306:D2310"/>
    <mergeCell ref="E2306:E2310"/>
    <mergeCell ref="F2306:F2310"/>
    <mergeCell ref="G2306:G2310"/>
    <mergeCell ref="H2306:H2310"/>
    <mergeCell ref="G2299:G2303"/>
    <mergeCell ref="H2299:H2303"/>
    <mergeCell ref="I2299:I2303"/>
    <mergeCell ref="S2299:S2303"/>
    <mergeCell ref="T2299:T2303"/>
    <mergeCell ref="U2299:U2303"/>
    <mergeCell ref="V2299:V2303"/>
    <mergeCell ref="E2305:V2305"/>
    <mergeCell ref="A2299:A2303"/>
    <mergeCell ref="B2299:B2303"/>
    <mergeCell ref="C2299:C2303"/>
    <mergeCell ref="D2299:D2303"/>
    <mergeCell ref="E2299:E2303"/>
    <mergeCell ref="F2299:F2303"/>
    <mergeCell ref="I2306:I2310"/>
    <mergeCell ref="S2306:S2310"/>
    <mergeCell ref="S2289:S2293"/>
    <mergeCell ref="T2289:T2293"/>
    <mergeCell ref="U2289:U2293"/>
    <mergeCell ref="V2289:V2293"/>
    <mergeCell ref="A2289:A2293"/>
    <mergeCell ref="B2289:B2293"/>
    <mergeCell ref="C2289:C2293"/>
    <mergeCell ref="D2289:D2293"/>
    <mergeCell ref="E2289:E2293"/>
    <mergeCell ref="F2289:F2293"/>
    <mergeCell ref="G2289:G2293"/>
    <mergeCell ref="H2289:H2293"/>
    <mergeCell ref="U2294:U2298"/>
    <mergeCell ref="V2294:V2298"/>
    <mergeCell ref="F2282:F2286"/>
    <mergeCell ref="T2282:T2286"/>
    <mergeCell ref="U2282:U2286"/>
    <mergeCell ref="V2282:V2286"/>
    <mergeCell ref="E2288:V2288"/>
    <mergeCell ref="G2294:G2298"/>
    <mergeCell ref="H2294:H2298"/>
    <mergeCell ref="I2294:I2298"/>
    <mergeCell ref="S2294:S2298"/>
    <mergeCell ref="T2294:T2298"/>
    <mergeCell ref="A2282:A2286"/>
    <mergeCell ref="B2282:B2286"/>
    <mergeCell ref="C2282:C2286"/>
    <mergeCell ref="D2282:D2286"/>
    <mergeCell ref="E2282:E2286"/>
    <mergeCell ref="S2282:S2286"/>
    <mergeCell ref="G2282:G2286"/>
    <mergeCell ref="H2282:H2286"/>
    <mergeCell ref="H2258:H2262"/>
    <mergeCell ref="I2258:I2262"/>
    <mergeCell ref="S2258:S2262"/>
    <mergeCell ref="T2258:T2262"/>
    <mergeCell ref="A2258:A2262"/>
    <mergeCell ref="B2258:B2262"/>
    <mergeCell ref="C2258:C2262"/>
    <mergeCell ref="D2258:D2262"/>
    <mergeCell ref="E2258:E2262"/>
    <mergeCell ref="F2258:F2262"/>
    <mergeCell ref="G2253:G2257"/>
    <mergeCell ref="H2253:H2257"/>
    <mergeCell ref="G2248:G2252"/>
    <mergeCell ref="H2248:H2252"/>
    <mergeCell ref="I2248:I2252"/>
    <mergeCell ref="S2248:S2252"/>
    <mergeCell ref="T2248:T2252"/>
    <mergeCell ref="A2248:A2252"/>
    <mergeCell ref="B2248:B2252"/>
    <mergeCell ref="C2248:C2252"/>
    <mergeCell ref="D2248:D2252"/>
    <mergeCell ref="E2248:E2252"/>
    <mergeCell ref="F2248:F2252"/>
    <mergeCell ref="A2241:A2245"/>
    <mergeCell ref="B2241:B2245"/>
    <mergeCell ref="C2241:C2245"/>
    <mergeCell ref="D2241:D2245"/>
    <mergeCell ref="E2241:E2245"/>
    <mergeCell ref="F2241:F2245"/>
    <mergeCell ref="I2236:I2240"/>
    <mergeCell ref="S2236:S2240"/>
    <mergeCell ref="T2236:T2240"/>
    <mergeCell ref="U2236:U2240"/>
    <mergeCell ref="V2236:V2240"/>
    <mergeCell ref="U2231:U2235"/>
    <mergeCell ref="V2231:V2235"/>
    <mergeCell ref="A2236:A2240"/>
    <mergeCell ref="B2236:B2240"/>
    <mergeCell ref="C2236:C2240"/>
    <mergeCell ref="D2236:D2240"/>
    <mergeCell ref="E2236:E2240"/>
    <mergeCell ref="F2236:F2240"/>
    <mergeCell ref="G2236:G2240"/>
    <mergeCell ref="H2236:H2240"/>
    <mergeCell ref="G2231:G2235"/>
    <mergeCell ref="H2231:H2235"/>
    <mergeCell ref="I2231:I2235"/>
    <mergeCell ref="S2231:S2235"/>
    <mergeCell ref="T2231:T2235"/>
    <mergeCell ref="U2224:U2228"/>
    <mergeCell ref="V2224:V2228"/>
    <mergeCell ref="E2230:V2230"/>
    <mergeCell ref="A2231:A2235"/>
    <mergeCell ref="B2231:B2235"/>
    <mergeCell ref="C2231:C2235"/>
    <mergeCell ref="D2231:D2235"/>
    <mergeCell ref="E2231:E2235"/>
    <mergeCell ref="F2231:F2235"/>
    <mergeCell ref="G2224:G2228"/>
    <mergeCell ref="H2224:H2228"/>
    <mergeCell ref="I2224:I2228"/>
    <mergeCell ref="S2224:S2228"/>
    <mergeCell ref="T2224:T2228"/>
    <mergeCell ref="A2224:A2228"/>
    <mergeCell ref="B2224:B2228"/>
    <mergeCell ref="C2224:C2228"/>
    <mergeCell ref="D2224:D2228"/>
    <mergeCell ref="E2224:E2228"/>
    <mergeCell ref="F2224:F2228"/>
    <mergeCell ref="I2219:I2223"/>
    <mergeCell ref="S2219:S2223"/>
    <mergeCell ref="T2219:T2223"/>
    <mergeCell ref="U2219:U2223"/>
    <mergeCell ref="V2219:V2223"/>
    <mergeCell ref="U2214:U2218"/>
    <mergeCell ref="V2214:V2218"/>
    <mergeCell ref="A2219:A2223"/>
    <mergeCell ref="B2219:B2223"/>
    <mergeCell ref="C2219:C2223"/>
    <mergeCell ref="D2219:D2223"/>
    <mergeCell ref="E2219:E2223"/>
    <mergeCell ref="F2219:F2223"/>
    <mergeCell ref="G2219:G2223"/>
    <mergeCell ref="H2219:H2223"/>
    <mergeCell ref="G2214:G2218"/>
    <mergeCell ref="H2214:H2218"/>
    <mergeCell ref="I2214:I2218"/>
    <mergeCell ref="S2214:S2218"/>
    <mergeCell ref="T2214:T2218"/>
    <mergeCell ref="U2207:U2211"/>
    <mergeCell ref="V2207:V2211"/>
    <mergeCell ref="E2213:V2213"/>
    <mergeCell ref="A2214:A2218"/>
    <mergeCell ref="B2214:B2218"/>
    <mergeCell ref="C2214:C2218"/>
    <mergeCell ref="D2214:D2218"/>
    <mergeCell ref="E2214:E2218"/>
    <mergeCell ref="F2214:F2218"/>
    <mergeCell ref="G2207:G2211"/>
    <mergeCell ref="H2207:H2211"/>
    <mergeCell ref="I2207:I2211"/>
    <mergeCell ref="S2207:S2211"/>
    <mergeCell ref="T2207:T2211"/>
    <mergeCell ref="A2207:A2211"/>
    <mergeCell ref="B2207:B2211"/>
    <mergeCell ref="C2207:C2211"/>
    <mergeCell ref="D2207:D2211"/>
    <mergeCell ref="E2207:E2211"/>
    <mergeCell ref="F2207:F2211"/>
    <mergeCell ref="I2202:I2206"/>
    <mergeCell ref="S2202:S2206"/>
    <mergeCell ref="T2202:T2206"/>
    <mergeCell ref="U2202:U2206"/>
    <mergeCell ref="V2202:V2206"/>
    <mergeCell ref="U2197:U2201"/>
    <mergeCell ref="V2197:V2201"/>
    <mergeCell ref="A2202:A2206"/>
    <mergeCell ref="B2202:B2206"/>
    <mergeCell ref="C2202:C2206"/>
    <mergeCell ref="D2202:D2206"/>
    <mergeCell ref="E2202:E2206"/>
    <mergeCell ref="F2202:F2206"/>
    <mergeCell ref="G2202:G2206"/>
    <mergeCell ref="H2202:H2206"/>
    <mergeCell ref="G2197:G2201"/>
    <mergeCell ref="H2197:H2201"/>
    <mergeCell ref="I2197:I2201"/>
    <mergeCell ref="S2197:S2201"/>
    <mergeCell ref="T2197:T2201"/>
    <mergeCell ref="E2196:V2196"/>
    <mergeCell ref="A2197:A2201"/>
    <mergeCell ref="B2197:B2201"/>
    <mergeCell ref="C2197:C2201"/>
    <mergeCell ref="D2197:D2201"/>
    <mergeCell ref="E2197:E2201"/>
    <mergeCell ref="F2197:F2201"/>
    <mergeCell ref="B2180:B2184"/>
    <mergeCell ref="C2180:C2184"/>
    <mergeCell ref="D2180:D2184"/>
    <mergeCell ref="E2180:E2184"/>
    <mergeCell ref="G2180:G2184"/>
    <mergeCell ref="H2180:H2184"/>
    <mergeCell ref="I2180:I2184"/>
    <mergeCell ref="A2180:A2184"/>
    <mergeCell ref="F2180:F2184"/>
    <mergeCell ref="S2180:S2184"/>
    <mergeCell ref="T2180:T2184"/>
    <mergeCell ref="I2185:I2189"/>
    <mergeCell ref="S2185:S2189"/>
    <mergeCell ref="T2185:T2189"/>
    <mergeCell ref="U2185:U2189"/>
    <mergeCell ref="V2185:V2189"/>
    <mergeCell ref="U2180:U2184"/>
    <mergeCell ref="V2180:V2184"/>
    <mergeCell ref="A2185:A2189"/>
    <mergeCell ref="B2185:B2189"/>
    <mergeCell ref="C2185:C2189"/>
    <mergeCell ref="D2185:D2189"/>
    <mergeCell ref="E2185:E2189"/>
    <mergeCell ref="U2190:U2194"/>
    <mergeCell ref="V2190:V2194"/>
    <mergeCell ref="F2129:F2133"/>
    <mergeCell ref="A2163:A2167"/>
    <mergeCell ref="B2163:B2167"/>
    <mergeCell ref="C2163:C2167"/>
    <mergeCell ref="D2163:D2167"/>
    <mergeCell ref="E2163:E2167"/>
    <mergeCell ref="F2163:F2167"/>
    <mergeCell ref="G2163:G2167"/>
    <mergeCell ref="H2163:H2167"/>
    <mergeCell ref="I2163:I2167"/>
    <mergeCell ref="A2156:A2160"/>
    <mergeCell ref="B2156:B2160"/>
    <mergeCell ref="C2156:C2160"/>
    <mergeCell ref="D2156:D2160"/>
    <mergeCell ref="E2156:E2160"/>
    <mergeCell ref="F2156:F2160"/>
    <mergeCell ref="G2146:G2150"/>
    <mergeCell ref="H2146:H2150"/>
    <mergeCell ref="I2146:I2150"/>
    <mergeCell ref="A2151:A2155"/>
    <mergeCell ref="B2151:B2155"/>
    <mergeCell ref="C2151:C2155"/>
    <mergeCell ref="D2151:D2155"/>
    <mergeCell ref="V2115:V2119"/>
    <mergeCell ref="G2115:G2119"/>
    <mergeCell ref="H2115:H2119"/>
    <mergeCell ref="I2115:I2119"/>
    <mergeCell ref="S2115:S2119"/>
    <mergeCell ref="T2115:T2119"/>
    <mergeCell ref="A2115:A2119"/>
    <mergeCell ref="B2115:B2119"/>
    <mergeCell ref="C2115:C2119"/>
    <mergeCell ref="D2115:D2119"/>
    <mergeCell ref="E2115:E2119"/>
    <mergeCell ref="F2115:F2119"/>
    <mergeCell ref="S2120:S2124"/>
    <mergeCell ref="T2120:T2124"/>
    <mergeCell ref="T2139:T2143"/>
    <mergeCell ref="A2139:A2143"/>
    <mergeCell ref="B2139:B2143"/>
    <mergeCell ref="C2139:C2143"/>
    <mergeCell ref="D2139:D2143"/>
    <mergeCell ref="E2139:E2143"/>
    <mergeCell ref="F2139:F2143"/>
    <mergeCell ref="I2139:I2143"/>
    <mergeCell ref="G2129:G2133"/>
    <mergeCell ref="H2129:H2133"/>
    <mergeCell ref="I2129:I2133"/>
    <mergeCell ref="A2129:A2133"/>
    <mergeCell ref="B2129:B2133"/>
    <mergeCell ref="C2129:C2133"/>
    <mergeCell ref="D2129:D2133"/>
    <mergeCell ref="U2134:U2138"/>
    <mergeCell ref="D2127:V2127"/>
    <mergeCell ref="E2128:V2128"/>
    <mergeCell ref="A2120:A2124"/>
    <mergeCell ref="B2120:B2124"/>
    <mergeCell ref="C2120:C2124"/>
    <mergeCell ref="D2120:D2124"/>
    <mergeCell ref="V2120:V2124"/>
    <mergeCell ref="G2103:G2107"/>
    <mergeCell ref="H2103:H2107"/>
    <mergeCell ref="I2103:I2107"/>
    <mergeCell ref="U2098:U2102"/>
    <mergeCell ref="E2120:E2124"/>
    <mergeCell ref="F2120:F2124"/>
    <mergeCell ref="S2103:S2107"/>
    <mergeCell ref="T2103:T2107"/>
    <mergeCell ref="U2103:U2107"/>
    <mergeCell ref="U2120:U2124"/>
    <mergeCell ref="A2069:A2073"/>
    <mergeCell ref="B2069:B2073"/>
    <mergeCell ref="C2069:C2073"/>
    <mergeCell ref="D2069:D2073"/>
    <mergeCell ref="E2069:E2073"/>
    <mergeCell ref="V2098:V2102"/>
    <mergeCell ref="G2098:G2102"/>
    <mergeCell ref="H2098:H2102"/>
    <mergeCell ref="I2098:I2102"/>
    <mergeCell ref="S2098:S2102"/>
    <mergeCell ref="T2098:T2102"/>
    <mergeCell ref="A2098:A2102"/>
    <mergeCell ref="B2098:B2102"/>
    <mergeCell ref="C2098:C2102"/>
    <mergeCell ref="D2098:D2102"/>
    <mergeCell ref="E2098:E2102"/>
    <mergeCell ref="G2120:G2124"/>
    <mergeCell ref="C2081:C2085"/>
    <mergeCell ref="D2081:D2085"/>
    <mergeCell ref="E2081:E2085"/>
    <mergeCell ref="F2081:F2085"/>
    <mergeCell ref="U2044:U2046"/>
    <mergeCell ref="V2052:V2056"/>
    <mergeCell ref="A2064:A2068"/>
    <mergeCell ref="B2064:B2068"/>
    <mergeCell ref="C2064:C2068"/>
    <mergeCell ref="D2064:D2068"/>
    <mergeCell ref="E2064:E2068"/>
    <mergeCell ref="F2064:F2068"/>
    <mergeCell ref="I2059:I2063"/>
    <mergeCell ref="S2059:S2063"/>
    <mergeCell ref="T2059:T2063"/>
    <mergeCell ref="U2059:U2063"/>
    <mergeCell ref="E2059:E2063"/>
    <mergeCell ref="F2059:F2063"/>
    <mergeCell ref="G2059:G2063"/>
    <mergeCell ref="H2059:H2063"/>
    <mergeCell ref="E2057:J2057"/>
    <mergeCell ref="D2052:D2056"/>
    <mergeCell ref="E2052:E2056"/>
    <mergeCell ref="F2052:F2056"/>
    <mergeCell ref="G2052:G2056"/>
    <mergeCell ref="H2052:H2056"/>
    <mergeCell ref="E2047:E2051"/>
    <mergeCell ref="F2047:F2051"/>
    <mergeCell ref="G2047:G2051"/>
    <mergeCell ref="H2047:H2051"/>
    <mergeCell ref="I2047:I2051"/>
    <mergeCell ref="B2047:B2051"/>
    <mergeCell ref="C2047:C2051"/>
    <mergeCell ref="D2047:D2051"/>
    <mergeCell ref="U2064:U2068"/>
    <mergeCell ref="V2064:V2068"/>
    <mergeCell ref="E2006:E2010"/>
    <mergeCell ref="F2006:F2010"/>
    <mergeCell ref="G2006:G2010"/>
    <mergeCell ref="H2006:H2010"/>
    <mergeCell ref="G2042:G2046"/>
    <mergeCell ref="I2042:I2046"/>
    <mergeCell ref="S2047:S2051"/>
    <mergeCell ref="T2047:T2051"/>
    <mergeCell ref="A2047:A2051"/>
    <mergeCell ref="E2041:V2041"/>
    <mergeCell ref="A2042:A2046"/>
    <mergeCell ref="B2042:B2046"/>
    <mergeCell ref="C2042:C2046"/>
    <mergeCell ref="E2040:J2040"/>
    <mergeCell ref="U2047:U2051"/>
    <mergeCell ref="V2047:V2051"/>
    <mergeCell ref="A2052:A2056"/>
    <mergeCell ref="B2052:B2056"/>
    <mergeCell ref="C2052:C2056"/>
    <mergeCell ref="E2024:V2024"/>
    <mergeCell ref="E2025:E2029"/>
    <mergeCell ref="F2025:F2029"/>
    <mergeCell ref="U2030:U2034"/>
    <mergeCell ref="V2030:V2034"/>
    <mergeCell ref="H2045:H2046"/>
    <mergeCell ref="S2042:S2043"/>
    <mergeCell ref="S2044:S2046"/>
    <mergeCell ref="V2044:V2046"/>
    <mergeCell ref="T2044:T2046"/>
    <mergeCell ref="U2042:U2043"/>
    <mergeCell ref="T2042:T2043"/>
    <mergeCell ref="V2042:V2043"/>
    <mergeCell ref="S2016:S2020"/>
    <mergeCell ref="T2016:T2020"/>
    <mergeCell ref="U2016:U2020"/>
    <mergeCell ref="V2016:V2020"/>
    <mergeCell ref="H2025:H2026"/>
    <mergeCell ref="U1994:U1998"/>
    <mergeCell ref="V1994:V1998"/>
    <mergeCell ref="G1994:G1998"/>
    <mergeCell ref="H1994:H1998"/>
    <mergeCell ref="I1994:I1998"/>
    <mergeCell ref="S1994:S1998"/>
    <mergeCell ref="T1994:T1998"/>
    <mergeCell ref="A1994:A1998"/>
    <mergeCell ref="B1994:B1998"/>
    <mergeCell ref="C1994:C1998"/>
    <mergeCell ref="D1994:D1998"/>
    <mergeCell ref="E1994:E1998"/>
    <mergeCell ref="F1994:F1998"/>
    <mergeCell ref="B2011:B2015"/>
    <mergeCell ref="C2011:C2015"/>
    <mergeCell ref="D2011:D2015"/>
    <mergeCell ref="E2011:E2015"/>
    <mergeCell ref="F2011:F2015"/>
    <mergeCell ref="I2006:I2010"/>
    <mergeCell ref="S2006:S2010"/>
    <mergeCell ref="T2006:T2010"/>
    <mergeCell ref="U2006:U2010"/>
    <mergeCell ref="V2006:V2010"/>
    <mergeCell ref="A2006:A2010"/>
    <mergeCell ref="B2006:B2010"/>
    <mergeCell ref="C2006:C2010"/>
    <mergeCell ref="D2006:D2010"/>
    <mergeCell ref="I1989:I1993"/>
    <mergeCell ref="S1989:S1993"/>
    <mergeCell ref="T1989:T1993"/>
    <mergeCell ref="U1989:U1993"/>
    <mergeCell ref="V1989:V1993"/>
    <mergeCell ref="A1989:A1993"/>
    <mergeCell ref="B1989:B1993"/>
    <mergeCell ref="C1989:C1993"/>
    <mergeCell ref="D1989:D1993"/>
    <mergeCell ref="E1989:E1993"/>
    <mergeCell ref="F1989:F1993"/>
    <mergeCell ref="G1989:G1993"/>
    <mergeCell ref="H1989:H1993"/>
    <mergeCell ref="I1972:I1976"/>
    <mergeCell ref="S1972:S1976"/>
    <mergeCell ref="T1972:T1976"/>
    <mergeCell ref="U1972:U1976"/>
    <mergeCell ref="V1972:V1976"/>
    <mergeCell ref="A1972:A1976"/>
    <mergeCell ref="B1972:B1976"/>
    <mergeCell ref="C1972:C1976"/>
    <mergeCell ref="D1972:D1976"/>
    <mergeCell ref="E1972:E1976"/>
    <mergeCell ref="F1972:F1976"/>
    <mergeCell ref="G1972:G1976"/>
    <mergeCell ref="H1972:H1976"/>
    <mergeCell ref="G1977:G1981"/>
    <mergeCell ref="H1977:H1981"/>
    <mergeCell ref="I1977:I1981"/>
    <mergeCell ref="S1977:S1981"/>
    <mergeCell ref="T1977:T1981"/>
    <mergeCell ref="C1977:C1981"/>
    <mergeCell ref="D1977:D1981"/>
    <mergeCell ref="U1960:U1964"/>
    <mergeCell ref="V1960:V1964"/>
    <mergeCell ref="G1960:G1964"/>
    <mergeCell ref="H1960:H1964"/>
    <mergeCell ref="I1960:I1964"/>
    <mergeCell ref="S1960:S1964"/>
    <mergeCell ref="T1960:T1964"/>
    <mergeCell ref="A1960:A1964"/>
    <mergeCell ref="B1960:B1964"/>
    <mergeCell ref="C1960:C1964"/>
    <mergeCell ref="D1960:D1964"/>
    <mergeCell ref="E1960:E1964"/>
    <mergeCell ref="F1960:F1964"/>
    <mergeCell ref="I1955:I1959"/>
    <mergeCell ref="S1955:S1959"/>
    <mergeCell ref="T1955:T1959"/>
    <mergeCell ref="U1955:U1959"/>
    <mergeCell ref="V1955:V1959"/>
    <mergeCell ref="A1955:A1959"/>
    <mergeCell ref="B1955:B1959"/>
    <mergeCell ref="C1955:C1959"/>
    <mergeCell ref="D1955:D1959"/>
    <mergeCell ref="E1955:E1959"/>
    <mergeCell ref="F1955:F1959"/>
    <mergeCell ref="G1955:G1959"/>
    <mergeCell ref="H1955:H1959"/>
    <mergeCell ref="S1948:S1952"/>
    <mergeCell ref="T1948:T1952"/>
    <mergeCell ref="U1948:U1952"/>
    <mergeCell ref="V1948:V1952"/>
    <mergeCell ref="E1954:V1954"/>
    <mergeCell ref="A1948:A1952"/>
    <mergeCell ref="B1948:B1952"/>
    <mergeCell ref="C1948:C1952"/>
    <mergeCell ref="D1948:D1952"/>
    <mergeCell ref="E1948:E1952"/>
    <mergeCell ref="F1948:F1952"/>
    <mergeCell ref="U1938:U1942"/>
    <mergeCell ref="V1938:V1942"/>
    <mergeCell ref="U1943:U1947"/>
    <mergeCell ref="V1943:V1947"/>
    <mergeCell ref="E1937:V1937"/>
    <mergeCell ref="E1938:E1942"/>
    <mergeCell ref="F1938:F1942"/>
    <mergeCell ref="A1938:A1942"/>
    <mergeCell ref="B1938:B1942"/>
    <mergeCell ref="C1938:C1942"/>
    <mergeCell ref="D1938:D1942"/>
    <mergeCell ref="G1938:G1942"/>
    <mergeCell ref="H1938:H1942"/>
    <mergeCell ref="I1938:I1942"/>
    <mergeCell ref="S1938:S1942"/>
    <mergeCell ref="T1938:T1942"/>
    <mergeCell ref="E1953:J1953"/>
    <mergeCell ref="G1943:G1947"/>
    <mergeCell ref="H1943:H1947"/>
    <mergeCell ref="I1943:I1947"/>
    <mergeCell ref="S1943:S1947"/>
    <mergeCell ref="I1931:I1935"/>
    <mergeCell ref="S1931:S1935"/>
    <mergeCell ref="T1931:T1935"/>
    <mergeCell ref="B1914:B1918"/>
    <mergeCell ref="C1914:C1918"/>
    <mergeCell ref="D1914:D1918"/>
    <mergeCell ref="E1914:E1918"/>
    <mergeCell ref="F1914:F1918"/>
    <mergeCell ref="G1914:G1918"/>
    <mergeCell ref="H1914:H1918"/>
    <mergeCell ref="G1921:G1925"/>
    <mergeCell ref="H1921:H1925"/>
    <mergeCell ref="I1921:I1925"/>
    <mergeCell ref="S1921:S1925"/>
    <mergeCell ref="T1921:T1925"/>
    <mergeCell ref="E1921:E1925"/>
    <mergeCell ref="F1921:F1925"/>
    <mergeCell ref="B1921:B1925"/>
    <mergeCell ref="C1921:C1925"/>
    <mergeCell ref="D1921:D1925"/>
    <mergeCell ref="E1920:V1920"/>
    <mergeCell ref="I1914:I1918"/>
    <mergeCell ref="S1914:S1918"/>
    <mergeCell ref="T1914:T1918"/>
    <mergeCell ref="U1914:U1918"/>
    <mergeCell ref="V1914:V1918"/>
    <mergeCell ref="A1909:A1913"/>
    <mergeCell ref="E1926:E1930"/>
    <mergeCell ref="F1926:F1930"/>
    <mergeCell ref="T1892:T1896"/>
    <mergeCell ref="A1892:A1896"/>
    <mergeCell ref="B1892:B1896"/>
    <mergeCell ref="C1892:C1896"/>
    <mergeCell ref="D1892:D1896"/>
    <mergeCell ref="E1892:E1896"/>
    <mergeCell ref="F1892:F1896"/>
    <mergeCell ref="A1904:A1908"/>
    <mergeCell ref="I1897:I1901"/>
    <mergeCell ref="S1897:S1901"/>
    <mergeCell ref="T1897:T1901"/>
    <mergeCell ref="A1897:A1901"/>
    <mergeCell ref="B1897:B1901"/>
    <mergeCell ref="C1897:C1901"/>
    <mergeCell ref="A1921:A1925"/>
    <mergeCell ref="A1914:A1918"/>
    <mergeCell ref="A1880:A1884"/>
    <mergeCell ref="B1880:B1884"/>
    <mergeCell ref="C1880:C1884"/>
    <mergeCell ref="D1880:D1884"/>
    <mergeCell ref="E1880:E1884"/>
    <mergeCell ref="F1880:F1884"/>
    <mergeCell ref="G1880:G1884"/>
    <mergeCell ref="H1880:H1884"/>
    <mergeCell ref="G1887:G1891"/>
    <mergeCell ref="I1887:I1891"/>
    <mergeCell ref="S1887:S1891"/>
    <mergeCell ref="H1887:H1889"/>
    <mergeCell ref="H1890:H1891"/>
    <mergeCell ref="S1904:S1908"/>
    <mergeCell ref="G1892:G1896"/>
    <mergeCell ref="H1892:H1896"/>
    <mergeCell ref="I1892:I1896"/>
    <mergeCell ref="S1892:S1896"/>
    <mergeCell ref="B1904:B1908"/>
    <mergeCell ref="C1904:C1908"/>
    <mergeCell ref="D1904:D1908"/>
    <mergeCell ref="A1887:A1891"/>
    <mergeCell ref="B1887:B1891"/>
    <mergeCell ref="C1887:C1891"/>
    <mergeCell ref="D1887:D1891"/>
    <mergeCell ref="U1875:U1879"/>
    <mergeCell ref="V1875:V1879"/>
    <mergeCell ref="E1870:E1874"/>
    <mergeCell ref="F1870:F1874"/>
    <mergeCell ref="A1870:A1874"/>
    <mergeCell ref="B1870:B1874"/>
    <mergeCell ref="C1870:C1874"/>
    <mergeCell ref="D1870:D1874"/>
    <mergeCell ref="G1875:G1879"/>
    <mergeCell ref="H1875:H1879"/>
    <mergeCell ref="I1875:I1879"/>
    <mergeCell ref="S1875:S1879"/>
    <mergeCell ref="T1875:T1879"/>
    <mergeCell ref="A1875:A1879"/>
    <mergeCell ref="B1875:B1879"/>
    <mergeCell ref="C1875:C1879"/>
    <mergeCell ref="D1875:D1879"/>
    <mergeCell ref="I1846:I1850"/>
    <mergeCell ref="S1846:S1850"/>
    <mergeCell ref="T1846:T1850"/>
    <mergeCell ref="U1846:U1850"/>
    <mergeCell ref="V1846:V1850"/>
    <mergeCell ref="A1846:A1850"/>
    <mergeCell ref="B1846:B1850"/>
    <mergeCell ref="C1846:C1850"/>
    <mergeCell ref="D1846:D1850"/>
    <mergeCell ref="E1846:E1850"/>
    <mergeCell ref="F1846:F1850"/>
    <mergeCell ref="G1846:G1850"/>
    <mergeCell ref="H1846:H1850"/>
    <mergeCell ref="G1853:G1857"/>
    <mergeCell ref="I1853:I1857"/>
    <mergeCell ref="S1853:S1857"/>
    <mergeCell ref="T1853:T1857"/>
    <mergeCell ref="H1853:H1854"/>
    <mergeCell ref="H1855:H1856"/>
    <mergeCell ref="U1836:U1840"/>
    <mergeCell ref="V1836:V1840"/>
    <mergeCell ref="U1841:U1845"/>
    <mergeCell ref="V1841:V1845"/>
    <mergeCell ref="E1835:V1835"/>
    <mergeCell ref="E1836:E1840"/>
    <mergeCell ref="F1836:F1840"/>
    <mergeCell ref="A1836:A1840"/>
    <mergeCell ref="B1836:B1840"/>
    <mergeCell ref="C1836:C1840"/>
    <mergeCell ref="D1836:D1840"/>
    <mergeCell ref="I1829:I1833"/>
    <mergeCell ref="S1829:S1833"/>
    <mergeCell ref="T1829:T1833"/>
    <mergeCell ref="U1829:U1833"/>
    <mergeCell ref="V1829:V1833"/>
    <mergeCell ref="A1829:A1833"/>
    <mergeCell ref="B1829:B1833"/>
    <mergeCell ref="C1829:C1833"/>
    <mergeCell ref="D1829:D1833"/>
    <mergeCell ref="E1829:E1833"/>
    <mergeCell ref="F1829:F1833"/>
    <mergeCell ref="G1829:G1833"/>
    <mergeCell ref="H1829:H1833"/>
    <mergeCell ref="G1841:G1845"/>
    <mergeCell ref="H1841:H1845"/>
    <mergeCell ref="I1841:I1845"/>
    <mergeCell ref="S1841:S1845"/>
    <mergeCell ref="T1841:T1845"/>
    <mergeCell ref="A1841:A1845"/>
    <mergeCell ref="B1841:B1845"/>
    <mergeCell ref="C1841:C1845"/>
    <mergeCell ref="U1819:U1823"/>
    <mergeCell ref="V1819:V1823"/>
    <mergeCell ref="U1824:U1828"/>
    <mergeCell ref="V1824:V1828"/>
    <mergeCell ref="E1818:V1818"/>
    <mergeCell ref="E1819:E1823"/>
    <mergeCell ref="F1819:F1823"/>
    <mergeCell ref="A1819:A1823"/>
    <mergeCell ref="B1819:B1823"/>
    <mergeCell ref="C1819:C1823"/>
    <mergeCell ref="D1819:D1823"/>
    <mergeCell ref="I1812:I1816"/>
    <mergeCell ref="S1812:S1816"/>
    <mergeCell ref="T1812:T1816"/>
    <mergeCell ref="U1812:U1816"/>
    <mergeCell ref="V1812:V1816"/>
    <mergeCell ref="A1812:A1816"/>
    <mergeCell ref="B1812:B1816"/>
    <mergeCell ref="C1812:C1816"/>
    <mergeCell ref="D1812:D1816"/>
    <mergeCell ref="E1812:E1816"/>
    <mergeCell ref="F1812:F1816"/>
    <mergeCell ref="G1812:G1816"/>
    <mergeCell ref="H1812:H1816"/>
    <mergeCell ref="G1819:G1823"/>
    <mergeCell ref="H1819:H1823"/>
    <mergeCell ref="I1819:I1823"/>
    <mergeCell ref="S1819:S1823"/>
    <mergeCell ref="T1819:T1823"/>
    <mergeCell ref="U1807:U1811"/>
    <mergeCell ref="V1807:V1811"/>
    <mergeCell ref="E1801:V1801"/>
    <mergeCell ref="E1802:E1806"/>
    <mergeCell ref="F1802:F1806"/>
    <mergeCell ref="A1802:A1806"/>
    <mergeCell ref="B1802:B1806"/>
    <mergeCell ref="C1802:C1806"/>
    <mergeCell ref="D1802:D1806"/>
    <mergeCell ref="I1795:I1799"/>
    <mergeCell ref="S1795:S1799"/>
    <mergeCell ref="T1795:T1799"/>
    <mergeCell ref="U1795:U1799"/>
    <mergeCell ref="V1795:V1799"/>
    <mergeCell ref="A1795:A1799"/>
    <mergeCell ref="B1795:B1799"/>
    <mergeCell ref="C1795:C1799"/>
    <mergeCell ref="D1795:D1799"/>
    <mergeCell ref="E1795:E1799"/>
    <mergeCell ref="F1795:F1799"/>
    <mergeCell ref="G1795:G1799"/>
    <mergeCell ref="H1795:H1799"/>
    <mergeCell ref="G1802:G1806"/>
    <mergeCell ref="H1802:H1806"/>
    <mergeCell ref="I1802:I1806"/>
    <mergeCell ref="S1802:S1806"/>
    <mergeCell ref="T1802:T1806"/>
    <mergeCell ref="G1807:G1811"/>
    <mergeCell ref="H1807:H1811"/>
    <mergeCell ref="S1807:S1811"/>
    <mergeCell ref="T1807:T1811"/>
    <mergeCell ref="A1807:A1811"/>
    <mergeCell ref="G1672:G1676"/>
    <mergeCell ref="A1696:A1700"/>
    <mergeCell ref="B1696:B1700"/>
    <mergeCell ref="A1701:A1705"/>
    <mergeCell ref="A1645:A1649"/>
    <mergeCell ref="B1645:B1649"/>
    <mergeCell ref="C1645:C1649"/>
    <mergeCell ref="D1645:D1649"/>
    <mergeCell ref="U1645:U1649"/>
    <mergeCell ref="V1645:V1649"/>
    <mergeCell ref="U1662:U1666"/>
    <mergeCell ref="V1662:V1666"/>
    <mergeCell ref="A1667:A1671"/>
    <mergeCell ref="B1667:B1671"/>
    <mergeCell ref="C1667:C1671"/>
    <mergeCell ref="S1645:S1649"/>
    <mergeCell ref="T1645:T1649"/>
    <mergeCell ref="G1650:G1654"/>
    <mergeCell ref="H1650:H1654"/>
    <mergeCell ref="S1662:S1666"/>
    <mergeCell ref="D1655:D1659"/>
    <mergeCell ref="E1655:E1659"/>
    <mergeCell ref="T1684:T1688"/>
    <mergeCell ref="U1684:U1688"/>
    <mergeCell ref="V1650:V1654"/>
    <mergeCell ref="A1650:A1654"/>
    <mergeCell ref="B1650:B1654"/>
    <mergeCell ref="C1650:C1654"/>
    <mergeCell ref="D1650:D1654"/>
    <mergeCell ref="I1696:I1700"/>
    <mergeCell ref="E1689:E1693"/>
    <mergeCell ref="I1701:I1705"/>
    <mergeCell ref="I1662:I1666"/>
    <mergeCell ref="A1638:A1642"/>
    <mergeCell ref="B1638:B1642"/>
    <mergeCell ref="C1638:C1642"/>
    <mergeCell ref="D1638:D1642"/>
    <mergeCell ref="V1684:V1688"/>
    <mergeCell ref="E1695:V1695"/>
    <mergeCell ref="E1684:E1688"/>
    <mergeCell ref="F1684:F1688"/>
    <mergeCell ref="G1684:G1688"/>
    <mergeCell ref="H1684:H1688"/>
    <mergeCell ref="I1684:I1688"/>
    <mergeCell ref="U1667:U1671"/>
    <mergeCell ref="V1667:V1671"/>
    <mergeCell ref="E1678:V1678"/>
    <mergeCell ref="U1679:U1683"/>
    <mergeCell ref="V1679:V1683"/>
    <mergeCell ref="U1672:U1676"/>
    <mergeCell ref="E1694:J1694"/>
    <mergeCell ref="T1672:T1676"/>
    <mergeCell ref="B1689:B1693"/>
    <mergeCell ref="C1689:C1693"/>
    <mergeCell ref="D1689:D1693"/>
    <mergeCell ref="A1684:A1688"/>
    <mergeCell ref="B1684:B1688"/>
    <mergeCell ref="E1644:V1644"/>
    <mergeCell ref="D1667:D1671"/>
    <mergeCell ref="E1667:E1671"/>
    <mergeCell ref="F1667:F1671"/>
    <mergeCell ref="A1662:A1666"/>
    <mergeCell ref="B1662:B1666"/>
    <mergeCell ref="I1650:I1654"/>
    <mergeCell ref="S1696:S1700"/>
    <mergeCell ref="T1696:T1700"/>
    <mergeCell ref="U1696:U1700"/>
    <mergeCell ref="V1696:V1700"/>
    <mergeCell ref="U1689:U1693"/>
    <mergeCell ref="V1689:V1693"/>
    <mergeCell ref="G1689:G1693"/>
    <mergeCell ref="H1689:H1693"/>
    <mergeCell ref="I1689:I1693"/>
    <mergeCell ref="S1689:S1693"/>
    <mergeCell ref="T1689:T1693"/>
    <mergeCell ref="A1747:A1751"/>
    <mergeCell ref="B1747:B1751"/>
    <mergeCell ref="C1747:C1751"/>
    <mergeCell ref="D1747:D1751"/>
    <mergeCell ref="U1740:U1744"/>
    <mergeCell ref="V1740:V1744"/>
    <mergeCell ref="E1746:V1746"/>
    <mergeCell ref="U1735:U1739"/>
    <mergeCell ref="V1735:V1739"/>
    <mergeCell ref="E1712:V1712"/>
    <mergeCell ref="S1706:S1710"/>
    <mergeCell ref="T1706:T1710"/>
    <mergeCell ref="A1706:A1710"/>
    <mergeCell ref="B1706:B1710"/>
    <mergeCell ref="C1706:C1710"/>
    <mergeCell ref="D1706:D1710"/>
    <mergeCell ref="E1706:E1710"/>
    <mergeCell ref="F1706:F1710"/>
    <mergeCell ref="S1701:S1705"/>
    <mergeCell ref="T1701:T1705"/>
    <mergeCell ref="U1701:U1705"/>
    <mergeCell ref="S1650:S1654"/>
    <mergeCell ref="T1650:T1654"/>
    <mergeCell ref="U1650:U1654"/>
    <mergeCell ref="A1689:A1693"/>
    <mergeCell ref="U1603:U1607"/>
    <mergeCell ref="V1603:V1607"/>
    <mergeCell ref="C1696:C1700"/>
    <mergeCell ref="D1696:D1700"/>
    <mergeCell ref="E1696:E1700"/>
    <mergeCell ref="F1696:F1700"/>
    <mergeCell ref="T1655:T1659"/>
    <mergeCell ref="A1655:A1659"/>
    <mergeCell ref="B1655:B1659"/>
    <mergeCell ref="C1655:C1659"/>
    <mergeCell ref="T1603:T1607"/>
    <mergeCell ref="G1696:G1700"/>
    <mergeCell ref="H1696:H1700"/>
    <mergeCell ref="F1655:F1659"/>
    <mergeCell ref="G1613:G1617"/>
    <mergeCell ref="H1613:H1617"/>
    <mergeCell ref="I1608:I1612"/>
    <mergeCell ref="C1662:C1666"/>
    <mergeCell ref="D1662:D1666"/>
    <mergeCell ref="C1684:C1688"/>
    <mergeCell ref="D1684:D1688"/>
    <mergeCell ref="S1679:S1683"/>
    <mergeCell ref="T1679:T1683"/>
    <mergeCell ref="H1672:H1676"/>
    <mergeCell ref="I1672:I1676"/>
    <mergeCell ref="S1672:S1676"/>
    <mergeCell ref="F1689:F1693"/>
    <mergeCell ref="G1679:G1683"/>
    <mergeCell ref="H1679:H1683"/>
    <mergeCell ref="I1679:I1683"/>
    <mergeCell ref="G1662:G1666"/>
    <mergeCell ref="H1662:H1666"/>
    <mergeCell ref="A1588:A1592"/>
    <mergeCell ref="B1588:B1592"/>
    <mergeCell ref="C1588:C1592"/>
    <mergeCell ref="D1588:D1592"/>
    <mergeCell ref="S1583:S1587"/>
    <mergeCell ref="T1583:T1587"/>
    <mergeCell ref="A1603:A1607"/>
    <mergeCell ref="B1603:B1607"/>
    <mergeCell ref="C1603:C1607"/>
    <mergeCell ref="D1603:D1607"/>
    <mergeCell ref="E1603:E1607"/>
    <mergeCell ref="F1603:F1607"/>
    <mergeCell ref="G1603:G1607"/>
    <mergeCell ref="H1603:H1607"/>
    <mergeCell ref="I1603:I1607"/>
    <mergeCell ref="S1603:S1607"/>
    <mergeCell ref="I1598:I1602"/>
    <mergeCell ref="S1598:S1602"/>
    <mergeCell ref="T1598:T1602"/>
    <mergeCell ref="G1593:G1597"/>
    <mergeCell ref="H1593:H1597"/>
    <mergeCell ref="I1593:I1597"/>
    <mergeCell ref="S1593:S1597"/>
    <mergeCell ref="T1593:T1597"/>
    <mergeCell ref="S1588:S1592"/>
    <mergeCell ref="T1588:T1592"/>
    <mergeCell ref="A1593:A1597"/>
    <mergeCell ref="B1593:B1597"/>
    <mergeCell ref="A1583:A1587"/>
    <mergeCell ref="B1583:B1587"/>
    <mergeCell ref="C1583:C1587"/>
    <mergeCell ref="D1583:D1587"/>
    <mergeCell ref="D1566:D1570"/>
    <mergeCell ref="E1565:V1565"/>
    <mergeCell ref="E1566:E1570"/>
    <mergeCell ref="F1566:F1570"/>
    <mergeCell ref="S1571:S1575"/>
    <mergeCell ref="T1571:T1575"/>
    <mergeCell ref="S1566:S1570"/>
    <mergeCell ref="T1566:T1570"/>
    <mergeCell ref="U1566:U1570"/>
    <mergeCell ref="V1566:V1570"/>
    <mergeCell ref="U1571:U1575"/>
    <mergeCell ref="V1571:V1575"/>
    <mergeCell ref="U1593:U1597"/>
    <mergeCell ref="V1593:V1597"/>
    <mergeCell ref="V1583:V1587"/>
    <mergeCell ref="U1576:U1580"/>
    <mergeCell ref="V1576:V1580"/>
    <mergeCell ref="S1576:S1580"/>
    <mergeCell ref="T1576:T1580"/>
    <mergeCell ref="F1593:F1597"/>
    <mergeCell ref="G1583:G1587"/>
    <mergeCell ref="H1583:H1587"/>
    <mergeCell ref="I1583:I1587"/>
    <mergeCell ref="E1583:E1587"/>
    <mergeCell ref="F1583:F1587"/>
    <mergeCell ref="G1571:G1575"/>
    <mergeCell ref="H1571:H1575"/>
    <mergeCell ref="I1571:I1575"/>
    <mergeCell ref="C1593:C1597"/>
    <mergeCell ref="D1593:D1597"/>
    <mergeCell ref="E1593:E1597"/>
    <mergeCell ref="U1559:U1563"/>
    <mergeCell ref="V1559:V1563"/>
    <mergeCell ref="G1559:G1563"/>
    <mergeCell ref="H1559:H1563"/>
    <mergeCell ref="I1559:I1563"/>
    <mergeCell ref="S1559:S1563"/>
    <mergeCell ref="T1559:T1563"/>
    <mergeCell ref="A1559:A1563"/>
    <mergeCell ref="B1559:B1563"/>
    <mergeCell ref="C1559:C1563"/>
    <mergeCell ref="D1559:D1563"/>
    <mergeCell ref="E1559:E1563"/>
    <mergeCell ref="F1559:F1563"/>
    <mergeCell ref="S1549:S1553"/>
    <mergeCell ref="T1549:T1553"/>
    <mergeCell ref="G1554:G1558"/>
    <mergeCell ref="H1554:H1558"/>
    <mergeCell ref="A1549:A1553"/>
    <mergeCell ref="B1549:B1553"/>
    <mergeCell ref="C1549:C1553"/>
    <mergeCell ref="D1549:D1553"/>
    <mergeCell ref="U1549:U1553"/>
    <mergeCell ref="V1549:V1553"/>
    <mergeCell ref="I1554:I1558"/>
    <mergeCell ref="S1554:S1558"/>
    <mergeCell ref="T1554:T1558"/>
    <mergeCell ref="U1554:U1558"/>
    <mergeCell ref="V1554:V1558"/>
    <mergeCell ref="A1554:A1558"/>
    <mergeCell ref="D1525:D1529"/>
    <mergeCell ref="E1525:E1529"/>
    <mergeCell ref="F1525:F1529"/>
    <mergeCell ref="G1515:G1519"/>
    <mergeCell ref="H1515:H1519"/>
    <mergeCell ref="I1515:I1519"/>
    <mergeCell ref="A1515:A1519"/>
    <mergeCell ref="B1515:B1519"/>
    <mergeCell ref="C1515:C1519"/>
    <mergeCell ref="D1515:D1519"/>
    <mergeCell ref="S1515:S1519"/>
    <mergeCell ref="T1515:T1519"/>
    <mergeCell ref="D1532:D1536"/>
    <mergeCell ref="E1532:E1536"/>
    <mergeCell ref="F1532:F1536"/>
    <mergeCell ref="G1520:G1524"/>
    <mergeCell ref="H1520:H1524"/>
    <mergeCell ref="I1520:I1524"/>
    <mergeCell ref="S1520:S1524"/>
    <mergeCell ref="T1520:T1524"/>
    <mergeCell ref="G1525:G1529"/>
    <mergeCell ref="U1515:U1519"/>
    <mergeCell ref="V1515:V1519"/>
    <mergeCell ref="A1520:A1524"/>
    <mergeCell ref="B1520:B1524"/>
    <mergeCell ref="C1520:C1524"/>
    <mergeCell ref="D1520:D1524"/>
    <mergeCell ref="D1513:V1513"/>
    <mergeCell ref="E1514:V1514"/>
    <mergeCell ref="E1515:E1519"/>
    <mergeCell ref="F1515:F1519"/>
    <mergeCell ref="H1462:H1466"/>
    <mergeCell ref="G1506:G1510"/>
    <mergeCell ref="H1506:H1510"/>
    <mergeCell ref="I1506:I1510"/>
    <mergeCell ref="U1501:U1505"/>
    <mergeCell ref="V1501:V1505"/>
    <mergeCell ref="G1501:G1505"/>
    <mergeCell ref="H1501:H1505"/>
    <mergeCell ref="I1501:I1505"/>
    <mergeCell ref="S1501:S1505"/>
    <mergeCell ref="T1501:T1505"/>
    <mergeCell ref="G1489:G1493"/>
    <mergeCell ref="H1489:H1493"/>
    <mergeCell ref="I1489:I1493"/>
    <mergeCell ref="U1484:U1488"/>
    <mergeCell ref="V1484:V1488"/>
    <mergeCell ref="G1484:G1488"/>
    <mergeCell ref="H1484:H1488"/>
    <mergeCell ref="I1484:I1488"/>
    <mergeCell ref="S1489:S1493"/>
    <mergeCell ref="A1501:A1505"/>
    <mergeCell ref="B1501:B1505"/>
    <mergeCell ref="C1501:C1505"/>
    <mergeCell ref="D1501:D1505"/>
    <mergeCell ref="E1501:E1505"/>
    <mergeCell ref="F1501:F1505"/>
    <mergeCell ref="I1496:I1500"/>
    <mergeCell ref="S1496:S1500"/>
    <mergeCell ref="T1496:T1500"/>
    <mergeCell ref="U1496:U1500"/>
    <mergeCell ref="V1496:V1500"/>
    <mergeCell ref="A1496:A1500"/>
    <mergeCell ref="B1496:B1500"/>
    <mergeCell ref="C1496:C1500"/>
    <mergeCell ref="D1496:D1500"/>
    <mergeCell ref="E1496:E1500"/>
    <mergeCell ref="F1496:F1500"/>
    <mergeCell ref="G1496:G1500"/>
    <mergeCell ref="H1496:H1500"/>
    <mergeCell ref="C1467:C1471"/>
    <mergeCell ref="D1467:D1471"/>
    <mergeCell ref="E1467:E1471"/>
    <mergeCell ref="F1467:F1471"/>
    <mergeCell ref="S1472:S1476"/>
    <mergeCell ref="T1472:T1476"/>
    <mergeCell ref="U1472:U1476"/>
    <mergeCell ref="V1472:V1476"/>
    <mergeCell ref="A1472:A1476"/>
    <mergeCell ref="B1472:B1476"/>
    <mergeCell ref="C1472:C1476"/>
    <mergeCell ref="D1472:D1476"/>
    <mergeCell ref="E1472:E1476"/>
    <mergeCell ref="F1472:F1476"/>
    <mergeCell ref="G1472:G1476"/>
    <mergeCell ref="H1472:H1476"/>
    <mergeCell ref="I1472:I1476"/>
    <mergeCell ref="B1467:B1471"/>
    <mergeCell ref="S1462:S1466"/>
    <mergeCell ref="T1462:T1466"/>
    <mergeCell ref="U1462:U1466"/>
    <mergeCell ref="V1462:V1466"/>
    <mergeCell ref="A1462:A1466"/>
    <mergeCell ref="B1462:B1466"/>
    <mergeCell ref="C1462:C1466"/>
    <mergeCell ref="D1462:D1466"/>
    <mergeCell ref="E1462:E1466"/>
    <mergeCell ref="F1462:F1466"/>
    <mergeCell ref="G1462:G1466"/>
    <mergeCell ref="G1455:G1459"/>
    <mergeCell ref="H1455:H1459"/>
    <mergeCell ref="I1455:I1459"/>
    <mergeCell ref="U1450:U1454"/>
    <mergeCell ref="V1450:V1454"/>
    <mergeCell ref="G1450:G1454"/>
    <mergeCell ref="I1450:I1454"/>
    <mergeCell ref="S1450:S1454"/>
    <mergeCell ref="T1450:T1454"/>
    <mergeCell ref="A1450:A1454"/>
    <mergeCell ref="B1450:B1454"/>
    <mergeCell ref="C1450:C1454"/>
    <mergeCell ref="D1450:D1454"/>
    <mergeCell ref="E1450:E1454"/>
    <mergeCell ref="F1450:F1454"/>
    <mergeCell ref="I1462:I1466"/>
    <mergeCell ref="E1461:V1461"/>
    <mergeCell ref="A1455:A1459"/>
    <mergeCell ref="B1455:B1459"/>
    <mergeCell ref="C1455:C1459"/>
    <mergeCell ref="D1455:D1459"/>
    <mergeCell ref="T1431:T1435"/>
    <mergeCell ref="A1431:A1435"/>
    <mergeCell ref="B1431:B1435"/>
    <mergeCell ref="C1431:C1435"/>
    <mergeCell ref="D1431:D1435"/>
    <mergeCell ref="E1431:E1435"/>
    <mergeCell ref="F1431:F1435"/>
    <mergeCell ref="I1426:I1430"/>
    <mergeCell ref="S1426:S1430"/>
    <mergeCell ref="T1426:T1430"/>
    <mergeCell ref="U1426:U1430"/>
    <mergeCell ref="V1426:V1430"/>
    <mergeCell ref="A1426:A1430"/>
    <mergeCell ref="B1426:B1430"/>
    <mergeCell ref="C1426:C1430"/>
    <mergeCell ref="D1426:D1430"/>
    <mergeCell ref="E1426:E1430"/>
    <mergeCell ref="F1426:F1430"/>
    <mergeCell ref="G1426:G1430"/>
    <mergeCell ref="H1426:H1430"/>
    <mergeCell ref="G1419:G1423"/>
    <mergeCell ref="H1419:H1423"/>
    <mergeCell ref="I1419:I1423"/>
    <mergeCell ref="S1419:S1423"/>
    <mergeCell ref="T1419:T1423"/>
    <mergeCell ref="U1419:U1423"/>
    <mergeCell ref="V1419:V1423"/>
    <mergeCell ref="E1425:V1425"/>
    <mergeCell ref="A1419:A1423"/>
    <mergeCell ref="B1419:B1423"/>
    <mergeCell ref="C1419:C1423"/>
    <mergeCell ref="D1419:D1423"/>
    <mergeCell ref="E1419:E1423"/>
    <mergeCell ref="F1419:F1423"/>
    <mergeCell ref="A1414:A1418"/>
    <mergeCell ref="B1414:B1418"/>
    <mergeCell ref="C1414:C1418"/>
    <mergeCell ref="D1414:D1418"/>
    <mergeCell ref="E1414:E1418"/>
    <mergeCell ref="F1414:F1418"/>
    <mergeCell ref="I1409:I1413"/>
    <mergeCell ref="S1409:S1413"/>
    <mergeCell ref="T1409:T1413"/>
    <mergeCell ref="U1409:U1413"/>
    <mergeCell ref="V1409:V1413"/>
    <mergeCell ref="A1409:A1413"/>
    <mergeCell ref="B1409:B1413"/>
    <mergeCell ref="C1409:C1413"/>
    <mergeCell ref="D1409:D1413"/>
    <mergeCell ref="E1409:E1413"/>
    <mergeCell ref="F1409:F1413"/>
    <mergeCell ref="G1409:G1413"/>
    <mergeCell ref="H1409:H1413"/>
    <mergeCell ref="G1402:G1406"/>
    <mergeCell ref="H1402:H1406"/>
    <mergeCell ref="I1402:I1406"/>
    <mergeCell ref="U1397:U1401"/>
    <mergeCell ref="V1397:V1401"/>
    <mergeCell ref="G1397:G1401"/>
    <mergeCell ref="H1397:H1401"/>
    <mergeCell ref="I1397:I1401"/>
    <mergeCell ref="S1397:S1401"/>
    <mergeCell ref="T1397:T1401"/>
    <mergeCell ref="A1397:A1401"/>
    <mergeCell ref="B1397:B1401"/>
    <mergeCell ref="C1397:C1401"/>
    <mergeCell ref="D1397:D1401"/>
    <mergeCell ref="E1397:E1401"/>
    <mergeCell ref="F1397:F1401"/>
    <mergeCell ref="S1402:S1406"/>
    <mergeCell ref="T1402:T1406"/>
    <mergeCell ref="U1402:U1406"/>
    <mergeCell ref="V1402:V1406"/>
    <mergeCell ref="I1392:I1396"/>
    <mergeCell ref="S1392:S1396"/>
    <mergeCell ref="T1392:T1396"/>
    <mergeCell ref="U1392:U1396"/>
    <mergeCell ref="V1392:V1396"/>
    <mergeCell ref="A1392:A1396"/>
    <mergeCell ref="B1392:B1396"/>
    <mergeCell ref="C1392:C1396"/>
    <mergeCell ref="D1392:D1396"/>
    <mergeCell ref="E1392:E1396"/>
    <mergeCell ref="F1392:F1396"/>
    <mergeCell ref="G1392:G1396"/>
    <mergeCell ref="H1392:H1396"/>
    <mergeCell ref="G1385:G1389"/>
    <mergeCell ref="H1385:H1389"/>
    <mergeCell ref="I1385:I1389"/>
    <mergeCell ref="S1385:S1389"/>
    <mergeCell ref="T1385:T1389"/>
    <mergeCell ref="U1385:U1389"/>
    <mergeCell ref="V1385:V1389"/>
    <mergeCell ref="E1391:V1391"/>
    <mergeCell ref="A1385:A1389"/>
    <mergeCell ref="B1385:B1389"/>
    <mergeCell ref="C1385:C1389"/>
    <mergeCell ref="D1385:D1389"/>
    <mergeCell ref="E1385:E1389"/>
    <mergeCell ref="F1385:F1389"/>
    <mergeCell ref="A1402:A1406"/>
    <mergeCell ref="B1402:B1406"/>
    <mergeCell ref="C1402:C1406"/>
    <mergeCell ref="D1402:D1406"/>
    <mergeCell ref="G1358:G1362"/>
    <mergeCell ref="H1358:H1362"/>
    <mergeCell ref="I1358:I1362"/>
    <mergeCell ref="S1358:S1362"/>
    <mergeCell ref="T1358:T1362"/>
    <mergeCell ref="U1358:U1362"/>
    <mergeCell ref="V1358:V1362"/>
    <mergeCell ref="E1374:V1374"/>
    <mergeCell ref="I1368:I1372"/>
    <mergeCell ref="S1368:S1372"/>
    <mergeCell ref="T1368:T1372"/>
    <mergeCell ref="A1358:A1362"/>
    <mergeCell ref="B1358:B1362"/>
    <mergeCell ref="C1358:C1362"/>
    <mergeCell ref="D1358:D1362"/>
    <mergeCell ref="E1358:E1362"/>
    <mergeCell ref="F1358:F1362"/>
    <mergeCell ref="H1363:H1367"/>
    <mergeCell ref="B1368:B1372"/>
    <mergeCell ref="C1368:C1372"/>
    <mergeCell ref="D1368:D1372"/>
    <mergeCell ref="E1368:E1372"/>
    <mergeCell ref="U1348:U1352"/>
    <mergeCell ref="V1348:V1352"/>
    <mergeCell ref="U1353:U1357"/>
    <mergeCell ref="V1353:V1357"/>
    <mergeCell ref="E1347:V1347"/>
    <mergeCell ref="E1348:E1352"/>
    <mergeCell ref="F1348:F1352"/>
    <mergeCell ref="A1348:A1352"/>
    <mergeCell ref="B1348:B1352"/>
    <mergeCell ref="C1348:C1352"/>
    <mergeCell ref="D1348:D1352"/>
    <mergeCell ref="I1341:I1345"/>
    <mergeCell ref="S1341:S1345"/>
    <mergeCell ref="T1341:T1345"/>
    <mergeCell ref="U1341:U1345"/>
    <mergeCell ref="V1341:V1345"/>
    <mergeCell ref="A1341:A1345"/>
    <mergeCell ref="B1341:B1345"/>
    <mergeCell ref="C1341:C1345"/>
    <mergeCell ref="D1341:D1345"/>
    <mergeCell ref="E1341:E1345"/>
    <mergeCell ref="F1341:F1345"/>
    <mergeCell ref="G1341:G1345"/>
    <mergeCell ref="H1341:H1345"/>
    <mergeCell ref="U1331:U1335"/>
    <mergeCell ref="V1331:V1335"/>
    <mergeCell ref="U1336:U1340"/>
    <mergeCell ref="V1336:V1340"/>
    <mergeCell ref="E1330:V1330"/>
    <mergeCell ref="E1331:E1335"/>
    <mergeCell ref="F1331:F1335"/>
    <mergeCell ref="A1331:A1335"/>
    <mergeCell ref="B1331:B1335"/>
    <mergeCell ref="C1331:C1335"/>
    <mergeCell ref="D1331:D1335"/>
    <mergeCell ref="I1324:I1328"/>
    <mergeCell ref="S1324:S1328"/>
    <mergeCell ref="T1324:T1328"/>
    <mergeCell ref="U1324:U1328"/>
    <mergeCell ref="V1324:V1328"/>
    <mergeCell ref="A1324:A1328"/>
    <mergeCell ref="B1324:B1328"/>
    <mergeCell ref="C1324:C1328"/>
    <mergeCell ref="D1324:D1328"/>
    <mergeCell ref="E1324:E1328"/>
    <mergeCell ref="F1324:F1328"/>
    <mergeCell ref="G1324:G1328"/>
    <mergeCell ref="H1324:H1328"/>
    <mergeCell ref="G1336:G1340"/>
    <mergeCell ref="H1336:H1340"/>
    <mergeCell ref="I1336:I1340"/>
    <mergeCell ref="S1336:S1340"/>
    <mergeCell ref="T1336:T1340"/>
    <mergeCell ref="A1336:A1340"/>
    <mergeCell ref="B1336:B1340"/>
    <mergeCell ref="C1336:C1340"/>
    <mergeCell ref="V1303:V1307"/>
    <mergeCell ref="U1298:U1302"/>
    <mergeCell ref="V1298:V1302"/>
    <mergeCell ref="G1293:G1297"/>
    <mergeCell ref="H1293:H1297"/>
    <mergeCell ref="I1293:I1297"/>
    <mergeCell ref="I1286:I1290"/>
    <mergeCell ref="S1286:S1290"/>
    <mergeCell ref="T1286:T1290"/>
    <mergeCell ref="I1281:I1285"/>
    <mergeCell ref="S1281:S1285"/>
    <mergeCell ref="T1281:T1285"/>
    <mergeCell ref="G1303:G1307"/>
    <mergeCell ref="H1303:H1307"/>
    <mergeCell ref="I1303:I1307"/>
    <mergeCell ref="S1303:S1307"/>
    <mergeCell ref="T1303:T1307"/>
    <mergeCell ref="V1293:V1297"/>
    <mergeCell ref="H1281:H1285"/>
    <mergeCell ref="V1286:V1290"/>
    <mergeCell ref="E1292:V1292"/>
    <mergeCell ref="S1269:S1273"/>
    <mergeCell ref="T1269:T1273"/>
    <mergeCell ref="A1269:A1273"/>
    <mergeCell ref="B1269:B1273"/>
    <mergeCell ref="C1269:C1273"/>
    <mergeCell ref="D1269:D1273"/>
    <mergeCell ref="E1269:E1273"/>
    <mergeCell ref="F1269:F1273"/>
    <mergeCell ref="B1240:B1244"/>
    <mergeCell ref="C1240:C1244"/>
    <mergeCell ref="D1240:D1244"/>
    <mergeCell ref="U1240:U1244"/>
    <mergeCell ref="V1240:V1244"/>
    <mergeCell ref="U1228:U1232"/>
    <mergeCell ref="V1228:V1232"/>
    <mergeCell ref="G1233:G1237"/>
    <mergeCell ref="H1233:H1237"/>
    <mergeCell ref="I1233:I1237"/>
    <mergeCell ref="G1228:G1232"/>
    <mergeCell ref="H1228:H1232"/>
    <mergeCell ref="I1228:I1232"/>
    <mergeCell ref="S1228:S1232"/>
    <mergeCell ref="T1228:T1232"/>
    <mergeCell ref="A1228:A1232"/>
    <mergeCell ref="B1228:B1232"/>
    <mergeCell ref="C1228:C1232"/>
    <mergeCell ref="D1228:D1232"/>
    <mergeCell ref="E1228:E1232"/>
    <mergeCell ref="F1228:F1232"/>
    <mergeCell ref="I1250:I1254"/>
    <mergeCell ref="S1250:S1254"/>
    <mergeCell ref="T1250:T1254"/>
    <mergeCell ref="I1223:I1227"/>
    <mergeCell ref="S1223:S1227"/>
    <mergeCell ref="T1223:T1227"/>
    <mergeCell ref="U1223:U1227"/>
    <mergeCell ref="V1223:V1227"/>
    <mergeCell ref="A1223:A1227"/>
    <mergeCell ref="B1223:B1227"/>
    <mergeCell ref="C1223:C1227"/>
    <mergeCell ref="D1223:D1227"/>
    <mergeCell ref="E1223:E1227"/>
    <mergeCell ref="F1223:F1227"/>
    <mergeCell ref="G1223:G1227"/>
    <mergeCell ref="H1223:H1227"/>
    <mergeCell ref="G1216:G1220"/>
    <mergeCell ref="H1216:H1220"/>
    <mergeCell ref="I1216:I1220"/>
    <mergeCell ref="S1216:S1220"/>
    <mergeCell ref="T1216:T1220"/>
    <mergeCell ref="U1216:U1220"/>
    <mergeCell ref="V1216:V1220"/>
    <mergeCell ref="E1222:V1222"/>
    <mergeCell ref="A1216:A1220"/>
    <mergeCell ref="B1216:B1220"/>
    <mergeCell ref="C1216:C1220"/>
    <mergeCell ref="D1216:D1220"/>
    <mergeCell ref="E1216:E1220"/>
    <mergeCell ref="F1216:F1220"/>
    <mergeCell ref="E1221:J1221"/>
    <mergeCell ref="I1206:I1210"/>
    <mergeCell ref="S1206:S1210"/>
    <mergeCell ref="T1206:T1210"/>
    <mergeCell ref="U1206:U1210"/>
    <mergeCell ref="V1206:V1210"/>
    <mergeCell ref="A1206:A1210"/>
    <mergeCell ref="B1206:B1210"/>
    <mergeCell ref="C1206:C1210"/>
    <mergeCell ref="D1206:D1210"/>
    <mergeCell ref="E1206:E1210"/>
    <mergeCell ref="F1206:F1210"/>
    <mergeCell ref="G1206:G1210"/>
    <mergeCell ref="H1206:H1210"/>
    <mergeCell ref="G1199:G1203"/>
    <mergeCell ref="H1199:H1203"/>
    <mergeCell ref="I1199:I1203"/>
    <mergeCell ref="S1199:S1203"/>
    <mergeCell ref="T1199:T1203"/>
    <mergeCell ref="U1199:U1203"/>
    <mergeCell ref="V1199:V1203"/>
    <mergeCell ref="E1205:V1205"/>
    <mergeCell ref="E1204:J1204"/>
    <mergeCell ref="S1194:S1198"/>
    <mergeCell ref="T1194:T1198"/>
    <mergeCell ref="A1194:A1198"/>
    <mergeCell ref="B1194:B1198"/>
    <mergeCell ref="C1194:C1198"/>
    <mergeCell ref="D1194:D1198"/>
    <mergeCell ref="E1194:E1198"/>
    <mergeCell ref="F1194:F1198"/>
    <mergeCell ref="I1189:I1193"/>
    <mergeCell ref="S1189:S1193"/>
    <mergeCell ref="T1189:T1193"/>
    <mergeCell ref="U1189:U1193"/>
    <mergeCell ref="V1189:V1193"/>
    <mergeCell ref="A1189:A1193"/>
    <mergeCell ref="B1189:B1193"/>
    <mergeCell ref="C1189:C1193"/>
    <mergeCell ref="D1189:D1193"/>
    <mergeCell ref="E1189:E1193"/>
    <mergeCell ref="F1189:F1193"/>
    <mergeCell ref="G1189:G1193"/>
    <mergeCell ref="H1189:H1193"/>
    <mergeCell ref="S1182:S1186"/>
    <mergeCell ref="T1182:T1186"/>
    <mergeCell ref="D1172:D1176"/>
    <mergeCell ref="E1172:E1176"/>
    <mergeCell ref="F1172:F1176"/>
    <mergeCell ref="G1172:G1176"/>
    <mergeCell ref="H1172:H1176"/>
    <mergeCell ref="I1172:I1176"/>
    <mergeCell ref="S1172:S1176"/>
    <mergeCell ref="A1172:A1176"/>
    <mergeCell ref="B1172:B1176"/>
    <mergeCell ref="C1172:C1176"/>
    <mergeCell ref="A1177:A1181"/>
    <mergeCell ref="T1172:T1176"/>
    <mergeCell ref="U1172:U1176"/>
    <mergeCell ref="I1177:I1181"/>
    <mergeCell ref="S1177:S1181"/>
    <mergeCell ref="T1177:T1181"/>
    <mergeCell ref="U1177:U1181"/>
    <mergeCell ref="B1177:B1181"/>
    <mergeCell ref="C1177:C1181"/>
    <mergeCell ref="D1177:D1181"/>
    <mergeCell ref="E1177:E1181"/>
    <mergeCell ref="F1177:F1181"/>
    <mergeCell ref="G1177:G1181"/>
    <mergeCell ref="V1172:V1176"/>
    <mergeCell ref="U1165:U1169"/>
    <mergeCell ref="V1165:V1169"/>
    <mergeCell ref="G1165:G1169"/>
    <mergeCell ref="H1165:H1169"/>
    <mergeCell ref="I1165:I1169"/>
    <mergeCell ref="S1165:S1169"/>
    <mergeCell ref="T1165:T1169"/>
    <mergeCell ref="A1165:A1169"/>
    <mergeCell ref="B1165:B1169"/>
    <mergeCell ref="C1165:C1169"/>
    <mergeCell ref="D1165:D1169"/>
    <mergeCell ref="E1165:E1169"/>
    <mergeCell ref="F1165:F1169"/>
    <mergeCell ref="G1155:G1159"/>
    <mergeCell ref="H1155:H1159"/>
    <mergeCell ref="I1155:I1159"/>
    <mergeCell ref="A1160:A1164"/>
    <mergeCell ref="B1160:B1164"/>
    <mergeCell ref="C1160:C1164"/>
    <mergeCell ref="D1160:D1164"/>
    <mergeCell ref="S1155:S1159"/>
    <mergeCell ref="T1155:T1159"/>
    <mergeCell ref="U1155:U1159"/>
    <mergeCell ref="V1155:V1159"/>
    <mergeCell ref="E1171:V1171"/>
    <mergeCell ref="C1155:C1159"/>
    <mergeCell ref="D1155:D1159"/>
    <mergeCell ref="E1155:E1159"/>
    <mergeCell ref="F1155:F1159"/>
    <mergeCell ref="B1148:B1152"/>
    <mergeCell ref="C1148:C1152"/>
    <mergeCell ref="D1148:D1152"/>
    <mergeCell ref="E1148:E1152"/>
    <mergeCell ref="F1148:F1152"/>
    <mergeCell ref="G1138:G1142"/>
    <mergeCell ref="H1138:H1142"/>
    <mergeCell ref="I1138:I1142"/>
    <mergeCell ref="A1138:A1142"/>
    <mergeCell ref="B1138:B1142"/>
    <mergeCell ref="C1138:C1142"/>
    <mergeCell ref="D1138:D1142"/>
    <mergeCell ref="E1138:E1142"/>
    <mergeCell ref="F1138:F1142"/>
    <mergeCell ref="A1143:A1147"/>
    <mergeCell ref="B1143:B1147"/>
    <mergeCell ref="C1143:C1147"/>
    <mergeCell ref="D1143:D1147"/>
    <mergeCell ref="E1143:E1147"/>
    <mergeCell ref="F1143:F1147"/>
    <mergeCell ref="G1143:G1147"/>
    <mergeCell ref="H1143:H1147"/>
    <mergeCell ref="I1143:I1147"/>
    <mergeCell ref="A1131:A1135"/>
    <mergeCell ref="B1131:B1135"/>
    <mergeCell ref="C1131:C1135"/>
    <mergeCell ref="D1131:D1135"/>
    <mergeCell ref="E1131:E1135"/>
    <mergeCell ref="F1131:F1135"/>
    <mergeCell ref="S1121:S1125"/>
    <mergeCell ref="T1121:T1125"/>
    <mergeCell ref="G1126:G1130"/>
    <mergeCell ref="H1126:H1130"/>
    <mergeCell ref="A1121:A1125"/>
    <mergeCell ref="B1121:B1125"/>
    <mergeCell ref="C1121:C1125"/>
    <mergeCell ref="D1121:D1125"/>
    <mergeCell ref="U1121:U1125"/>
    <mergeCell ref="V1121:V1125"/>
    <mergeCell ref="U1114:U1118"/>
    <mergeCell ref="V1114:V1118"/>
    <mergeCell ref="G1114:G1118"/>
    <mergeCell ref="H1114:H1118"/>
    <mergeCell ref="I1114:I1118"/>
    <mergeCell ref="S1114:S1118"/>
    <mergeCell ref="T1114:T1118"/>
    <mergeCell ref="A1114:A1118"/>
    <mergeCell ref="B1114:B1118"/>
    <mergeCell ref="C1114:C1118"/>
    <mergeCell ref="D1114:D1118"/>
    <mergeCell ref="E1114:E1118"/>
    <mergeCell ref="F1114:F1118"/>
    <mergeCell ref="E1121:E1125"/>
    <mergeCell ref="F1121:F1125"/>
    <mergeCell ref="G1121:G1125"/>
    <mergeCell ref="A1109:A1113"/>
    <mergeCell ref="B1109:B1113"/>
    <mergeCell ref="C1109:C1113"/>
    <mergeCell ref="D1109:D1113"/>
    <mergeCell ref="S1104:S1108"/>
    <mergeCell ref="T1104:T1108"/>
    <mergeCell ref="U1104:U1108"/>
    <mergeCell ref="V1104:V1108"/>
    <mergeCell ref="U1097:U1101"/>
    <mergeCell ref="V1097:V1101"/>
    <mergeCell ref="G1097:G1101"/>
    <mergeCell ref="H1097:H1101"/>
    <mergeCell ref="I1097:I1101"/>
    <mergeCell ref="S1097:S1101"/>
    <mergeCell ref="T1097:T1101"/>
    <mergeCell ref="A1097:A1101"/>
    <mergeCell ref="B1097:B1101"/>
    <mergeCell ref="C1097:C1101"/>
    <mergeCell ref="D1097:D1101"/>
    <mergeCell ref="E1097:E1101"/>
    <mergeCell ref="F1097:F1101"/>
    <mergeCell ref="C1087:C1091"/>
    <mergeCell ref="D1087:D1091"/>
    <mergeCell ref="E1086:V1086"/>
    <mergeCell ref="E1087:E1091"/>
    <mergeCell ref="F1087:F1091"/>
    <mergeCell ref="U1080:U1084"/>
    <mergeCell ref="V1080:V1084"/>
    <mergeCell ref="G1080:G1084"/>
    <mergeCell ref="H1080:H1084"/>
    <mergeCell ref="I1080:I1084"/>
    <mergeCell ref="S1080:S1084"/>
    <mergeCell ref="T1080:T1084"/>
    <mergeCell ref="A1080:A1084"/>
    <mergeCell ref="B1080:B1084"/>
    <mergeCell ref="C1080:C1084"/>
    <mergeCell ref="D1080:D1084"/>
    <mergeCell ref="E1080:E1084"/>
    <mergeCell ref="F1080:F1084"/>
    <mergeCell ref="T1063:T1067"/>
    <mergeCell ref="A1063:A1067"/>
    <mergeCell ref="B1063:B1067"/>
    <mergeCell ref="C1063:C1067"/>
    <mergeCell ref="D1063:D1067"/>
    <mergeCell ref="E1063:E1067"/>
    <mergeCell ref="F1063:F1067"/>
    <mergeCell ref="G1053:G1057"/>
    <mergeCell ref="H1053:H1057"/>
    <mergeCell ref="I1053:I1057"/>
    <mergeCell ref="A1058:A1062"/>
    <mergeCell ref="B1058:B1062"/>
    <mergeCell ref="C1058:C1062"/>
    <mergeCell ref="D1058:D1062"/>
    <mergeCell ref="S1053:S1057"/>
    <mergeCell ref="T1053:T1057"/>
    <mergeCell ref="S1058:S1062"/>
    <mergeCell ref="T1058:T1062"/>
    <mergeCell ref="U1053:U1057"/>
    <mergeCell ref="V1053:V1057"/>
    <mergeCell ref="U1046:U1050"/>
    <mergeCell ref="V1046:V1050"/>
    <mergeCell ref="G1046:G1050"/>
    <mergeCell ref="H1046:H1050"/>
    <mergeCell ref="I1046:I1050"/>
    <mergeCell ref="S1046:S1050"/>
    <mergeCell ref="T1046:T1050"/>
    <mergeCell ref="A1046:A1050"/>
    <mergeCell ref="B1046:B1050"/>
    <mergeCell ref="C1046:C1050"/>
    <mergeCell ref="D1046:D1050"/>
    <mergeCell ref="E1046:E1050"/>
    <mergeCell ref="F1046:F1050"/>
    <mergeCell ref="G1036:G1040"/>
    <mergeCell ref="H1036:H1040"/>
    <mergeCell ref="I1036:I1040"/>
    <mergeCell ref="A1036:A1040"/>
    <mergeCell ref="B1036:B1040"/>
    <mergeCell ref="C1036:C1040"/>
    <mergeCell ref="D1036:D1040"/>
    <mergeCell ref="E1036:E1040"/>
    <mergeCell ref="F1036:F1040"/>
    <mergeCell ref="S1036:S1040"/>
    <mergeCell ref="T1036:T1040"/>
    <mergeCell ref="U1036:U1040"/>
    <mergeCell ref="V1036:V1040"/>
    <mergeCell ref="A1041:A1045"/>
    <mergeCell ref="B1041:B1045"/>
    <mergeCell ref="F988:F992"/>
    <mergeCell ref="S993:S997"/>
    <mergeCell ref="T993:T997"/>
    <mergeCell ref="U993:U997"/>
    <mergeCell ref="V993:V997"/>
    <mergeCell ref="T1022:T1026"/>
    <mergeCell ref="A1022:A1026"/>
    <mergeCell ref="B1022:B1026"/>
    <mergeCell ref="C1022:C1026"/>
    <mergeCell ref="D1022:D1026"/>
    <mergeCell ref="E1022:E1026"/>
    <mergeCell ref="F1022:F1026"/>
    <mergeCell ref="I1017:I1021"/>
    <mergeCell ref="S1017:S1021"/>
    <mergeCell ref="T1017:T1021"/>
    <mergeCell ref="U1017:U1021"/>
    <mergeCell ref="V1017:V1021"/>
    <mergeCell ref="A1017:A1021"/>
    <mergeCell ref="B1017:B1021"/>
    <mergeCell ref="C1017:C1021"/>
    <mergeCell ref="D1017:D1021"/>
    <mergeCell ref="E1017:E1021"/>
    <mergeCell ref="F1017:F1021"/>
    <mergeCell ref="G1017:G1021"/>
    <mergeCell ref="H1017:H1021"/>
    <mergeCell ref="D993:D997"/>
    <mergeCell ref="E993:E997"/>
    <mergeCell ref="F993:F997"/>
    <mergeCell ref="G1010:G1014"/>
    <mergeCell ref="H1010:H1014"/>
    <mergeCell ref="I1010:I1014"/>
    <mergeCell ref="U1005:U1009"/>
    <mergeCell ref="E999:V999"/>
    <mergeCell ref="A993:A997"/>
    <mergeCell ref="B993:B997"/>
    <mergeCell ref="C993:C997"/>
    <mergeCell ref="I983:I987"/>
    <mergeCell ref="S983:S987"/>
    <mergeCell ref="T983:T987"/>
    <mergeCell ref="U983:U987"/>
    <mergeCell ref="V983:V987"/>
    <mergeCell ref="A983:A987"/>
    <mergeCell ref="B983:B987"/>
    <mergeCell ref="C983:C987"/>
    <mergeCell ref="D983:D987"/>
    <mergeCell ref="E983:E987"/>
    <mergeCell ref="F983:F987"/>
    <mergeCell ref="G983:G987"/>
    <mergeCell ref="H983:H987"/>
    <mergeCell ref="G993:G997"/>
    <mergeCell ref="H993:H997"/>
    <mergeCell ref="I993:I997"/>
    <mergeCell ref="U988:U992"/>
    <mergeCell ref="V988:V992"/>
    <mergeCell ref="G988:G992"/>
    <mergeCell ref="H988:H992"/>
    <mergeCell ref="I988:I992"/>
    <mergeCell ref="S988:S992"/>
    <mergeCell ref="T988:T992"/>
    <mergeCell ref="A988:A992"/>
    <mergeCell ref="B988:B992"/>
    <mergeCell ref="C988:C992"/>
    <mergeCell ref="D988:D992"/>
    <mergeCell ref="E988:E992"/>
    <mergeCell ref="G976:G980"/>
    <mergeCell ref="H976:H980"/>
    <mergeCell ref="I976:I980"/>
    <mergeCell ref="S976:S980"/>
    <mergeCell ref="T976:T980"/>
    <mergeCell ref="U976:U980"/>
    <mergeCell ref="V976:V980"/>
    <mergeCell ref="E982:V982"/>
    <mergeCell ref="C971:C975"/>
    <mergeCell ref="D971:D975"/>
    <mergeCell ref="E971:E975"/>
    <mergeCell ref="F971:F975"/>
    <mergeCell ref="I966:I970"/>
    <mergeCell ref="S966:S970"/>
    <mergeCell ref="T966:T970"/>
    <mergeCell ref="U966:U970"/>
    <mergeCell ref="V966:V970"/>
    <mergeCell ref="A966:A970"/>
    <mergeCell ref="B966:B970"/>
    <mergeCell ref="C966:C970"/>
    <mergeCell ref="D966:D970"/>
    <mergeCell ref="E966:E970"/>
    <mergeCell ref="F966:F970"/>
    <mergeCell ref="G966:G970"/>
    <mergeCell ref="H966:H970"/>
    <mergeCell ref="S959:S963"/>
    <mergeCell ref="T959:T963"/>
    <mergeCell ref="D949:D953"/>
    <mergeCell ref="E949:E953"/>
    <mergeCell ref="F949:F953"/>
    <mergeCell ref="G949:G953"/>
    <mergeCell ref="H949:H953"/>
    <mergeCell ref="I949:I953"/>
    <mergeCell ref="S949:S953"/>
    <mergeCell ref="A949:A953"/>
    <mergeCell ref="B949:B953"/>
    <mergeCell ref="C949:C953"/>
    <mergeCell ref="A954:A958"/>
    <mergeCell ref="T949:T953"/>
    <mergeCell ref="B954:B958"/>
    <mergeCell ref="C954:C958"/>
    <mergeCell ref="D954:D958"/>
    <mergeCell ref="E954:E958"/>
    <mergeCell ref="F954:F958"/>
    <mergeCell ref="G954:G958"/>
    <mergeCell ref="U959:U963"/>
    <mergeCell ref="A942:A946"/>
    <mergeCell ref="B942:B946"/>
    <mergeCell ref="C942:C946"/>
    <mergeCell ref="D942:D946"/>
    <mergeCell ref="E942:E946"/>
    <mergeCell ref="F942:F946"/>
    <mergeCell ref="G932:G936"/>
    <mergeCell ref="I932:I936"/>
    <mergeCell ref="A937:A941"/>
    <mergeCell ref="B937:B941"/>
    <mergeCell ref="C937:C941"/>
    <mergeCell ref="D937:D941"/>
    <mergeCell ref="S937:S941"/>
    <mergeCell ref="T937:T941"/>
    <mergeCell ref="U937:U941"/>
    <mergeCell ref="A932:A936"/>
    <mergeCell ref="B932:B936"/>
    <mergeCell ref="C932:C936"/>
    <mergeCell ref="D932:D936"/>
    <mergeCell ref="E932:E936"/>
    <mergeCell ref="F932:F936"/>
    <mergeCell ref="H933:H934"/>
    <mergeCell ref="H935:H936"/>
    <mergeCell ref="S932:S934"/>
    <mergeCell ref="S935:S936"/>
    <mergeCell ref="U935:U936"/>
    <mergeCell ref="U932:U934"/>
    <mergeCell ref="E914:V914"/>
    <mergeCell ref="E915:E919"/>
    <mergeCell ref="F915:F919"/>
    <mergeCell ref="U898:U902"/>
    <mergeCell ref="V898:V902"/>
    <mergeCell ref="G898:G902"/>
    <mergeCell ref="H898:H902"/>
    <mergeCell ref="I898:I902"/>
    <mergeCell ref="S898:S902"/>
    <mergeCell ref="T898:T902"/>
    <mergeCell ref="A898:A902"/>
    <mergeCell ref="B898:B902"/>
    <mergeCell ref="C898:C902"/>
    <mergeCell ref="D898:D902"/>
    <mergeCell ref="E898:E902"/>
    <mergeCell ref="F898:F902"/>
    <mergeCell ref="E913:J913"/>
    <mergeCell ref="H916:H917"/>
    <mergeCell ref="H918:H919"/>
    <mergeCell ref="S915:S919"/>
    <mergeCell ref="T915:T919"/>
    <mergeCell ref="U915:U919"/>
    <mergeCell ref="V915:V919"/>
    <mergeCell ref="G915:G919"/>
    <mergeCell ref="I915:I919"/>
    <mergeCell ref="A915:A919"/>
    <mergeCell ref="B915:B919"/>
    <mergeCell ref="C915:C919"/>
    <mergeCell ref="D915:D919"/>
    <mergeCell ref="E908:E912"/>
    <mergeCell ref="A908:A912"/>
    <mergeCell ref="B908:B912"/>
    <mergeCell ref="A874:V874"/>
    <mergeCell ref="C875:V875"/>
    <mergeCell ref="D876:V876"/>
    <mergeCell ref="E877:V877"/>
    <mergeCell ref="A878:A882"/>
    <mergeCell ref="B878:B882"/>
    <mergeCell ref="C878:C882"/>
    <mergeCell ref="D878:D882"/>
    <mergeCell ref="U864:U868"/>
    <mergeCell ref="V864:V868"/>
    <mergeCell ref="G864:G868"/>
    <mergeCell ref="H864:H868"/>
    <mergeCell ref="I864:I868"/>
    <mergeCell ref="S864:S868"/>
    <mergeCell ref="T864:T868"/>
    <mergeCell ref="A864:A868"/>
    <mergeCell ref="B864:B868"/>
    <mergeCell ref="C864:C868"/>
    <mergeCell ref="D864:D868"/>
    <mergeCell ref="E864:E868"/>
    <mergeCell ref="F864:F868"/>
    <mergeCell ref="C871:J871"/>
    <mergeCell ref="B872:J872"/>
    <mergeCell ref="S847:S851"/>
    <mergeCell ref="T847:T851"/>
    <mergeCell ref="A847:A851"/>
    <mergeCell ref="B847:B851"/>
    <mergeCell ref="C847:C851"/>
    <mergeCell ref="D847:D851"/>
    <mergeCell ref="E847:E851"/>
    <mergeCell ref="F847:F851"/>
    <mergeCell ref="G813:G817"/>
    <mergeCell ref="H813:H817"/>
    <mergeCell ref="I813:I817"/>
    <mergeCell ref="S813:S817"/>
    <mergeCell ref="T813:T817"/>
    <mergeCell ref="A813:A817"/>
    <mergeCell ref="B813:B817"/>
    <mergeCell ref="C813:C817"/>
    <mergeCell ref="D813:D817"/>
    <mergeCell ref="E813:E817"/>
    <mergeCell ref="F813:F817"/>
    <mergeCell ref="S825:S829"/>
    <mergeCell ref="T825:T829"/>
    <mergeCell ref="I830:I834"/>
    <mergeCell ref="S830:S834"/>
    <mergeCell ref="T830:T834"/>
    <mergeCell ref="A830:A834"/>
    <mergeCell ref="B830:B834"/>
    <mergeCell ref="C830:C834"/>
    <mergeCell ref="G820:G824"/>
    <mergeCell ref="H820:H824"/>
    <mergeCell ref="I820:I824"/>
    <mergeCell ref="A825:A829"/>
    <mergeCell ref="B825:B829"/>
    <mergeCell ref="A781:A785"/>
    <mergeCell ref="B781:B785"/>
    <mergeCell ref="C781:C785"/>
    <mergeCell ref="D781:D785"/>
    <mergeCell ref="T796:T800"/>
    <mergeCell ref="G803:G807"/>
    <mergeCell ref="U791:U795"/>
    <mergeCell ref="V791:V795"/>
    <mergeCell ref="A796:A800"/>
    <mergeCell ref="B796:B800"/>
    <mergeCell ref="C796:C800"/>
    <mergeCell ref="D796:D800"/>
    <mergeCell ref="E796:E800"/>
    <mergeCell ref="F796:F800"/>
    <mergeCell ref="G796:G800"/>
    <mergeCell ref="H796:H800"/>
    <mergeCell ref="U776:U780"/>
    <mergeCell ref="V776:V780"/>
    <mergeCell ref="U781:U785"/>
    <mergeCell ref="V781:V785"/>
    <mergeCell ref="E781:E785"/>
    <mergeCell ref="F781:F785"/>
    <mergeCell ref="G781:G785"/>
    <mergeCell ref="I781:I785"/>
    <mergeCell ref="G776:G780"/>
    <mergeCell ref="I776:I780"/>
    <mergeCell ref="S776:S780"/>
    <mergeCell ref="T776:T780"/>
    <mergeCell ref="E776:E780"/>
    <mergeCell ref="F776:F780"/>
    <mergeCell ref="B786:B790"/>
    <mergeCell ref="C786:C790"/>
    <mergeCell ref="A776:A780"/>
    <mergeCell ref="B776:B780"/>
    <mergeCell ref="C776:C780"/>
    <mergeCell ref="D776:D780"/>
    <mergeCell ref="A771:A775"/>
    <mergeCell ref="B771:B775"/>
    <mergeCell ref="C771:C775"/>
    <mergeCell ref="D771:D775"/>
    <mergeCell ref="E786:E790"/>
    <mergeCell ref="F786:F790"/>
    <mergeCell ref="I791:I795"/>
    <mergeCell ref="I725:I729"/>
    <mergeCell ref="S725:S729"/>
    <mergeCell ref="T725:T729"/>
    <mergeCell ref="U725:U729"/>
    <mergeCell ref="V725:V729"/>
    <mergeCell ref="E731:V731"/>
    <mergeCell ref="S737:S741"/>
    <mergeCell ref="T737:T741"/>
    <mergeCell ref="U737:U741"/>
    <mergeCell ref="V737:V741"/>
    <mergeCell ref="A725:A729"/>
    <mergeCell ref="B725:B729"/>
    <mergeCell ref="C725:C729"/>
    <mergeCell ref="D725:D729"/>
    <mergeCell ref="E725:E729"/>
    <mergeCell ref="F725:F729"/>
    <mergeCell ref="G725:G729"/>
    <mergeCell ref="H725:H729"/>
    <mergeCell ref="A742:A746"/>
    <mergeCell ref="B742:B746"/>
    <mergeCell ref="C742:C746"/>
    <mergeCell ref="U732:U736"/>
    <mergeCell ref="V732:V736"/>
    <mergeCell ref="G708:G712"/>
    <mergeCell ref="H708:H712"/>
    <mergeCell ref="E715:E719"/>
    <mergeCell ref="F715:F719"/>
    <mergeCell ref="U698:U702"/>
    <mergeCell ref="V698:V702"/>
    <mergeCell ref="U703:U707"/>
    <mergeCell ref="V703:V707"/>
    <mergeCell ref="U771:U775"/>
    <mergeCell ref="V771:V775"/>
    <mergeCell ref="I720:I724"/>
    <mergeCell ref="S720:S724"/>
    <mergeCell ref="T720:T724"/>
    <mergeCell ref="U715:U719"/>
    <mergeCell ref="V715:V719"/>
    <mergeCell ref="T756:T760"/>
    <mergeCell ref="I766:I770"/>
    <mergeCell ref="S766:S770"/>
    <mergeCell ref="T766:T770"/>
    <mergeCell ref="U766:U770"/>
    <mergeCell ref="V766:V770"/>
    <mergeCell ref="U761:U765"/>
    <mergeCell ref="V761:V765"/>
    <mergeCell ref="S771:S775"/>
    <mergeCell ref="T771:T775"/>
    <mergeCell ref="S751:S753"/>
    <mergeCell ref="S754:S755"/>
    <mergeCell ref="T751:T753"/>
    <mergeCell ref="U751:U753"/>
    <mergeCell ref="V751:V753"/>
    <mergeCell ref="V691:V695"/>
    <mergeCell ref="U691:U695"/>
    <mergeCell ref="E697:V697"/>
    <mergeCell ref="A698:A702"/>
    <mergeCell ref="B698:B702"/>
    <mergeCell ref="C698:C702"/>
    <mergeCell ref="D698:D702"/>
    <mergeCell ref="E698:E702"/>
    <mergeCell ref="F698:F702"/>
    <mergeCell ref="A691:A695"/>
    <mergeCell ref="B691:B695"/>
    <mergeCell ref="C691:C695"/>
    <mergeCell ref="D691:D695"/>
    <mergeCell ref="A708:A712"/>
    <mergeCell ref="B708:B712"/>
    <mergeCell ref="C708:C712"/>
    <mergeCell ref="D708:D712"/>
    <mergeCell ref="E708:E712"/>
    <mergeCell ref="F708:F712"/>
    <mergeCell ref="I708:I712"/>
    <mergeCell ref="S708:S712"/>
    <mergeCell ref="T708:T712"/>
    <mergeCell ref="U708:U712"/>
    <mergeCell ref="V708:V712"/>
    <mergeCell ref="C642:C646"/>
    <mergeCell ref="D642:D646"/>
    <mergeCell ref="E642:E646"/>
    <mergeCell ref="F642:F646"/>
    <mergeCell ref="G642:G646"/>
    <mergeCell ref="H642:H646"/>
    <mergeCell ref="S632:S636"/>
    <mergeCell ref="F637:F641"/>
    <mergeCell ref="S642:S646"/>
    <mergeCell ref="U617:U621"/>
    <mergeCell ref="I607:I611"/>
    <mergeCell ref="S607:S611"/>
    <mergeCell ref="T607:T611"/>
    <mergeCell ref="U607:U611"/>
    <mergeCell ref="A654:A658"/>
    <mergeCell ref="B654:B658"/>
    <mergeCell ref="C654:C658"/>
    <mergeCell ref="D654:D658"/>
    <mergeCell ref="E654:E658"/>
    <mergeCell ref="F654:F658"/>
    <mergeCell ref="A647:A651"/>
    <mergeCell ref="B647:B651"/>
    <mergeCell ref="C647:C651"/>
    <mergeCell ref="D647:D651"/>
    <mergeCell ref="E647:E651"/>
    <mergeCell ref="F647:F651"/>
    <mergeCell ref="G647:G651"/>
    <mergeCell ref="D622:D626"/>
    <mergeCell ref="E622:E626"/>
    <mergeCell ref="F622:F626"/>
    <mergeCell ref="G622:G626"/>
    <mergeCell ref="G637:G641"/>
    <mergeCell ref="V617:V621"/>
    <mergeCell ref="U622:U626"/>
    <mergeCell ref="V622:V626"/>
    <mergeCell ref="U632:U636"/>
    <mergeCell ref="V632:V636"/>
    <mergeCell ref="U637:U641"/>
    <mergeCell ref="V637:V641"/>
    <mergeCell ref="T627:T631"/>
    <mergeCell ref="U642:U646"/>
    <mergeCell ref="V642:V646"/>
    <mergeCell ref="T637:T641"/>
    <mergeCell ref="T632:T636"/>
    <mergeCell ref="T642:T646"/>
    <mergeCell ref="G576:G580"/>
    <mergeCell ref="I576:I580"/>
    <mergeCell ref="S576:S580"/>
    <mergeCell ref="T576:T580"/>
    <mergeCell ref="H637:H641"/>
    <mergeCell ref="I637:I641"/>
    <mergeCell ref="S637:S641"/>
    <mergeCell ref="U581:U585"/>
    <mergeCell ref="V581:V585"/>
    <mergeCell ref="G586:G590"/>
    <mergeCell ref="A576:A580"/>
    <mergeCell ref="B576:B580"/>
    <mergeCell ref="C576:C580"/>
    <mergeCell ref="D576:D580"/>
    <mergeCell ref="E576:E580"/>
    <mergeCell ref="F576:F580"/>
    <mergeCell ref="A607:A611"/>
    <mergeCell ref="B607:B611"/>
    <mergeCell ref="C607:C611"/>
    <mergeCell ref="D607:D611"/>
    <mergeCell ref="E607:E611"/>
    <mergeCell ref="F607:F611"/>
    <mergeCell ref="G607:G611"/>
    <mergeCell ref="G602:G606"/>
    <mergeCell ref="I602:I606"/>
    <mergeCell ref="S602:S606"/>
    <mergeCell ref="T602:T606"/>
    <mergeCell ref="A602:A606"/>
    <mergeCell ref="B602:B606"/>
    <mergeCell ref="C602:C606"/>
    <mergeCell ref="D602:D606"/>
    <mergeCell ref="E602:E606"/>
    <mergeCell ref="F602:F606"/>
    <mergeCell ref="T581:T585"/>
    <mergeCell ref="C593:J593"/>
    <mergeCell ref="A586:A590"/>
    <mergeCell ref="B586:B590"/>
    <mergeCell ref="C586:C590"/>
    <mergeCell ref="D586:D590"/>
    <mergeCell ref="E586:E590"/>
    <mergeCell ref="F586:F590"/>
    <mergeCell ref="A581:A585"/>
    <mergeCell ref="I571:I575"/>
    <mergeCell ref="S571:S575"/>
    <mergeCell ref="T571:T575"/>
    <mergeCell ref="U571:U575"/>
    <mergeCell ref="V571:V575"/>
    <mergeCell ref="A571:A575"/>
    <mergeCell ref="B571:B575"/>
    <mergeCell ref="C571:C575"/>
    <mergeCell ref="D571:D575"/>
    <mergeCell ref="E571:E575"/>
    <mergeCell ref="F571:F575"/>
    <mergeCell ref="G571:G575"/>
    <mergeCell ref="G566:G570"/>
    <mergeCell ref="I566:I570"/>
    <mergeCell ref="H574:H575"/>
    <mergeCell ref="I597:I601"/>
    <mergeCell ref="S597:S601"/>
    <mergeCell ref="T597:T601"/>
    <mergeCell ref="U597:U601"/>
    <mergeCell ref="V597:V601"/>
    <mergeCell ref="D595:V595"/>
    <mergeCell ref="E596:V596"/>
    <mergeCell ref="A597:A601"/>
    <mergeCell ref="B597:B601"/>
    <mergeCell ref="C597:C601"/>
    <mergeCell ref="D597:D601"/>
    <mergeCell ref="E597:E601"/>
    <mergeCell ref="F597:F601"/>
    <mergeCell ref="G597:G601"/>
    <mergeCell ref="U576:U580"/>
    <mergeCell ref="V576:V580"/>
    <mergeCell ref="C594:V594"/>
    <mergeCell ref="U559:U563"/>
    <mergeCell ref="V559:V563"/>
    <mergeCell ref="E565:V565"/>
    <mergeCell ref="A566:A570"/>
    <mergeCell ref="B566:B570"/>
    <mergeCell ref="C566:C570"/>
    <mergeCell ref="D566:D570"/>
    <mergeCell ref="E566:E570"/>
    <mergeCell ref="F566:F570"/>
    <mergeCell ref="G559:G563"/>
    <mergeCell ref="H559:H563"/>
    <mergeCell ref="I559:I563"/>
    <mergeCell ref="S559:S563"/>
    <mergeCell ref="T559:T563"/>
    <mergeCell ref="A559:A563"/>
    <mergeCell ref="B559:B563"/>
    <mergeCell ref="C559:C563"/>
    <mergeCell ref="D559:D563"/>
    <mergeCell ref="E559:E563"/>
    <mergeCell ref="F559:F563"/>
    <mergeCell ref="S566:S568"/>
    <mergeCell ref="S569:S570"/>
    <mergeCell ref="T566:T568"/>
    <mergeCell ref="U566:U568"/>
    <mergeCell ref="V566:V568"/>
    <mergeCell ref="V569:V570"/>
    <mergeCell ref="U569:U570"/>
    <mergeCell ref="T569:T570"/>
    <mergeCell ref="I554:I558"/>
    <mergeCell ref="S554:S558"/>
    <mergeCell ref="T554:T558"/>
    <mergeCell ref="U554:U558"/>
    <mergeCell ref="V554:V558"/>
    <mergeCell ref="U549:U553"/>
    <mergeCell ref="V549:V553"/>
    <mergeCell ref="A554:A558"/>
    <mergeCell ref="B554:B558"/>
    <mergeCell ref="C554:C558"/>
    <mergeCell ref="D554:D558"/>
    <mergeCell ref="E554:E558"/>
    <mergeCell ref="F554:F558"/>
    <mergeCell ref="G554:G558"/>
    <mergeCell ref="H554:H558"/>
    <mergeCell ref="G549:G553"/>
    <mergeCell ref="H549:H553"/>
    <mergeCell ref="I549:I553"/>
    <mergeCell ref="S549:S553"/>
    <mergeCell ref="T549:T553"/>
    <mergeCell ref="U542:U546"/>
    <mergeCell ref="V542:V546"/>
    <mergeCell ref="E548:V548"/>
    <mergeCell ref="A549:A553"/>
    <mergeCell ref="B549:B553"/>
    <mergeCell ref="C549:C553"/>
    <mergeCell ref="D549:D553"/>
    <mergeCell ref="E549:E553"/>
    <mergeCell ref="F549:F553"/>
    <mergeCell ref="G542:G546"/>
    <mergeCell ref="H542:H546"/>
    <mergeCell ref="I542:I546"/>
    <mergeCell ref="S542:S546"/>
    <mergeCell ref="T542:T546"/>
    <mergeCell ref="A542:A546"/>
    <mergeCell ref="B542:B546"/>
    <mergeCell ref="C542:C546"/>
    <mergeCell ref="D542:D546"/>
    <mergeCell ref="E542:E546"/>
    <mergeCell ref="F542:F546"/>
    <mergeCell ref="I537:I541"/>
    <mergeCell ref="S537:S541"/>
    <mergeCell ref="T537:T541"/>
    <mergeCell ref="U537:U541"/>
    <mergeCell ref="V537:V541"/>
    <mergeCell ref="U532:U536"/>
    <mergeCell ref="V532:V536"/>
    <mergeCell ref="A537:A541"/>
    <mergeCell ref="B537:B541"/>
    <mergeCell ref="C537:C541"/>
    <mergeCell ref="D537:D541"/>
    <mergeCell ref="E537:E541"/>
    <mergeCell ref="F537:F541"/>
    <mergeCell ref="G537:G541"/>
    <mergeCell ref="H537:H541"/>
    <mergeCell ref="G532:G536"/>
    <mergeCell ref="I532:I536"/>
    <mergeCell ref="S532:S536"/>
    <mergeCell ref="T532:T536"/>
    <mergeCell ref="U525:U529"/>
    <mergeCell ref="V525:V529"/>
    <mergeCell ref="E531:V531"/>
    <mergeCell ref="A532:A536"/>
    <mergeCell ref="B532:B536"/>
    <mergeCell ref="C532:C536"/>
    <mergeCell ref="D532:D536"/>
    <mergeCell ref="E532:E536"/>
    <mergeCell ref="F532:F536"/>
    <mergeCell ref="G525:G529"/>
    <mergeCell ref="H525:H529"/>
    <mergeCell ref="I525:I529"/>
    <mergeCell ref="S525:S529"/>
    <mergeCell ref="T525:T529"/>
    <mergeCell ref="A525:A529"/>
    <mergeCell ref="B525:B529"/>
    <mergeCell ref="C525:C529"/>
    <mergeCell ref="D525:D529"/>
    <mergeCell ref="E525:E529"/>
    <mergeCell ref="F525:F529"/>
    <mergeCell ref="H535:H536"/>
    <mergeCell ref="I520:I524"/>
    <mergeCell ref="S520:S524"/>
    <mergeCell ref="T520:T524"/>
    <mergeCell ref="U520:U524"/>
    <mergeCell ref="V520:V524"/>
    <mergeCell ref="U515:U519"/>
    <mergeCell ref="V515:V519"/>
    <mergeCell ref="A520:A524"/>
    <mergeCell ref="B520:B524"/>
    <mergeCell ref="C520:C524"/>
    <mergeCell ref="D520:D524"/>
    <mergeCell ref="E520:E524"/>
    <mergeCell ref="F520:F524"/>
    <mergeCell ref="G520:G524"/>
    <mergeCell ref="H520:H524"/>
    <mergeCell ref="G515:G519"/>
    <mergeCell ref="H515:H519"/>
    <mergeCell ref="I515:I519"/>
    <mergeCell ref="S515:S519"/>
    <mergeCell ref="T515:T519"/>
    <mergeCell ref="D513:V513"/>
    <mergeCell ref="E514:V514"/>
    <mergeCell ref="A515:A519"/>
    <mergeCell ref="B515:B519"/>
    <mergeCell ref="C515:C519"/>
    <mergeCell ref="D515:D519"/>
    <mergeCell ref="E515:E519"/>
    <mergeCell ref="F515:F519"/>
    <mergeCell ref="I506:I510"/>
    <mergeCell ref="S506:S510"/>
    <mergeCell ref="T506:T510"/>
    <mergeCell ref="U506:U510"/>
    <mergeCell ref="V506:V510"/>
    <mergeCell ref="U501:U505"/>
    <mergeCell ref="V501:V505"/>
    <mergeCell ref="A506:A510"/>
    <mergeCell ref="B506:B510"/>
    <mergeCell ref="C506:C510"/>
    <mergeCell ref="D506:D510"/>
    <mergeCell ref="E506:E510"/>
    <mergeCell ref="F506:F510"/>
    <mergeCell ref="G506:G510"/>
    <mergeCell ref="H506:H510"/>
    <mergeCell ref="G501:G505"/>
    <mergeCell ref="H501:H505"/>
    <mergeCell ref="I501:I505"/>
    <mergeCell ref="S501:S505"/>
    <mergeCell ref="T501:T505"/>
    <mergeCell ref="A501:A505"/>
    <mergeCell ref="B501:B505"/>
    <mergeCell ref="C501:C505"/>
    <mergeCell ref="D501:D505"/>
    <mergeCell ref="E501:E505"/>
    <mergeCell ref="F501:F505"/>
    <mergeCell ref="I496:I500"/>
    <mergeCell ref="S496:S500"/>
    <mergeCell ref="T496:T500"/>
    <mergeCell ref="U496:U500"/>
    <mergeCell ref="V496:V500"/>
    <mergeCell ref="E495:V495"/>
    <mergeCell ref="A496:A500"/>
    <mergeCell ref="B496:B500"/>
    <mergeCell ref="C496:C500"/>
    <mergeCell ref="D496:D500"/>
    <mergeCell ref="E496:E500"/>
    <mergeCell ref="F496:F500"/>
    <mergeCell ref="G496:G500"/>
    <mergeCell ref="H496:H500"/>
    <mergeCell ref="I489:I493"/>
    <mergeCell ref="S489:S493"/>
    <mergeCell ref="T489:T493"/>
    <mergeCell ref="U489:U493"/>
    <mergeCell ref="V489:V493"/>
    <mergeCell ref="U484:U488"/>
    <mergeCell ref="V484:V488"/>
    <mergeCell ref="A489:A493"/>
    <mergeCell ref="B489:B493"/>
    <mergeCell ref="C489:C493"/>
    <mergeCell ref="D489:D493"/>
    <mergeCell ref="E489:E493"/>
    <mergeCell ref="F489:F493"/>
    <mergeCell ref="G489:G493"/>
    <mergeCell ref="H489:H493"/>
    <mergeCell ref="G484:G488"/>
    <mergeCell ref="H484:H488"/>
    <mergeCell ref="I484:I488"/>
    <mergeCell ref="S484:S488"/>
    <mergeCell ref="T484:T488"/>
    <mergeCell ref="A484:A488"/>
    <mergeCell ref="B484:B488"/>
    <mergeCell ref="C484:C488"/>
    <mergeCell ref="D484:D488"/>
    <mergeCell ref="E484:E488"/>
    <mergeCell ref="F484:F488"/>
    <mergeCell ref="I479:I483"/>
    <mergeCell ref="S479:S483"/>
    <mergeCell ref="T479:T483"/>
    <mergeCell ref="U479:U483"/>
    <mergeCell ref="V479:V483"/>
    <mergeCell ref="E478:V478"/>
    <mergeCell ref="A479:A483"/>
    <mergeCell ref="B479:B483"/>
    <mergeCell ref="C479:C483"/>
    <mergeCell ref="D479:D483"/>
    <mergeCell ref="E479:E483"/>
    <mergeCell ref="F479:F483"/>
    <mergeCell ref="G479:G483"/>
    <mergeCell ref="H479:H483"/>
    <mergeCell ref="I472:I476"/>
    <mergeCell ref="S472:S476"/>
    <mergeCell ref="T472:T476"/>
    <mergeCell ref="U472:U476"/>
    <mergeCell ref="V472:V476"/>
    <mergeCell ref="U467:U471"/>
    <mergeCell ref="V467:V471"/>
    <mergeCell ref="A472:A476"/>
    <mergeCell ref="B472:B476"/>
    <mergeCell ref="C472:C476"/>
    <mergeCell ref="D472:D476"/>
    <mergeCell ref="E472:E476"/>
    <mergeCell ref="F472:F476"/>
    <mergeCell ref="G472:G476"/>
    <mergeCell ref="H472:H476"/>
    <mergeCell ref="G467:G471"/>
    <mergeCell ref="H467:H471"/>
    <mergeCell ref="I467:I471"/>
    <mergeCell ref="S467:S471"/>
    <mergeCell ref="T467:T471"/>
    <mergeCell ref="A467:A471"/>
    <mergeCell ref="B467:B471"/>
    <mergeCell ref="C467:C471"/>
    <mergeCell ref="D467:D471"/>
    <mergeCell ref="E467:E471"/>
    <mergeCell ref="F467:F471"/>
    <mergeCell ref="I462:I466"/>
    <mergeCell ref="S462:S466"/>
    <mergeCell ref="T462:T466"/>
    <mergeCell ref="U462:U466"/>
    <mergeCell ref="V462:V466"/>
    <mergeCell ref="E461:V461"/>
    <mergeCell ref="A462:A466"/>
    <mergeCell ref="B462:B466"/>
    <mergeCell ref="C462:C466"/>
    <mergeCell ref="D462:D466"/>
    <mergeCell ref="E462:E466"/>
    <mergeCell ref="F462:F466"/>
    <mergeCell ref="G462:G466"/>
    <mergeCell ref="H462:H466"/>
    <mergeCell ref="I455:I459"/>
    <mergeCell ref="S455:S459"/>
    <mergeCell ref="T455:T459"/>
    <mergeCell ref="U455:U459"/>
    <mergeCell ref="V455:V459"/>
    <mergeCell ref="U450:U454"/>
    <mergeCell ref="V450:V454"/>
    <mergeCell ref="A455:A459"/>
    <mergeCell ref="B455:B459"/>
    <mergeCell ref="C455:C459"/>
    <mergeCell ref="D455:D459"/>
    <mergeCell ref="E455:E459"/>
    <mergeCell ref="F455:F459"/>
    <mergeCell ref="G455:G459"/>
    <mergeCell ref="H455:H459"/>
    <mergeCell ref="G450:G454"/>
    <mergeCell ref="H450:H454"/>
    <mergeCell ref="I450:I454"/>
    <mergeCell ref="S450:S454"/>
    <mergeCell ref="T450:T454"/>
    <mergeCell ref="A450:A454"/>
    <mergeCell ref="B450:B454"/>
    <mergeCell ref="C450:C454"/>
    <mergeCell ref="D450:D454"/>
    <mergeCell ref="E450:E454"/>
    <mergeCell ref="F450:F454"/>
    <mergeCell ref="I445:I449"/>
    <mergeCell ref="S445:S449"/>
    <mergeCell ref="T445:T449"/>
    <mergeCell ref="U445:U449"/>
    <mergeCell ref="V445:V449"/>
    <mergeCell ref="E444:V444"/>
    <mergeCell ref="A445:A449"/>
    <mergeCell ref="B445:B449"/>
    <mergeCell ref="C445:C449"/>
    <mergeCell ref="D445:D449"/>
    <mergeCell ref="E445:E449"/>
    <mergeCell ref="F445:F449"/>
    <mergeCell ref="G445:G449"/>
    <mergeCell ref="H445:H449"/>
    <mergeCell ref="I438:I442"/>
    <mergeCell ref="S438:S442"/>
    <mergeCell ref="T438:T442"/>
    <mergeCell ref="U438:U442"/>
    <mergeCell ref="V438:V442"/>
    <mergeCell ref="U433:U437"/>
    <mergeCell ref="V433:V437"/>
    <mergeCell ref="A438:A442"/>
    <mergeCell ref="B438:B442"/>
    <mergeCell ref="C438:C442"/>
    <mergeCell ref="D438:D442"/>
    <mergeCell ref="E438:E442"/>
    <mergeCell ref="F438:F442"/>
    <mergeCell ref="G438:G442"/>
    <mergeCell ref="H438:H442"/>
    <mergeCell ref="G433:G437"/>
    <mergeCell ref="H433:H437"/>
    <mergeCell ref="I433:I437"/>
    <mergeCell ref="S433:S437"/>
    <mergeCell ref="T433:T437"/>
    <mergeCell ref="A433:A437"/>
    <mergeCell ref="B433:B437"/>
    <mergeCell ref="C433:C437"/>
    <mergeCell ref="D433:D437"/>
    <mergeCell ref="E433:E437"/>
    <mergeCell ref="F433:F437"/>
    <mergeCell ref="I428:I432"/>
    <mergeCell ref="S428:S432"/>
    <mergeCell ref="T428:T432"/>
    <mergeCell ref="U428:U432"/>
    <mergeCell ref="V428:V432"/>
    <mergeCell ref="E427:V427"/>
    <mergeCell ref="A428:A432"/>
    <mergeCell ref="B428:B432"/>
    <mergeCell ref="C428:C432"/>
    <mergeCell ref="D428:D432"/>
    <mergeCell ref="E428:E432"/>
    <mergeCell ref="F428:F432"/>
    <mergeCell ref="G428:G432"/>
    <mergeCell ref="H428:H432"/>
    <mergeCell ref="I421:I425"/>
    <mergeCell ref="S421:S425"/>
    <mergeCell ref="T421:T425"/>
    <mergeCell ref="U421:U425"/>
    <mergeCell ref="V421:V425"/>
    <mergeCell ref="U416:U420"/>
    <mergeCell ref="V416:V420"/>
    <mergeCell ref="A421:A425"/>
    <mergeCell ref="B421:B425"/>
    <mergeCell ref="C421:C425"/>
    <mergeCell ref="D421:D425"/>
    <mergeCell ref="E421:E425"/>
    <mergeCell ref="F421:F425"/>
    <mergeCell ref="G421:G425"/>
    <mergeCell ref="H421:H425"/>
    <mergeCell ref="G416:G420"/>
    <mergeCell ref="H416:H420"/>
    <mergeCell ref="I416:I420"/>
    <mergeCell ref="S416:S420"/>
    <mergeCell ref="T416:T420"/>
    <mergeCell ref="A416:A420"/>
    <mergeCell ref="B416:B420"/>
    <mergeCell ref="C416:C420"/>
    <mergeCell ref="D416:D420"/>
    <mergeCell ref="E416:E420"/>
    <mergeCell ref="F416:F420"/>
    <mergeCell ref="I411:I415"/>
    <mergeCell ref="S411:S415"/>
    <mergeCell ref="T411:T415"/>
    <mergeCell ref="U411:U415"/>
    <mergeCell ref="V411:V415"/>
    <mergeCell ref="E410:V410"/>
    <mergeCell ref="A411:A415"/>
    <mergeCell ref="B411:B415"/>
    <mergeCell ref="C411:C415"/>
    <mergeCell ref="D411:D415"/>
    <mergeCell ref="E411:E415"/>
    <mergeCell ref="F411:F415"/>
    <mergeCell ref="G411:G415"/>
    <mergeCell ref="I404:I408"/>
    <mergeCell ref="S404:S408"/>
    <mergeCell ref="T404:T408"/>
    <mergeCell ref="U404:U408"/>
    <mergeCell ref="V404:V408"/>
    <mergeCell ref="H411:H412"/>
    <mergeCell ref="U399:U403"/>
    <mergeCell ref="V399:V403"/>
    <mergeCell ref="A404:A408"/>
    <mergeCell ref="B404:B408"/>
    <mergeCell ref="C404:C408"/>
    <mergeCell ref="D404:D408"/>
    <mergeCell ref="E404:E408"/>
    <mergeCell ref="F404:F408"/>
    <mergeCell ref="G404:G408"/>
    <mergeCell ref="H404:H408"/>
    <mergeCell ref="G399:G403"/>
    <mergeCell ref="H399:H403"/>
    <mergeCell ref="I399:I403"/>
    <mergeCell ref="S399:S403"/>
    <mergeCell ref="T399:T403"/>
    <mergeCell ref="A399:A403"/>
    <mergeCell ref="B399:B403"/>
    <mergeCell ref="C399:C403"/>
    <mergeCell ref="D399:D403"/>
    <mergeCell ref="E399:E403"/>
    <mergeCell ref="F399:F403"/>
    <mergeCell ref="I394:I398"/>
    <mergeCell ref="S394:S398"/>
    <mergeCell ref="T394:T398"/>
    <mergeCell ref="U394:U398"/>
    <mergeCell ref="V394:V398"/>
    <mergeCell ref="D392:V392"/>
    <mergeCell ref="E393:V393"/>
    <mergeCell ref="A394:A398"/>
    <mergeCell ref="B394:B398"/>
    <mergeCell ref="C394:C398"/>
    <mergeCell ref="D394:D398"/>
    <mergeCell ref="E394:E398"/>
    <mergeCell ref="F394:F398"/>
    <mergeCell ref="G394:G398"/>
    <mergeCell ref="H394:H398"/>
    <mergeCell ref="U383:U387"/>
    <mergeCell ref="V383:V387"/>
    <mergeCell ref="C391:V391"/>
    <mergeCell ref="G383:G387"/>
    <mergeCell ref="H383:H387"/>
    <mergeCell ref="I383:I387"/>
    <mergeCell ref="S383:S387"/>
    <mergeCell ref="T383:T387"/>
    <mergeCell ref="A383:A387"/>
    <mergeCell ref="B383:B387"/>
    <mergeCell ref="C383:C387"/>
    <mergeCell ref="D383:D387"/>
    <mergeCell ref="E383:E387"/>
    <mergeCell ref="F383:F387"/>
    <mergeCell ref="I378:I382"/>
    <mergeCell ref="S378:S382"/>
    <mergeCell ref="T378:T382"/>
    <mergeCell ref="U378:U382"/>
    <mergeCell ref="V378:V382"/>
    <mergeCell ref="U373:U377"/>
    <mergeCell ref="V373:V377"/>
    <mergeCell ref="A378:A382"/>
    <mergeCell ref="B378:B382"/>
    <mergeCell ref="C378:C382"/>
    <mergeCell ref="D378:D382"/>
    <mergeCell ref="E378:E382"/>
    <mergeCell ref="F378:F382"/>
    <mergeCell ref="G378:G382"/>
    <mergeCell ref="H378:H382"/>
    <mergeCell ref="G373:G377"/>
    <mergeCell ref="H373:H377"/>
    <mergeCell ref="I373:I377"/>
    <mergeCell ref="S373:S377"/>
    <mergeCell ref="T373:T377"/>
    <mergeCell ref="U366:U370"/>
    <mergeCell ref="V366:V370"/>
    <mergeCell ref="E372:V372"/>
    <mergeCell ref="A373:A377"/>
    <mergeCell ref="B373:B377"/>
    <mergeCell ref="C373:C377"/>
    <mergeCell ref="D373:D377"/>
    <mergeCell ref="E373:E377"/>
    <mergeCell ref="F373:F377"/>
    <mergeCell ref="G366:G370"/>
    <mergeCell ref="H366:H370"/>
    <mergeCell ref="I366:I370"/>
    <mergeCell ref="S366:S370"/>
    <mergeCell ref="T366:T370"/>
    <mergeCell ref="A366:A370"/>
    <mergeCell ref="B366:B370"/>
    <mergeCell ref="C366:C370"/>
    <mergeCell ref="D366:D370"/>
    <mergeCell ref="E366:E370"/>
    <mergeCell ref="F366:F370"/>
    <mergeCell ref="E371:J371"/>
    <mergeCell ref="I361:I365"/>
    <mergeCell ref="S361:S365"/>
    <mergeCell ref="T361:T365"/>
    <mergeCell ref="U361:U365"/>
    <mergeCell ref="V361:V365"/>
    <mergeCell ref="U356:U360"/>
    <mergeCell ref="V356:V360"/>
    <mergeCell ref="A361:A365"/>
    <mergeCell ref="B361:B365"/>
    <mergeCell ref="C361:C365"/>
    <mergeCell ref="D361:D365"/>
    <mergeCell ref="E361:E365"/>
    <mergeCell ref="F361:F365"/>
    <mergeCell ref="G361:G365"/>
    <mergeCell ref="H361:H365"/>
    <mergeCell ref="G356:G360"/>
    <mergeCell ref="H356:H360"/>
    <mergeCell ref="I356:I360"/>
    <mergeCell ref="S356:S360"/>
    <mergeCell ref="T356:T360"/>
    <mergeCell ref="U349:U353"/>
    <mergeCell ref="V349:V353"/>
    <mergeCell ref="E355:V355"/>
    <mergeCell ref="A356:A360"/>
    <mergeCell ref="B356:B360"/>
    <mergeCell ref="C356:C360"/>
    <mergeCell ref="D356:D360"/>
    <mergeCell ref="E356:E360"/>
    <mergeCell ref="F356:F360"/>
    <mergeCell ref="G349:G353"/>
    <mergeCell ref="H349:H353"/>
    <mergeCell ref="I349:I353"/>
    <mergeCell ref="S349:S353"/>
    <mergeCell ref="T349:T353"/>
    <mergeCell ref="A349:A353"/>
    <mergeCell ref="B349:B353"/>
    <mergeCell ref="C349:C353"/>
    <mergeCell ref="D349:D353"/>
    <mergeCell ref="E349:E353"/>
    <mergeCell ref="F349:F353"/>
    <mergeCell ref="E354:J354"/>
    <mergeCell ref="I344:I348"/>
    <mergeCell ref="S344:S348"/>
    <mergeCell ref="T344:T348"/>
    <mergeCell ref="U344:U348"/>
    <mergeCell ref="V344:V348"/>
    <mergeCell ref="U339:U343"/>
    <mergeCell ref="V339:V343"/>
    <mergeCell ref="A344:A348"/>
    <mergeCell ref="B344:B348"/>
    <mergeCell ref="C344:C348"/>
    <mergeCell ref="D344:D348"/>
    <mergeCell ref="E344:E348"/>
    <mergeCell ref="F344:F348"/>
    <mergeCell ref="G344:G348"/>
    <mergeCell ref="H344:H348"/>
    <mergeCell ref="G339:G343"/>
    <mergeCell ref="H339:H343"/>
    <mergeCell ref="I339:I343"/>
    <mergeCell ref="S339:S343"/>
    <mergeCell ref="T339:T343"/>
    <mergeCell ref="U332:U336"/>
    <mergeCell ref="V332:V336"/>
    <mergeCell ref="E338:V338"/>
    <mergeCell ref="A339:A343"/>
    <mergeCell ref="B339:B343"/>
    <mergeCell ref="C339:C343"/>
    <mergeCell ref="D339:D343"/>
    <mergeCell ref="E339:E343"/>
    <mergeCell ref="F339:F343"/>
    <mergeCell ref="G332:G336"/>
    <mergeCell ref="H332:H336"/>
    <mergeCell ref="I332:I336"/>
    <mergeCell ref="S332:S336"/>
    <mergeCell ref="T332:T336"/>
    <mergeCell ref="A332:A336"/>
    <mergeCell ref="B332:B336"/>
    <mergeCell ref="C332:C336"/>
    <mergeCell ref="D332:D336"/>
    <mergeCell ref="E332:E336"/>
    <mergeCell ref="F332:F336"/>
    <mergeCell ref="E337:J337"/>
    <mergeCell ref="I327:I331"/>
    <mergeCell ref="S327:S331"/>
    <mergeCell ref="T327:T331"/>
    <mergeCell ref="U327:U331"/>
    <mergeCell ref="V327:V331"/>
    <mergeCell ref="U322:U326"/>
    <mergeCell ref="V322:V326"/>
    <mergeCell ref="A327:A331"/>
    <mergeCell ref="B327:B331"/>
    <mergeCell ref="C327:C331"/>
    <mergeCell ref="D327:D331"/>
    <mergeCell ref="E327:E331"/>
    <mergeCell ref="F327:F331"/>
    <mergeCell ref="G327:G331"/>
    <mergeCell ref="H327:H331"/>
    <mergeCell ref="G322:G326"/>
    <mergeCell ref="I322:I326"/>
    <mergeCell ref="S322:S326"/>
    <mergeCell ref="T322:T326"/>
    <mergeCell ref="U315:U319"/>
    <mergeCell ref="V315:V319"/>
    <mergeCell ref="E321:V321"/>
    <mergeCell ref="A322:A326"/>
    <mergeCell ref="B322:B326"/>
    <mergeCell ref="C322:C326"/>
    <mergeCell ref="D322:D326"/>
    <mergeCell ref="E322:E326"/>
    <mergeCell ref="F322:F326"/>
    <mergeCell ref="G315:G319"/>
    <mergeCell ref="H315:H319"/>
    <mergeCell ref="I315:I319"/>
    <mergeCell ref="S315:S319"/>
    <mergeCell ref="T315:T319"/>
    <mergeCell ref="A315:A319"/>
    <mergeCell ref="B315:B319"/>
    <mergeCell ref="C315:C319"/>
    <mergeCell ref="D315:D319"/>
    <mergeCell ref="E315:E319"/>
    <mergeCell ref="F315:F319"/>
    <mergeCell ref="E320:J320"/>
    <mergeCell ref="H322:H323"/>
    <mergeCell ref="H325:H326"/>
    <mergeCell ref="I310:I314"/>
    <mergeCell ref="S310:S314"/>
    <mergeCell ref="T310:T314"/>
    <mergeCell ref="U310:U314"/>
    <mergeCell ref="V310:V314"/>
    <mergeCell ref="U305:U309"/>
    <mergeCell ref="V305:V309"/>
    <mergeCell ref="A310:A314"/>
    <mergeCell ref="B310:B314"/>
    <mergeCell ref="C310:C314"/>
    <mergeCell ref="D310:D314"/>
    <mergeCell ref="E310:E314"/>
    <mergeCell ref="F310:F314"/>
    <mergeCell ref="G310:G314"/>
    <mergeCell ref="H310:H314"/>
    <mergeCell ref="G305:G309"/>
    <mergeCell ref="H305:H309"/>
    <mergeCell ref="I305:I309"/>
    <mergeCell ref="S305:S309"/>
    <mergeCell ref="T305:T309"/>
    <mergeCell ref="U298:U302"/>
    <mergeCell ref="V298:V302"/>
    <mergeCell ref="E304:V304"/>
    <mergeCell ref="A305:A309"/>
    <mergeCell ref="B305:B309"/>
    <mergeCell ref="C305:C309"/>
    <mergeCell ref="D305:D309"/>
    <mergeCell ref="E305:E309"/>
    <mergeCell ref="F305:F309"/>
    <mergeCell ref="G298:G302"/>
    <mergeCell ref="H298:H302"/>
    <mergeCell ref="I298:I302"/>
    <mergeCell ref="S298:S302"/>
    <mergeCell ref="T298:T302"/>
    <mergeCell ref="A298:A302"/>
    <mergeCell ref="B298:B302"/>
    <mergeCell ref="C298:C302"/>
    <mergeCell ref="D298:D302"/>
    <mergeCell ref="E298:E302"/>
    <mergeCell ref="F298:F302"/>
    <mergeCell ref="E303:J303"/>
    <mergeCell ref="I293:I297"/>
    <mergeCell ref="S293:S297"/>
    <mergeCell ref="T293:T297"/>
    <mergeCell ref="U293:U297"/>
    <mergeCell ref="V293:V297"/>
    <mergeCell ref="U288:U292"/>
    <mergeCell ref="V288:V292"/>
    <mergeCell ref="A293:A297"/>
    <mergeCell ref="B293:B297"/>
    <mergeCell ref="C293:C297"/>
    <mergeCell ref="D293:D297"/>
    <mergeCell ref="E293:E297"/>
    <mergeCell ref="F293:F297"/>
    <mergeCell ref="G293:G297"/>
    <mergeCell ref="H293:H297"/>
    <mergeCell ref="G288:G292"/>
    <mergeCell ref="H288:H292"/>
    <mergeCell ref="I288:I292"/>
    <mergeCell ref="S288:S292"/>
    <mergeCell ref="T288:T292"/>
    <mergeCell ref="U281:U285"/>
    <mergeCell ref="V281:V285"/>
    <mergeCell ref="E287:V287"/>
    <mergeCell ref="A288:A292"/>
    <mergeCell ref="B288:B292"/>
    <mergeCell ref="C288:C292"/>
    <mergeCell ref="D288:D292"/>
    <mergeCell ref="E288:E292"/>
    <mergeCell ref="F288:F292"/>
    <mergeCell ref="G281:G285"/>
    <mergeCell ref="H281:H285"/>
    <mergeCell ref="I281:I285"/>
    <mergeCell ref="S281:S285"/>
    <mergeCell ref="T281:T285"/>
    <mergeCell ref="A281:A285"/>
    <mergeCell ref="B281:B285"/>
    <mergeCell ref="C281:C285"/>
    <mergeCell ref="D281:D285"/>
    <mergeCell ref="E281:E285"/>
    <mergeCell ref="F281:F285"/>
    <mergeCell ref="E286:J286"/>
    <mergeCell ref="I276:I280"/>
    <mergeCell ref="S276:S280"/>
    <mergeCell ref="T276:T280"/>
    <mergeCell ref="U276:U280"/>
    <mergeCell ref="V276:V280"/>
    <mergeCell ref="U271:U275"/>
    <mergeCell ref="V271:V275"/>
    <mergeCell ref="A276:A280"/>
    <mergeCell ref="B276:B280"/>
    <mergeCell ref="C276:C280"/>
    <mergeCell ref="D276:D280"/>
    <mergeCell ref="E276:E280"/>
    <mergeCell ref="F276:F280"/>
    <mergeCell ref="G276:G280"/>
    <mergeCell ref="H276:H280"/>
    <mergeCell ref="G271:G275"/>
    <mergeCell ref="H271:H275"/>
    <mergeCell ref="I271:I275"/>
    <mergeCell ref="S271:S275"/>
    <mergeCell ref="T271:T275"/>
    <mergeCell ref="U264:U268"/>
    <mergeCell ref="V264:V268"/>
    <mergeCell ref="E270:V270"/>
    <mergeCell ref="A271:A275"/>
    <mergeCell ref="B271:B275"/>
    <mergeCell ref="C271:C275"/>
    <mergeCell ref="D271:D275"/>
    <mergeCell ref="E271:E275"/>
    <mergeCell ref="F271:F275"/>
    <mergeCell ref="G264:G268"/>
    <mergeCell ref="H264:H268"/>
    <mergeCell ref="I264:I268"/>
    <mergeCell ref="S264:S268"/>
    <mergeCell ref="T264:T268"/>
    <mergeCell ref="A264:A268"/>
    <mergeCell ref="B264:B268"/>
    <mergeCell ref="C264:C268"/>
    <mergeCell ref="D264:D268"/>
    <mergeCell ref="E264:E268"/>
    <mergeCell ref="F264:F268"/>
    <mergeCell ref="E269:J269"/>
    <mergeCell ref="I259:I263"/>
    <mergeCell ref="S259:S263"/>
    <mergeCell ref="T259:T263"/>
    <mergeCell ref="U259:U263"/>
    <mergeCell ref="V259:V263"/>
    <mergeCell ref="U254:U258"/>
    <mergeCell ref="V254:V258"/>
    <mergeCell ref="A259:A263"/>
    <mergeCell ref="B259:B263"/>
    <mergeCell ref="C259:C263"/>
    <mergeCell ref="D259:D263"/>
    <mergeCell ref="E259:E263"/>
    <mergeCell ref="F259:F263"/>
    <mergeCell ref="G259:G263"/>
    <mergeCell ref="H259:H263"/>
    <mergeCell ref="G254:G258"/>
    <mergeCell ref="H254:H258"/>
    <mergeCell ref="I254:I258"/>
    <mergeCell ref="S254:S258"/>
    <mergeCell ref="T254:T258"/>
    <mergeCell ref="A254:A258"/>
    <mergeCell ref="B254:B258"/>
    <mergeCell ref="C254:C258"/>
    <mergeCell ref="D254:D258"/>
    <mergeCell ref="E254:E258"/>
    <mergeCell ref="F254:F258"/>
    <mergeCell ref="U245:U249"/>
    <mergeCell ref="V245:V249"/>
    <mergeCell ref="D252:V252"/>
    <mergeCell ref="E253:V253"/>
    <mergeCell ref="G245:G249"/>
    <mergeCell ref="H245:H249"/>
    <mergeCell ref="I245:I249"/>
    <mergeCell ref="S245:S249"/>
    <mergeCell ref="T245:T249"/>
    <mergeCell ref="A245:A249"/>
    <mergeCell ref="B245:B249"/>
    <mergeCell ref="C245:C249"/>
    <mergeCell ref="D245:D249"/>
    <mergeCell ref="E245:E249"/>
    <mergeCell ref="F245:F249"/>
    <mergeCell ref="E250:J250"/>
    <mergeCell ref="D251:J251"/>
    <mergeCell ref="V17:V21"/>
    <mergeCell ref="U17:U21"/>
    <mergeCell ref="T17:T21"/>
    <mergeCell ref="S17:S21"/>
    <mergeCell ref="I17:I21"/>
    <mergeCell ref="H17:H21"/>
    <mergeCell ref="G17:G21"/>
    <mergeCell ref="F17:F21"/>
    <mergeCell ref="E17:E21"/>
    <mergeCell ref="D17:D21"/>
    <mergeCell ref="C17:C21"/>
    <mergeCell ref="B17:B21"/>
    <mergeCell ref="A17:A21"/>
    <mergeCell ref="I240:I244"/>
    <mergeCell ref="S240:S244"/>
    <mergeCell ref="T240:T244"/>
    <mergeCell ref="U240:U244"/>
    <mergeCell ref="V240:V244"/>
    <mergeCell ref="U235:U239"/>
    <mergeCell ref="V235:V239"/>
    <mergeCell ref="A240:A244"/>
    <mergeCell ref="B240:B244"/>
    <mergeCell ref="C240:C244"/>
    <mergeCell ref="D240:D244"/>
    <mergeCell ref="E240:E244"/>
    <mergeCell ref="F240:F244"/>
    <mergeCell ref="G240:G244"/>
    <mergeCell ref="H240:H244"/>
    <mergeCell ref="G235:G239"/>
    <mergeCell ref="H235:H239"/>
    <mergeCell ref="I235:I239"/>
    <mergeCell ref="S235:S239"/>
    <mergeCell ref="T235:T239"/>
    <mergeCell ref="U228:U232"/>
    <mergeCell ref="V228:V232"/>
    <mergeCell ref="E234:V234"/>
    <mergeCell ref="A235:A239"/>
    <mergeCell ref="B235:B239"/>
    <mergeCell ref="C235:C239"/>
    <mergeCell ref="D235:D239"/>
    <mergeCell ref="E235:E239"/>
    <mergeCell ref="F235:F239"/>
    <mergeCell ref="G228:G232"/>
    <mergeCell ref="H228:H232"/>
    <mergeCell ref="I228:I232"/>
    <mergeCell ref="S228:S232"/>
    <mergeCell ref="T228:T232"/>
    <mergeCell ref="A228:A232"/>
    <mergeCell ref="B228:B232"/>
    <mergeCell ref="C228:C232"/>
    <mergeCell ref="D228:D232"/>
    <mergeCell ref="E228:E232"/>
    <mergeCell ref="F228:F232"/>
    <mergeCell ref="E233:J233"/>
    <mergeCell ref="I223:I227"/>
    <mergeCell ref="S223:S227"/>
    <mergeCell ref="T223:T227"/>
    <mergeCell ref="U223:U227"/>
    <mergeCell ref="V223:V227"/>
    <mergeCell ref="U218:U222"/>
    <mergeCell ref="V218:V222"/>
    <mergeCell ref="A223:A227"/>
    <mergeCell ref="B223:B227"/>
    <mergeCell ref="C223:C227"/>
    <mergeCell ref="D223:D227"/>
    <mergeCell ref="E223:E227"/>
    <mergeCell ref="F223:F227"/>
    <mergeCell ref="G223:G227"/>
    <mergeCell ref="H223:H227"/>
    <mergeCell ref="G218:G222"/>
    <mergeCell ref="H218:H222"/>
    <mergeCell ref="I218:I222"/>
    <mergeCell ref="S218:S222"/>
    <mergeCell ref="T218:T222"/>
    <mergeCell ref="U211:U215"/>
    <mergeCell ref="V211:V215"/>
    <mergeCell ref="E217:V217"/>
    <mergeCell ref="A218:A222"/>
    <mergeCell ref="B218:B222"/>
    <mergeCell ref="C218:C222"/>
    <mergeCell ref="D218:D222"/>
    <mergeCell ref="E218:E222"/>
    <mergeCell ref="F218:F222"/>
    <mergeCell ref="G211:G215"/>
    <mergeCell ref="H211:H215"/>
    <mergeCell ref="I211:I215"/>
    <mergeCell ref="S211:S215"/>
    <mergeCell ref="T211:T215"/>
    <mergeCell ref="A211:A215"/>
    <mergeCell ref="B211:B215"/>
    <mergeCell ref="C211:C215"/>
    <mergeCell ref="D211:D215"/>
    <mergeCell ref="E211:E215"/>
    <mergeCell ref="F211:F215"/>
    <mergeCell ref="E216:J216"/>
    <mergeCell ref="I206:I210"/>
    <mergeCell ref="S206:S210"/>
    <mergeCell ref="T206:T210"/>
    <mergeCell ref="U206:U210"/>
    <mergeCell ref="V206:V210"/>
    <mergeCell ref="U201:U205"/>
    <mergeCell ref="V201:V205"/>
    <mergeCell ref="A206:A210"/>
    <mergeCell ref="B206:B210"/>
    <mergeCell ref="C206:C210"/>
    <mergeCell ref="D206:D210"/>
    <mergeCell ref="E206:E210"/>
    <mergeCell ref="F206:F210"/>
    <mergeCell ref="G206:G210"/>
    <mergeCell ref="H206:H210"/>
    <mergeCell ref="G201:G205"/>
    <mergeCell ref="H201:H205"/>
    <mergeCell ref="I201:I205"/>
    <mergeCell ref="S201:S205"/>
    <mergeCell ref="T201:T205"/>
    <mergeCell ref="U194:U198"/>
    <mergeCell ref="V194:V198"/>
    <mergeCell ref="E200:V200"/>
    <mergeCell ref="A201:A205"/>
    <mergeCell ref="B201:B205"/>
    <mergeCell ref="C201:C205"/>
    <mergeCell ref="D201:D205"/>
    <mergeCell ref="E201:E205"/>
    <mergeCell ref="F201:F205"/>
    <mergeCell ref="G194:G198"/>
    <mergeCell ref="H194:H198"/>
    <mergeCell ref="I194:I198"/>
    <mergeCell ref="S194:S198"/>
    <mergeCell ref="T194:T198"/>
    <mergeCell ref="A194:A198"/>
    <mergeCell ref="B194:B198"/>
    <mergeCell ref="C194:C198"/>
    <mergeCell ref="D194:D198"/>
    <mergeCell ref="E194:E198"/>
    <mergeCell ref="F194:F198"/>
    <mergeCell ref="E199:J199"/>
    <mergeCell ref="I189:I193"/>
    <mergeCell ref="S189:S193"/>
    <mergeCell ref="T189:T193"/>
    <mergeCell ref="U189:U193"/>
    <mergeCell ref="V189:V193"/>
    <mergeCell ref="U184:U188"/>
    <mergeCell ref="V184:V188"/>
    <mergeCell ref="A189:A193"/>
    <mergeCell ref="B189:B193"/>
    <mergeCell ref="C189:C193"/>
    <mergeCell ref="D189:D193"/>
    <mergeCell ref="E189:E193"/>
    <mergeCell ref="F189:F193"/>
    <mergeCell ref="G189:G193"/>
    <mergeCell ref="H189:H193"/>
    <mergeCell ref="G184:G188"/>
    <mergeCell ref="H184:H188"/>
    <mergeCell ref="I184:I188"/>
    <mergeCell ref="S184:S188"/>
    <mergeCell ref="T184:T188"/>
    <mergeCell ref="U177:U181"/>
    <mergeCell ref="V177:V181"/>
    <mergeCell ref="E183:V183"/>
    <mergeCell ref="A184:A188"/>
    <mergeCell ref="B184:B188"/>
    <mergeCell ref="C184:C188"/>
    <mergeCell ref="D184:D188"/>
    <mergeCell ref="E184:E188"/>
    <mergeCell ref="F184:F188"/>
    <mergeCell ref="G177:G181"/>
    <mergeCell ref="H177:H181"/>
    <mergeCell ref="I177:I181"/>
    <mergeCell ref="S177:S181"/>
    <mergeCell ref="T177:T181"/>
    <mergeCell ref="A177:A181"/>
    <mergeCell ref="B177:B181"/>
    <mergeCell ref="C177:C181"/>
    <mergeCell ref="D177:D181"/>
    <mergeCell ref="E177:E181"/>
    <mergeCell ref="F177:F181"/>
    <mergeCell ref="E182:J182"/>
    <mergeCell ref="I172:I176"/>
    <mergeCell ref="S172:S176"/>
    <mergeCell ref="T172:T176"/>
    <mergeCell ref="U172:U176"/>
    <mergeCell ref="V172:V176"/>
    <mergeCell ref="U167:U171"/>
    <mergeCell ref="V167:V171"/>
    <mergeCell ref="A172:A176"/>
    <mergeCell ref="B172:B176"/>
    <mergeCell ref="C172:C176"/>
    <mergeCell ref="D172:D176"/>
    <mergeCell ref="E172:E176"/>
    <mergeCell ref="F172:F176"/>
    <mergeCell ref="G172:G176"/>
    <mergeCell ref="H172:H176"/>
    <mergeCell ref="G167:G171"/>
    <mergeCell ref="H167:H171"/>
    <mergeCell ref="I167:I171"/>
    <mergeCell ref="S167:S171"/>
    <mergeCell ref="T167:T171"/>
    <mergeCell ref="U160:U164"/>
    <mergeCell ref="V160:V164"/>
    <mergeCell ref="E166:V166"/>
    <mergeCell ref="A167:A171"/>
    <mergeCell ref="B167:B171"/>
    <mergeCell ref="C167:C171"/>
    <mergeCell ref="D167:D171"/>
    <mergeCell ref="E167:E171"/>
    <mergeCell ref="F167:F171"/>
    <mergeCell ref="G160:G164"/>
    <mergeCell ref="H160:H164"/>
    <mergeCell ref="I160:I164"/>
    <mergeCell ref="S160:S164"/>
    <mergeCell ref="T160:T164"/>
    <mergeCell ref="A160:A164"/>
    <mergeCell ref="B160:B164"/>
    <mergeCell ref="C160:C164"/>
    <mergeCell ref="D160:D164"/>
    <mergeCell ref="E160:E164"/>
    <mergeCell ref="F160:F164"/>
    <mergeCell ref="E165:J165"/>
    <mergeCell ref="I155:I159"/>
    <mergeCell ref="S155:S159"/>
    <mergeCell ref="T155:T159"/>
    <mergeCell ref="U155:U159"/>
    <mergeCell ref="V155:V159"/>
    <mergeCell ref="U150:U154"/>
    <mergeCell ref="V150:V154"/>
    <mergeCell ref="A155:A159"/>
    <mergeCell ref="B155:B159"/>
    <mergeCell ref="C155:C159"/>
    <mergeCell ref="D155:D159"/>
    <mergeCell ref="E155:E159"/>
    <mergeCell ref="F155:F159"/>
    <mergeCell ref="G155:G159"/>
    <mergeCell ref="H155:H159"/>
    <mergeCell ref="G150:G154"/>
    <mergeCell ref="H150:H154"/>
    <mergeCell ref="I150:I154"/>
    <mergeCell ref="S150:S154"/>
    <mergeCell ref="T150:T154"/>
    <mergeCell ref="A150:A154"/>
    <mergeCell ref="B150:B154"/>
    <mergeCell ref="C150:C154"/>
    <mergeCell ref="D150:D154"/>
    <mergeCell ref="E150:E154"/>
    <mergeCell ref="F150:F154"/>
    <mergeCell ref="U141:U145"/>
    <mergeCell ref="V141:V145"/>
    <mergeCell ref="D148:V148"/>
    <mergeCell ref="E149:V149"/>
    <mergeCell ref="G141:G145"/>
    <mergeCell ref="H141:H145"/>
    <mergeCell ref="I141:I145"/>
    <mergeCell ref="S141:S145"/>
    <mergeCell ref="T141:T145"/>
    <mergeCell ref="A141:A145"/>
    <mergeCell ref="B141:B145"/>
    <mergeCell ref="C141:C145"/>
    <mergeCell ref="D141:D145"/>
    <mergeCell ref="E141:E145"/>
    <mergeCell ref="F141:F145"/>
    <mergeCell ref="E146:J146"/>
    <mergeCell ref="D147:J147"/>
    <mergeCell ref="I136:I140"/>
    <mergeCell ref="S136:S140"/>
    <mergeCell ref="T136:T140"/>
    <mergeCell ref="U136:U140"/>
    <mergeCell ref="V136:V140"/>
    <mergeCell ref="U131:U135"/>
    <mergeCell ref="V131:V135"/>
    <mergeCell ref="A136:A140"/>
    <mergeCell ref="B136:B140"/>
    <mergeCell ref="C136:C140"/>
    <mergeCell ref="D136:D140"/>
    <mergeCell ref="E136:E140"/>
    <mergeCell ref="F136:F140"/>
    <mergeCell ref="G136:G140"/>
    <mergeCell ref="H136:H140"/>
    <mergeCell ref="G131:G135"/>
    <mergeCell ref="H131:H135"/>
    <mergeCell ref="I131:I135"/>
    <mergeCell ref="S131:S135"/>
    <mergeCell ref="T131:T135"/>
    <mergeCell ref="U124:U128"/>
    <mergeCell ref="V124:V128"/>
    <mergeCell ref="E130:V130"/>
    <mergeCell ref="A131:A135"/>
    <mergeCell ref="B131:B135"/>
    <mergeCell ref="C131:C135"/>
    <mergeCell ref="D131:D135"/>
    <mergeCell ref="E131:E135"/>
    <mergeCell ref="F131:F135"/>
    <mergeCell ref="G124:G128"/>
    <mergeCell ref="H124:H128"/>
    <mergeCell ref="I124:I128"/>
    <mergeCell ref="S124:S128"/>
    <mergeCell ref="T124:T128"/>
    <mergeCell ref="A124:A128"/>
    <mergeCell ref="B124:B128"/>
    <mergeCell ref="C124:C128"/>
    <mergeCell ref="D124:D128"/>
    <mergeCell ref="E124:E128"/>
    <mergeCell ref="F124:F128"/>
    <mergeCell ref="E129:J129"/>
    <mergeCell ref="I119:I123"/>
    <mergeCell ref="S119:S123"/>
    <mergeCell ref="T119:T123"/>
    <mergeCell ref="U119:U123"/>
    <mergeCell ref="V119:V123"/>
    <mergeCell ref="U114:U118"/>
    <mergeCell ref="V114:V118"/>
    <mergeCell ref="A119:A123"/>
    <mergeCell ref="B119:B123"/>
    <mergeCell ref="C119:C123"/>
    <mergeCell ref="D119:D123"/>
    <mergeCell ref="E119:E123"/>
    <mergeCell ref="F119:F123"/>
    <mergeCell ref="G119:G123"/>
    <mergeCell ref="H119:H123"/>
    <mergeCell ref="G114:G118"/>
    <mergeCell ref="H114:H118"/>
    <mergeCell ref="I114:I118"/>
    <mergeCell ref="S114:S118"/>
    <mergeCell ref="T114:T118"/>
    <mergeCell ref="U107:U111"/>
    <mergeCell ref="V107:V111"/>
    <mergeCell ref="E113:V113"/>
    <mergeCell ref="A114:A118"/>
    <mergeCell ref="B114:B118"/>
    <mergeCell ref="C114:C118"/>
    <mergeCell ref="D114:D118"/>
    <mergeCell ref="E114:E118"/>
    <mergeCell ref="F114:F118"/>
    <mergeCell ref="G107:G111"/>
    <mergeCell ref="H107:H111"/>
    <mergeCell ref="I107:I111"/>
    <mergeCell ref="S107:S111"/>
    <mergeCell ref="T107:T111"/>
    <mergeCell ref="A107:A111"/>
    <mergeCell ref="B107:B111"/>
    <mergeCell ref="C107:C111"/>
    <mergeCell ref="D107:D111"/>
    <mergeCell ref="E107:E111"/>
    <mergeCell ref="F107:F111"/>
    <mergeCell ref="E112:J112"/>
    <mergeCell ref="I102:I106"/>
    <mergeCell ref="S102:S106"/>
    <mergeCell ref="T102:T106"/>
    <mergeCell ref="U102:U106"/>
    <mergeCell ref="V102:V106"/>
    <mergeCell ref="U97:U101"/>
    <mergeCell ref="V97:V101"/>
    <mergeCell ref="A102:A106"/>
    <mergeCell ref="B102:B106"/>
    <mergeCell ref="C102:C106"/>
    <mergeCell ref="D102:D106"/>
    <mergeCell ref="E102:E106"/>
    <mergeCell ref="F102:F106"/>
    <mergeCell ref="G102:G106"/>
    <mergeCell ref="H102:H106"/>
    <mergeCell ref="G97:G101"/>
    <mergeCell ref="H97:H101"/>
    <mergeCell ref="I97:I101"/>
    <mergeCell ref="S97:S101"/>
    <mergeCell ref="T97:T101"/>
    <mergeCell ref="U90:U94"/>
    <mergeCell ref="V90:V94"/>
    <mergeCell ref="E96:V96"/>
    <mergeCell ref="A97:A101"/>
    <mergeCell ref="B97:B101"/>
    <mergeCell ref="C97:C101"/>
    <mergeCell ref="D97:D101"/>
    <mergeCell ref="E97:E101"/>
    <mergeCell ref="F97:F101"/>
    <mergeCell ref="G90:G94"/>
    <mergeCell ref="H90:H94"/>
    <mergeCell ref="I90:I94"/>
    <mergeCell ref="S90:S94"/>
    <mergeCell ref="T90:T94"/>
    <mergeCell ref="A90:A94"/>
    <mergeCell ref="B90:B94"/>
    <mergeCell ref="C90:C94"/>
    <mergeCell ref="D90:D94"/>
    <mergeCell ref="E90:E94"/>
    <mergeCell ref="F90:F94"/>
    <mergeCell ref="E95:J95"/>
    <mergeCell ref="I85:I89"/>
    <mergeCell ref="S85:S89"/>
    <mergeCell ref="T85:T89"/>
    <mergeCell ref="U85:U89"/>
    <mergeCell ref="V85:V89"/>
    <mergeCell ref="U80:U84"/>
    <mergeCell ref="V80:V84"/>
    <mergeCell ref="A85:A89"/>
    <mergeCell ref="B85:B89"/>
    <mergeCell ref="C85:C89"/>
    <mergeCell ref="D85:D89"/>
    <mergeCell ref="E85:E89"/>
    <mergeCell ref="F85:F89"/>
    <mergeCell ref="G85:G89"/>
    <mergeCell ref="H85:H89"/>
    <mergeCell ref="G80:G84"/>
    <mergeCell ref="H80:H84"/>
    <mergeCell ref="I80:I84"/>
    <mergeCell ref="S80:S84"/>
    <mergeCell ref="T80:T84"/>
    <mergeCell ref="U73:U77"/>
    <mergeCell ref="V73:V77"/>
    <mergeCell ref="E79:V79"/>
    <mergeCell ref="A80:A84"/>
    <mergeCell ref="B80:B84"/>
    <mergeCell ref="C80:C84"/>
    <mergeCell ref="D80:D84"/>
    <mergeCell ref="E80:E84"/>
    <mergeCell ref="F80:F84"/>
    <mergeCell ref="G73:G77"/>
    <mergeCell ref="H73:H77"/>
    <mergeCell ref="I73:I77"/>
    <mergeCell ref="S73:S77"/>
    <mergeCell ref="T73:T77"/>
    <mergeCell ref="A73:A77"/>
    <mergeCell ref="B73:B77"/>
    <mergeCell ref="C73:C77"/>
    <mergeCell ref="D73:D77"/>
    <mergeCell ref="E73:E77"/>
    <mergeCell ref="F73:F77"/>
    <mergeCell ref="E78:J78"/>
    <mergeCell ref="I68:I72"/>
    <mergeCell ref="S68:S72"/>
    <mergeCell ref="T68:T72"/>
    <mergeCell ref="U68:U72"/>
    <mergeCell ref="V68:V72"/>
    <mergeCell ref="U63:U67"/>
    <mergeCell ref="V63:V67"/>
    <mergeCell ref="A68:A72"/>
    <mergeCell ref="B68:B72"/>
    <mergeCell ref="C68:C72"/>
    <mergeCell ref="D68:D72"/>
    <mergeCell ref="E68:E72"/>
    <mergeCell ref="F68:F72"/>
    <mergeCell ref="G68:G72"/>
    <mergeCell ref="H68:H72"/>
    <mergeCell ref="G63:G67"/>
    <mergeCell ref="H63:H67"/>
    <mergeCell ref="I63:I67"/>
    <mergeCell ref="S63:S67"/>
    <mergeCell ref="T63:T67"/>
    <mergeCell ref="U56:U60"/>
    <mergeCell ref="V56:V60"/>
    <mergeCell ref="E62:V62"/>
    <mergeCell ref="A63:A67"/>
    <mergeCell ref="B63:B67"/>
    <mergeCell ref="C63:C67"/>
    <mergeCell ref="D63:D67"/>
    <mergeCell ref="E63:E67"/>
    <mergeCell ref="F63:F67"/>
    <mergeCell ref="G56:G60"/>
    <mergeCell ref="H56:H60"/>
    <mergeCell ref="I56:I60"/>
    <mergeCell ref="S56:S60"/>
    <mergeCell ref="T56:T60"/>
    <mergeCell ref="A56:A60"/>
    <mergeCell ref="B56:B60"/>
    <mergeCell ref="C56:C60"/>
    <mergeCell ref="D56:D60"/>
    <mergeCell ref="E56:E60"/>
    <mergeCell ref="F56:F60"/>
    <mergeCell ref="E61:J61"/>
    <mergeCell ref="I51:I55"/>
    <mergeCell ref="S51:S55"/>
    <mergeCell ref="T51:T55"/>
    <mergeCell ref="U51:U55"/>
    <mergeCell ref="V51:V55"/>
    <mergeCell ref="U46:U50"/>
    <mergeCell ref="V46:V50"/>
    <mergeCell ref="A51:A55"/>
    <mergeCell ref="B51:B55"/>
    <mergeCell ref="C51:C55"/>
    <mergeCell ref="D51:D55"/>
    <mergeCell ref="E51:E55"/>
    <mergeCell ref="F51:F55"/>
    <mergeCell ref="G51:G55"/>
    <mergeCell ref="H51:H55"/>
    <mergeCell ref="G46:G50"/>
    <mergeCell ref="H46:H50"/>
    <mergeCell ref="I46:I50"/>
    <mergeCell ref="S46:S50"/>
    <mergeCell ref="T46:T50"/>
    <mergeCell ref="U39:U43"/>
    <mergeCell ref="V39:V43"/>
    <mergeCell ref="E45:V45"/>
    <mergeCell ref="A46:A50"/>
    <mergeCell ref="B46:B50"/>
    <mergeCell ref="C46:C50"/>
    <mergeCell ref="D46:D50"/>
    <mergeCell ref="E46:E50"/>
    <mergeCell ref="F46:F50"/>
    <mergeCell ref="G39:G43"/>
    <mergeCell ref="H39:H43"/>
    <mergeCell ref="I39:I43"/>
    <mergeCell ref="S39:S43"/>
    <mergeCell ref="T39:T43"/>
    <mergeCell ref="A39:A43"/>
    <mergeCell ref="B39:B43"/>
    <mergeCell ref="C39:C43"/>
    <mergeCell ref="D39:D43"/>
    <mergeCell ref="E39:E43"/>
    <mergeCell ref="F39:F43"/>
    <mergeCell ref="E44:J44"/>
    <mergeCell ref="I34:I38"/>
    <mergeCell ref="S34:S38"/>
    <mergeCell ref="T34:T38"/>
    <mergeCell ref="U34:U38"/>
    <mergeCell ref="V34:V38"/>
    <mergeCell ref="U29:U33"/>
    <mergeCell ref="V29:V33"/>
    <mergeCell ref="A34:A38"/>
    <mergeCell ref="B34:B38"/>
    <mergeCell ref="C34:C38"/>
    <mergeCell ref="D34:D38"/>
    <mergeCell ref="E34:E38"/>
    <mergeCell ref="F34:F38"/>
    <mergeCell ref="G34:G38"/>
    <mergeCell ref="H34:H38"/>
    <mergeCell ref="G29:G33"/>
    <mergeCell ref="H29:H33"/>
    <mergeCell ref="I29:I33"/>
    <mergeCell ref="S29:S33"/>
    <mergeCell ref="T29:T33"/>
    <mergeCell ref="U22:U26"/>
    <mergeCell ref="V22:V26"/>
    <mergeCell ref="E28:V28"/>
    <mergeCell ref="A29:A33"/>
    <mergeCell ref="B29:B33"/>
    <mergeCell ref="C29:C33"/>
    <mergeCell ref="D29:D33"/>
    <mergeCell ref="E29:E33"/>
    <mergeCell ref="F29:F33"/>
    <mergeCell ref="G22:G26"/>
    <mergeCell ref="H22:H26"/>
    <mergeCell ref="I22:I26"/>
    <mergeCell ref="S22:S26"/>
    <mergeCell ref="T22:T26"/>
    <mergeCell ref="A22:A26"/>
    <mergeCell ref="B22:B26"/>
    <mergeCell ref="C22:C26"/>
    <mergeCell ref="D22:D26"/>
    <mergeCell ref="E22:E26"/>
    <mergeCell ref="F22:F26"/>
    <mergeCell ref="E27:J27"/>
    <mergeCell ref="Q5:Q7"/>
    <mergeCell ref="A2:V2"/>
    <mergeCell ref="A3:V3"/>
    <mergeCell ref="A4:V4"/>
    <mergeCell ref="A5:A7"/>
    <mergeCell ref="B5:B7"/>
    <mergeCell ref="C5:C7"/>
    <mergeCell ref="D5:D7"/>
    <mergeCell ref="E5:E7"/>
    <mergeCell ref="F5:F7"/>
    <mergeCell ref="G5:G7"/>
    <mergeCell ref="A8:V8"/>
    <mergeCell ref="C9:V9"/>
    <mergeCell ref="R5:R7"/>
    <mergeCell ref="S5:V5"/>
    <mergeCell ref="M6:M7"/>
    <mergeCell ref="N6:O6"/>
    <mergeCell ref="P6:P7"/>
    <mergeCell ref="S6:S7"/>
    <mergeCell ref="T6:V6"/>
    <mergeCell ref="H5:H7"/>
    <mergeCell ref="I5:I7"/>
    <mergeCell ref="K5:K7"/>
    <mergeCell ref="L5:L7"/>
    <mergeCell ref="M5:P5"/>
    <mergeCell ref="J5:J7"/>
    <mergeCell ref="E2920:J2920"/>
    <mergeCell ref="E2954:J2954"/>
    <mergeCell ref="E2937:J2937"/>
    <mergeCell ref="E2971:J2971"/>
    <mergeCell ref="E2988:J2988"/>
    <mergeCell ref="E3005:J3005"/>
    <mergeCell ref="E3022:J3022"/>
    <mergeCell ref="E3039:J3039"/>
    <mergeCell ref="E3056:J3056"/>
    <mergeCell ref="E3073:J3073"/>
    <mergeCell ref="E3090:J3090"/>
    <mergeCell ref="E3107:J3107"/>
    <mergeCell ref="E3124:J3124"/>
    <mergeCell ref="E3141:J3141"/>
    <mergeCell ref="E3160:J3160"/>
    <mergeCell ref="D3142:J3142"/>
    <mergeCell ref="E3177:J3177"/>
    <mergeCell ref="I3145:I3149"/>
    <mergeCell ref="I2978:I2982"/>
    <mergeCell ref="I2990:I2994"/>
    <mergeCell ref="I3007:I3011"/>
    <mergeCell ref="I3017:I3021"/>
    <mergeCell ref="I3024:I3028"/>
    <mergeCell ref="F3068:F3072"/>
    <mergeCell ref="I3097:I3101"/>
    <mergeCell ref="H2925:H2926"/>
    <mergeCell ref="H2923:H2924"/>
    <mergeCell ref="H3024:H3025"/>
    <mergeCell ref="H3027:H3028"/>
    <mergeCell ref="H3080:H3084"/>
    <mergeCell ref="I3080:I3084"/>
    <mergeCell ref="E2949:E2953"/>
    <mergeCell ref="D3513:I3513"/>
    <mergeCell ref="D3514:I3514"/>
    <mergeCell ref="D3515:I3515"/>
    <mergeCell ref="D3516:I3516"/>
    <mergeCell ref="D3517:J3517"/>
    <mergeCell ref="E3211:J3211"/>
    <mergeCell ref="D3212:J3212"/>
    <mergeCell ref="E3230:J3230"/>
    <mergeCell ref="E3247:J3247"/>
    <mergeCell ref="E3264:J3264"/>
    <mergeCell ref="E3281:J3281"/>
    <mergeCell ref="D3282:J3282"/>
    <mergeCell ref="C3283:J3283"/>
    <mergeCell ref="E3302:J3302"/>
    <mergeCell ref="E3319:J3319"/>
    <mergeCell ref="E3336:J3336"/>
    <mergeCell ref="E3353:J3353"/>
    <mergeCell ref="E3370:J3370"/>
    <mergeCell ref="E3387:J3387"/>
    <mergeCell ref="E3404:J3404"/>
    <mergeCell ref="D3405:J3405"/>
    <mergeCell ref="E3423:J3423"/>
    <mergeCell ref="A3513:C3517"/>
    <mergeCell ref="D3213:V3213"/>
    <mergeCell ref="E3214:V3214"/>
    <mergeCell ref="A3215:A3219"/>
    <mergeCell ref="B3215:B3219"/>
    <mergeCell ref="C3215:C3219"/>
    <mergeCell ref="D3215:D3219"/>
    <mergeCell ref="E3215:E3219"/>
    <mergeCell ref="F3215:F3219"/>
    <mergeCell ref="I3220:I3224"/>
    <mergeCell ref="T754:T755"/>
    <mergeCell ref="U754:U755"/>
    <mergeCell ref="V754:V755"/>
    <mergeCell ref="H879:H880"/>
    <mergeCell ref="H881:H882"/>
    <mergeCell ref="H884:H885"/>
    <mergeCell ref="H886:H887"/>
    <mergeCell ref="H579:H580"/>
    <mergeCell ref="H600:H601"/>
    <mergeCell ref="H605:H606"/>
    <mergeCell ref="H610:H611"/>
    <mergeCell ref="H615:H616"/>
    <mergeCell ref="H620:H621"/>
    <mergeCell ref="H657:H658"/>
    <mergeCell ref="H662:H663"/>
    <mergeCell ref="H667:H668"/>
    <mergeCell ref="H754:H755"/>
    <mergeCell ref="H759:H760"/>
    <mergeCell ref="H764:H765"/>
    <mergeCell ref="H769:H770"/>
    <mergeCell ref="H774:H775"/>
    <mergeCell ref="H784:H785"/>
    <mergeCell ref="H789:H790"/>
    <mergeCell ref="H581:H585"/>
    <mergeCell ref="I581:I585"/>
    <mergeCell ref="S581:S585"/>
    <mergeCell ref="T612:T616"/>
    <mergeCell ref="U612:U616"/>
    <mergeCell ref="V612:V616"/>
    <mergeCell ref="V607:V611"/>
    <mergeCell ref="U602:U606"/>
    <mergeCell ref="V602:V606"/>
    <mergeCell ref="D2126:K2126"/>
    <mergeCell ref="H2120:H2124"/>
    <mergeCell ref="I2120:I2124"/>
    <mergeCell ref="U2115:U2119"/>
    <mergeCell ref="H2451:H2452"/>
    <mergeCell ref="H2485:H2486"/>
    <mergeCell ref="H2521:H2522"/>
    <mergeCell ref="H2696:H2698"/>
    <mergeCell ref="H2694:H2695"/>
    <mergeCell ref="H2721:H2722"/>
    <mergeCell ref="H2726:H2727"/>
    <mergeCell ref="H2718:H2719"/>
    <mergeCell ref="H2723:H2724"/>
    <mergeCell ref="S2720:S2722"/>
    <mergeCell ref="S2718:S2719"/>
    <mergeCell ref="T2720:T2722"/>
    <mergeCell ref="U2720:U2722"/>
    <mergeCell ref="T2718:T2719"/>
    <mergeCell ref="U2718:U2719"/>
    <mergeCell ref="T2724:T2725"/>
    <mergeCell ref="T2726:T2727"/>
    <mergeCell ref="U2726:U2727"/>
    <mergeCell ref="U2724:U2725"/>
    <mergeCell ref="S2723:S2724"/>
    <mergeCell ref="S2725:S2726"/>
    <mergeCell ref="I2487:I2491"/>
    <mergeCell ref="S2487:S2491"/>
    <mergeCell ref="T2487:T2491"/>
    <mergeCell ref="S2465:S2469"/>
    <mergeCell ref="T2465:T2469"/>
    <mergeCell ref="S2518:S2522"/>
    <mergeCell ref="E2129:E2133"/>
  </mergeCells>
  <pageMargins left="0.25" right="0.25" top="0.75" bottom="0.75" header="0.3" footer="0.3"/>
  <pageSetup paperSize="9" scale="8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05 programa</vt:lpstr>
      <vt:lpstr>Rodikliai</vt:lpstr>
      <vt:lpstr>05 (1)</vt:lpstr>
      <vt:lpstr>05</vt:lpstr>
      <vt:lpstr>'05 programa'!Print_Area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Odeta</dc:creator>
  <cp:lastModifiedBy>Rita Pitrinienė</cp:lastModifiedBy>
  <cp:lastPrinted>2019-12-10T06:34:15Z</cp:lastPrinted>
  <dcterms:created xsi:type="dcterms:W3CDTF">2016-10-27T23:33:50Z</dcterms:created>
  <dcterms:modified xsi:type="dcterms:W3CDTF">2019-12-19T10:36:49Z</dcterms:modified>
</cp:coreProperties>
</file>