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195" windowHeight="12270" tabRatio="976" firstSheet="2" activeTab="11"/>
  </bookViews>
  <sheets>
    <sheet name="1 pr._pajamos" sheetId="23" r:id="rId1"/>
    <sheet name="2 pr._pajamos pagal rūšis (2)" sheetId="16" r:id="rId2"/>
    <sheet name="3 pr._asignavimų suvestinė" sheetId="24" r:id="rId3"/>
    <sheet name="4 pr._savarankiškos f-jos (2)" sheetId="18" r:id="rId4"/>
    <sheet name="5 pr._valstybinės f-jos" sheetId="2" r:id="rId5"/>
    <sheet name="6 pr._mokinio krepšelis" sheetId="3" r:id="rId6"/>
    <sheet name="7 pr._kita dotacija" sheetId="25" r:id="rId7"/>
    <sheet name="8 pr._aplinkos apsaugos s. p." sheetId="6" r:id="rId8"/>
    <sheet name="9 pr._įstaigų pajamos (2)" sheetId="20" r:id="rId9"/>
    <sheet name="10 pr._skolintos lėšos" sheetId="8" r:id="rId10"/>
    <sheet name="11 pr._apyvartinės lėšos (2)" sheetId="21" r:id="rId11"/>
    <sheet name="12 pr._suvestinė pagal progr." sheetId="26" r:id="rId12"/>
  </sheets>
  <externalReferences>
    <externalReference r:id="rId13"/>
  </externalReferences>
  <definedNames>
    <definedName name="_xlnm.Print_Titles" localSheetId="0">'1 pr._pajamos'!$12:$13</definedName>
    <definedName name="_xlnm.Print_Titles" localSheetId="10">'11 pr._apyvartinės lėšos (2)'!$10:$12</definedName>
    <definedName name="_xlnm.Print_Titles" localSheetId="1">'2 pr._pajamos pagal rūšis (2)'!$10:$12</definedName>
    <definedName name="_xlnm.Print_Titles" localSheetId="3">'4 pr._savarankiškos f-jos (2)'!$10:$12</definedName>
    <definedName name="_xlnm.Print_Titles" localSheetId="6">'7 pr._kita dotacija'!$12:$14</definedName>
  </definedNames>
  <calcPr calcId="145621"/>
</workbook>
</file>

<file path=xl/calcChain.xml><?xml version="1.0" encoding="utf-8"?>
<calcChain xmlns="http://schemas.openxmlformats.org/spreadsheetml/2006/main">
  <c r="I21" i="26" l="1"/>
  <c r="F21" i="26"/>
  <c r="E21" i="26"/>
  <c r="D21" i="26"/>
  <c r="C21" i="26" s="1"/>
  <c r="I20" i="26"/>
  <c r="F20" i="26"/>
  <c r="E20" i="26"/>
  <c r="D20" i="26"/>
  <c r="C20" i="26"/>
  <c r="I19" i="26"/>
  <c r="F19" i="26"/>
  <c r="E19" i="26"/>
  <c r="D19" i="26"/>
  <c r="C19" i="26" s="1"/>
  <c r="I18" i="26"/>
  <c r="F18" i="26"/>
  <c r="E18" i="26"/>
  <c r="D18" i="26"/>
  <c r="C18" i="26"/>
  <c r="I17" i="26"/>
  <c r="F17" i="26"/>
  <c r="E17" i="26"/>
  <c r="D17" i="26"/>
  <c r="C17" i="26" s="1"/>
  <c r="I16" i="26"/>
  <c r="F16" i="26"/>
  <c r="E16" i="26"/>
  <c r="E22" i="26" s="1"/>
  <c r="D16" i="26"/>
  <c r="C16" i="26"/>
  <c r="I15" i="26"/>
  <c r="F15" i="26"/>
  <c r="F22" i="26" s="1"/>
  <c r="E15" i="26"/>
  <c r="D15" i="26"/>
  <c r="D22" i="26" s="1"/>
  <c r="I14" i="26"/>
  <c r="I13" i="26"/>
  <c r="I12" i="26"/>
  <c r="I22" i="26" s="1"/>
  <c r="E16" i="25"/>
  <c r="E19" i="25" s="1"/>
  <c r="F16" i="25"/>
  <c r="G16" i="25"/>
  <c r="G19" i="25" s="1"/>
  <c r="D17" i="25"/>
  <c r="D16" i="25" s="1"/>
  <c r="D19" i="25" s="1"/>
  <c r="D18" i="25"/>
  <c r="J19" i="25" s="1"/>
  <c r="F19" i="25"/>
  <c r="D21" i="25"/>
  <c r="J21" i="25"/>
  <c r="D23" i="25"/>
  <c r="E23" i="25"/>
  <c r="F23" i="25"/>
  <c r="G23" i="25"/>
  <c r="D25" i="25"/>
  <c r="J23" i="25" s="1"/>
  <c r="G27" i="25"/>
  <c r="D27" i="25" s="1"/>
  <c r="G29" i="25"/>
  <c r="D29" i="25" s="1"/>
  <c r="E31" i="25"/>
  <c r="F31" i="25"/>
  <c r="D33" i="25"/>
  <c r="J22" i="25" s="1"/>
  <c r="D35" i="25"/>
  <c r="E35" i="25"/>
  <c r="F35" i="25"/>
  <c r="G35" i="25"/>
  <c r="D37" i="25"/>
  <c r="G39" i="25"/>
  <c r="D39" i="25" s="1"/>
  <c r="D41" i="25" s="1"/>
  <c r="E41" i="25"/>
  <c r="F41" i="25"/>
  <c r="G41" i="25"/>
  <c r="E44" i="25"/>
  <c r="D44" i="25" s="1"/>
  <c r="F44" i="25"/>
  <c r="F42" i="25" s="1"/>
  <c r="G44" i="25"/>
  <c r="E45" i="25"/>
  <c r="D45" i="25" s="1"/>
  <c r="F45" i="25"/>
  <c r="G45" i="25"/>
  <c r="E46" i="25"/>
  <c r="F46" i="25"/>
  <c r="E47" i="25"/>
  <c r="D47" i="25" s="1"/>
  <c r="F47" i="25"/>
  <c r="G47" i="25"/>
  <c r="D15" i="24"/>
  <c r="C15" i="24" s="1"/>
  <c r="E15" i="24"/>
  <c r="F15" i="24"/>
  <c r="D16" i="24"/>
  <c r="E16" i="24"/>
  <c r="E82" i="24" s="1"/>
  <c r="F16" i="24"/>
  <c r="D17" i="24"/>
  <c r="C17" i="24" s="1"/>
  <c r="E17" i="24"/>
  <c r="F17" i="24"/>
  <c r="D18" i="24"/>
  <c r="C18" i="24" s="1"/>
  <c r="E18" i="24"/>
  <c r="F18" i="24"/>
  <c r="D19" i="24"/>
  <c r="C19" i="24" s="1"/>
  <c r="E19" i="24"/>
  <c r="F19" i="24"/>
  <c r="D20" i="24"/>
  <c r="C20" i="24" s="1"/>
  <c r="E20" i="24"/>
  <c r="F20" i="24"/>
  <c r="D21" i="24"/>
  <c r="C21" i="24" s="1"/>
  <c r="E21" i="24"/>
  <c r="F21" i="24"/>
  <c r="D22" i="24"/>
  <c r="C22" i="24" s="1"/>
  <c r="E22" i="24"/>
  <c r="F22" i="24"/>
  <c r="D23" i="24"/>
  <c r="C23" i="24" s="1"/>
  <c r="E23" i="24"/>
  <c r="F23" i="24"/>
  <c r="D24" i="24"/>
  <c r="C24" i="24" s="1"/>
  <c r="E24" i="24"/>
  <c r="F24" i="24"/>
  <c r="D25" i="24"/>
  <c r="C25" i="24" s="1"/>
  <c r="E25" i="24"/>
  <c r="F25" i="24"/>
  <c r="D26" i="24"/>
  <c r="C26" i="24" s="1"/>
  <c r="E26" i="24"/>
  <c r="F26" i="24"/>
  <c r="D27" i="24"/>
  <c r="C27" i="24" s="1"/>
  <c r="E27" i="24"/>
  <c r="F27" i="24"/>
  <c r="D28" i="24"/>
  <c r="C28" i="24" s="1"/>
  <c r="E28" i="24"/>
  <c r="F28" i="24"/>
  <c r="D29" i="24"/>
  <c r="C29" i="24" s="1"/>
  <c r="E29" i="24"/>
  <c r="F29" i="24"/>
  <c r="D30" i="24"/>
  <c r="C30" i="24" s="1"/>
  <c r="E30" i="24"/>
  <c r="F30" i="24"/>
  <c r="D31" i="24"/>
  <c r="C31" i="24" s="1"/>
  <c r="E31" i="24"/>
  <c r="F31" i="24"/>
  <c r="D32" i="24"/>
  <c r="C32" i="24" s="1"/>
  <c r="E32" i="24"/>
  <c r="F32" i="24"/>
  <c r="D33" i="24"/>
  <c r="C33" i="24" s="1"/>
  <c r="E33" i="24"/>
  <c r="F33" i="24"/>
  <c r="D34" i="24"/>
  <c r="C34" i="24" s="1"/>
  <c r="E34" i="24"/>
  <c r="F34" i="24"/>
  <c r="D35" i="24"/>
  <c r="C35" i="24" s="1"/>
  <c r="E35" i="24"/>
  <c r="F35" i="24"/>
  <c r="D36" i="24"/>
  <c r="C36" i="24" s="1"/>
  <c r="E36" i="24"/>
  <c r="F36" i="24"/>
  <c r="D37" i="24"/>
  <c r="C37" i="24" s="1"/>
  <c r="E37" i="24"/>
  <c r="F37" i="24"/>
  <c r="D38" i="24"/>
  <c r="C38" i="24" s="1"/>
  <c r="E38" i="24"/>
  <c r="F38" i="24"/>
  <c r="D39" i="24"/>
  <c r="C39" i="24" s="1"/>
  <c r="E39" i="24"/>
  <c r="F39" i="24"/>
  <c r="D40" i="24"/>
  <c r="C40" i="24" s="1"/>
  <c r="E40" i="24"/>
  <c r="F40" i="24"/>
  <c r="D41" i="24"/>
  <c r="C41" i="24" s="1"/>
  <c r="E41" i="24"/>
  <c r="F41" i="24"/>
  <c r="D42" i="24"/>
  <c r="C42" i="24" s="1"/>
  <c r="E42" i="24"/>
  <c r="F42" i="24"/>
  <c r="D43" i="24"/>
  <c r="C43" i="24" s="1"/>
  <c r="E43" i="24"/>
  <c r="F43" i="24"/>
  <c r="D44" i="24"/>
  <c r="C44" i="24" s="1"/>
  <c r="E44" i="24"/>
  <c r="F44" i="24"/>
  <c r="D45" i="24"/>
  <c r="C45" i="24" s="1"/>
  <c r="E45" i="24"/>
  <c r="F45" i="24"/>
  <c r="D46" i="24"/>
  <c r="C46" i="24" s="1"/>
  <c r="E46" i="24"/>
  <c r="F46" i="24"/>
  <c r="D47" i="24"/>
  <c r="C47" i="24" s="1"/>
  <c r="E47" i="24"/>
  <c r="F47" i="24"/>
  <c r="D48" i="24"/>
  <c r="C48" i="24" s="1"/>
  <c r="E48" i="24"/>
  <c r="F48" i="24"/>
  <c r="D49" i="24"/>
  <c r="C49" i="24" s="1"/>
  <c r="E49" i="24"/>
  <c r="F49" i="24"/>
  <c r="D50" i="24"/>
  <c r="C50" i="24" s="1"/>
  <c r="E50" i="24"/>
  <c r="F50" i="24"/>
  <c r="D51" i="24"/>
  <c r="C51" i="24" s="1"/>
  <c r="E51" i="24"/>
  <c r="F51" i="24"/>
  <c r="D52" i="24"/>
  <c r="C52" i="24" s="1"/>
  <c r="E52" i="24"/>
  <c r="F52" i="24"/>
  <c r="D53" i="24"/>
  <c r="C53" i="24" s="1"/>
  <c r="E53" i="24"/>
  <c r="F53" i="24"/>
  <c r="D54" i="24"/>
  <c r="C54" i="24" s="1"/>
  <c r="E54" i="24"/>
  <c r="F54" i="24"/>
  <c r="D55" i="24"/>
  <c r="C55" i="24" s="1"/>
  <c r="E55" i="24"/>
  <c r="F55" i="24"/>
  <c r="D56" i="24"/>
  <c r="C56" i="24" s="1"/>
  <c r="E56" i="24"/>
  <c r="F56" i="24"/>
  <c r="D57" i="24"/>
  <c r="C57" i="24" s="1"/>
  <c r="E57" i="24"/>
  <c r="F57" i="24"/>
  <c r="D58" i="24"/>
  <c r="C58" i="24" s="1"/>
  <c r="E58" i="24"/>
  <c r="F58" i="24"/>
  <c r="D59" i="24"/>
  <c r="C59" i="24" s="1"/>
  <c r="E59" i="24"/>
  <c r="F59" i="24"/>
  <c r="D60" i="24"/>
  <c r="C60" i="24" s="1"/>
  <c r="E60" i="24"/>
  <c r="F60" i="24"/>
  <c r="D61" i="24"/>
  <c r="C61" i="24" s="1"/>
  <c r="E61" i="24"/>
  <c r="F61" i="24"/>
  <c r="D62" i="24"/>
  <c r="C62" i="24" s="1"/>
  <c r="E62" i="24"/>
  <c r="F62" i="24"/>
  <c r="D63" i="24"/>
  <c r="C63" i="24" s="1"/>
  <c r="E63" i="24"/>
  <c r="F63" i="24"/>
  <c r="D64" i="24"/>
  <c r="C64" i="24" s="1"/>
  <c r="E64" i="24"/>
  <c r="F64" i="24"/>
  <c r="D65" i="24"/>
  <c r="C65" i="24" s="1"/>
  <c r="E65" i="24"/>
  <c r="F65" i="24"/>
  <c r="D66" i="24"/>
  <c r="C66" i="24" s="1"/>
  <c r="E66" i="24"/>
  <c r="F66" i="24"/>
  <c r="D67" i="24"/>
  <c r="E67" i="24"/>
  <c r="D68" i="24"/>
  <c r="C68" i="24" s="1"/>
  <c r="E68" i="24"/>
  <c r="F68" i="24"/>
  <c r="D69" i="24"/>
  <c r="C69" i="24" s="1"/>
  <c r="E69" i="24"/>
  <c r="F69" i="24"/>
  <c r="D70" i="24"/>
  <c r="C70" i="24" s="1"/>
  <c r="E70" i="24"/>
  <c r="F70" i="24"/>
  <c r="D71" i="24"/>
  <c r="C71" i="24" s="1"/>
  <c r="E71" i="24"/>
  <c r="F71" i="24"/>
  <c r="D72" i="24"/>
  <c r="C72" i="24" s="1"/>
  <c r="E72" i="24"/>
  <c r="F72" i="24"/>
  <c r="D73" i="24"/>
  <c r="C73" i="24" s="1"/>
  <c r="E73" i="24"/>
  <c r="F73" i="24"/>
  <c r="D74" i="24"/>
  <c r="C74" i="24" s="1"/>
  <c r="E74" i="24"/>
  <c r="F74" i="24"/>
  <c r="D75" i="24"/>
  <c r="C75" i="24" s="1"/>
  <c r="E75" i="24"/>
  <c r="F75" i="24"/>
  <c r="D76" i="24"/>
  <c r="C76" i="24" s="1"/>
  <c r="E76" i="24"/>
  <c r="F76" i="24"/>
  <c r="D77" i="24"/>
  <c r="C77" i="24" s="1"/>
  <c r="E77" i="24"/>
  <c r="F77" i="24"/>
  <c r="D78" i="24"/>
  <c r="C78" i="24" s="1"/>
  <c r="E78" i="24"/>
  <c r="F78" i="24"/>
  <c r="D79" i="24"/>
  <c r="C79" i="24" s="1"/>
  <c r="E79" i="24"/>
  <c r="F79" i="24"/>
  <c r="D80" i="24"/>
  <c r="C80" i="24" s="1"/>
  <c r="E80" i="24"/>
  <c r="F80" i="24"/>
  <c r="D81" i="24"/>
  <c r="E81" i="24"/>
  <c r="F81" i="24"/>
  <c r="D82" i="24"/>
  <c r="C15" i="23"/>
  <c r="C14" i="23" s="1"/>
  <c r="C16" i="23"/>
  <c r="C20" i="23"/>
  <c r="C24" i="23"/>
  <c r="C28" i="23"/>
  <c r="C29" i="23"/>
  <c r="C33" i="23"/>
  <c r="C40" i="23"/>
  <c r="C39" i="23" s="1"/>
  <c r="C45" i="23"/>
  <c r="C44" i="23" s="1"/>
  <c r="C43" i="23" s="1"/>
  <c r="C69" i="23"/>
  <c r="C15" i="26" l="1"/>
  <c r="C22" i="26" s="1"/>
  <c r="I24" i="26" s="1"/>
  <c r="J24" i="25"/>
  <c r="D31" i="25"/>
  <c r="C16" i="24"/>
  <c r="G46" i="25"/>
  <c r="G42" i="25" s="1"/>
  <c r="G31" i="25"/>
  <c r="C81" i="24"/>
  <c r="F67" i="24"/>
  <c r="F82" i="24" s="1"/>
  <c r="J18" i="25"/>
  <c r="J25" i="25" s="1"/>
  <c r="E42" i="25"/>
  <c r="C85" i="23"/>
  <c r="J26" i="25" l="1"/>
  <c r="D46" i="25"/>
  <c r="D42" i="25" s="1"/>
  <c r="C67" i="24"/>
  <c r="C82" i="24" s="1"/>
  <c r="F14" i="21"/>
  <c r="E15" i="21"/>
  <c r="E14" i="21" s="1"/>
  <c r="D14" i="21" s="1"/>
  <c r="F15" i="21"/>
  <c r="G15" i="21"/>
  <c r="G14" i="21" s="1"/>
  <c r="D16" i="21"/>
  <c r="D17" i="21"/>
  <c r="E18" i="21"/>
  <c r="D18" i="21" s="1"/>
  <c r="J17" i="21" s="1"/>
  <c r="F18" i="21"/>
  <c r="G18" i="21"/>
  <c r="D19" i="21"/>
  <c r="D20" i="21"/>
  <c r="E20" i="21"/>
  <c r="F20" i="21"/>
  <c r="G20" i="21"/>
  <c r="D21" i="21"/>
  <c r="E22" i="21"/>
  <c r="D22" i="21" s="1"/>
  <c r="F22" i="21"/>
  <c r="G22" i="21"/>
  <c r="D23" i="21"/>
  <c r="D24" i="21"/>
  <c r="E24" i="21"/>
  <c r="F24" i="21"/>
  <c r="G24" i="21"/>
  <c r="D25" i="21"/>
  <c r="D26" i="21"/>
  <c r="E26" i="21"/>
  <c r="F26" i="21"/>
  <c r="G26" i="21"/>
  <c r="D27" i="21"/>
  <c r="D28" i="21"/>
  <c r="E28" i="21"/>
  <c r="F28" i="21"/>
  <c r="G28" i="21"/>
  <c r="D29" i="21"/>
  <c r="E30" i="21"/>
  <c r="D30" i="21" s="1"/>
  <c r="F30" i="21"/>
  <c r="G30" i="21"/>
  <c r="D31" i="21"/>
  <c r="D32" i="21"/>
  <c r="E32" i="21"/>
  <c r="F32" i="21"/>
  <c r="G32" i="21"/>
  <c r="D33" i="21"/>
  <c r="E34" i="21"/>
  <c r="D34" i="21" s="1"/>
  <c r="F34" i="21"/>
  <c r="G34" i="21"/>
  <c r="D35" i="21"/>
  <c r="D36" i="21"/>
  <c r="E36" i="21"/>
  <c r="F36" i="21"/>
  <c r="G36" i="21"/>
  <c r="D37" i="21"/>
  <c r="E39" i="21"/>
  <c r="D39" i="21" s="1"/>
  <c r="F39" i="21"/>
  <c r="F38" i="21" s="1"/>
  <c r="G39" i="21"/>
  <c r="G38" i="21" s="1"/>
  <c r="E40" i="21"/>
  <c r="D40" i="21" s="1"/>
  <c r="F40" i="21"/>
  <c r="G40" i="21"/>
  <c r="E43" i="21"/>
  <c r="D43" i="21" s="1"/>
  <c r="J16" i="21" s="1"/>
  <c r="F43" i="21"/>
  <c r="F42" i="21" s="1"/>
  <c r="G43" i="21"/>
  <c r="G42" i="21" s="1"/>
  <c r="D44" i="21"/>
  <c r="D45" i="21"/>
  <c r="J18" i="21" s="1"/>
  <c r="E45" i="21"/>
  <c r="F45" i="21"/>
  <c r="G45" i="21"/>
  <c r="D46" i="21"/>
  <c r="D47" i="21"/>
  <c r="D48" i="21"/>
  <c r="E49" i="21"/>
  <c r="D49" i="21" s="1"/>
  <c r="F49" i="21"/>
  <c r="G49" i="21"/>
  <c r="D50" i="21"/>
  <c r="D51" i="21"/>
  <c r="E51" i="21"/>
  <c r="F51" i="21"/>
  <c r="G51" i="21"/>
  <c r="D52" i="21"/>
  <c r="E53" i="21"/>
  <c r="D53" i="21" s="1"/>
  <c r="F53" i="21"/>
  <c r="G53" i="21"/>
  <c r="D54" i="21"/>
  <c r="D55" i="21"/>
  <c r="E55" i="21"/>
  <c r="F55" i="21"/>
  <c r="G55" i="21"/>
  <c r="D56" i="21"/>
  <c r="E57" i="21"/>
  <c r="F57" i="21"/>
  <c r="G57" i="21"/>
  <c r="D58" i="21"/>
  <c r="D59" i="21"/>
  <c r="E59" i="21"/>
  <c r="F59" i="21"/>
  <c r="G59" i="21"/>
  <c r="D60" i="21"/>
  <c r="E61" i="21"/>
  <c r="D61" i="21" s="1"/>
  <c r="F61" i="21"/>
  <c r="G61" i="21"/>
  <c r="D62" i="21"/>
  <c r="D63" i="21"/>
  <c r="E63" i="21"/>
  <c r="F63" i="21"/>
  <c r="G63" i="21"/>
  <c r="D64" i="21"/>
  <c r="E65" i="21"/>
  <c r="D65" i="21" s="1"/>
  <c r="F65" i="21"/>
  <c r="G65" i="21"/>
  <c r="D66" i="21"/>
  <c r="D67" i="21"/>
  <c r="E67" i="21"/>
  <c r="F67" i="21"/>
  <c r="G67" i="21"/>
  <c r="D68" i="21"/>
  <c r="E69" i="21"/>
  <c r="D69" i="21" s="1"/>
  <c r="F69" i="21"/>
  <c r="G69" i="21"/>
  <c r="D70" i="21"/>
  <c r="D72" i="21"/>
  <c r="E72" i="21"/>
  <c r="E71" i="21" s="1"/>
  <c r="F72" i="21"/>
  <c r="F193" i="21" s="1"/>
  <c r="G72" i="21"/>
  <c r="G71" i="21" s="1"/>
  <c r="D73" i="21"/>
  <c r="E73" i="21"/>
  <c r="F73" i="21"/>
  <c r="F196" i="21" s="1"/>
  <c r="G73" i="21"/>
  <c r="D74" i="21"/>
  <c r="E74" i="21"/>
  <c r="F74" i="21"/>
  <c r="F194" i="21" s="1"/>
  <c r="G74" i="21"/>
  <c r="D75" i="21"/>
  <c r="E75" i="21"/>
  <c r="F75" i="21"/>
  <c r="G75" i="21"/>
  <c r="D77" i="21"/>
  <c r="J20" i="21" s="1"/>
  <c r="E77" i="21"/>
  <c r="F77" i="21"/>
  <c r="G77" i="21"/>
  <c r="D78" i="21"/>
  <c r="D79" i="21"/>
  <c r="D81" i="21"/>
  <c r="E81" i="21"/>
  <c r="E80" i="21" s="1"/>
  <c r="D80" i="21" s="1"/>
  <c r="F81" i="21"/>
  <c r="F80" i="21" s="1"/>
  <c r="G81" i="21"/>
  <c r="G80" i="21" s="1"/>
  <c r="D82" i="21"/>
  <c r="E82" i="21"/>
  <c r="F82" i="21"/>
  <c r="G82" i="21"/>
  <c r="D84" i="21"/>
  <c r="E84" i="21"/>
  <c r="F84" i="21"/>
  <c r="G84" i="21"/>
  <c r="D85" i="21"/>
  <c r="E86" i="21"/>
  <c r="D86" i="21" s="1"/>
  <c r="F86" i="21"/>
  <c r="G86" i="21"/>
  <c r="D87" i="21"/>
  <c r="D88" i="21"/>
  <c r="E88" i="21"/>
  <c r="F88" i="21"/>
  <c r="G88" i="21"/>
  <c r="D89" i="21"/>
  <c r="E90" i="21"/>
  <c r="D90" i="21" s="1"/>
  <c r="F90" i="21"/>
  <c r="G90" i="21"/>
  <c r="D91" i="21"/>
  <c r="D92" i="21"/>
  <c r="E92" i="21"/>
  <c r="F92" i="21"/>
  <c r="G92" i="21"/>
  <c r="D93" i="21"/>
  <c r="E94" i="21"/>
  <c r="D94" i="21" s="1"/>
  <c r="F94" i="21"/>
  <c r="G94" i="21"/>
  <c r="D95" i="21"/>
  <c r="D96" i="21"/>
  <c r="E96" i="21"/>
  <c r="F96" i="21"/>
  <c r="G96" i="21"/>
  <c r="D97" i="21"/>
  <c r="E98" i="21"/>
  <c r="D98" i="21" s="1"/>
  <c r="F98" i="21"/>
  <c r="G98" i="21"/>
  <c r="D99" i="21"/>
  <c r="D100" i="21"/>
  <c r="E100" i="21"/>
  <c r="F100" i="21"/>
  <c r="G100" i="21"/>
  <c r="D101" i="21"/>
  <c r="E102" i="21"/>
  <c r="D102" i="21" s="1"/>
  <c r="F102" i="21"/>
  <c r="G102" i="21"/>
  <c r="D103" i="21"/>
  <c r="D104" i="21"/>
  <c r="E104" i="21"/>
  <c r="F104" i="21"/>
  <c r="G104" i="21"/>
  <c r="D105" i="21"/>
  <c r="E106" i="21"/>
  <c r="D106" i="21" s="1"/>
  <c r="F106" i="21"/>
  <c r="G106" i="21"/>
  <c r="D107" i="21"/>
  <c r="D108" i="21"/>
  <c r="E108" i="21"/>
  <c r="F108" i="21"/>
  <c r="G108" i="21"/>
  <c r="D109" i="21"/>
  <c r="E110" i="21"/>
  <c r="D110" i="21" s="1"/>
  <c r="F110" i="21"/>
  <c r="G110" i="21"/>
  <c r="D111" i="21"/>
  <c r="D112" i="21"/>
  <c r="E112" i="21"/>
  <c r="F112" i="21"/>
  <c r="G112" i="21"/>
  <c r="D113" i="21"/>
  <c r="E114" i="21"/>
  <c r="D114" i="21" s="1"/>
  <c r="F114" i="21"/>
  <c r="G114" i="21"/>
  <c r="D115" i="21"/>
  <c r="D116" i="21"/>
  <c r="E116" i="21"/>
  <c r="F116" i="21"/>
  <c r="G116" i="21"/>
  <c r="D117" i="21"/>
  <c r="E118" i="21"/>
  <c r="D118" i="21" s="1"/>
  <c r="F118" i="21"/>
  <c r="G118" i="21"/>
  <c r="D119" i="21"/>
  <c r="D120" i="21"/>
  <c r="E120" i="21"/>
  <c r="F120" i="21"/>
  <c r="G120" i="21"/>
  <c r="D121" i="21"/>
  <c r="E122" i="21"/>
  <c r="D122" i="21" s="1"/>
  <c r="F122" i="21"/>
  <c r="G122" i="21"/>
  <c r="D123" i="21"/>
  <c r="D124" i="21"/>
  <c r="E124" i="21"/>
  <c r="F124" i="21"/>
  <c r="G124" i="21"/>
  <c r="D125" i="21"/>
  <c r="E126" i="21"/>
  <c r="D126" i="21" s="1"/>
  <c r="F126" i="21"/>
  <c r="G126" i="21"/>
  <c r="D127" i="21"/>
  <c r="D128" i="21"/>
  <c r="E128" i="21"/>
  <c r="F128" i="21"/>
  <c r="G128" i="21"/>
  <c r="D129" i="21"/>
  <c r="E130" i="21"/>
  <c r="D130" i="21" s="1"/>
  <c r="F130" i="21"/>
  <c r="G130" i="21"/>
  <c r="D131" i="21"/>
  <c r="D132" i="21"/>
  <c r="E132" i="21"/>
  <c r="F132" i="21"/>
  <c r="G132" i="21"/>
  <c r="D133" i="21"/>
  <c r="E134" i="21"/>
  <c r="D134" i="21" s="1"/>
  <c r="F134" i="21"/>
  <c r="G134" i="21"/>
  <c r="D135" i="21"/>
  <c r="D136" i="21"/>
  <c r="E136" i="21"/>
  <c r="F136" i="21"/>
  <c r="G136" i="21"/>
  <c r="D137" i="21"/>
  <c r="E139" i="21"/>
  <c r="D139" i="21" s="1"/>
  <c r="F139" i="21"/>
  <c r="F138" i="21" s="1"/>
  <c r="G139" i="21"/>
  <c r="G138" i="21" s="1"/>
  <c r="E140" i="21"/>
  <c r="D140" i="21" s="1"/>
  <c r="F140" i="21"/>
  <c r="G140" i="21"/>
  <c r="E143" i="21"/>
  <c r="D143" i="21" s="1"/>
  <c r="F143" i="21"/>
  <c r="F142" i="21" s="1"/>
  <c r="G143" i="21"/>
  <c r="G142" i="21" s="1"/>
  <c r="D144" i="21"/>
  <c r="D145" i="21"/>
  <c r="E145" i="21"/>
  <c r="F145" i="21"/>
  <c r="G145" i="21"/>
  <c r="D146" i="21"/>
  <c r="E148" i="21"/>
  <c r="D148" i="21" s="1"/>
  <c r="F148" i="21"/>
  <c r="F147" i="21" s="1"/>
  <c r="G148" i="21"/>
  <c r="G147" i="21" s="1"/>
  <c r="E150" i="21"/>
  <c r="D150" i="21" s="1"/>
  <c r="F150" i="21"/>
  <c r="G150" i="21"/>
  <c r="D151" i="21"/>
  <c r="D152" i="21"/>
  <c r="E152" i="21"/>
  <c r="F152" i="21"/>
  <c r="G152" i="21"/>
  <c r="D153" i="21"/>
  <c r="E154" i="21"/>
  <c r="D154" i="21" s="1"/>
  <c r="F154" i="21"/>
  <c r="G154" i="21"/>
  <c r="D155" i="21"/>
  <c r="D156" i="21"/>
  <c r="E156" i="21"/>
  <c r="F156" i="21"/>
  <c r="G156" i="21"/>
  <c r="D157" i="21"/>
  <c r="E158" i="21"/>
  <c r="D158" i="21" s="1"/>
  <c r="F158" i="21"/>
  <c r="G158" i="21"/>
  <c r="D159" i="21"/>
  <c r="D160" i="21"/>
  <c r="E160" i="21"/>
  <c r="F160" i="21"/>
  <c r="G160" i="21"/>
  <c r="D161" i="21"/>
  <c r="E162" i="21"/>
  <c r="D162" i="21" s="1"/>
  <c r="F162" i="21"/>
  <c r="G162" i="21"/>
  <c r="D163" i="21"/>
  <c r="D164" i="21"/>
  <c r="E164" i="21"/>
  <c r="F164" i="21"/>
  <c r="G164" i="21"/>
  <c r="D165" i="21"/>
  <c r="E166" i="21"/>
  <c r="D166" i="21" s="1"/>
  <c r="F166" i="21"/>
  <c r="G166" i="21"/>
  <c r="D167" i="21"/>
  <c r="D168" i="21"/>
  <c r="E168" i="21"/>
  <c r="F168" i="21"/>
  <c r="G168" i="21"/>
  <c r="D169" i="21"/>
  <c r="E170" i="21"/>
  <c r="D170" i="21" s="1"/>
  <c r="F170" i="21"/>
  <c r="G170" i="21"/>
  <c r="D171" i="21"/>
  <c r="D172" i="21"/>
  <c r="E172" i="21"/>
  <c r="F172" i="21"/>
  <c r="G172" i="21"/>
  <c r="D173" i="21"/>
  <c r="E174" i="21"/>
  <c r="D174" i="21" s="1"/>
  <c r="F174" i="21"/>
  <c r="G174" i="21"/>
  <c r="D175" i="21"/>
  <c r="D176" i="21"/>
  <c r="E176" i="21"/>
  <c r="F176" i="21"/>
  <c r="G176" i="21"/>
  <c r="D177" i="21"/>
  <c r="E179" i="21"/>
  <c r="D179" i="21" s="1"/>
  <c r="F179" i="21"/>
  <c r="F178" i="21" s="1"/>
  <c r="G179" i="21"/>
  <c r="G178" i="21" s="1"/>
  <c r="E180" i="21"/>
  <c r="D180" i="21" s="1"/>
  <c r="F180" i="21"/>
  <c r="G180" i="21"/>
  <c r="E182" i="21"/>
  <c r="D182" i="21" s="1"/>
  <c r="F182" i="21"/>
  <c r="G182" i="21"/>
  <c r="D183" i="21"/>
  <c r="D184" i="21"/>
  <c r="E184" i="21"/>
  <c r="F184" i="21"/>
  <c r="G184" i="21"/>
  <c r="D185" i="21"/>
  <c r="E186" i="21"/>
  <c r="D186" i="21" s="1"/>
  <c r="F186" i="21"/>
  <c r="G186" i="21"/>
  <c r="D187" i="21"/>
  <c r="D188" i="21"/>
  <c r="E190" i="21"/>
  <c r="D190" i="21" s="1"/>
  <c r="F190" i="21"/>
  <c r="F189" i="21" s="1"/>
  <c r="G190" i="21"/>
  <c r="G189" i="21" s="1"/>
  <c r="E191" i="21"/>
  <c r="D191" i="21" s="1"/>
  <c r="F191" i="21"/>
  <c r="G191" i="21"/>
  <c r="E193" i="21"/>
  <c r="D193" i="21" s="1"/>
  <c r="G193" i="21"/>
  <c r="G192" i="21" s="1"/>
  <c r="E194" i="21"/>
  <c r="D194" i="21" s="1"/>
  <c r="G194" i="21"/>
  <c r="E195" i="21"/>
  <c r="D195" i="21" s="1"/>
  <c r="E196" i="21"/>
  <c r="D196" i="21" s="1"/>
  <c r="G196" i="21"/>
  <c r="D14" i="20"/>
  <c r="D15" i="20"/>
  <c r="D24" i="20" s="1"/>
  <c r="D16" i="20"/>
  <c r="D17" i="20"/>
  <c r="D18" i="20"/>
  <c r="D19" i="20"/>
  <c r="J19" i="20"/>
  <c r="D20" i="20"/>
  <c r="D21" i="20"/>
  <c r="D22" i="20"/>
  <c r="D23" i="20"/>
  <c r="E24" i="20"/>
  <c r="F24" i="20"/>
  <c r="G24" i="20"/>
  <c r="D26" i="20"/>
  <c r="D37" i="20" s="1"/>
  <c r="D27" i="20"/>
  <c r="D28" i="20"/>
  <c r="D29" i="20"/>
  <c r="D30" i="20"/>
  <c r="D31" i="20"/>
  <c r="D32" i="20"/>
  <c r="D33" i="20"/>
  <c r="D34" i="20"/>
  <c r="D35" i="20"/>
  <c r="D36" i="20"/>
  <c r="E37" i="20"/>
  <c r="F37" i="20"/>
  <c r="G37" i="20"/>
  <c r="D39" i="20"/>
  <c r="D40" i="20"/>
  <c r="E40" i="20"/>
  <c r="F40" i="20"/>
  <c r="F92" i="20" s="1"/>
  <c r="G40" i="20"/>
  <c r="D42" i="20"/>
  <c r="D69" i="20" s="1"/>
  <c r="D43" i="20"/>
  <c r="D44" i="20"/>
  <c r="D45" i="20"/>
  <c r="D46" i="20"/>
  <c r="D47" i="20"/>
  <c r="D48" i="20"/>
  <c r="D49" i="20"/>
  <c r="D50" i="20"/>
  <c r="D51" i="20"/>
  <c r="D52" i="20"/>
  <c r="D53" i="20"/>
  <c r="D54" i="20"/>
  <c r="D55" i="20"/>
  <c r="D56" i="20"/>
  <c r="D57" i="20"/>
  <c r="D58" i="20"/>
  <c r="D59" i="20"/>
  <c r="D60" i="20"/>
  <c r="D61" i="20"/>
  <c r="D62" i="20"/>
  <c r="D63" i="20"/>
  <c r="D64" i="20"/>
  <c r="D65" i="20"/>
  <c r="D66" i="20"/>
  <c r="D67" i="20"/>
  <c r="D68" i="20"/>
  <c r="E69" i="20"/>
  <c r="F69" i="20"/>
  <c r="G69" i="20"/>
  <c r="D71" i="20"/>
  <c r="D85" i="20" s="1"/>
  <c r="D72" i="20"/>
  <c r="J20" i="20" s="1"/>
  <c r="D73" i="20"/>
  <c r="D74" i="20"/>
  <c r="D75" i="20"/>
  <c r="D76" i="20"/>
  <c r="D77" i="20"/>
  <c r="D78" i="20"/>
  <c r="D79" i="20"/>
  <c r="D80" i="20"/>
  <c r="D81" i="20"/>
  <c r="D82" i="20"/>
  <c r="D83" i="20"/>
  <c r="D84" i="20"/>
  <c r="E85" i="20"/>
  <c r="F85" i="20"/>
  <c r="G85" i="20"/>
  <c r="D87" i="20"/>
  <c r="D88" i="20"/>
  <c r="J22" i="20" s="1"/>
  <c r="D89" i="20"/>
  <c r="D90" i="20"/>
  <c r="E91" i="20"/>
  <c r="F91" i="20"/>
  <c r="G91" i="20"/>
  <c r="E92" i="20"/>
  <c r="G92" i="20"/>
  <c r="D14" i="18"/>
  <c r="E15" i="18"/>
  <c r="F15" i="18"/>
  <c r="G15" i="18"/>
  <c r="D16" i="18"/>
  <c r="D17" i="18"/>
  <c r="D18" i="18"/>
  <c r="J19" i="18" s="1"/>
  <c r="D19" i="18"/>
  <c r="E19" i="18"/>
  <c r="F19" i="18"/>
  <c r="G19" i="18"/>
  <c r="D20" i="18"/>
  <c r="D21" i="18"/>
  <c r="D22" i="18"/>
  <c r="D23" i="18"/>
  <c r="D24" i="18"/>
  <c r="E25" i="18"/>
  <c r="F25" i="18"/>
  <c r="G25" i="18"/>
  <c r="D26" i="18"/>
  <c r="D27" i="18"/>
  <c r="D28" i="18"/>
  <c r="D29" i="18"/>
  <c r="E30" i="18"/>
  <c r="F30" i="18"/>
  <c r="G30" i="18"/>
  <c r="D31" i="18"/>
  <c r="D30" i="18" s="1"/>
  <c r="D32" i="18"/>
  <c r="D33" i="18"/>
  <c r="D34" i="18"/>
  <c r="J21" i="18" s="1"/>
  <c r="D35" i="18"/>
  <c r="E36" i="18"/>
  <c r="F36" i="18"/>
  <c r="G36" i="18"/>
  <c r="D37" i="18"/>
  <c r="D36" i="18" s="1"/>
  <c r="D38" i="18"/>
  <c r="D39" i="18"/>
  <c r="D40" i="18"/>
  <c r="E41" i="18"/>
  <c r="F41" i="18"/>
  <c r="G41" i="18"/>
  <c r="D42" i="18"/>
  <c r="D41" i="18" s="1"/>
  <c r="D43" i="18"/>
  <c r="D44" i="18"/>
  <c r="D45" i="18"/>
  <c r="E46" i="18"/>
  <c r="F46" i="18"/>
  <c r="G46" i="18"/>
  <c r="D47" i="18"/>
  <c r="D46" i="18" s="1"/>
  <c r="D48" i="18"/>
  <c r="D49" i="18"/>
  <c r="D50" i="18"/>
  <c r="E51" i="18"/>
  <c r="F51" i="18"/>
  <c r="G51" i="18"/>
  <c r="D52" i="18"/>
  <c r="D51" i="18" s="1"/>
  <c r="D53" i="18"/>
  <c r="D54" i="18"/>
  <c r="D55" i="18"/>
  <c r="E56" i="18"/>
  <c r="F56" i="18"/>
  <c r="G56" i="18"/>
  <c r="D57" i="18"/>
  <c r="D56" i="18" s="1"/>
  <c r="D58" i="18"/>
  <c r="D59" i="18"/>
  <c r="D60" i="18"/>
  <c r="E61" i="18"/>
  <c r="F61" i="18"/>
  <c r="G61" i="18"/>
  <c r="D62" i="18"/>
  <c r="D61" i="18" s="1"/>
  <c r="D63" i="18"/>
  <c r="D64" i="18"/>
  <c r="D65" i="18"/>
  <c r="E66" i="18"/>
  <c r="F66" i="18"/>
  <c r="G66" i="18"/>
  <c r="D67" i="18"/>
  <c r="D66" i="18" s="1"/>
  <c r="D68" i="18"/>
  <c r="D69" i="18"/>
  <c r="D70" i="18"/>
  <c r="E71" i="18"/>
  <c r="F71" i="18"/>
  <c r="G71" i="18"/>
  <c r="D72" i="18"/>
  <c r="D71" i="18" s="1"/>
  <c r="D73" i="18"/>
  <c r="D74" i="18"/>
  <c r="D75" i="18"/>
  <c r="D76" i="18"/>
  <c r="J16" i="18" s="1"/>
  <c r="E77" i="18"/>
  <c r="E79" i="18"/>
  <c r="G79" i="18"/>
  <c r="D80" i="18"/>
  <c r="E81" i="18"/>
  <c r="F81" i="18"/>
  <c r="F79" i="18" s="1"/>
  <c r="G81" i="18"/>
  <c r="D82" i="18"/>
  <c r="D81" i="18" s="1"/>
  <c r="D83" i="18"/>
  <c r="D84" i="18"/>
  <c r="D85" i="18"/>
  <c r="E86" i="18"/>
  <c r="F86" i="18"/>
  <c r="G86" i="18"/>
  <c r="D87" i="18"/>
  <c r="D86" i="18" s="1"/>
  <c r="D88" i="18"/>
  <c r="D89" i="18"/>
  <c r="E90" i="18"/>
  <c r="F90" i="18"/>
  <c r="G90" i="18"/>
  <c r="D91" i="18"/>
  <c r="D92" i="18"/>
  <c r="D93" i="18"/>
  <c r="E94" i="18"/>
  <c r="F94" i="18"/>
  <c r="G94" i="18"/>
  <c r="D95" i="18"/>
  <c r="D94" i="18" s="1"/>
  <c r="D96" i="18"/>
  <c r="D97" i="18"/>
  <c r="E98" i="18"/>
  <c r="F98" i="18"/>
  <c r="G98" i="18"/>
  <c r="D99" i="18"/>
  <c r="D98" i="18" s="1"/>
  <c r="D100" i="18"/>
  <c r="D101" i="18"/>
  <c r="E102" i="18"/>
  <c r="F102" i="18"/>
  <c r="G102" i="18"/>
  <c r="D103" i="18"/>
  <c r="D102" i="18" s="1"/>
  <c r="D104" i="18"/>
  <c r="D105" i="18"/>
  <c r="E106" i="18"/>
  <c r="F106" i="18"/>
  <c r="G106" i="18"/>
  <c r="D107" i="18"/>
  <c r="D108" i="18"/>
  <c r="D109" i="18"/>
  <c r="E110" i="18"/>
  <c r="F110" i="18"/>
  <c r="G110" i="18"/>
  <c r="D111" i="18"/>
  <c r="D110" i="18" s="1"/>
  <c r="D112" i="18"/>
  <c r="D113" i="18"/>
  <c r="E114" i="18"/>
  <c r="F114" i="18"/>
  <c r="G114" i="18"/>
  <c r="D115" i="18"/>
  <c r="D114" i="18" s="1"/>
  <c r="D116" i="18"/>
  <c r="D117" i="18"/>
  <c r="E118" i="18"/>
  <c r="F118" i="18"/>
  <c r="G118" i="18"/>
  <c r="D119" i="18"/>
  <c r="D118" i="18" s="1"/>
  <c r="D120" i="18"/>
  <c r="D121" i="18"/>
  <c r="E122" i="18"/>
  <c r="F122" i="18"/>
  <c r="G122" i="18"/>
  <c r="D123" i="18"/>
  <c r="D124" i="18"/>
  <c r="D125" i="18"/>
  <c r="E126" i="18"/>
  <c r="F126" i="18"/>
  <c r="G126" i="18"/>
  <c r="D127" i="18"/>
  <c r="D126" i="18" s="1"/>
  <c r="D128" i="18"/>
  <c r="D130" i="18"/>
  <c r="E130" i="18"/>
  <c r="F130" i="18"/>
  <c r="G130" i="18"/>
  <c r="D132" i="18"/>
  <c r="J20" i="18" s="1"/>
  <c r="D133" i="18"/>
  <c r="D134" i="18"/>
  <c r="E134" i="18"/>
  <c r="F134" i="18"/>
  <c r="G134" i="18"/>
  <c r="E136" i="18"/>
  <c r="F136" i="18"/>
  <c r="F176" i="18" s="1"/>
  <c r="G136" i="18"/>
  <c r="D137" i="18"/>
  <c r="D136" i="18" s="1"/>
  <c r="D176" i="18" s="1"/>
  <c r="D138" i="18"/>
  <c r="D139" i="18"/>
  <c r="J22" i="18" s="1"/>
  <c r="D140" i="18"/>
  <c r="D141" i="18"/>
  <c r="D142" i="18"/>
  <c r="D143" i="18"/>
  <c r="D144" i="18"/>
  <c r="D145" i="18"/>
  <c r="D146" i="18"/>
  <c r="D147" i="18"/>
  <c r="D148" i="18"/>
  <c r="D149" i="18"/>
  <c r="D150" i="18"/>
  <c r="D151" i="18"/>
  <c r="D152" i="18"/>
  <c r="D153" i="18"/>
  <c r="D154" i="18"/>
  <c r="D155" i="18"/>
  <c r="D156" i="18"/>
  <c r="D157" i="18"/>
  <c r="D158" i="18"/>
  <c r="D159" i="18"/>
  <c r="D160" i="18"/>
  <c r="D161" i="18"/>
  <c r="D162" i="18"/>
  <c r="D163" i="18"/>
  <c r="D164" i="18"/>
  <c r="D165" i="18"/>
  <c r="D166" i="18"/>
  <c r="D167" i="18"/>
  <c r="D168" i="18"/>
  <c r="D169" i="18"/>
  <c r="D170" i="18"/>
  <c r="D171" i="18"/>
  <c r="D172" i="18"/>
  <c r="D173" i="18"/>
  <c r="D174" i="18"/>
  <c r="D175" i="18"/>
  <c r="E176" i="18"/>
  <c r="G176" i="18"/>
  <c r="E178" i="18"/>
  <c r="F178" i="18"/>
  <c r="G178" i="18"/>
  <c r="D179" i="18"/>
  <c r="D178" i="18" s="1"/>
  <c r="D181" i="18" s="1"/>
  <c r="D180" i="18"/>
  <c r="E181" i="18"/>
  <c r="F181" i="18"/>
  <c r="G181" i="18"/>
  <c r="D183" i="18"/>
  <c r="D184" i="18"/>
  <c r="D185" i="18"/>
  <c r="D186" i="18"/>
  <c r="D187" i="18"/>
  <c r="D188" i="18"/>
  <c r="D189" i="18"/>
  <c r="D190" i="18"/>
  <c r="D191" i="18"/>
  <c r="D192" i="18"/>
  <c r="D193" i="18"/>
  <c r="D194" i="18"/>
  <c r="D195" i="18"/>
  <c r="D196" i="18"/>
  <c r="D197" i="18"/>
  <c r="D198" i="18"/>
  <c r="E199" i="18"/>
  <c r="F199" i="18"/>
  <c r="G199" i="18"/>
  <c r="E201" i="18"/>
  <c r="E208" i="18" s="1"/>
  <c r="F201" i="18"/>
  <c r="F208" i="18" s="1"/>
  <c r="G201" i="18"/>
  <c r="D202" i="18"/>
  <c r="D203" i="18"/>
  <c r="D209" i="18" s="1"/>
  <c r="D204" i="18"/>
  <c r="D205" i="18"/>
  <c r="D206" i="18"/>
  <c r="D207" i="18"/>
  <c r="G208" i="18"/>
  <c r="E209" i="18"/>
  <c r="F209" i="18"/>
  <c r="G209" i="18"/>
  <c r="E211" i="18"/>
  <c r="D211" i="18" s="1"/>
  <c r="F211" i="18"/>
  <c r="G211" i="18"/>
  <c r="E212" i="18"/>
  <c r="F212" i="18"/>
  <c r="G212" i="18"/>
  <c r="D14" i="16"/>
  <c r="D15" i="16"/>
  <c r="D16" i="16"/>
  <c r="D17" i="16"/>
  <c r="D24" i="16" s="1"/>
  <c r="D18" i="16"/>
  <c r="D19" i="16"/>
  <c r="D20" i="16"/>
  <c r="D21" i="16"/>
  <c r="D22" i="16"/>
  <c r="D23" i="16"/>
  <c r="E24" i="16"/>
  <c r="E92" i="16" s="1"/>
  <c r="F24" i="16"/>
  <c r="G24" i="16"/>
  <c r="D26" i="16"/>
  <c r="D37" i="16" s="1"/>
  <c r="D27" i="16"/>
  <c r="D28" i="16"/>
  <c r="D29" i="16"/>
  <c r="D30" i="16"/>
  <c r="D31" i="16"/>
  <c r="D32" i="16"/>
  <c r="D33" i="16"/>
  <c r="D34" i="16"/>
  <c r="D35" i="16"/>
  <c r="D36" i="16"/>
  <c r="E37" i="16"/>
  <c r="F37" i="16"/>
  <c r="F92" i="16" s="1"/>
  <c r="G37" i="16"/>
  <c r="D39" i="16"/>
  <c r="D40" i="16"/>
  <c r="E40" i="16"/>
  <c r="F40" i="16"/>
  <c r="G40" i="16"/>
  <c r="D42" i="16"/>
  <c r="D69" i="16" s="1"/>
  <c r="D43" i="16"/>
  <c r="D44" i="16"/>
  <c r="D45" i="16"/>
  <c r="D46" i="16"/>
  <c r="D47" i="16"/>
  <c r="D48" i="16"/>
  <c r="D49" i="16"/>
  <c r="D50" i="16"/>
  <c r="D51" i="16"/>
  <c r="D52" i="16"/>
  <c r="D53" i="16"/>
  <c r="D54" i="16"/>
  <c r="D55" i="16"/>
  <c r="D56" i="16"/>
  <c r="D57" i="16"/>
  <c r="D58" i="16"/>
  <c r="D59" i="16"/>
  <c r="D60" i="16"/>
  <c r="D61" i="16"/>
  <c r="D62" i="16"/>
  <c r="D63" i="16"/>
  <c r="D64" i="16"/>
  <c r="D65" i="16"/>
  <c r="D66" i="16"/>
  <c r="D67" i="16"/>
  <c r="D68" i="16"/>
  <c r="E69" i="16"/>
  <c r="F69" i="16"/>
  <c r="G69" i="16"/>
  <c r="D71" i="16"/>
  <c r="D72" i="16"/>
  <c r="D73" i="16"/>
  <c r="D74" i="16"/>
  <c r="D75" i="16"/>
  <c r="D76" i="16"/>
  <c r="D77" i="16"/>
  <c r="D78" i="16"/>
  <c r="D79" i="16"/>
  <c r="D80" i="16"/>
  <c r="D81" i="16"/>
  <c r="D82" i="16"/>
  <c r="D83" i="16"/>
  <c r="D84" i="16"/>
  <c r="D85" i="16"/>
  <c r="E85" i="16"/>
  <c r="F85" i="16"/>
  <c r="G85" i="16"/>
  <c r="D87" i="16"/>
  <c r="D88" i="16"/>
  <c r="D89" i="16"/>
  <c r="D90" i="16"/>
  <c r="D91" i="16"/>
  <c r="E91" i="16"/>
  <c r="F91" i="16"/>
  <c r="G91" i="16"/>
  <c r="G92" i="16"/>
  <c r="J21" i="21" l="1"/>
  <c r="J22" i="21"/>
  <c r="F192" i="21"/>
  <c r="D71" i="21"/>
  <c r="J23" i="21"/>
  <c r="J19" i="21"/>
  <c r="E192" i="21"/>
  <c r="D192" i="21" s="1"/>
  <c r="E189" i="21"/>
  <c r="D189" i="21" s="1"/>
  <c r="E178" i="21"/>
  <c r="D178" i="21" s="1"/>
  <c r="E142" i="21"/>
  <c r="D142" i="21" s="1"/>
  <c r="E138" i="21"/>
  <c r="D138" i="21" s="1"/>
  <c r="F71" i="21"/>
  <c r="E42" i="21"/>
  <c r="D42" i="21" s="1"/>
  <c r="E38" i="21"/>
  <c r="D38" i="21" s="1"/>
  <c r="D57" i="21"/>
  <c r="E147" i="21"/>
  <c r="D147" i="21" s="1"/>
  <c r="D15" i="21"/>
  <c r="J14" i="21" s="1"/>
  <c r="J21" i="20"/>
  <c r="J13" i="20"/>
  <c r="J23" i="20" s="1"/>
  <c r="D91" i="20"/>
  <c r="D92" i="20" s="1"/>
  <c r="J18" i="20"/>
  <c r="J23" i="18"/>
  <c r="D199" i="18"/>
  <c r="E129" i="18"/>
  <c r="E210" i="18" s="1"/>
  <c r="D15" i="18"/>
  <c r="D77" i="18" s="1"/>
  <c r="J14" i="18"/>
  <c r="J24" i="18" s="1"/>
  <c r="F129" i="18"/>
  <c r="D106" i="18"/>
  <c r="G77" i="18"/>
  <c r="D79" i="18"/>
  <c r="J18" i="18"/>
  <c r="F77" i="18"/>
  <c r="F210" i="18" s="1"/>
  <c r="D212" i="18"/>
  <c r="D201" i="18"/>
  <c r="D208" i="18" s="1"/>
  <c r="D122" i="18"/>
  <c r="D90" i="18"/>
  <c r="G129" i="18"/>
  <c r="D25" i="18"/>
  <c r="J17" i="18"/>
  <c r="D92" i="16"/>
  <c r="J24" i="21" l="1"/>
  <c r="J26" i="21" s="1"/>
  <c r="J25" i="20"/>
  <c r="D210" i="18"/>
  <c r="J25" i="18" s="1"/>
  <c r="D129" i="18"/>
  <c r="J26" i="18"/>
  <c r="G210" i="18"/>
  <c r="F53" i="3"/>
  <c r="F12" i="3"/>
  <c r="G12" i="3"/>
  <c r="E12" i="3"/>
  <c r="E53" i="3" s="1"/>
  <c r="D13" i="3"/>
  <c r="D14" i="3"/>
  <c r="D35" i="8"/>
  <c r="D24" i="8"/>
  <c r="E16" i="6"/>
  <c r="F16" i="6"/>
  <c r="G16" i="6"/>
  <c r="G17" i="6" s="1"/>
  <c r="E13" i="6"/>
  <c r="E17" i="6" s="1"/>
  <c r="F13" i="6"/>
  <c r="F17" i="6"/>
  <c r="G13" i="6"/>
  <c r="D15" i="6"/>
  <c r="D16" i="6" s="1"/>
  <c r="D12" i="6"/>
  <c r="D13" i="6" s="1"/>
  <c r="D36" i="2"/>
  <c r="D34" i="2" s="1"/>
  <c r="F132" i="2"/>
  <c r="G132" i="2"/>
  <c r="E132" i="2"/>
  <c r="D132" i="2"/>
  <c r="G133" i="2"/>
  <c r="F133" i="2"/>
  <c r="E133" i="2"/>
  <c r="D133" i="2"/>
  <c r="F138" i="2"/>
  <c r="E138" i="2"/>
  <c r="E119" i="2"/>
  <c r="F137" i="2"/>
  <c r="G137" i="2"/>
  <c r="E137" i="2"/>
  <c r="D137" i="2" s="1"/>
  <c r="F136" i="2"/>
  <c r="G136" i="2"/>
  <c r="E136" i="2"/>
  <c r="D136" i="2" s="1"/>
  <c r="F135" i="2"/>
  <c r="G135" i="2"/>
  <c r="E135" i="2"/>
  <c r="D135" i="2"/>
  <c r="F134" i="2"/>
  <c r="G134" i="2"/>
  <c r="E134" i="2"/>
  <c r="D134" i="2"/>
  <c r="E131" i="2"/>
  <c r="F130" i="2"/>
  <c r="G130" i="2"/>
  <c r="E130" i="2"/>
  <c r="D130" i="2" s="1"/>
  <c r="F129" i="2"/>
  <c r="G129" i="2"/>
  <c r="E129" i="2"/>
  <c r="D129" i="2" s="1"/>
  <c r="F128" i="2"/>
  <c r="G128" i="2"/>
  <c r="E128" i="2"/>
  <c r="F127" i="2"/>
  <c r="G127" i="2"/>
  <c r="E127" i="2"/>
  <c r="D127" i="2"/>
  <c r="F126" i="2"/>
  <c r="G126" i="2"/>
  <c r="E126" i="2"/>
  <c r="D126" i="2" s="1"/>
  <c r="F125" i="2"/>
  <c r="G125" i="2"/>
  <c r="E125" i="2"/>
  <c r="D125" i="2" s="1"/>
  <c r="F124" i="2"/>
  <c r="G124" i="2"/>
  <c r="E124" i="2"/>
  <c r="D124" i="2" s="1"/>
  <c r="F123" i="2"/>
  <c r="G123" i="2"/>
  <c r="E123" i="2"/>
  <c r="F122" i="2"/>
  <c r="G122" i="2"/>
  <c r="E122" i="2"/>
  <c r="D122" i="2"/>
  <c r="F121" i="2"/>
  <c r="G121" i="2"/>
  <c r="E121" i="2"/>
  <c r="F120" i="2"/>
  <c r="G120" i="2"/>
  <c r="D120" i="2" s="1"/>
  <c r="E120" i="2"/>
  <c r="F119" i="2"/>
  <c r="G119" i="2"/>
  <c r="E12" i="2"/>
  <c r="E108" i="2"/>
  <c r="E116" i="2"/>
  <c r="F108" i="2"/>
  <c r="F116" i="2" s="1"/>
  <c r="G108" i="2"/>
  <c r="G116" i="2"/>
  <c r="E106" i="2"/>
  <c r="E76" i="2"/>
  <c r="E80" i="2"/>
  <c r="F76" i="2"/>
  <c r="G76" i="2"/>
  <c r="G80" i="2"/>
  <c r="E66" i="2"/>
  <c r="F66" i="2"/>
  <c r="G66" i="2"/>
  <c r="E62" i="2"/>
  <c r="F62" i="2"/>
  <c r="G62" i="2"/>
  <c r="E58" i="2"/>
  <c r="F58" i="2"/>
  <c r="G58" i="2"/>
  <c r="E54" i="2"/>
  <c r="F54" i="2"/>
  <c r="G54" i="2"/>
  <c r="E50" i="2"/>
  <c r="F50" i="2"/>
  <c r="G50" i="2"/>
  <c r="E46" i="2"/>
  <c r="F46" i="2"/>
  <c r="G46" i="2"/>
  <c r="E42" i="2"/>
  <c r="F42" i="2"/>
  <c r="G42" i="2"/>
  <c r="G74" i="2" s="1"/>
  <c r="E38" i="2"/>
  <c r="F38" i="2"/>
  <c r="G38" i="2"/>
  <c r="E34" i="2"/>
  <c r="F34" i="2"/>
  <c r="G34" i="2"/>
  <c r="E30" i="2"/>
  <c r="F30" i="2"/>
  <c r="G30" i="2"/>
  <c r="F12" i="2"/>
  <c r="F74" i="2"/>
  <c r="G12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G82" i="2"/>
  <c r="D82" i="2" s="1"/>
  <c r="F82" i="2"/>
  <c r="F131" i="2"/>
  <c r="G104" i="2"/>
  <c r="D104" i="2" s="1"/>
  <c r="G102" i="2"/>
  <c r="D102" i="2"/>
  <c r="G98" i="2"/>
  <c r="D98" i="2"/>
  <c r="G100" i="2"/>
  <c r="D100" i="2"/>
  <c r="G96" i="2"/>
  <c r="D96" i="2"/>
  <c r="G92" i="2"/>
  <c r="D92" i="2"/>
  <c r="G94" i="2"/>
  <c r="D94" i="2"/>
  <c r="G90" i="2"/>
  <c r="D90" i="2"/>
  <c r="G88" i="2"/>
  <c r="D88" i="2"/>
  <c r="G86" i="2"/>
  <c r="D86" i="2"/>
  <c r="G84" i="2"/>
  <c r="D84" i="2"/>
  <c r="D37" i="2"/>
  <c r="D35" i="2"/>
  <c r="D69" i="2"/>
  <c r="D66" i="2" s="1"/>
  <c r="D68" i="2"/>
  <c r="D67" i="2"/>
  <c r="D65" i="2"/>
  <c r="D64" i="2"/>
  <c r="D62" i="2" s="1"/>
  <c r="D63" i="2"/>
  <c r="D61" i="2"/>
  <c r="D60" i="2"/>
  <c r="D58" i="2" s="1"/>
  <c r="D59" i="2"/>
  <c r="D57" i="2"/>
  <c r="D56" i="2"/>
  <c r="D54" i="2" s="1"/>
  <c r="D55" i="2"/>
  <c r="D53" i="2"/>
  <c r="D50" i="2"/>
  <c r="D52" i="2"/>
  <c r="D51" i="2"/>
  <c r="D49" i="2"/>
  <c r="D48" i="2"/>
  <c r="D46" i="2" s="1"/>
  <c r="D47" i="2"/>
  <c r="D45" i="2"/>
  <c r="D44" i="2"/>
  <c r="D42" i="2" s="1"/>
  <c r="D43" i="2"/>
  <c r="D41" i="2"/>
  <c r="D40" i="2"/>
  <c r="D38" i="2" s="1"/>
  <c r="D39" i="2"/>
  <c r="D114" i="2"/>
  <c r="D113" i="2"/>
  <c r="D112" i="2"/>
  <c r="D108" i="2" s="1"/>
  <c r="D116" i="2" s="1"/>
  <c r="D111" i="2"/>
  <c r="D110" i="2"/>
  <c r="D79" i="2"/>
  <c r="D78" i="2"/>
  <c r="D76" i="2" s="1"/>
  <c r="D80" i="2" s="1"/>
  <c r="D77" i="2"/>
  <c r="D72" i="2"/>
  <c r="G70" i="2"/>
  <c r="D70" i="2"/>
  <c r="D33" i="2"/>
  <c r="D32" i="2"/>
  <c r="D30" i="2"/>
  <c r="D31" i="2"/>
  <c r="D15" i="2"/>
  <c r="G42" i="8"/>
  <c r="F42" i="8"/>
  <c r="E42" i="8"/>
  <c r="D42" i="8"/>
  <c r="G39" i="8"/>
  <c r="F39" i="8"/>
  <c r="E39" i="8"/>
  <c r="D38" i="8"/>
  <c r="D39" i="8"/>
  <c r="D36" i="8"/>
  <c r="G36" i="8"/>
  <c r="F36" i="8"/>
  <c r="E36" i="8"/>
  <c r="D32" i="8"/>
  <c r="D31" i="8"/>
  <c r="D30" i="8"/>
  <c r="D29" i="8"/>
  <c r="D28" i="8"/>
  <c r="G27" i="8"/>
  <c r="G33" i="8" s="1"/>
  <c r="F27" i="8"/>
  <c r="F33" i="8" s="1"/>
  <c r="E27" i="8"/>
  <c r="E33" i="8" s="1"/>
  <c r="G25" i="8"/>
  <c r="E25" i="8"/>
  <c r="F25" i="8"/>
  <c r="D25" i="8"/>
  <c r="D21" i="8"/>
  <c r="D20" i="8"/>
  <c r="D19" i="8"/>
  <c r="D18" i="8"/>
  <c r="G17" i="8"/>
  <c r="G22" i="8" s="1"/>
  <c r="F17" i="8"/>
  <c r="F22" i="8" s="1"/>
  <c r="E17" i="8"/>
  <c r="E22" i="8" s="1"/>
  <c r="D14" i="8"/>
  <c r="D12" i="8" s="1"/>
  <c r="D15" i="8" s="1"/>
  <c r="D13" i="8"/>
  <c r="G12" i="8"/>
  <c r="G15" i="8" s="1"/>
  <c r="G43" i="8" s="1"/>
  <c r="F12" i="8"/>
  <c r="F15" i="8" s="1"/>
  <c r="E12" i="8"/>
  <c r="E15" i="8" s="1"/>
  <c r="E43" i="8" s="1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121" i="2"/>
  <c r="D128" i="2"/>
  <c r="D123" i="2"/>
  <c r="F106" i="2"/>
  <c r="F117" i="2"/>
  <c r="D14" i="2"/>
  <c r="D12" i="2" s="1"/>
  <c r="E74" i="2"/>
  <c r="G106" i="2"/>
  <c r="D17" i="8"/>
  <c r="D22" i="8" s="1"/>
  <c r="D27" i="8"/>
  <c r="D33" i="8"/>
  <c r="D106" i="2" l="1"/>
  <c r="D17" i="6"/>
  <c r="D74" i="2"/>
  <c r="D43" i="8"/>
  <c r="F43" i="8"/>
  <c r="E117" i="2"/>
  <c r="D119" i="2"/>
  <c r="G138" i="2"/>
  <c r="D138" i="2" s="1"/>
  <c r="G131" i="2"/>
  <c r="D131" i="2" s="1"/>
  <c r="F80" i="2"/>
  <c r="G53" i="3"/>
  <c r="D12" i="3"/>
  <c r="D53" i="3" s="1"/>
  <c r="D117" i="2" l="1"/>
  <c r="G117" i="2"/>
</calcChain>
</file>

<file path=xl/sharedStrings.xml><?xml version="1.0" encoding="utf-8"?>
<sst xmlns="http://schemas.openxmlformats.org/spreadsheetml/2006/main" count="2269" uniqueCount="469">
  <si>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</si>
  <si>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</si>
  <si>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</si>
  <si>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</si>
  <si>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</si>
  <si>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</si>
  <si>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</si>
  <si>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</si>
  <si>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</si>
  <si>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</si>
  <si>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</si>
  <si>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</si>
  <si>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</si>
  <si>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</si>
  <si>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</si>
  <si>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</si>
  <si>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</si>
  <si>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</si>
  <si>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</si>
  <si>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</si>
  <si>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</si>
  <si>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</si>
  <si>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</si>
  <si>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</si>
  <si>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</si>
  <si>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</si>
  <si>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</si>
  <si>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</si>
  <si>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Tryškių seniūnijos kultūros centras</t>
  </si>
  <si>
    <t>Varnių seniūnijos kultūros ir jaunimo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</si>
  <si>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</si>
  <si>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</si>
  <si>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</si>
  <si>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</si>
  <si>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</si>
  <si>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</si>
  <si>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</si>
  <si>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</si>
  <si>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</si>
  <si>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</si>
  <si>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</si>
  <si>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</si>
  <si>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</si>
  <si>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</si>
  <si>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</si>
  <si>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Žarėnų „Minijos“ vidurinė mokykla</t>
  </si>
  <si>
    <t>Tryškių Lazdynų Pelėdos vidurinė mokykla</t>
  </si>
  <si>
    <t>Janapolės pagrindinė mokykla</t>
  </si>
  <si>
    <t>Upynos pagrindinė mokykla</t>
  </si>
  <si>
    <t>Pavandenės pagrindinė mokykla</t>
  </si>
  <si>
    <t>Kaunatavos pagrindinė mokykla</t>
  </si>
  <si>
    <t>Eigirdžių pagrindinė mokykla</t>
  </si>
  <si>
    <t>Buožėnų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</si>
  <si>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</si>
  <si>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</si>
  <si>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</si>
  <si>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</si>
  <si>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</si>
  <si>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</si>
  <si>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</si>
  <si>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</si>
  <si>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Telšių rajono savivaldybės tarybos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</si>
  <si>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</si>
  <si>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</si>
  <si>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</si>
  <si>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</si>
  <si>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</si>
  <si>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</si>
  <si>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</si>
  <si>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</si>
  <si>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</si>
  <si>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Ryškėnų pradinė mokykla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</si>
  <si>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</si>
  <si>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</si>
  <si>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</si>
  <si>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</si>
  <si>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</si>
  <si>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</si>
  <si>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</si>
  <si>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</si>
  <si>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</si>
  <si>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</si>
  <si>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</si>
  <si>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</si>
  <si>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</si>
  <si>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</si>
  <si>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</si>
  <si>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</si>
  <si>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</si>
  <si>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</si>
  <si>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</si>
  <si>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</si>
  <si>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</si>
  <si>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</si>
  <si>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</si>
  <si>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</si>
  <si>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</si>
  <si>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</si>
  <si>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</si>
  <si>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</si>
  <si>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</si>
  <si>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</si>
  <si>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</si>
  <si>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</si>
  <si>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</si>
  <si>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</si>
  <si>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</si>
  <si>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</si>
  <si>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</si>
  <si>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</si>
  <si>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</si>
  <si>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</si>
  <si>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</si>
  <si>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</si>
  <si>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</si>
  <si>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</si>
  <si>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</si>
  <si>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</si>
  <si>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</si>
  <si>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</si>
  <si>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</si>
  <si>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</si>
  <si>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</si>
  <si>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</si>
  <si>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</si>
  <si>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</si>
  <si>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</si>
  <si>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</si>
  <si>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</si>
  <si>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</si>
  <si>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</si>
  <si>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</si>
  <si>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</si>
  <si>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</si>
  <si>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</si>
  <si>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</si>
  <si>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</si>
  <si>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</si>
  <si>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</si>
  <si>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</si>
  <si>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</si>
  <si>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</si>
  <si>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</si>
  <si>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</si>
  <si>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</si>
  <si>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</si>
  <si>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</si>
  <si>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</si>
  <si>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</si>
  <si>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</si>
  <si>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</si>
  <si>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</si>
  <si>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</si>
  <si>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</si>
  <si>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</si>
  <si>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</si>
  <si>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</si>
  <si>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</si>
  <si>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</si>
  <si>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</si>
  <si>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103.</t>
  </si>
  <si>
    <t>104.</t>
  </si>
  <si>
    <t>105.</t>
  </si>
  <si>
    <t>Suaugusiųjų mokykla</t>
  </si>
  <si>
    <t>„Germanto“ pagrindinė mokykla</t>
  </si>
  <si>
    <t>„Atžalyno“ pagrindinė mokykla</t>
  </si>
  <si>
    <t>„Kranto“ pagrindinė mokykla</t>
  </si>
  <si>
    <t>„Ateities“ pagrindinė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</si>
  <si>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</si>
  <si>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</si>
  <si>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</si>
  <si>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</si>
  <si>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</si>
  <si>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</si>
  <si>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</si>
  <si>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PATVIRTINTA</t>
  </si>
  <si>
    <t>„Džiugo“ gimnazija</t>
  </si>
  <si>
    <t>Ubiškės mokykla-darželis</t>
  </si>
  <si>
    <t>Luokės kultūros centras</t>
  </si>
  <si>
    <t>57.</t>
  </si>
  <si>
    <t>70.</t>
  </si>
  <si>
    <t>78.</t>
  </si>
  <si>
    <t>Nevarėnų pagrindinė mokykla</t>
  </si>
  <si>
    <t>51.</t>
  </si>
  <si>
    <t>Luokės gimnazija</t>
  </si>
  <si>
    <t>„Vilties“ mokykla</t>
  </si>
  <si>
    <t>Naujamiesčio mokykla</t>
  </si>
  <si>
    <t xml:space="preserve">iš jų – vietinė rinkliava už komunalinių atliekų surinkimą ir tvarkymą </t>
  </si>
  <si>
    <t>Eur</t>
  </si>
  <si>
    <t>Priešgaisrinė tarnyba</t>
  </si>
  <si>
    <t>04 programa. Išsilavinusios bendruomenės ugdymas (-sis)</t>
  </si>
  <si>
    <t>IŠ VISO:</t>
  </si>
  <si>
    <t xml:space="preserve"> </t>
  </si>
  <si>
    <t>Programos pavadinimas ir asignavimų valdytojai</t>
  </si>
  <si>
    <t>Programos pavadinimas, asignavimų valdytojai ir finansavimo šaltiniai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</si>
  <si>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</si>
  <si>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</si>
  <si>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</si>
  <si>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</si>
  <si>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</si>
  <si>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</si>
  <si>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</si>
  <si>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 xml:space="preserve">                                                                        </t>
  </si>
  <si>
    <t>05 programa. Ekonomikos ir verslo skatinimas</t>
  </si>
  <si>
    <t>2.</t>
  </si>
  <si>
    <t>2015 METŲ ASIGNAVIMAI SAVARANKIŠKOMS FUNKCIJOMS VYKDYTI PAGAL ASIGNAVIMŲ VALDYTOJAMS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</si>
  <si>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</si>
  <si>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</si>
  <si>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</si>
  <si>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</si>
  <si>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</si>
  <si>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</si>
  <si>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</si>
  <si>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</si>
  <si>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</si>
  <si>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</si>
  <si>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</si>
  <si>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102.</t>
  </si>
  <si>
    <t>5 priedas</t>
  </si>
  <si>
    <t>2015 METŲ SPECIALIOJI TIKSLINĖ DOTACIJA MOKINIO KREPŠELIUI FINANSUOTI PAGAL ASIGNAVIMŲ VALDYTOJUS</t>
  </si>
  <si>
    <t>2015 METŲ KITA TIKSLINĖ DOTACIJA PAGAL ASIGNAVIMŲ VALDYTOJUS</t>
  </si>
  <si>
    <t>spec. tikslinė dotacija pagal teisės aktus savivaldybėms perduotoms įstaigoms išlaikyti</t>
  </si>
  <si>
    <t>8 priedas</t>
  </si>
  <si>
    <t>2015 METŲ BIUDŽETINIŲ ĮSTAIGŲ PAJAMŲ ĮMOKOS Į SAVIVALDYBĖS BIUDŽETĄ PAGAL ASIGNAVIMŲ VALDYTOJAMS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</si>
  <si>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</si>
  <si>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</si>
  <si>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</si>
  <si>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</si>
  <si>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</si>
  <si>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</si>
  <si>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</si>
  <si>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</si>
  <si>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</si>
  <si>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</si>
  <si>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 spec. tikslinė dotacija savivaldybių mokykloms (klasėms), skirtoms šalies (regiono) mokiniams, turintiems specialiųjų ugdymosi poreikių, ir kitoms savivaldybėms perduotoms įstaigoms išlaikyti</t>
  </si>
  <si>
    <t>spec. tikslinė dotacija savivaldybių mokykloms (klasėms), skirtoms šalies (regiono) mokiniams, turintiems specialiųjų ugdymosi poreikių, ir kitoms savivaldybėms perduotoms įstaigoms išlaikyti</t>
  </si>
  <si>
    <t xml:space="preserve">iš jų: </t>
  </si>
  <si>
    <t>Iš jų:</t>
  </si>
  <si>
    <t>Iš viso 07 programai</t>
  </si>
  <si>
    <t>2015 METŲ SPECIALIOJI TIKSLINĖ DOTACIJA VALSTYBINĖMS (PERDUOTOMS SAVIVALDYBĖMS) FUNKCIJOMS ATLIKTI PAGAL ASIGNAVIMŲ VALDYTOJUS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</si>
  <si>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</si>
  <si>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</si>
  <si>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</si>
  <si>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</si>
  <si>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</si>
  <si>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gyvenamajai vietai deklaruoti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</si>
  <si>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</si>
  <si>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</si>
  <si>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</si>
  <si>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</si>
  <si>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</si>
  <si>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</si>
  <si>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</si>
  <si>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</si>
  <si>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</si>
  <si>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</si>
  <si>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</si>
  <si>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</si>
  <si>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</si>
  <si>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</si>
  <si>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</si>
  <si>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</si>
  <si>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visuomenės sveikatos stiprinimui ir stebėsenai           vykdyti</t>
  </si>
  <si>
    <t>2015 METŲ APLINKOS APSAUGOS SPECIALIOJI PROGRAMA PAGAL ASIGNAVIMŲ VALDYTOJAMS</t>
  </si>
  <si>
    <t xml:space="preserve">ASIGNAVIMAI  </t>
  </si>
  <si>
    <t>iš jų – savarankiškos funkcijos</t>
  </si>
  <si>
    <t>įstaigos pajamos</t>
  </si>
  <si>
    <t>iš jų - seniūnijos pajamos</t>
  </si>
  <si>
    <t>iš jų – seniūnijos pajamos</t>
  </si>
  <si>
    <t>Iš viso 01 programai</t>
  </si>
  <si>
    <t xml:space="preserve">           biudžetinių įstaigų pajamos</t>
  </si>
  <si>
    <t>aplinkos apsaugos rėmimo specialioji programa</t>
  </si>
  <si>
    <t>Iš viso 02 programai</t>
  </si>
  <si>
    <t>biudžetinių įstaigų pajamos</t>
  </si>
  <si>
    <t>iš jų – aplinkos apsaugos rėmimo specialioji programa</t>
  </si>
  <si>
    <t>Iš viso 03 programai</t>
  </si>
  <si>
    <t>04 programa. Išsilavinusios bendruomenės ugdymo(-si)</t>
  </si>
  <si>
    <t>iš jų – įstaigos pajamos</t>
  </si>
  <si>
    <t>iš jų – spec. dotacija mokinio krepšeliui finansuoti</t>
  </si>
  <si>
    <t>Iš viso 04 programai</t>
  </si>
  <si>
    <t>05 programa. Ekonomikos ir verslo skatinimo plėtra</t>
  </si>
  <si>
    <t>Iš viso 05 programai</t>
  </si>
  <si>
    <t>Iš viso 06 programai</t>
  </si>
  <si>
    <t>“</t>
  </si>
  <si>
    <t>APYVARTINĖS LĖŠOS 2015 M. SAUSIO 1D. ESANČIAM ĮSISKOLINIMUI UŽ SUTEIKTAS PASLAUGAS, ATLIKTUS DARBUS IR ĮSIGYTAS PREKES PADENGTI, TIKSLINĖMS PROGRAMOMS FINANSUOTI</t>
  </si>
  <si>
    <t>iš jų – biudžetinių įstaigų pajamos</t>
  </si>
  <si>
    <t>6 priedas</t>
  </si>
  <si>
    <t>10 priedas</t>
  </si>
  <si>
    <t>2015 METŲ SKOLINTOS LĖŠOS INVESTICINIAMS PROJEKTAMS FINANSUOTI PAGAL ASIGNAVIMŲ VALDYTOJUS</t>
  </si>
  <si>
    <t xml:space="preserve">Programos pavadinimas ir asignavimų valdytojai </t>
  </si>
  <si>
    <t>Programos pavadinimas, asignavimų valdytojai ir funkcijos paskirtis</t>
  </si>
  <si>
    <t>Programos pavadinimas</t>
  </si>
  <si>
    <t>2015 METŲ ASIGNAVIMAI  PAGAL PROGRAMAS</t>
  </si>
  <si>
    <t xml:space="preserve">  TELŠIŲ RAJONO SAVIVALDYBĖS 2015 METŲ BIUDŽETO PAJAMOS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</si>
  <si>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</si>
  <si>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</si>
  <si>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</si>
  <si>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</si>
  <si>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</si>
  <si>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</si>
  <si>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1.1.1.1.</t>
  </si>
  <si>
    <t>1.1.1.2.</t>
  </si>
  <si>
    <t>1.1.1.3.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</si>
  <si>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</si>
  <si>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</si>
  <si>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</si>
  <si>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</si>
  <si>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</si>
  <si>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</si>
  <si>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</si>
  <si>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</si>
  <si>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</si>
  <si>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</si>
  <si>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</si>
  <si>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</si>
  <si>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</si>
  <si>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</si>
  <si>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</si>
  <si>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</si>
  <si>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</si>
  <si>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</si>
  <si>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</si>
  <si>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</si>
  <si>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</si>
  <si>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</si>
  <si>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</si>
  <si>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</si>
  <si>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</si>
  <si>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</si>
  <si>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</si>
  <si>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</si>
  <si>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</si>
  <si>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</si>
  <si>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>Kito ilgalaikio turto realizavimo pajamos</t>
  </si>
  <si>
    <t xml:space="preserve">DOTACIJOS </t>
  </si>
  <si>
    <t>4.1.</t>
  </si>
  <si>
    <t xml:space="preserve">Specialioji  tikslinė dotacija </t>
  </si>
  <si>
    <t>4.1.1.</t>
  </si>
  <si>
    <t xml:space="preserve">valstybinėms (valstybės perduotoms savivaldybėms) funkcijoms atlikti 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</si>
  <si>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</si>
  <si>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</si>
  <si>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</si>
  <si>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</si>
  <si>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</si>
  <si>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</si>
  <si>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</si>
  <si>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</si>
  <si>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</si>
  <si>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</si>
  <si>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</si>
  <si>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</si>
  <si>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</si>
  <si>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</si>
  <si>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</si>
  <si>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</si>
  <si>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</si>
  <si>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</si>
  <si>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</si>
  <si>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</si>
  <si>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</si>
  <si>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</si>
  <si>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mokinio krepšeliui finansuoti</t>
  </si>
  <si>
    <t>4.1.3.</t>
  </si>
  <si>
    <t>kita tikslinė dotacija</t>
  </si>
  <si>
    <t>4.1.4.</t>
  </si>
  <si>
    <t>valstybės investicijų programoje numatytiems projektams finansuoti</t>
  </si>
  <si>
    <t>4.2.</t>
  </si>
  <si>
    <t>Bendrosios dotacijos kompensacija biudžeto pajamų mažėjimui kompensuoti</t>
  </si>
  <si>
    <t>4.3.</t>
  </si>
  <si>
    <t>4.4.</t>
  </si>
  <si>
    <t xml:space="preserve">VISI MOKESČIAI,  PAJAMOS  IR DOTACIJOS </t>
  </si>
  <si>
    <t>2015 METŲ ASIGNAVIMAI IŠ BIUDŽETINIŲ ĮSTAIGŲ PAJAMŲ PAGAL ASIGNAVIMŲ VALDYTOJAMS</t>
  </si>
  <si>
    <t xml:space="preserve">       </t>
  </si>
  <si>
    <t>Gyventojų pajamų mokestis, iš viso:</t>
  </si>
  <si>
    <t>Gyventojų pajamų mokestis (gautas iš VMI)</t>
  </si>
  <si>
    <t>Gyventojų pajamų mokestis savivaldybių išlaidų struktūros skirtumams išlyginti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</si>
  <si>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</si>
  <si>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</si>
  <si>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</si>
  <si>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</si>
  <si>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</si>
  <si>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</si>
  <si>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</si>
  <si>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</si>
  <si>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</si>
  <si>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</si>
  <si>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</si>
  <si>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Įmokos už išlaikymą švietimo, socialinės apsaugos ir kitose įstaigose</t>
  </si>
  <si>
    <t>Žemė</t>
  </si>
  <si>
    <t>duomenims Suteiktos valstybės pagalbos registrui teikti</t>
  </si>
  <si>
    <t>valstybinės kalbos vartojimo ir taisyklingumo kontrolei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</si>
  <si>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</si>
  <si>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</si>
  <si>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</si>
  <si>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</si>
  <si>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</si>
  <si>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</si>
  <si>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</si>
  <si>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</si>
  <si>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</si>
  <si>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</si>
  <si>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</si>
  <si>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</si>
  <si>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būsto nuomos ar išperkamosios būsto nuomos mokesčių dalies kompensacijoms</t>
  </si>
  <si>
    <t xml:space="preserve">                                       </t>
  </si>
  <si>
    <t>Gyventojų pajamų mokestis savivaldybių pajamoms iš gyventojų pajamų mokesčiui išlyginti</t>
  </si>
  <si>
    <t>2015 m. sausio  29 d. sprendimu Nr. T1-7</t>
  </si>
  <si>
    <t>Kitos dotacijos ir lėšos iš kitų valdymo lygių</t>
  </si>
  <si>
    <t>Europos Sąjungos finansinės paramos lėšos</t>
  </si>
  <si>
    <t>Telšių sporto ir rekreacijos centro, Birutės g. 60, Telšiai, rekonstrukcijos techniniam projektui parengti</t>
  </si>
  <si>
    <t>4.1.4.12.</t>
  </si>
  <si>
    <t>Telšių „Vilties“ mokyklos pastatui, esančiam Kauno g. 9A, Telšių m., remontuoti</t>
  </si>
  <si>
    <t>4.1.4.11.</t>
  </si>
  <si>
    <t>VšĮ Regioninės Telšių ligoninės branduoliniam magnetiniam rezonanso aparatui įsigyti</t>
  </si>
  <si>
    <t>4.1.4.10.</t>
  </si>
  <si>
    <t>VšĮ Regioninės Telšių ligoninės Psichiatrijos, Terapinio, Vaikų skyriaus ir akušeriniam korpusui su maisto bloku Telšiuose, Kalno g. 40, rekonstruoti</t>
  </si>
  <si>
    <t>4.1.4.9.</t>
  </si>
  <si>
    <t>Telšių Žemaitės gimnazijai,  Telšiai, Šviesos g. 15</t>
  </si>
  <si>
    <t>4.1.4.8.</t>
  </si>
  <si>
    <t>Telšių „Džiugo“ gimnazijai,  Telšiai, Sedos g. 29</t>
  </si>
  <si>
    <t>4.1.4.7.</t>
  </si>
  <si>
    <t>Telšių rajono Luokės gimnazijai, Telšių r. sav., Luokės mstl., Mokyklos g. 5</t>
  </si>
  <si>
    <t>4.1.4.6.</t>
  </si>
  <si>
    <t>pastatui Telšiuose, Respublikos g. 28, modernizuoti, pritaikant Telšių menų mokyklos reikmėms</t>
  </si>
  <si>
    <t>4.1.4.5.</t>
  </si>
  <si>
    <t>Telšių rajono Ubiškės pagrindinės mokyklos sporto salei rekonstruoti</t>
  </si>
  <si>
    <t>4.1.4.4.</t>
  </si>
  <si>
    <t>Telšių „Ateities“ pagrindinės mokyklos pastatui Telšiuose, Lygumų g. 47, kapitaliniam remontui</t>
  </si>
  <si>
    <t>4.1.4.3.</t>
  </si>
  <si>
    <t>Telšių rajono Tryškių Lazdynų Pelėdos vidurinės mokyklos pastatui  Telšių r., Tryškiuose, Lazdynų Pelėdos g. 20, rekonstruoti</t>
  </si>
  <si>
    <t>4.1.4.2.</t>
  </si>
  <si>
    <t>Telšių rajono savivaldybės Žemaitės dramos teatro, kultūros centro ir Karolinos Praniauskaitės viešosios bibliotekos pastato Telšiuose, Respublikos g. 18/Katedros a. 1, avarinei būklei likviduoti ir rekonstruoti</t>
  </si>
  <si>
    <t>4.1.4.1.</t>
  </si>
  <si>
    <t>sprendimo Nr. T1-61 redakcija)</t>
  </si>
  <si>
    <t xml:space="preserve"> (Telšių rajono savivaldybės tarybos 2015 m. kovo 26 d.</t>
  </si>
  <si>
    <t xml:space="preserve">1 priedas </t>
  </si>
  <si>
    <t>sprendimo Nr. T1-7</t>
  </si>
  <si>
    <t xml:space="preserve">Telšių rajono savivaldybės tarybos 2015 m. sausio 29 d. </t>
  </si>
  <si>
    <t xml:space="preserve"> PATVIRTINTA</t>
  </si>
  <si>
    <t xml:space="preserve">2 priedas </t>
  </si>
  <si>
    <t>sprendimo Nr. T1-61  redakcija)</t>
  </si>
  <si>
    <t xml:space="preserve">3 priedas </t>
  </si>
  <si>
    <t>10 f-ja -</t>
  </si>
  <si>
    <t>09 f-ja -</t>
  </si>
  <si>
    <t>08 f-ja -</t>
  </si>
  <si>
    <t>07 f-ja -</t>
  </si>
  <si>
    <t>06 f-ja -</t>
  </si>
  <si>
    <t>05 f-ja -</t>
  </si>
  <si>
    <t>04 f-ja -</t>
  </si>
  <si>
    <t>03 f-ja -</t>
  </si>
  <si>
    <t>02 f-ja -</t>
  </si>
  <si>
    <t>01 f-ja -</t>
  </si>
  <si>
    <t>148 ir 151  lėšos</t>
  </si>
  <si>
    <t>sprendimo Nr. T1-61   redakcija)</t>
  </si>
  <si>
    <t xml:space="preserve">4 priedas </t>
  </si>
  <si>
    <t xml:space="preserve">spec. tikslinė dotacija vietinės reikšmės keliams ir gatvėms tiesti, rekonstruoti, taisyti (remontuoti), prižiūrėti ir saugaus eismo sąlygoms užtikrinti </t>
  </si>
  <si>
    <t xml:space="preserve">spec. tikslinė dotacija valstybės investicijų programoje numatytiems projektams finansuoti </t>
  </si>
  <si>
    <t xml:space="preserve">7 priedas </t>
  </si>
  <si>
    <t>32, 33 ir 34 lėšos</t>
  </si>
  <si>
    <t xml:space="preserve">9 priedas </t>
  </si>
  <si>
    <t>31, 156 ir 157 lėšos</t>
  </si>
  <si>
    <t xml:space="preserve">11 priedas </t>
  </si>
  <si>
    <t xml:space="preserve">12 priedas </t>
  </si>
  <si>
    <t>IŠ VISO</t>
  </si>
  <si>
    <t>sprendimo Nr. T1-34       redakcija)</t>
  </si>
  <si>
    <t xml:space="preserve"> (Telšių rajono savivaldybės tarybos 2015 m. balandžio 30 d.</t>
  </si>
  <si>
    <t>sprendimo Nr. T1- 61  redakcija)</t>
  </si>
  <si>
    <t>sprendimo Nr. T1-34 redakcija)</t>
  </si>
  <si>
    <t>sprendimo Nr. T1-34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</si>
</sst>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11"/>
      <name val="Arial"/>
      <family val="2"/>
      <charset val="186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324">
    <xf numFmtId="0" fontId="0" fillId="0" borderId="0" xfId="0"/>
    <xf numFmtId="1" fontId="4" fillId="4" borderId="1" xfId="0" applyNumberFormat="1" applyFont="1" applyFill="1" applyBorder="1"/>
    <xf numFmtId="1" fontId="3" fillId="0" borderId="0" xfId="0" applyNumberFormat="1" applyFont="1"/>
    <xf numFmtId="1" fontId="7" fillId="0" borderId="0" xfId="0" applyNumberFormat="1" applyFont="1"/>
    <xf numFmtId="1" fontId="3" fillId="0" borderId="0" xfId="0" applyNumberFormat="1" applyFont="1" applyAlignment="1">
      <alignment horizontal="right"/>
    </xf>
    <xf numFmtId="1" fontId="7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/>
    </xf>
    <xf numFmtId="1" fontId="3" fillId="0" borderId="3" xfId="0" applyNumberFormat="1" applyFont="1" applyBorder="1"/>
    <xf numFmtId="1" fontId="7" fillId="0" borderId="1" xfId="0" applyNumberFormat="1" applyFont="1" applyBorder="1" applyAlignment="1">
      <alignment horizontal="center"/>
    </xf>
    <xf numFmtId="1" fontId="3" fillId="0" borderId="1" xfId="0" applyNumberFormat="1" applyFont="1" applyBorder="1"/>
    <xf numFmtId="1" fontId="3" fillId="0" borderId="1" xfId="0" applyNumberFormat="1" applyFont="1" applyBorder="1" applyAlignment="1">
      <alignment horizontal="center"/>
    </xf>
    <xf numFmtId="1" fontId="3" fillId="0" borderId="4" xfId="0" applyNumberFormat="1" applyFont="1" applyBorder="1"/>
    <xf numFmtId="1" fontId="3" fillId="0" borderId="5" xfId="0" applyNumberFormat="1" applyFont="1" applyBorder="1" applyAlignment="1">
      <alignment horizontal="center"/>
    </xf>
    <xf numFmtId="1" fontId="3" fillId="0" borderId="0" xfId="0" applyNumberFormat="1" applyFont="1" applyBorder="1"/>
    <xf numFmtId="1" fontId="3" fillId="4" borderId="1" xfId="0" applyNumberFormat="1" applyFont="1" applyFill="1" applyBorder="1" applyAlignment="1">
      <alignment horizontal="center"/>
    </xf>
    <xf numFmtId="1" fontId="11" fillId="4" borderId="4" xfId="0" applyNumberFormat="1" applyFont="1" applyFill="1" applyBorder="1" applyAlignment="1">
      <alignment horizontal="center"/>
    </xf>
    <xf numFmtId="1" fontId="7" fillId="4" borderId="4" xfId="0" applyNumberFormat="1" applyFont="1" applyFill="1" applyBorder="1" applyAlignment="1">
      <alignment horizontal="center"/>
    </xf>
    <xf numFmtId="1" fontId="3" fillId="0" borderId="6" xfId="0" applyNumberFormat="1" applyFont="1" applyBorder="1"/>
    <xf numFmtId="1" fontId="4" fillId="4" borderId="4" xfId="0" applyNumberFormat="1" applyFont="1" applyFill="1" applyBorder="1"/>
    <xf numFmtId="1" fontId="7" fillId="4" borderId="1" xfId="0" applyNumberFormat="1" applyFont="1" applyFill="1" applyBorder="1" applyAlignment="1">
      <alignment horizontal="center"/>
    </xf>
    <xf numFmtId="1" fontId="3" fillId="0" borderId="2" xfId="0" applyNumberFormat="1" applyFont="1" applyBorder="1"/>
    <xf numFmtId="1" fontId="7" fillId="0" borderId="4" xfId="0" applyNumberFormat="1" applyFont="1" applyBorder="1" applyAlignment="1">
      <alignment horizontal="center"/>
    </xf>
    <xf numFmtId="1" fontId="3" fillId="0" borderId="5" xfId="0" applyNumberFormat="1" applyFont="1" applyBorder="1" applyAlignment="1">
      <alignment horizontal="left" wrapText="1"/>
    </xf>
    <xf numFmtId="1" fontId="3" fillId="0" borderId="2" xfId="0" applyNumberFormat="1" applyFont="1" applyBorder="1" applyAlignment="1">
      <alignment horizontal="left"/>
    </xf>
    <xf numFmtId="1" fontId="3" fillId="0" borderId="6" xfId="0" applyNumberFormat="1" applyFont="1" applyBorder="1" applyAlignment="1">
      <alignment horizontal="left"/>
    </xf>
    <xf numFmtId="1" fontId="1" fillId="0" borderId="0" xfId="0" applyNumberFormat="1" applyFont="1"/>
    <xf numFmtId="1" fontId="3" fillId="0" borderId="2" xfId="0" applyNumberFormat="1" applyFont="1" applyFill="1" applyBorder="1" applyAlignment="1">
      <alignment horizontal="center"/>
    </xf>
    <xf numFmtId="1" fontId="7" fillId="0" borderId="7" xfId="0" applyNumberFormat="1" applyFont="1" applyFill="1" applyBorder="1" applyAlignment="1">
      <alignment horizontal="center"/>
    </xf>
    <xf numFmtId="1" fontId="3" fillId="0" borderId="1" xfId="0" applyNumberFormat="1" applyFont="1" applyFill="1" applyBorder="1"/>
    <xf numFmtId="1" fontId="3" fillId="0" borderId="1" xfId="0" applyNumberFormat="1" applyFont="1" applyFill="1" applyBorder="1" applyAlignment="1">
      <alignment horizontal="center"/>
    </xf>
    <xf numFmtId="1" fontId="3" fillId="0" borderId="5" xfId="0" applyNumberFormat="1" applyFont="1" applyFill="1" applyBorder="1" applyAlignment="1">
      <alignment horizontal="center"/>
    </xf>
    <xf numFmtId="1" fontId="3" fillId="0" borderId="5" xfId="0" applyNumberFormat="1" applyFont="1" applyFill="1" applyBorder="1"/>
    <xf numFmtId="1" fontId="3" fillId="0" borderId="1" xfId="0" applyNumberFormat="1" applyFont="1" applyBorder="1" applyAlignment="1">
      <alignment horizontal="right"/>
    </xf>
    <xf numFmtId="1" fontId="3" fillId="4" borderId="6" xfId="0" applyNumberFormat="1" applyFont="1" applyFill="1" applyBorder="1" applyAlignment="1">
      <alignment horizontal="center"/>
    </xf>
    <xf numFmtId="1" fontId="4" fillId="4" borderId="2" xfId="0" applyNumberFormat="1" applyFont="1" applyFill="1" applyBorder="1"/>
    <xf numFmtId="1" fontId="3" fillId="4" borderId="1" xfId="0" applyNumberFormat="1" applyFont="1" applyFill="1" applyBorder="1" applyAlignment="1">
      <alignment horizontal="center" vertical="center"/>
    </xf>
    <xf numFmtId="1" fontId="4" fillId="4" borderId="4" xfId="0" applyNumberFormat="1" applyFont="1" applyFill="1" applyBorder="1" applyAlignment="1">
      <alignment vertical="center"/>
    </xf>
    <xf numFmtId="1" fontId="7" fillId="4" borderId="4" xfId="0" applyNumberFormat="1" applyFont="1" applyFill="1" applyBorder="1" applyAlignment="1">
      <alignment horizontal="center" vertical="center"/>
    </xf>
    <xf numFmtId="1" fontId="4" fillId="4" borderId="1" xfId="0" applyNumberFormat="1" applyFont="1" applyFill="1" applyBorder="1" applyAlignment="1">
      <alignment vertical="distributed"/>
    </xf>
    <xf numFmtId="1" fontId="3" fillId="0" borderId="0" xfId="0" applyNumberFormat="1" applyFont="1" applyBorder="1" applyAlignment="1">
      <alignment horizontal="center"/>
    </xf>
    <xf numFmtId="1" fontId="3" fillId="0" borderId="8" xfId="0" applyNumberFormat="1" applyFont="1" applyBorder="1"/>
    <xf numFmtId="1" fontId="7" fillId="0" borderId="8" xfId="0" applyNumberFormat="1" applyFont="1" applyBorder="1" applyAlignment="1">
      <alignment horizontal="center"/>
    </xf>
    <xf numFmtId="1" fontId="3" fillId="0" borderId="7" xfId="0" applyNumberFormat="1" applyFont="1" applyBorder="1" applyAlignment="1">
      <alignment horizontal="right"/>
    </xf>
    <xf numFmtId="1" fontId="3" fillId="0" borderId="0" xfId="0" applyNumberFormat="1" applyFont="1" applyBorder="1" applyAlignment="1">
      <alignment horizontal="right"/>
    </xf>
    <xf numFmtId="1" fontId="7" fillId="0" borderId="0" xfId="0" applyNumberFormat="1" applyFont="1" applyBorder="1" applyAlignment="1">
      <alignment horizontal="center"/>
    </xf>
    <xf numFmtId="1" fontId="7" fillId="0" borderId="0" xfId="0" applyNumberFormat="1" applyFont="1" applyBorder="1" applyAlignment="1">
      <alignment horizontal="right"/>
    </xf>
    <xf numFmtId="1" fontId="7" fillId="0" borderId="0" xfId="0" applyNumberFormat="1" applyFont="1" applyAlignment="1">
      <alignment horizontal="right"/>
    </xf>
    <xf numFmtId="1" fontId="3" fillId="0" borderId="2" xfId="0" applyNumberFormat="1" applyFont="1" applyBorder="1" applyAlignment="1">
      <alignment wrapText="1"/>
    </xf>
    <xf numFmtId="1" fontId="3" fillId="0" borderId="5" xfId="0" applyNumberFormat="1" applyFont="1" applyBorder="1"/>
    <xf numFmtId="1" fontId="3" fillId="0" borderId="6" xfId="0" applyNumberFormat="1" applyFont="1" applyBorder="1" applyAlignment="1">
      <alignment horizontal="center"/>
    </xf>
    <xf numFmtId="1" fontId="3" fillId="0" borderId="8" xfId="0" applyNumberFormat="1" applyFont="1" applyBorder="1" applyAlignment="1">
      <alignment horizontal="right"/>
    </xf>
    <xf numFmtId="1" fontId="3" fillId="0" borderId="0" xfId="0" applyNumberFormat="1" applyFont="1" applyFill="1" applyBorder="1"/>
    <xf numFmtId="1" fontId="9" fillId="0" borderId="0" xfId="0" applyNumberFormat="1" applyFont="1" applyBorder="1"/>
    <xf numFmtId="1" fontId="7" fillId="0" borderId="1" xfId="0" applyNumberFormat="1" applyFont="1" applyFill="1" applyBorder="1" applyAlignment="1">
      <alignment horizontal="center"/>
    </xf>
    <xf numFmtId="1" fontId="3" fillId="0" borderId="9" xfId="0" applyNumberFormat="1" applyFont="1" applyBorder="1"/>
    <xf numFmtId="1" fontId="3" fillId="0" borderId="10" xfId="0" applyNumberFormat="1" applyFont="1" applyBorder="1"/>
    <xf numFmtId="1" fontId="3" fillId="0" borderId="11" xfId="0" applyNumberFormat="1" applyFont="1" applyFill="1" applyBorder="1" applyAlignment="1">
      <alignment horizontal="center"/>
    </xf>
    <xf numFmtId="1" fontId="3" fillId="0" borderId="12" xfId="0" applyNumberFormat="1" applyFont="1" applyFill="1" applyBorder="1"/>
    <xf numFmtId="1" fontId="7" fillId="0" borderId="4" xfId="0" applyNumberFormat="1" applyFont="1" applyFill="1" applyBorder="1" applyAlignment="1">
      <alignment horizontal="center"/>
    </xf>
    <xf numFmtId="1" fontId="3" fillId="5" borderId="5" xfId="0" applyNumberFormat="1" applyFont="1" applyFill="1" applyBorder="1" applyAlignment="1">
      <alignment horizontal="center"/>
    </xf>
    <xf numFmtId="1" fontId="6" fillId="5" borderId="5" xfId="0" applyNumberFormat="1" applyFont="1" applyFill="1" applyBorder="1"/>
    <xf numFmtId="1" fontId="7" fillId="5" borderId="1" xfId="0" applyNumberFormat="1" applyFont="1" applyFill="1" applyBorder="1" applyAlignment="1">
      <alignment horizontal="center"/>
    </xf>
    <xf numFmtId="1" fontId="3" fillId="5" borderId="1" xfId="0" applyNumberFormat="1" applyFont="1" applyFill="1" applyBorder="1"/>
    <xf numFmtId="1" fontId="8" fillId="0" borderId="5" xfId="0" applyNumberFormat="1" applyFont="1" applyFill="1" applyBorder="1" applyAlignment="1">
      <alignment horizontal="left" wrapText="1"/>
    </xf>
    <xf numFmtId="1" fontId="1" fillId="0" borderId="1" xfId="0" applyNumberFormat="1" applyFont="1" applyFill="1" applyBorder="1"/>
    <xf numFmtId="1" fontId="3" fillId="0" borderId="10" xfId="0" applyNumberFormat="1" applyFont="1" applyFill="1" applyBorder="1"/>
    <xf numFmtId="1" fontId="3" fillId="0" borderId="13" xfId="0" applyNumberFormat="1" applyFont="1" applyBorder="1"/>
    <xf numFmtId="1" fontId="3" fillId="4" borderId="2" xfId="0" applyNumberFormat="1" applyFont="1" applyFill="1" applyBorder="1" applyAlignment="1">
      <alignment horizontal="center"/>
    </xf>
    <xf numFmtId="1" fontId="3" fillId="4" borderId="11" xfId="0" applyNumberFormat="1" applyFont="1" applyFill="1" applyBorder="1" applyAlignment="1">
      <alignment horizontal="center"/>
    </xf>
    <xf numFmtId="1" fontId="8" fillId="4" borderId="11" xfId="0" applyNumberFormat="1" applyFont="1" applyFill="1" applyBorder="1" applyAlignment="1">
      <alignment horizontal="left" wrapText="1"/>
    </xf>
    <xf numFmtId="1" fontId="3" fillId="4" borderId="1" xfId="0" applyNumberFormat="1" applyFont="1" applyFill="1" applyBorder="1"/>
    <xf numFmtId="1" fontId="3" fillId="0" borderId="5" xfId="0" applyNumberFormat="1" applyFont="1" applyBorder="1" applyAlignment="1">
      <alignment wrapText="1"/>
    </xf>
    <xf numFmtId="1" fontId="10" fillId="0" borderId="7" xfId="0" applyNumberFormat="1" applyFont="1" applyBorder="1" applyAlignment="1">
      <alignment horizontal="center"/>
    </xf>
    <xf numFmtId="1" fontId="9" fillId="0" borderId="10" xfId="0" applyNumberFormat="1" applyFont="1" applyBorder="1" applyAlignment="1">
      <alignment horizontal="center"/>
    </xf>
    <xf numFmtId="1" fontId="5" fillId="0" borderId="10" xfId="0" applyNumberFormat="1" applyFont="1" applyBorder="1" applyAlignment="1">
      <alignment horizontal="center"/>
    </xf>
    <xf numFmtId="1" fontId="6" fillId="5" borderId="10" xfId="0" applyNumberFormat="1" applyFont="1" applyFill="1" applyBorder="1"/>
    <xf numFmtId="1" fontId="7" fillId="5" borderId="4" xfId="0" applyNumberFormat="1" applyFont="1" applyFill="1" applyBorder="1" applyAlignment="1">
      <alignment horizontal="center"/>
    </xf>
    <xf numFmtId="1" fontId="8" fillId="0" borderId="11" xfId="0" applyNumberFormat="1" applyFont="1" applyFill="1" applyBorder="1"/>
    <xf numFmtId="1" fontId="1" fillId="0" borderId="1" xfId="0" applyNumberFormat="1" applyFont="1" applyBorder="1"/>
    <xf numFmtId="1" fontId="3" fillId="0" borderId="13" xfId="0" applyNumberFormat="1" applyFont="1" applyBorder="1" applyAlignment="1">
      <alignment horizontal="center"/>
    </xf>
    <xf numFmtId="1" fontId="3" fillId="4" borderId="5" xfId="0" applyNumberFormat="1" applyFont="1" applyFill="1" applyBorder="1" applyAlignment="1">
      <alignment horizontal="center"/>
    </xf>
    <xf numFmtId="1" fontId="8" fillId="4" borderId="10" xfId="0" applyNumberFormat="1" applyFont="1" applyFill="1" applyBorder="1"/>
    <xf numFmtId="1" fontId="1" fillId="4" borderId="1" xfId="0" applyNumberFormat="1" applyFont="1" applyFill="1" applyBorder="1"/>
    <xf numFmtId="1" fontId="3" fillId="4" borderId="2" xfId="0" applyNumberFormat="1" applyFont="1" applyFill="1" applyBorder="1" applyAlignment="1">
      <alignment horizontal="center" vertical="center"/>
    </xf>
    <xf numFmtId="1" fontId="4" fillId="4" borderId="9" xfId="0" applyNumberFormat="1" applyFont="1" applyFill="1" applyBorder="1" applyAlignment="1">
      <alignment vertical="center"/>
    </xf>
    <xf numFmtId="1" fontId="8" fillId="4" borderId="12" xfId="0" applyNumberFormat="1" applyFont="1" applyFill="1" applyBorder="1" applyAlignment="1">
      <alignment horizontal="left" wrapText="1" indent="3"/>
    </xf>
    <xf numFmtId="1" fontId="7" fillId="0" borderId="9" xfId="0" applyNumberFormat="1" applyFont="1" applyBorder="1" applyAlignment="1">
      <alignment horizontal="center"/>
    </xf>
    <xf numFmtId="1" fontId="8" fillId="0" borderId="13" xfId="0" applyNumberFormat="1" applyFont="1" applyBorder="1"/>
    <xf numFmtId="1" fontId="7" fillId="0" borderId="2" xfId="0" applyNumberFormat="1" applyFont="1" applyBorder="1" applyAlignment="1">
      <alignment horizontal="center"/>
    </xf>
    <xf numFmtId="1" fontId="8" fillId="0" borderId="13" xfId="0" applyNumberFormat="1" applyFont="1" applyBorder="1" applyAlignment="1">
      <alignment horizontal="left" wrapText="1" indent="1"/>
    </xf>
    <xf numFmtId="1" fontId="7" fillId="0" borderId="11" xfId="0" applyNumberFormat="1" applyFont="1" applyBorder="1" applyAlignment="1">
      <alignment horizontal="center"/>
    </xf>
    <xf numFmtId="1" fontId="3" fillId="0" borderId="11" xfId="0" applyNumberFormat="1" applyFont="1" applyBorder="1"/>
    <xf numFmtId="1" fontId="8" fillId="0" borderId="5" xfId="0" applyNumberFormat="1" applyFont="1" applyBorder="1" applyAlignment="1">
      <alignment horizontal="left" wrapText="1" indent="1"/>
    </xf>
    <xf numFmtId="1" fontId="8" fillId="0" borderId="5" xfId="0" applyNumberFormat="1" applyFont="1" applyFill="1" applyBorder="1" applyAlignment="1">
      <alignment horizontal="left" wrapText="1" indent="1"/>
    </xf>
    <xf numFmtId="1" fontId="3" fillId="0" borderId="14" xfId="0" applyNumberFormat="1" applyFont="1" applyBorder="1" applyAlignment="1">
      <alignment horizontal="center"/>
    </xf>
    <xf numFmtId="1" fontId="8" fillId="0" borderId="11" xfId="0" applyNumberFormat="1" applyFont="1" applyBorder="1" applyAlignment="1">
      <alignment horizontal="left" wrapText="1" indent="1"/>
    </xf>
    <xf numFmtId="1" fontId="3" fillId="0" borderId="2" xfId="0" applyNumberFormat="1" applyFont="1" applyBorder="1" applyAlignment="1">
      <alignment vertical="top"/>
    </xf>
    <xf numFmtId="1" fontId="3" fillId="0" borderId="11" xfId="0" applyNumberFormat="1" applyFont="1" applyBorder="1" applyAlignment="1">
      <alignment vertical="top"/>
    </xf>
    <xf numFmtId="1" fontId="3" fillId="0" borderId="11" xfId="0" applyNumberFormat="1" applyFont="1" applyBorder="1" applyAlignment="1">
      <alignment horizontal="center"/>
    </xf>
    <xf numFmtId="1" fontId="4" fillId="4" borderId="11" xfId="0" applyNumberFormat="1" applyFont="1" applyFill="1" applyBorder="1"/>
    <xf numFmtId="1" fontId="4" fillId="4" borderId="12" xfId="0" applyNumberFormat="1" applyFont="1" applyFill="1" applyBorder="1"/>
    <xf numFmtId="1" fontId="8" fillId="0" borderId="10" xfId="0" applyNumberFormat="1" applyFont="1" applyBorder="1" applyAlignment="1">
      <alignment horizontal="left" wrapText="1" indent="1"/>
    </xf>
    <xf numFmtId="1" fontId="7" fillId="0" borderId="3" xfId="0" applyNumberFormat="1" applyFont="1" applyFill="1" applyBorder="1" applyAlignment="1">
      <alignment horizontal="center"/>
    </xf>
    <xf numFmtId="1" fontId="7" fillId="0" borderId="2" xfId="0" applyNumberFormat="1" applyFont="1" applyFill="1" applyBorder="1" applyAlignment="1">
      <alignment horizontal="center"/>
    </xf>
    <xf numFmtId="1" fontId="7" fillId="0" borderId="11" xfId="0" applyNumberFormat="1" applyFont="1" applyFill="1" applyBorder="1" applyAlignment="1">
      <alignment horizontal="center"/>
    </xf>
    <xf numFmtId="1" fontId="3" fillId="0" borderId="11" xfId="0" applyNumberFormat="1" applyFont="1" applyFill="1" applyBorder="1"/>
    <xf numFmtId="1" fontId="8" fillId="0" borderId="11" xfId="0" applyNumberFormat="1" applyFont="1" applyFill="1" applyBorder="1" applyAlignment="1">
      <alignment horizontal="left" indent="1"/>
    </xf>
    <xf numFmtId="1" fontId="8" fillId="0" borderId="5" xfId="0" applyNumberFormat="1" applyFont="1" applyBorder="1" applyAlignment="1">
      <alignment horizontal="left" indent="1"/>
    </xf>
    <xf numFmtId="1" fontId="7" fillId="4" borderId="9" xfId="0" applyNumberFormat="1" applyFont="1" applyFill="1" applyBorder="1" applyAlignment="1">
      <alignment horizontal="center" vertical="center"/>
    </xf>
    <xf numFmtId="1" fontId="4" fillId="4" borderId="2" xfId="0" applyNumberFormat="1" applyFont="1" applyFill="1" applyBorder="1" applyAlignment="1">
      <alignment vertical="distributed"/>
    </xf>
    <xf numFmtId="1" fontId="8" fillId="4" borderId="0" xfId="0" applyNumberFormat="1" applyFont="1" applyFill="1" applyBorder="1"/>
    <xf numFmtId="1" fontId="7" fillId="4" borderId="2" xfId="0" applyNumberFormat="1" applyFont="1" applyFill="1" applyBorder="1" applyAlignment="1">
      <alignment horizontal="center"/>
    </xf>
    <xf numFmtId="1" fontId="3" fillId="4" borderId="2" xfId="0" applyNumberFormat="1" applyFont="1" applyFill="1" applyBorder="1"/>
    <xf numFmtId="1" fontId="3" fillId="4" borderId="2" xfId="0" applyNumberFormat="1" applyFont="1" applyFill="1" applyBorder="1" applyAlignment="1">
      <alignment horizontal="right"/>
    </xf>
    <xf numFmtId="1" fontId="8" fillId="4" borderId="0" xfId="0" applyNumberFormat="1" applyFont="1" applyFill="1" applyBorder="1" applyAlignment="1">
      <alignment horizontal="left" wrapText="1" indent="1"/>
    </xf>
    <xf numFmtId="1" fontId="7" fillId="4" borderId="11" xfId="0" applyNumberFormat="1" applyFont="1" applyFill="1" applyBorder="1" applyAlignment="1">
      <alignment horizontal="center"/>
    </xf>
    <xf numFmtId="1" fontId="3" fillId="4" borderId="11" xfId="0" applyNumberFormat="1" applyFont="1" applyFill="1" applyBorder="1"/>
    <xf numFmtId="1" fontId="3" fillId="4" borderId="5" xfId="0" applyNumberFormat="1" applyFont="1" applyFill="1" applyBorder="1"/>
    <xf numFmtId="1" fontId="8" fillId="4" borderId="10" xfId="0" applyNumberFormat="1" applyFont="1" applyFill="1" applyBorder="1" applyAlignment="1">
      <alignment horizontal="left" wrapText="1" indent="1"/>
    </xf>
    <xf numFmtId="1" fontId="7" fillId="4" borderId="4" xfId="0" applyNumberFormat="1" applyFont="1" applyFill="1" applyBorder="1" applyAlignment="1">
      <alignment horizontal="right"/>
    </xf>
    <xf numFmtId="1" fontId="8" fillId="4" borderId="10" xfId="0" applyNumberFormat="1" applyFont="1" applyFill="1" applyBorder="1" applyAlignment="1">
      <alignment horizontal="left" indent="1"/>
    </xf>
    <xf numFmtId="1" fontId="8" fillId="4" borderId="12" xfId="0" applyNumberFormat="1" applyFont="1" applyFill="1" applyBorder="1" applyAlignment="1">
      <alignment horizontal="left" wrapText="1" indent="1"/>
    </xf>
    <xf numFmtId="1" fontId="3" fillId="0" borderId="11" xfId="0" applyNumberFormat="1" applyFont="1" applyBorder="1" applyAlignment="1">
      <alignment wrapText="1"/>
    </xf>
    <xf numFmtId="1" fontId="8" fillId="0" borderId="12" xfId="0" applyNumberFormat="1" applyFont="1" applyFill="1" applyBorder="1" applyAlignment="1">
      <alignment horizontal="left" wrapText="1"/>
    </xf>
    <xf numFmtId="1" fontId="3" fillId="4" borderId="13" xfId="0" applyNumberFormat="1" applyFont="1" applyFill="1" applyBorder="1" applyAlignment="1">
      <alignment horizontal="center"/>
    </xf>
    <xf numFmtId="1" fontId="9" fillId="0" borderId="13" xfId="0" applyNumberFormat="1" applyFont="1" applyBorder="1"/>
    <xf numFmtId="1" fontId="4" fillId="4" borderId="1" xfId="0" applyNumberFormat="1" applyFont="1" applyFill="1" applyBorder="1" applyAlignment="1">
      <alignment horizontal="center"/>
    </xf>
    <xf numFmtId="1" fontId="11" fillId="4" borderId="1" xfId="0" applyNumberFormat="1" applyFont="1" applyFill="1" applyBorder="1" applyAlignment="1">
      <alignment horizontal="center"/>
    </xf>
    <xf numFmtId="1" fontId="4" fillId="4" borderId="1" xfId="0" applyNumberFormat="1" applyFont="1" applyFill="1" applyBorder="1" applyAlignment="1">
      <alignment horizontal="center" vertical="center"/>
    </xf>
    <xf numFmtId="1" fontId="4" fillId="4" borderId="1" xfId="0" applyNumberFormat="1" applyFont="1" applyFill="1" applyBorder="1" applyAlignment="1">
      <alignment horizontal="left" vertical="center"/>
    </xf>
    <xf numFmtId="1" fontId="11" fillId="4" borderId="1" xfId="0" applyNumberFormat="1" applyFont="1" applyFill="1" applyBorder="1" applyAlignment="1">
      <alignment horizontal="center" vertical="center"/>
    </xf>
    <xf numFmtId="1" fontId="1" fillId="0" borderId="0" xfId="0" applyNumberFormat="1" applyFont="1" applyAlignment="1">
      <alignment horizontal="right"/>
    </xf>
    <xf numFmtId="1" fontId="8" fillId="0" borderId="10" xfId="0" applyNumberFormat="1" applyFont="1" applyFill="1" applyBorder="1"/>
    <xf numFmtId="1" fontId="1" fillId="0" borderId="5" xfId="0" applyNumberFormat="1" applyFont="1" applyBorder="1" applyAlignment="1">
      <alignment horizontal="center"/>
    </xf>
    <xf numFmtId="1" fontId="8" fillId="0" borderId="0" xfId="0" applyNumberFormat="1" applyFont="1" applyBorder="1" applyAlignment="1">
      <alignment horizontal="left" indent="3"/>
    </xf>
    <xf numFmtId="1" fontId="9" fillId="0" borderId="0" xfId="0" applyNumberFormat="1" applyFont="1" applyFill="1" applyBorder="1"/>
    <xf numFmtId="1" fontId="3" fillId="0" borderId="0" xfId="0" applyNumberFormat="1" applyFont="1" applyFill="1"/>
    <xf numFmtId="1" fontId="1" fillId="0" borderId="5" xfId="0" applyNumberFormat="1" applyFont="1" applyFill="1" applyBorder="1" applyAlignment="1">
      <alignment horizontal="center"/>
    </xf>
    <xf numFmtId="1" fontId="8" fillId="0" borderId="0" xfId="0" applyNumberFormat="1" applyFont="1" applyFill="1" applyBorder="1"/>
    <xf numFmtId="1" fontId="1" fillId="0" borderId="0" xfId="0" applyNumberFormat="1" applyFont="1" applyFill="1"/>
    <xf numFmtId="1" fontId="8" fillId="0" borderId="12" xfId="0" applyNumberFormat="1" applyFont="1" applyFill="1" applyBorder="1"/>
    <xf numFmtId="1" fontId="8" fillId="0" borderId="10" xfId="0" applyNumberFormat="1" applyFont="1" applyFill="1" applyBorder="1" applyAlignment="1">
      <alignment horizontal="left" indent="2"/>
    </xf>
    <xf numFmtId="1" fontId="8" fillId="0" borderId="10" xfId="0" applyNumberFormat="1" applyFont="1" applyFill="1" applyBorder="1" applyAlignment="1">
      <alignment horizontal="left" wrapText="1" indent="2"/>
    </xf>
    <xf numFmtId="1" fontId="8" fillId="0" borderId="13" xfId="0" applyNumberFormat="1" applyFont="1" applyFill="1" applyBorder="1"/>
    <xf numFmtId="1" fontId="3" fillId="0" borderId="2" xfId="0" applyNumberFormat="1" applyFont="1" applyFill="1" applyBorder="1" applyAlignment="1">
      <alignment wrapText="1"/>
    </xf>
    <xf numFmtId="1" fontId="3" fillId="0" borderId="1" xfId="0" applyNumberFormat="1" applyFont="1" applyFill="1" applyBorder="1" applyAlignment="1">
      <alignment horizontal="right"/>
    </xf>
    <xf numFmtId="1" fontId="1" fillId="0" borderId="11" xfId="0" applyNumberFormat="1" applyFont="1" applyBorder="1" applyAlignment="1">
      <alignment horizontal="center"/>
    </xf>
    <xf numFmtId="1" fontId="1" fillId="0" borderId="11" xfId="0" applyNumberFormat="1" applyFont="1" applyFill="1" applyBorder="1" applyAlignment="1">
      <alignment horizontal="center"/>
    </xf>
    <xf numFmtId="1" fontId="3" fillId="2" borderId="2" xfId="0" applyNumberFormat="1" applyFont="1" applyFill="1" applyBorder="1" applyAlignment="1">
      <alignment horizontal="center"/>
    </xf>
    <xf numFmtId="1" fontId="3" fillId="2" borderId="2" xfId="0" applyNumberFormat="1" applyFont="1" applyFill="1" applyBorder="1"/>
    <xf numFmtId="1" fontId="7" fillId="2" borderId="4" xfId="0" applyNumberFormat="1" applyFont="1" applyFill="1" applyBorder="1" applyAlignment="1">
      <alignment horizontal="center"/>
    </xf>
    <xf numFmtId="1" fontId="3" fillId="2" borderId="1" xfId="0" applyNumberFormat="1" applyFont="1" applyFill="1" applyBorder="1"/>
    <xf numFmtId="1" fontId="1" fillId="2" borderId="1" xfId="0" applyNumberFormat="1" applyFont="1" applyFill="1" applyBorder="1"/>
    <xf numFmtId="1" fontId="3" fillId="2" borderId="11" xfId="0" applyNumberFormat="1" applyFont="1" applyFill="1" applyBorder="1" applyAlignment="1">
      <alignment horizontal="center"/>
    </xf>
    <xf numFmtId="1" fontId="8" fillId="2" borderId="11" xfId="0" applyNumberFormat="1" applyFont="1" applyFill="1" applyBorder="1"/>
    <xf numFmtId="1" fontId="1" fillId="0" borderId="1" xfId="0" applyNumberFormat="1" applyFont="1" applyFill="1" applyBorder="1" applyAlignment="1">
      <alignment horizontal="right"/>
    </xf>
    <xf numFmtId="1" fontId="8" fillId="0" borderId="11" xfId="0" applyNumberFormat="1" applyFont="1" applyBorder="1"/>
    <xf numFmtId="1" fontId="8" fillId="0" borderId="5" xfId="0" applyNumberFormat="1" applyFont="1" applyFill="1" applyBorder="1"/>
    <xf numFmtId="0" fontId="13" fillId="0" borderId="0" xfId="0" applyFont="1"/>
    <xf numFmtId="0" fontId="13" fillId="0" borderId="0" xfId="0" applyFont="1" applyAlignment="1">
      <alignment vertical="center"/>
    </xf>
    <xf numFmtId="0" fontId="13" fillId="0" borderId="0" xfId="0" applyFont="1" applyAlignment="1">
      <alignment horizontal="right" vertical="center"/>
    </xf>
    <xf numFmtId="0" fontId="13" fillId="0" borderId="1" xfId="0" applyFont="1" applyBorder="1" applyAlignment="1">
      <alignment horizontal="left"/>
    </xf>
    <xf numFmtId="0" fontId="14" fillId="0" borderId="1" xfId="0" applyFont="1" applyBorder="1"/>
    <xf numFmtId="1" fontId="14" fillId="0" borderId="1" xfId="0" applyNumberFormat="1" applyFont="1" applyBorder="1" applyAlignment="1">
      <alignment horizontal="right" vertical="center"/>
    </xf>
    <xf numFmtId="0" fontId="13" fillId="0" borderId="0" xfId="0" applyFont="1" applyFill="1"/>
    <xf numFmtId="0" fontId="14" fillId="0" borderId="1" xfId="0" applyFont="1" applyBorder="1" applyAlignment="1"/>
    <xf numFmtId="0" fontId="13" fillId="0" borderId="1" xfId="0" applyFont="1" applyBorder="1" applyAlignment="1">
      <alignment horizontal="left" indent="1"/>
    </xf>
    <xf numFmtId="1" fontId="3" fillId="0" borderId="1" xfId="0" applyNumberFormat="1" applyFont="1" applyBorder="1" applyAlignment="1">
      <alignment horizontal="right" vertical="center"/>
    </xf>
    <xf numFmtId="1" fontId="13" fillId="0" borderId="1" xfId="0" applyNumberFormat="1" applyFont="1" applyFill="1" applyBorder="1" applyAlignment="1">
      <alignment horizontal="right" vertical="center"/>
    </xf>
    <xf numFmtId="1" fontId="13" fillId="0" borderId="1" xfId="0" applyNumberFormat="1" applyFont="1" applyBorder="1" applyAlignment="1">
      <alignment horizontal="right" vertical="center"/>
    </xf>
    <xf numFmtId="1" fontId="13" fillId="6" borderId="1" xfId="0" applyNumberFormat="1" applyFont="1" applyFill="1" applyBorder="1" applyAlignment="1">
      <alignment horizontal="right" vertical="center"/>
    </xf>
    <xf numFmtId="0" fontId="14" fillId="3" borderId="1" xfId="0" applyFont="1" applyFill="1" applyBorder="1"/>
    <xf numFmtId="14" fontId="13" fillId="0" borderId="1" xfId="0" applyNumberFormat="1" applyFont="1" applyBorder="1" applyAlignment="1">
      <alignment horizontal="left"/>
    </xf>
    <xf numFmtId="0" fontId="13" fillId="0" borderId="1" xfId="0" applyFont="1" applyBorder="1" applyAlignment="1">
      <alignment horizontal="left" wrapText="1" indent="1"/>
    </xf>
    <xf numFmtId="0" fontId="13" fillId="0" borderId="0" xfId="0" applyFont="1" applyAlignment="1">
      <alignment horizontal="left" indent="1"/>
    </xf>
    <xf numFmtId="1" fontId="3" fillId="0" borderId="1" xfId="0" applyNumberFormat="1" applyFont="1" applyFill="1" applyBorder="1" applyAlignment="1">
      <alignment horizontal="right" vertical="center"/>
    </xf>
    <xf numFmtId="1" fontId="14" fillId="6" borderId="1" xfId="0" applyNumberFormat="1" applyFont="1" applyFill="1" applyBorder="1" applyAlignment="1">
      <alignment horizontal="right" vertical="center"/>
    </xf>
    <xf numFmtId="0" fontId="14" fillId="0" borderId="1" xfId="0" applyFont="1" applyBorder="1" applyAlignment="1">
      <alignment wrapText="1"/>
    </xf>
    <xf numFmtId="1" fontId="4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left" wrapText="1" indent="1"/>
    </xf>
    <xf numFmtId="1" fontId="3" fillId="6" borderId="1" xfId="0" applyNumberFormat="1" applyFont="1" applyFill="1" applyBorder="1" applyAlignment="1">
      <alignment horizontal="right" vertical="center"/>
    </xf>
    <xf numFmtId="0" fontId="3" fillId="0" borderId="1" xfId="0" applyFont="1" applyBorder="1" applyAlignment="1">
      <alignment wrapText="1"/>
    </xf>
    <xf numFmtId="0" fontId="4" fillId="0" borderId="1" xfId="0" applyFont="1" applyBorder="1"/>
    <xf numFmtId="0" fontId="4" fillId="0" borderId="1" xfId="0" applyFont="1" applyBorder="1" applyAlignment="1">
      <alignment wrapText="1"/>
    </xf>
    <xf numFmtId="1" fontId="4" fillId="0" borderId="1" xfId="0" applyNumberFormat="1" applyFont="1" applyFill="1" applyBorder="1" applyAlignment="1">
      <alignment horizontal="right" vertical="center"/>
    </xf>
    <xf numFmtId="1" fontId="14" fillId="0" borderId="1" xfId="0" applyNumberFormat="1" applyFont="1" applyFill="1" applyBorder="1" applyAlignment="1">
      <alignment horizontal="right" vertical="center"/>
    </xf>
    <xf numFmtId="3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3" fillId="6" borderId="1" xfId="0" applyFont="1" applyFill="1" applyBorder="1" applyAlignment="1">
      <alignment horizontal="left"/>
    </xf>
    <xf numFmtId="0" fontId="4" fillId="6" borderId="1" xfId="0" applyFont="1" applyFill="1" applyBorder="1" applyAlignment="1"/>
    <xf numFmtId="4" fontId="4" fillId="6" borderId="1" xfId="0" applyNumberFormat="1" applyFont="1" applyFill="1" applyBorder="1" applyAlignment="1">
      <alignment vertical="center"/>
    </xf>
    <xf numFmtId="0" fontId="13" fillId="6" borderId="0" xfId="0" applyFont="1" applyFill="1"/>
    <xf numFmtId="3" fontId="4" fillId="6" borderId="1" xfId="0" applyNumberFormat="1" applyFont="1" applyFill="1" applyBorder="1" applyAlignment="1">
      <alignment vertical="center"/>
    </xf>
    <xf numFmtId="0" fontId="13" fillId="0" borderId="1" xfId="0" applyFont="1" applyBorder="1"/>
    <xf numFmtId="3" fontId="13" fillId="6" borderId="1" xfId="0" applyNumberFormat="1" applyFont="1" applyFill="1" applyBorder="1" applyAlignment="1">
      <alignment horizontal="right" vertical="center"/>
    </xf>
    <xf numFmtId="0" fontId="13" fillId="0" borderId="7" xfId="0" applyFont="1" applyBorder="1"/>
    <xf numFmtId="49" fontId="3" fillId="0" borderId="15" xfId="1" applyNumberFormat="1" applyFont="1" applyBorder="1" applyAlignment="1" applyProtection="1">
      <alignment horizontal="left" vertical="center" indent="1"/>
      <protection hidden="1"/>
    </xf>
    <xf numFmtId="0" fontId="13" fillId="4" borderId="1" xfId="0" applyFont="1" applyFill="1" applyBorder="1" applyAlignment="1">
      <alignment horizontal="left"/>
    </xf>
    <xf numFmtId="0" fontId="14" fillId="4" borderId="1" xfId="0" applyFont="1" applyFill="1" applyBorder="1"/>
    <xf numFmtId="1" fontId="14" fillId="4" borderId="1" xfId="0" applyNumberFormat="1" applyFont="1" applyFill="1" applyBorder="1" applyAlignment="1">
      <alignment horizontal="right" vertical="center"/>
    </xf>
    <xf numFmtId="1" fontId="7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/>
    </xf>
    <xf numFmtId="1" fontId="4" fillId="0" borderId="0" xfId="0" applyNumberFormat="1" applyFont="1" applyAlignment="1">
      <alignment horizontal="center" wrapText="1"/>
    </xf>
    <xf numFmtId="1" fontId="7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top"/>
    </xf>
    <xf numFmtId="0" fontId="3" fillId="0" borderId="4" xfId="0" applyFont="1" applyBorder="1" applyAlignment="1">
      <alignment wrapText="1"/>
    </xf>
    <xf numFmtId="0" fontId="3" fillId="0" borderId="11" xfId="0" applyFont="1" applyBorder="1" applyAlignment="1">
      <alignment horizontal="left"/>
    </xf>
    <xf numFmtId="0" fontId="16" fillId="0" borderId="0" xfId="0" applyFont="1" applyAlignment="1">
      <alignment horizontal="left" wrapText="1" indent="29"/>
    </xf>
    <xf numFmtId="0" fontId="16" fillId="0" borderId="0" xfId="0" applyFont="1" applyAlignment="1">
      <alignment horizontal="left" wrapText="1" indent="27"/>
    </xf>
    <xf numFmtId="0" fontId="16" fillId="0" borderId="0" xfId="0" applyFont="1" applyAlignment="1">
      <alignment horizontal="left" wrapText="1" indent="27"/>
    </xf>
    <xf numFmtId="1" fontId="3" fillId="7" borderId="0" xfId="0" applyNumberFormat="1" applyFont="1" applyFill="1"/>
    <xf numFmtId="1" fontId="17" fillId="0" borderId="0" xfId="0" applyNumberFormat="1" applyFont="1"/>
    <xf numFmtId="1" fontId="17" fillId="0" borderId="0" xfId="0" applyNumberFormat="1" applyFont="1" applyAlignment="1">
      <alignment horizontal="right"/>
    </xf>
    <xf numFmtId="1" fontId="1" fillId="4" borderId="4" xfId="0" applyNumberFormat="1" applyFont="1" applyFill="1" applyBorder="1" applyAlignment="1">
      <alignment horizontal="center"/>
    </xf>
    <xf numFmtId="1" fontId="8" fillId="4" borderId="11" xfId="0" applyNumberFormat="1" applyFont="1" applyFill="1" applyBorder="1" applyAlignment="1">
      <alignment horizontal="left" wrapText="1" indent="2"/>
    </xf>
    <xf numFmtId="1" fontId="3" fillId="4" borderId="14" xfId="0" applyNumberFormat="1" applyFont="1" applyFill="1" applyBorder="1" applyAlignment="1">
      <alignment horizontal="center"/>
    </xf>
    <xf numFmtId="1" fontId="8" fillId="4" borderId="5" xfId="0" applyNumberFormat="1" applyFont="1" applyFill="1" applyBorder="1" applyAlignment="1">
      <alignment horizontal="left" wrapText="1" indent="2"/>
    </xf>
    <xf numFmtId="1" fontId="1" fillId="4" borderId="1" xfId="0" applyNumberFormat="1" applyFont="1" applyFill="1" applyBorder="1" applyAlignment="1">
      <alignment horizontal="right"/>
    </xf>
    <xf numFmtId="1" fontId="1" fillId="4" borderId="4" xfId="0" applyNumberFormat="1" applyFont="1" applyFill="1" applyBorder="1" applyAlignment="1">
      <alignment horizontal="right"/>
    </xf>
    <xf numFmtId="1" fontId="3" fillId="4" borderId="13" xfId="0" applyNumberFormat="1" applyFont="1" applyFill="1" applyBorder="1" applyAlignment="1">
      <alignment horizontal="center" vertical="center"/>
    </xf>
    <xf numFmtId="1" fontId="3" fillId="4" borderId="6" xfId="0" applyNumberFormat="1" applyFont="1" applyFill="1" applyBorder="1" applyAlignment="1">
      <alignment horizontal="center" vertical="center"/>
    </xf>
    <xf numFmtId="1" fontId="4" fillId="4" borderId="5" xfId="0" applyNumberFormat="1" applyFont="1" applyFill="1" applyBorder="1"/>
    <xf numFmtId="1" fontId="8" fillId="0" borderId="10" xfId="0" applyNumberFormat="1" applyFont="1" applyFill="1" applyBorder="1" applyAlignment="1">
      <alignment horizontal="left" wrapText="1"/>
    </xf>
    <xf numFmtId="1" fontId="3" fillId="0" borderId="14" xfId="0" applyNumberFormat="1" applyFont="1" applyBorder="1" applyAlignment="1">
      <alignment vertical="top"/>
    </xf>
    <xf numFmtId="1" fontId="3" fillId="0" borderId="6" xfId="0" applyNumberFormat="1" applyFont="1" applyBorder="1" applyAlignment="1">
      <alignment vertical="top"/>
    </xf>
    <xf numFmtId="1" fontId="3" fillId="0" borderId="1" xfId="0" applyNumberFormat="1" applyFont="1" applyBorder="1" applyAlignment="1">
      <alignment vertical="top"/>
    </xf>
    <xf numFmtId="1" fontId="8" fillId="0" borderId="11" xfId="0" applyNumberFormat="1" applyFont="1" applyFill="1" applyBorder="1" applyAlignment="1">
      <alignment horizontal="left" wrapText="1"/>
    </xf>
    <xf numFmtId="49" fontId="7" fillId="0" borderId="4" xfId="0" applyNumberFormat="1" applyFont="1" applyBorder="1" applyAlignment="1">
      <alignment horizontal="center"/>
    </xf>
    <xf numFmtId="1" fontId="8" fillId="0" borderId="5" xfId="0" applyNumberFormat="1" applyFont="1" applyFill="1" applyBorder="1" applyAlignment="1">
      <alignment horizontal="left" wrapText="1"/>
    </xf>
    <xf numFmtId="1" fontId="7" fillId="0" borderId="4" xfId="0" applyNumberFormat="1" applyFont="1" applyBorder="1" applyAlignment="1">
      <alignment vertical="top"/>
    </xf>
    <xf numFmtId="0" fontId="16" fillId="0" borderId="0" xfId="0" applyFont="1" applyAlignment="1">
      <alignment horizontal="left" wrapText="1" indent="28"/>
    </xf>
    <xf numFmtId="1" fontId="8" fillId="4" borderId="12" xfId="0" applyNumberFormat="1" applyFont="1" applyFill="1" applyBorder="1" applyAlignment="1">
      <alignment horizontal="left" indent="3"/>
    </xf>
    <xf numFmtId="1" fontId="1" fillId="4" borderId="11" xfId="0" applyNumberFormat="1" applyFont="1" applyFill="1" applyBorder="1" applyAlignment="1">
      <alignment horizontal="center"/>
    </xf>
    <xf numFmtId="1" fontId="8" fillId="4" borderId="10" xfId="0" applyNumberFormat="1" applyFont="1" applyFill="1" applyBorder="1" applyAlignment="1">
      <alignment horizontal="left" wrapText="1" indent="3"/>
    </xf>
    <xf numFmtId="1" fontId="1" fillId="4" borderId="5" xfId="0" applyNumberFormat="1" applyFont="1" applyFill="1" applyBorder="1" applyAlignment="1">
      <alignment horizontal="center"/>
    </xf>
    <xf numFmtId="1" fontId="8" fillId="4" borderId="10" xfId="0" applyNumberFormat="1" applyFont="1" applyFill="1" applyBorder="1" applyAlignment="1">
      <alignment horizontal="left" indent="3"/>
    </xf>
    <xf numFmtId="1" fontId="8" fillId="4" borderId="5" xfId="0" applyNumberFormat="1" applyFont="1" applyFill="1" applyBorder="1"/>
    <xf numFmtId="1" fontId="1" fillId="4" borderId="13" xfId="0" applyNumberFormat="1" applyFont="1" applyFill="1" applyBorder="1" applyAlignment="1">
      <alignment horizontal="center"/>
    </xf>
    <xf numFmtId="1" fontId="8" fillId="4" borderId="11" xfId="0" applyNumberFormat="1" applyFont="1" applyFill="1" applyBorder="1" applyAlignment="1">
      <alignment horizontal="left" indent="3"/>
    </xf>
    <xf numFmtId="1" fontId="4" fillId="4" borderId="9" xfId="0" applyNumberFormat="1" applyFont="1" applyFill="1" applyBorder="1"/>
    <xf numFmtId="1" fontId="8" fillId="4" borderId="11" xfId="0" applyNumberFormat="1" applyFont="1" applyFill="1" applyBorder="1"/>
    <xf numFmtId="1" fontId="1" fillId="0" borderId="2" xfId="0" applyNumberFormat="1" applyFont="1" applyFill="1" applyBorder="1"/>
    <xf numFmtId="1" fontId="8" fillId="4" borderId="12" xfId="0" applyNumberFormat="1" applyFont="1" applyFill="1" applyBorder="1"/>
    <xf numFmtId="1" fontId="1" fillId="4" borderId="14" xfId="0" applyNumberFormat="1" applyFont="1" applyFill="1" applyBorder="1" applyAlignment="1">
      <alignment horizontal="center"/>
    </xf>
    <xf numFmtId="1" fontId="8" fillId="4" borderId="5" xfId="0" applyNumberFormat="1" applyFont="1" applyFill="1" applyBorder="1" applyAlignment="1">
      <alignment horizontal="left" indent="2"/>
    </xf>
    <xf numFmtId="0" fontId="16" fillId="0" borderId="0" xfId="0" applyFont="1" applyAlignment="1">
      <alignment horizontal="left" indent="28"/>
    </xf>
    <xf numFmtId="1" fontId="4" fillId="0" borderId="0" xfId="0" applyNumberFormat="1" applyFont="1" applyAlignment="1">
      <alignment horizontal="center"/>
    </xf>
    <xf numFmtId="1" fontId="7" fillId="0" borderId="0" xfId="0" applyNumberFormat="1" applyFont="1" applyBorder="1" applyAlignment="1">
      <alignment horizontal="center" vertical="center"/>
    </xf>
    <xf numFmtId="1" fontId="7" fillId="0" borderId="0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6" fillId="0" borderId="0" xfId="0" applyFont="1" applyAlignment="1">
      <alignment horizontal="left" indent="28"/>
    </xf>
    <xf numFmtId="0" fontId="16" fillId="0" borderId="0" xfId="0" applyFont="1" applyAlignment="1">
      <alignment horizontal="left" wrapText="1" indent="28"/>
    </xf>
    <xf numFmtId="1" fontId="4" fillId="0" borderId="0" xfId="0" applyNumberFormat="1" applyFont="1" applyAlignment="1">
      <alignment horizontal="center" wrapText="1"/>
    </xf>
    <xf numFmtId="1" fontId="3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/>
    </xf>
    <xf numFmtId="1" fontId="7" fillId="0" borderId="16" xfId="0" applyNumberFormat="1" applyFont="1" applyBorder="1" applyAlignment="1">
      <alignment horizontal="center" vertical="center"/>
    </xf>
    <xf numFmtId="1" fontId="7" fillId="0" borderId="7" xfId="0" applyNumberFormat="1" applyFont="1" applyBorder="1" applyAlignment="1">
      <alignment horizontal="center" vertical="center"/>
    </xf>
    <xf numFmtId="1" fontId="7" fillId="0" borderId="4" xfId="0" applyNumberFormat="1" applyFont="1" applyBorder="1" applyAlignment="1">
      <alignment horizontal="center" vertical="center"/>
    </xf>
    <xf numFmtId="1" fontId="7" fillId="0" borderId="9" xfId="0" applyNumberFormat="1" applyFont="1" applyBorder="1" applyAlignment="1">
      <alignment horizontal="center" vertical="center" wrapText="1"/>
    </xf>
    <xf numFmtId="1" fontId="7" fillId="0" borderId="12" xfId="0" applyNumberFormat="1" applyFont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/>
    </xf>
    <xf numFmtId="1" fontId="5" fillId="0" borderId="6" xfId="0" applyNumberFormat="1" applyFont="1" applyBorder="1" applyAlignment="1">
      <alignment horizontal="center"/>
    </xf>
    <xf numFmtId="1" fontId="5" fillId="0" borderId="7" xfId="0" applyNumberFormat="1" applyFont="1" applyBorder="1" applyAlignment="1">
      <alignment horizontal="center"/>
    </xf>
    <xf numFmtId="1" fontId="5" fillId="0" borderId="4" xfId="0" applyNumberFormat="1" applyFont="1" applyBorder="1" applyAlignment="1">
      <alignment horizontal="center"/>
    </xf>
    <xf numFmtId="1" fontId="5" fillId="0" borderId="13" xfId="0" applyNumberFormat="1" applyFont="1" applyBorder="1" applyAlignment="1">
      <alignment horizontal="center"/>
    </xf>
    <xf numFmtId="1" fontId="5" fillId="0" borderId="8" xfId="0" applyNumberFormat="1" applyFont="1" applyBorder="1" applyAlignment="1">
      <alignment horizontal="center"/>
    </xf>
    <xf numFmtId="1" fontId="5" fillId="0" borderId="12" xfId="0" applyNumberFormat="1" applyFont="1" applyBorder="1" applyAlignment="1">
      <alignment horizontal="center"/>
    </xf>
    <xf numFmtId="1" fontId="5" fillId="0" borderId="5" xfId="0" applyNumberFormat="1" applyFont="1" applyBorder="1" applyAlignment="1">
      <alignment horizontal="center"/>
    </xf>
    <xf numFmtId="0" fontId="16" fillId="0" borderId="0" xfId="0" applyFont="1" applyAlignment="1">
      <alignment horizontal="left" indent="27"/>
    </xf>
    <xf numFmtId="0" fontId="16" fillId="0" borderId="0" xfId="0" applyFont="1" applyAlignment="1">
      <alignment horizontal="left" wrapText="1" indent="27"/>
    </xf>
    <xf numFmtId="0" fontId="16" fillId="0" borderId="0" xfId="0" applyFont="1" applyAlignment="1">
      <alignment horizontal="left" indent="30"/>
    </xf>
    <xf numFmtId="0" fontId="16" fillId="0" borderId="0" xfId="0" applyFont="1" applyAlignment="1">
      <alignment horizontal="left" wrapText="1" indent="30"/>
    </xf>
    <xf numFmtId="1" fontId="5" fillId="0" borderId="11" xfId="0" applyNumberFormat="1" applyFont="1" applyBorder="1" applyAlignment="1">
      <alignment horizontal="center"/>
    </xf>
    <xf numFmtId="1" fontId="18" fillId="0" borderId="0" xfId="0" applyNumberFormat="1" applyFont="1" applyAlignment="1">
      <alignment horizontal="right"/>
    </xf>
    <xf numFmtId="1" fontId="7" fillId="0" borderId="2" xfId="0" applyNumberFormat="1" applyFont="1" applyBorder="1" applyAlignment="1">
      <alignment horizontal="center" vertical="top"/>
    </xf>
    <xf numFmtId="1" fontId="7" fillId="0" borderId="11" xfId="0" applyNumberFormat="1" applyFont="1" applyBorder="1" applyAlignment="1">
      <alignment horizontal="center" vertical="top"/>
    </xf>
    <xf numFmtId="1" fontId="7" fillId="0" borderId="9" xfId="0" applyNumberFormat="1" applyFont="1" applyBorder="1" applyAlignment="1">
      <alignment horizontal="center" vertical="top"/>
    </xf>
    <xf numFmtId="1" fontId="7" fillId="0" borderId="12" xfId="0" applyNumberFormat="1" applyFont="1" applyBorder="1" applyAlignment="1">
      <alignment horizontal="center" vertical="top"/>
    </xf>
    <xf numFmtId="1" fontId="7" fillId="0" borderId="2" xfId="0" applyNumberFormat="1" applyFont="1" applyFill="1" applyBorder="1" applyAlignment="1">
      <alignment horizontal="center" vertical="top"/>
    </xf>
    <xf numFmtId="1" fontId="7" fillId="0" borderId="11" xfId="0" applyNumberFormat="1" applyFont="1" applyFill="1" applyBorder="1" applyAlignment="1">
      <alignment horizontal="center" vertical="top"/>
    </xf>
    <xf numFmtId="1" fontId="3" fillId="0" borderId="2" xfId="0" applyNumberFormat="1" applyFont="1" applyBorder="1" applyAlignment="1">
      <alignment horizontal="center" vertical="top"/>
    </xf>
    <xf numFmtId="1" fontId="3" fillId="0" borderId="11" xfId="0" applyNumberFormat="1" applyFont="1" applyBorder="1" applyAlignment="1">
      <alignment horizontal="center" vertical="top"/>
    </xf>
    <xf numFmtId="1" fontId="3" fillId="0" borderId="6" xfId="0" applyNumberFormat="1" applyFont="1" applyFill="1" applyBorder="1" applyAlignment="1">
      <alignment horizontal="center" vertical="top"/>
    </xf>
    <xf numFmtId="1" fontId="3" fillId="0" borderId="13" xfId="0" applyNumberFormat="1" applyFont="1" applyFill="1" applyBorder="1" applyAlignment="1">
      <alignment horizontal="center" vertical="top"/>
    </xf>
    <xf numFmtId="1" fontId="3" fillId="0" borderId="6" xfId="0" applyNumberFormat="1" applyFont="1" applyBorder="1" applyAlignment="1">
      <alignment horizontal="center" vertical="top"/>
    </xf>
    <xf numFmtId="1" fontId="3" fillId="0" borderId="13" xfId="0" applyNumberFormat="1" applyFont="1" applyBorder="1" applyAlignment="1">
      <alignment horizontal="center" vertical="top"/>
    </xf>
    <xf numFmtId="1" fontId="3" fillId="0" borderId="14" xfId="0" applyNumberFormat="1" applyFont="1" applyBorder="1" applyAlignment="1">
      <alignment horizontal="center" vertical="top"/>
    </xf>
    <xf numFmtId="1" fontId="3" fillId="0" borderId="2" xfId="0" applyNumberFormat="1" applyFont="1" applyBorder="1" applyAlignment="1">
      <alignment horizontal="center" vertical="center" wrapText="1"/>
    </xf>
    <xf numFmtId="1" fontId="3" fillId="0" borderId="5" xfId="0" applyNumberFormat="1" applyFont="1" applyBorder="1" applyAlignment="1">
      <alignment horizontal="center" vertical="center" wrapText="1"/>
    </xf>
    <xf numFmtId="1" fontId="3" fillId="0" borderId="11" xfId="0" applyNumberFormat="1" applyFont="1" applyBorder="1" applyAlignment="1">
      <alignment horizontal="center" vertical="center" wrapText="1"/>
    </xf>
    <xf numFmtId="1" fontId="7" fillId="0" borderId="2" xfId="0" applyNumberFormat="1" applyFont="1" applyBorder="1" applyAlignment="1">
      <alignment horizontal="center" vertical="center" wrapText="1"/>
    </xf>
    <xf numFmtId="1" fontId="7" fillId="0" borderId="5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horizontal="center" vertical="center" wrapText="1"/>
    </xf>
    <xf numFmtId="1" fontId="7" fillId="0" borderId="2" xfId="0" applyNumberFormat="1" applyFont="1" applyBorder="1" applyAlignment="1">
      <alignment horizontal="center" vertical="center"/>
    </xf>
    <xf numFmtId="1" fontId="7" fillId="0" borderId="5" xfId="0" applyNumberFormat="1" applyFont="1" applyBorder="1" applyAlignment="1">
      <alignment horizontal="center" vertical="center"/>
    </xf>
    <xf numFmtId="1" fontId="7" fillId="0" borderId="11" xfId="0" applyNumberFormat="1" applyFont="1" applyBorder="1" applyAlignment="1">
      <alignment horizontal="center" vertical="center"/>
    </xf>
    <xf numFmtId="1" fontId="7" fillId="0" borderId="8" xfId="0" applyNumberFormat="1" applyFont="1" applyBorder="1" applyAlignment="1">
      <alignment horizontal="center" vertical="top"/>
    </xf>
    <xf numFmtId="1" fontId="7" fillId="0" borderId="7" xfId="0" applyNumberFormat="1" applyFont="1" applyBorder="1" applyAlignment="1">
      <alignment horizontal="center" vertical="top"/>
    </xf>
    <xf numFmtId="1" fontId="5" fillId="0" borderId="2" xfId="0" applyNumberFormat="1" applyFont="1" applyBorder="1" applyAlignment="1">
      <alignment horizontal="center"/>
    </xf>
    <xf numFmtId="49" fontId="7" fillId="0" borderId="7" xfId="0" applyNumberFormat="1" applyFont="1" applyBorder="1" applyAlignment="1">
      <alignment horizontal="center" vertical="top"/>
    </xf>
    <xf numFmtId="1" fontId="5" fillId="0" borderId="16" xfId="0" applyNumberFormat="1" applyFont="1" applyBorder="1" applyAlignment="1">
      <alignment horizontal="center"/>
    </xf>
    <xf numFmtId="1" fontId="5" fillId="0" borderId="3" xfId="0" applyNumberFormat="1" applyFont="1" applyBorder="1" applyAlignment="1">
      <alignment horizontal="center"/>
    </xf>
    <xf numFmtId="1" fontId="5" fillId="0" borderId="9" xfId="0" applyNumberFormat="1" applyFont="1" applyBorder="1" applyAlignment="1">
      <alignment horizontal="center"/>
    </xf>
    <xf numFmtId="1" fontId="8" fillId="0" borderId="5" xfId="0" applyNumberFormat="1" applyFont="1" applyFill="1" applyBorder="1" applyAlignment="1">
      <alignment horizontal="left" wrapText="1"/>
    </xf>
    <xf numFmtId="1" fontId="8" fillId="0" borderId="11" xfId="0" applyNumberFormat="1" applyFont="1" applyFill="1" applyBorder="1" applyAlignment="1">
      <alignment horizontal="left" wrapText="1"/>
    </xf>
    <xf numFmtId="1" fontId="5" fillId="4" borderId="1" xfId="0" applyNumberFormat="1" applyFont="1" applyFill="1" applyBorder="1" applyAlignment="1">
      <alignment horizontal="center"/>
    </xf>
    <xf numFmtId="0" fontId="16" fillId="0" borderId="0" xfId="0" applyFont="1" applyAlignment="1">
      <alignment horizontal="left" wrapText="1" indent="26"/>
    </xf>
    <xf numFmtId="0" fontId="16" fillId="0" borderId="0" xfId="0" applyFont="1" applyAlignment="1">
      <alignment horizontal="left" indent="26"/>
    </xf>
    <xf numFmtId="1" fontId="7" fillId="0" borderId="8" xfId="0" applyNumberFormat="1" applyFont="1" applyBorder="1" applyAlignment="1">
      <alignment horizontal="right"/>
    </xf>
    <xf numFmtId="1" fontId="8" fillId="4" borderId="5" xfId="0" applyNumberFormat="1" applyFont="1" applyFill="1" applyBorder="1" applyAlignment="1">
      <alignment horizontal="left" vertical="center" wrapText="1" indent="2"/>
    </xf>
    <xf numFmtId="1" fontId="1" fillId="4" borderId="11" xfId="0" applyNumberFormat="1" applyFont="1" applyFill="1" applyBorder="1" applyAlignment="1">
      <alignment horizontal="right"/>
    </xf>
    <xf numFmtId="1" fontId="1" fillId="4" borderId="12" xfId="0" applyNumberFormat="1" applyFont="1" applyFill="1" applyBorder="1" applyAlignment="1">
      <alignment horizontal="right"/>
    </xf>
    <xf numFmtId="1" fontId="4" fillId="4" borderId="11" xfId="0" applyNumberFormat="1" applyFont="1" applyFill="1" applyBorder="1" applyAlignment="1">
      <alignment vertical="distributed"/>
    </xf>
    <xf numFmtId="1" fontId="7" fillId="4" borderId="11" xfId="0" applyNumberFormat="1" applyFont="1" applyFill="1" applyBorder="1" applyAlignment="1">
      <alignment horizontal="center" vertical="center"/>
    </xf>
    <xf numFmtId="1" fontId="8" fillId="4" borderId="13" xfId="0" applyNumberFormat="1" applyFont="1" applyFill="1" applyBorder="1" applyAlignment="1">
      <alignment horizontal="left" vertical="center" indent="1"/>
    </xf>
    <xf numFmtId="1" fontId="7" fillId="4" borderId="2" xfId="0" applyNumberFormat="1" applyFont="1" applyFill="1" applyBorder="1" applyAlignment="1">
      <alignment horizontal="center" vertical="center"/>
    </xf>
    <xf numFmtId="1" fontId="4" fillId="4" borderId="6" xfId="0" applyNumberFormat="1" applyFont="1" applyFill="1" applyBorder="1" applyAlignment="1">
      <alignment vertical="center"/>
    </xf>
  </cellXfs>
  <cellStyles count="2">
    <cellStyle name="Įprastas" xfId="0" builtinId="0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UZGYT~1.E/AppData/Local/Temp/04-30_034+prieda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 pr._pajamos pagal rūšis"/>
      <sheetName val="4 pr._savarankiškos f-jos"/>
      <sheetName val="5 pr._valstybinės f-jos"/>
      <sheetName val="6 pr._mokinio krepšelis"/>
      <sheetName val="8 pr._aplinkos apsaugos s. p."/>
      <sheetName val="9 pr._įstaigų pajamos"/>
      <sheetName val="10 pr._skolintos lėšos"/>
      <sheetName val="11 pr._apyvartinės lėšos"/>
      <sheetName val="12 pr._suvestinė pagal progr."/>
    </sheetNames>
    <sheetDataSet>
      <sheetData sheetId="0"/>
      <sheetData sheetId="1">
        <row r="14">
          <cell r="E14">
            <v>65969</v>
          </cell>
          <cell r="F14">
            <v>48950</v>
          </cell>
          <cell r="J14">
            <v>3756702</v>
          </cell>
        </row>
        <row r="15">
          <cell r="E15">
            <v>2404609</v>
          </cell>
          <cell r="F15">
            <v>1236447</v>
          </cell>
          <cell r="G15">
            <v>79197</v>
          </cell>
        </row>
        <row r="16">
          <cell r="J16">
            <v>72405</v>
          </cell>
        </row>
        <row r="17">
          <cell r="J17">
            <v>481097</v>
          </cell>
        </row>
        <row r="18">
          <cell r="J18">
            <v>1499338</v>
          </cell>
        </row>
        <row r="19">
          <cell r="E19">
            <v>72312</v>
          </cell>
          <cell r="F19">
            <v>45658</v>
          </cell>
          <cell r="G19">
            <v>0</v>
          </cell>
          <cell r="J19">
            <v>1099460</v>
          </cell>
        </row>
        <row r="20">
          <cell r="J20">
            <v>39433</v>
          </cell>
        </row>
        <row r="21">
          <cell r="J21">
            <v>1796875</v>
          </cell>
        </row>
        <row r="22">
          <cell r="J22">
            <v>5129927</v>
          </cell>
        </row>
        <row r="23">
          <cell r="J23">
            <v>4687676</v>
          </cell>
        </row>
        <row r="25">
          <cell r="E25">
            <v>59282</v>
          </cell>
          <cell r="F25">
            <v>41280</v>
          </cell>
          <cell r="G25">
            <v>0</v>
          </cell>
        </row>
        <row r="30">
          <cell r="E30">
            <v>117904</v>
          </cell>
          <cell r="F30">
            <v>76956</v>
          </cell>
          <cell r="G30">
            <v>0</v>
          </cell>
        </row>
        <row r="36">
          <cell r="E36">
            <v>111559</v>
          </cell>
          <cell r="F36">
            <v>70799</v>
          </cell>
          <cell r="G36">
            <v>0</v>
          </cell>
        </row>
        <row r="41">
          <cell r="E41">
            <v>59424</v>
          </cell>
          <cell r="F41">
            <v>38977</v>
          </cell>
          <cell r="G41">
            <v>4344</v>
          </cell>
        </row>
        <row r="46">
          <cell r="E46">
            <v>71738</v>
          </cell>
          <cell r="F46">
            <v>49837</v>
          </cell>
          <cell r="G46">
            <v>0</v>
          </cell>
        </row>
        <row r="51">
          <cell r="E51">
            <v>78982</v>
          </cell>
          <cell r="F51">
            <v>56001</v>
          </cell>
          <cell r="G51">
            <v>0</v>
          </cell>
        </row>
        <row r="56">
          <cell r="E56">
            <v>122847</v>
          </cell>
          <cell r="F56">
            <v>85670</v>
          </cell>
          <cell r="G56">
            <v>0</v>
          </cell>
        </row>
        <row r="61">
          <cell r="E61">
            <v>72599</v>
          </cell>
          <cell r="F61">
            <v>50445</v>
          </cell>
          <cell r="G61">
            <v>0</v>
          </cell>
        </row>
        <row r="66">
          <cell r="E66">
            <v>58861</v>
          </cell>
          <cell r="F66">
            <v>42366</v>
          </cell>
          <cell r="G66">
            <v>0</v>
          </cell>
        </row>
        <row r="71">
          <cell r="E71">
            <v>136793</v>
          </cell>
          <cell r="F71">
            <v>88500</v>
          </cell>
          <cell r="G71">
            <v>0</v>
          </cell>
        </row>
        <row r="75">
          <cell r="E75">
            <v>345504</v>
          </cell>
          <cell r="G75">
            <v>870972</v>
          </cell>
        </row>
        <row r="76">
          <cell r="G76">
            <v>11585</v>
          </cell>
        </row>
        <row r="77">
          <cell r="E77">
            <v>3778383</v>
          </cell>
          <cell r="F77">
            <v>1931886</v>
          </cell>
          <cell r="G77">
            <v>966098</v>
          </cell>
        </row>
        <row r="79">
          <cell r="E79">
            <v>1297720</v>
          </cell>
          <cell r="F79">
            <v>0</v>
          </cell>
          <cell r="G79">
            <v>197956</v>
          </cell>
        </row>
        <row r="86">
          <cell r="E86">
            <v>15767</v>
          </cell>
          <cell r="F86">
            <v>0</v>
          </cell>
          <cell r="G86">
            <v>4344</v>
          </cell>
        </row>
        <row r="90">
          <cell r="E90">
            <v>16284</v>
          </cell>
          <cell r="F90">
            <v>0</v>
          </cell>
          <cell r="G90">
            <v>0</v>
          </cell>
        </row>
        <row r="94">
          <cell r="E94">
            <v>26200</v>
          </cell>
          <cell r="F94">
            <v>0</v>
          </cell>
          <cell r="G94">
            <v>0</v>
          </cell>
        </row>
        <row r="98">
          <cell r="E98">
            <v>17939</v>
          </cell>
          <cell r="F98">
            <v>0</v>
          </cell>
          <cell r="G98">
            <v>0</v>
          </cell>
        </row>
        <row r="102">
          <cell r="E102">
            <v>14777</v>
          </cell>
          <cell r="F102">
            <v>0</v>
          </cell>
          <cell r="G102">
            <v>0</v>
          </cell>
        </row>
        <row r="106">
          <cell r="E106">
            <v>25490</v>
          </cell>
          <cell r="F106">
            <v>0</v>
          </cell>
          <cell r="G106">
            <v>0</v>
          </cell>
        </row>
        <row r="110">
          <cell r="E110">
            <v>19235</v>
          </cell>
          <cell r="F110">
            <v>0</v>
          </cell>
          <cell r="G110">
            <v>0</v>
          </cell>
        </row>
        <row r="114">
          <cell r="E114">
            <v>42339</v>
          </cell>
          <cell r="F114">
            <v>0</v>
          </cell>
          <cell r="G114">
            <v>0</v>
          </cell>
        </row>
        <row r="118">
          <cell r="E118">
            <v>19240</v>
          </cell>
          <cell r="F118">
            <v>0</v>
          </cell>
          <cell r="G118">
            <v>0</v>
          </cell>
        </row>
        <row r="122">
          <cell r="E122">
            <v>12008</v>
          </cell>
          <cell r="F122">
            <v>0</v>
          </cell>
          <cell r="G122">
            <v>4344</v>
          </cell>
        </row>
        <row r="126">
          <cell r="E126">
            <v>515123</v>
          </cell>
          <cell r="F126">
            <v>0</v>
          </cell>
          <cell r="G126">
            <v>0</v>
          </cell>
        </row>
        <row r="129">
          <cell r="E129">
            <v>2022122</v>
          </cell>
          <cell r="F129">
            <v>0</v>
          </cell>
          <cell r="G129">
            <v>206644</v>
          </cell>
        </row>
        <row r="132">
          <cell r="E132">
            <v>10137</v>
          </cell>
        </row>
        <row r="133">
          <cell r="E133">
            <v>29296</v>
          </cell>
          <cell r="F133">
            <v>22367</v>
          </cell>
        </row>
        <row r="134">
          <cell r="E134">
            <v>39433</v>
          </cell>
          <cell r="F134">
            <v>22367</v>
          </cell>
          <cell r="G134">
            <v>0</v>
          </cell>
        </row>
        <row r="136">
          <cell r="E136">
            <v>359374</v>
          </cell>
          <cell r="F136">
            <v>68635</v>
          </cell>
          <cell r="G136">
            <v>81093</v>
          </cell>
        </row>
        <row r="139">
          <cell r="E139">
            <v>131788</v>
          </cell>
          <cell r="F139">
            <v>81361</v>
          </cell>
        </row>
        <row r="140">
          <cell r="E140">
            <v>106635</v>
          </cell>
          <cell r="F140">
            <v>58586</v>
          </cell>
        </row>
        <row r="141">
          <cell r="E141">
            <v>151493</v>
          </cell>
          <cell r="F141">
            <v>73611</v>
          </cell>
        </row>
        <row r="142">
          <cell r="E142">
            <v>145844</v>
          </cell>
          <cell r="F142">
            <v>84645</v>
          </cell>
        </row>
        <row r="143">
          <cell r="E143">
            <v>90158</v>
          </cell>
          <cell r="F143">
            <v>47376</v>
          </cell>
        </row>
        <row r="144">
          <cell r="E144">
            <v>139784</v>
          </cell>
          <cell r="F144">
            <v>87329</v>
          </cell>
        </row>
        <row r="145">
          <cell r="E145">
            <v>102973</v>
          </cell>
          <cell r="F145">
            <v>68568</v>
          </cell>
          <cell r="G145">
            <v>700</v>
          </cell>
        </row>
        <row r="146">
          <cell r="E146">
            <v>217131</v>
          </cell>
          <cell r="F146">
            <v>96444</v>
          </cell>
        </row>
        <row r="147">
          <cell r="E147">
            <v>147388</v>
          </cell>
          <cell r="F147">
            <v>80112</v>
          </cell>
        </row>
        <row r="148">
          <cell r="E148">
            <v>125912</v>
          </cell>
          <cell r="F148">
            <v>71545</v>
          </cell>
        </row>
        <row r="149">
          <cell r="E149">
            <v>136836</v>
          </cell>
          <cell r="F149">
            <v>75883</v>
          </cell>
        </row>
        <row r="150">
          <cell r="E150">
            <v>99166</v>
          </cell>
          <cell r="F150">
            <v>53883</v>
          </cell>
          <cell r="G150">
            <v>66613</v>
          </cell>
        </row>
        <row r="151">
          <cell r="E151">
            <v>88594</v>
          </cell>
          <cell r="F151">
            <v>58633</v>
          </cell>
          <cell r="G151">
            <v>650</v>
          </cell>
        </row>
        <row r="152">
          <cell r="E152">
            <v>93010</v>
          </cell>
          <cell r="F152">
            <v>59256</v>
          </cell>
        </row>
        <row r="153">
          <cell r="E153">
            <v>70664</v>
          </cell>
          <cell r="F153">
            <v>46736</v>
          </cell>
        </row>
        <row r="154">
          <cell r="E154">
            <v>127673</v>
          </cell>
          <cell r="F154">
            <v>74102</v>
          </cell>
          <cell r="G154">
            <v>14481</v>
          </cell>
        </row>
        <row r="155">
          <cell r="E155">
            <v>73666</v>
          </cell>
          <cell r="F155">
            <v>47060</v>
          </cell>
        </row>
        <row r="156">
          <cell r="E156">
            <v>69326</v>
          </cell>
          <cell r="F156">
            <v>45494</v>
          </cell>
        </row>
        <row r="157">
          <cell r="E157">
            <v>80943</v>
          </cell>
          <cell r="F157">
            <v>49739</v>
          </cell>
        </row>
        <row r="158">
          <cell r="E158">
            <v>90783</v>
          </cell>
          <cell r="F158">
            <v>49078</v>
          </cell>
        </row>
        <row r="159">
          <cell r="E159">
            <v>133415</v>
          </cell>
          <cell r="F159">
            <v>79446</v>
          </cell>
        </row>
        <row r="160">
          <cell r="E160">
            <v>72153</v>
          </cell>
          <cell r="F160">
            <v>40472</v>
          </cell>
        </row>
        <row r="161">
          <cell r="E161">
            <v>96687</v>
          </cell>
          <cell r="F161">
            <v>64452</v>
          </cell>
        </row>
        <row r="162">
          <cell r="E162">
            <v>215628</v>
          </cell>
          <cell r="F162">
            <v>134510</v>
          </cell>
        </row>
        <row r="163">
          <cell r="E163">
            <v>130675</v>
          </cell>
          <cell r="F163">
            <v>83543</v>
          </cell>
        </row>
        <row r="164">
          <cell r="E164">
            <v>147269</v>
          </cell>
          <cell r="F164">
            <v>87540</v>
          </cell>
        </row>
        <row r="165">
          <cell r="E165">
            <v>241682</v>
          </cell>
          <cell r="F165">
            <v>148623</v>
          </cell>
        </row>
        <row r="166">
          <cell r="E166">
            <v>142631</v>
          </cell>
          <cell r="F166">
            <v>88903</v>
          </cell>
        </row>
        <row r="167">
          <cell r="E167">
            <v>204338</v>
          </cell>
          <cell r="F167">
            <v>124869</v>
          </cell>
        </row>
        <row r="168">
          <cell r="E168">
            <v>58455</v>
          </cell>
          <cell r="F168">
            <v>36747</v>
          </cell>
        </row>
        <row r="169">
          <cell r="E169">
            <v>80472</v>
          </cell>
          <cell r="F169">
            <v>51916</v>
          </cell>
        </row>
        <row r="170">
          <cell r="E170">
            <v>58219</v>
          </cell>
          <cell r="F170">
            <v>44413</v>
          </cell>
        </row>
        <row r="171">
          <cell r="E171">
            <v>480244</v>
          </cell>
          <cell r="F171">
            <v>359313</v>
          </cell>
        </row>
        <row r="172">
          <cell r="E172">
            <v>56223</v>
          </cell>
          <cell r="F172">
            <v>40458</v>
          </cell>
        </row>
        <row r="173">
          <cell r="E173">
            <v>55516</v>
          </cell>
          <cell r="F173">
            <v>40173</v>
          </cell>
        </row>
        <row r="174">
          <cell r="E174">
            <v>135780</v>
          </cell>
          <cell r="F174">
            <v>75487</v>
          </cell>
        </row>
        <row r="175">
          <cell r="E175">
            <v>12206</v>
          </cell>
          <cell r="F175">
            <v>9319</v>
          </cell>
        </row>
        <row r="176">
          <cell r="E176">
            <v>4970734</v>
          </cell>
          <cell r="F176">
            <v>2888260</v>
          </cell>
          <cell r="G176">
            <v>163537</v>
          </cell>
        </row>
        <row r="178">
          <cell r="E178">
            <v>141580</v>
          </cell>
          <cell r="F178">
            <v>0</v>
          </cell>
          <cell r="G178">
            <v>4344</v>
          </cell>
        </row>
        <row r="181">
          <cell r="E181">
            <v>141580</v>
          </cell>
          <cell r="F181">
            <v>0</v>
          </cell>
          <cell r="G181">
            <v>4344</v>
          </cell>
        </row>
        <row r="183">
          <cell r="E183">
            <v>314352</v>
          </cell>
          <cell r="G183">
            <v>33369</v>
          </cell>
        </row>
        <row r="184">
          <cell r="E184">
            <v>22393</v>
          </cell>
          <cell r="F184">
            <v>11553</v>
          </cell>
        </row>
        <row r="185">
          <cell r="E185">
            <v>21399</v>
          </cell>
          <cell r="F185">
            <v>12892</v>
          </cell>
          <cell r="G185">
            <v>401</v>
          </cell>
        </row>
        <row r="186">
          <cell r="E186">
            <v>60720</v>
          </cell>
          <cell r="F186">
            <v>37190</v>
          </cell>
        </row>
        <row r="187">
          <cell r="E187">
            <v>23791</v>
          </cell>
          <cell r="F187">
            <v>14173</v>
          </cell>
        </row>
        <row r="188">
          <cell r="E188">
            <v>187402</v>
          </cell>
          <cell r="F188">
            <v>121428</v>
          </cell>
        </row>
        <row r="189">
          <cell r="E189">
            <v>14637</v>
          </cell>
          <cell r="F189">
            <v>11175</v>
          </cell>
        </row>
        <row r="190">
          <cell r="E190">
            <v>51743</v>
          </cell>
          <cell r="F190">
            <v>36719</v>
          </cell>
        </row>
        <row r="191">
          <cell r="E191">
            <v>41300</v>
          </cell>
          <cell r="F191">
            <v>26269</v>
          </cell>
        </row>
        <row r="192">
          <cell r="E192">
            <v>25375</v>
          </cell>
          <cell r="F192">
            <v>18754</v>
          </cell>
        </row>
        <row r="193">
          <cell r="E193">
            <v>63409</v>
          </cell>
          <cell r="F193">
            <v>43678</v>
          </cell>
        </row>
        <row r="194">
          <cell r="E194">
            <v>30829</v>
          </cell>
          <cell r="F194">
            <v>21636</v>
          </cell>
        </row>
        <row r="195">
          <cell r="E195">
            <v>25336</v>
          </cell>
          <cell r="F195">
            <v>16403</v>
          </cell>
        </row>
        <row r="196">
          <cell r="E196">
            <v>361499</v>
          </cell>
          <cell r="F196">
            <v>244039</v>
          </cell>
        </row>
        <row r="197">
          <cell r="E197">
            <v>113756</v>
          </cell>
          <cell r="F197">
            <v>74600</v>
          </cell>
        </row>
        <row r="198">
          <cell r="E198">
            <v>324424</v>
          </cell>
          <cell r="F198">
            <v>215716</v>
          </cell>
        </row>
        <row r="199">
          <cell r="E199">
            <v>1682365</v>
          </cell>
          <cell r="F199">
            <v>906225</v>
          </cell>
          <cell r="G199">
            <v>33770</v>
          </cell>
        </row>
        <row r="201">
          <cell r="E201">
            <v>3518806</v>
          </cell>
          <cell r="F201">
            <v>0</v>
          </cell>
          <cell r="G201">
            <v>0</v>
          </cell>
        </row>
        <row r="204">
          <cell r="E204">
            <v>211679</v>
          </cell>
          <cell r="F204">
            <v>130699</v>
          </cell>
        </row>
        <row r="205">
          <cell r="E205">
            <v>355295</v>
          </cell>
          <cell r="F205">
            <v>254831</v>
          </cell>
        </row>
        <row r="206">
          <cell r="E206">
            <v>43385</v>
          </cell>
          <cell r="F206">
            <v>33123</v>
          </cell>
        </row>
        <row r="207">
          <cell r="E207">
            <v>424738</v>
          </cell>
          <cell r="F207">
            <v>226764</v>
          </cell>
        </row>
        <row r="208">
          <cell r="E208">
            <v>4553903</v>
          </cell>
          <cell r="F208">
            <v>645417</v>
          </cell>
          <cell r="G208">
            <v>0</v>
          </cell>
        </row>
      </sheetData>
      <sheetData sheetId="2">
        <row r="14">
          <cell r="E14">
            <v>408156</v>
          </cell>
          <cell r="F14">
            <v>235913</v>
          </cell>
          <cell r="G14">
            <v>0</v>
          </cell>
          <cell r="J14">
            <v>225160</v>
          </cell>
        </row>
        <row r="15">
          <cell r="J15">
            <v>24356</v>
          </cell>
        </row>
        <row r="16">
          <cell r="J16">
            <v>316976</v>
          </cell>
        </row>
        <row r="17">
          <cell r="J17">
            <v>638535</v>
          </cell>
        </row>
        <row r="20">
          <cell r="J20">
            <v>148302</v>
          </cell>
        </row>
        <row r="23">
          <cell r="J23">
            <v>1214934</v>
          </cell>
        </row>
        <row r="32">
          <cell r="E32">
            <v>11567</v>
          </cell>
          <cell r="F32">
            <v>8074</v>
          </cell>
          <cell r="G32">
            <v>0</v>
          </cell>
        </row>
        <row r="36">
          <cell r="E36">
            <v>11241</v>
          </cell>
          <cell r="F36">
            <v>7997</v>
          </cell>
          <cell r="G36">
            <v>0</v>
          </cell>
        </row>
        <row r="40">
          <cell r="E40">
            <v>12909</v>
          </cell>
          <cell r="F40">
            <v>8987</v>
          </cell>
          <cell r="G40">
            <v>0</v>
          </cell>
        </row>
        <row r="44">
          <cell r="E44">
            <v>9006</v>
          </cell>
          <cell r="F44">
            <v>6145</v>
          </cell>
          <cell r="G44">
            <v>0</v>
          </cell>
        </row>
        <row r="48">
          <cell r="E48">
            <v>11991</v>
          </cell>
          <cell r="F48">
            <v>8464</v>
          </cell>
          <cell r="G48">
            <v>0</v>
          </cell>
        </row>
        <row r="52">
          <cell r="E52">
            <v>9438</v>
          </cell>
          <cell r="F52">
            <v>6465</v>
          </cell>
          <cell r="G52">
            <v>0</v>
          </cell>
        </row>
        <row r="56">
          <cell r="E56">
            <v>11407</v>
          </cell>
          <cell r="F56">
            <v>8051</v>
          </cell>
          <cell r="G56">
            <v>0</v>
          </cell>
        </row>
        <row r="60">
          <cell r="E60">
            <v>19620</v>
          </cell>
          <cell r="F60">
            <v>13164</v>
          </cell>
          <cell r="G60">
            <v>0</v>
          </cell>
        </row>
        <row r="64">
          <cell r="E64">
            <v>10595</v>
          </cell>
          <cell r="F64">
            <v>7449</v>
          </cell>
          <cell r="G64">
            <v>0</v>
          </cell>
        </row>
        <row r="68">
          <cell r="E68">
            <v>10376</v>
          </cell>
          <cell r="F68">
            <v>7356</v>
          </cell>
          <cell r="G68">
            <v>0</v>
          </cell>
        </row>
        <row r="72">
          <cell r="E72">
            <v>4919</v>
          </cell>
          <cell r="F72">
            <v>2836</v>
          </cell>
          <cell r="G72">
            <v>0</v>
          </cell>
        </row>
        <row r="74">
          <cell r="E74">
            <v>316976</v>
          </cell>
          <cell r="F74">
            <v>219892</v>
          </cell>
        </row>
        <row r="76">
          <cell r="E76">
            <v>848201</v>
          </cell>
          <cell r="F76">
            <v>540793</v>
          </cell>
          <cell r="G76">
            <v>0</v>
          </cell>
        </row>
        <row r="78">
          <cell r="E78">
            <v>148302</v>
          </cell>
          <cell r="F78">
            <v>80621</v>
          </cell>
          <cell r="G78">
            <v>0</v>
          </cell>
        </row>
        <row r="82">
          <cell r="E82">
            <v>148302</v>
          </cell>
          <cell r="F82">
            <v>80621</v>
          </cell>
          <cell r="G82">
            <v>0</v>
          </cell>
        </row>
        <row r="84">
          <cell r="E84">
            <v>201865</v>
          </cell>
          <cell r="F84">
            <v>0</v>
          </cell>
          <cell r="G84">
            <v>0</v>
          </cell>
        </row>
        <row r="86">
          <cell r="E86">
            <v>8110</v>
          </cell>
          <cell r="F86">
            <v>5786</v>
          </cell>
          <cell r="G86">
            <v>0</v>
          </cell>
        </row>
        <row r="88">
          <cell r="E88">
            <v>8110</v>
          </cell>
          <cell r="F88">
            <v>5786</v>
          </cell>
          <cell r="G88">
            <v>0</v>
          </cell>
        </row>
        <row r="90">
          <cell r="E90">
            <v>13529</v>
          </cell>
          <cell r="F90">
            <v>9653</v>
          </cell>
          <cell r="G90">
            <v>0</v>
          </cell>
        </row>
        <row r="92">
          <cell r="E92">
            <v>9584</v>
          </cell>
          <cell r="F92">
            <v>6838</v>
          </cell>
          <cell r="G92">
            <v>0</v>
          </cell>
        </row>
        <row r="94">
          <cell r="E94">
            <v>13270</v>
          </cell>
          <cell r="F94">
            <v>8417</v>
          </cell>
          <cell r="G94">
            <v>0</v>
          </cell>
        </row>
        <row r="96">
          <cell r="E96">
            <v>9215</v>
          </cell>
          <cell r="F96">
            <v>6575</v>
          </cell>
          <cell r="G96">
            <v>0</v>
          </cell>
        </row>
        <row r="98">
          <cell r="E98">
            <v>10327</v>
          </cell>
          <cell r="F98">
            <v>7368</v>
          </cell>
          <cell r="G98">
            <v>0</v>
          </cell>
        </row>
        <row r="100">
          <cell r="E100">
            <v>29119</v>
          </cell>
          <cell r="F100">
            <v>20778</v>
          </cell>
          <cell r="G100">
            <v>0</v>
          </cell>
        </row>
        <row r="102">
          <cell r="E102">
            <v>8478</v>
          </cell>
          <cell r="F102">
            <v>6049</v>
          </cell>
          <cell r="G102">
            <v>0</v>
          </cell>
        </row>
        <row r="104">
          <cell r="E104">
            <v>6635</v>
          </cell>
          <cell r="F104">
            <v>4734</v>
          </cell>
          <cell r="G104">
            <v>0</v>
          </cell>
        </row>
        <row r="106">
          <cell r="E106">
            <v>75195</v>
          </cell>
          <cell r="F106">
            <v>46027</v>
          </cell>
          <cell r="G106">
            <v>0</v>
          </cell>
        </row>
        <row r="108">
          <cell r="E108">
            <v>393437</v>
          </cell>
          <cell r="F108">
            <v>128011</v>
          </cell>
          <cell r="G108">
            <v>0</v>
          </cell>
        </row>
        <row r="110">
          <cell r="E110">
            <v>1079053</v>
          </cell>
          <cell r="F110">
            <v>0</v>
          </cell>
          <cell r="G110">
            <v>0</v>
          </cell>
        </row>
        <row r="116">
          <cell r="E116">
            <v>99270</v>
          </cell>
          <cell r="F116">
            <v>75790</v>
          </cell>
        </row>
        <row r="118">
          <cell r="E118">
            <v>1178323</v>
          </cell>
          <cell r="F118">
            <v>75790</v>
          </cell>
          <cell r="G118">
            <v>0</v>
          </cell>
        </row>
      </sheetData>
      <sheetData sheetId="3">
        <row r="14">
          <cell r="E14">
            <v>959182</v>
          </cell>
          <cell r="F14">
            <v>712848</v>
          </cell>
          <cell r="G14">
            <v>0</v>
          </cell>
        </row>
        <row r="17">
          <cell r="E17">
            <v>436859</v>
          </cell>
          <cell r="F17">
            <v>324881</v>
          </cell>
        </row>
        <row r="18">
          <cell r="E18">
            <v>489362</v>
          </cell>
          <cell r="F18">
            <v>362916</v>
          </cell>
        </row>
        <row r="19">
          <cell r="E19">
            <v>672450</v>
          </cell>
          <cell r="F19">
            <v>498727</v>
          </cell>
        </row>
        <row r="20">
          <cell r="E20">
            <v>393865</v>
          </cell>
          <cell r="F20">
            <v>292545</v>
          </cell>
        </row>
        <row r="21">
          <cell r="E21">
            <v>244143</v>
          </cell>
          <cell r="F21">
            <v>180634</v>
          </cell>
        </row>
        <row r="22">
          <cell r="E22">
            <v>373011</v>
          </cell>
          <cell r="F22">
            <v>277168</v>
          </cell>
          <cell r="J22">
            <v>10896</v>
          </cell>
        </row>
        <row r="23">
          <cell r="E23">
            <v>178910</v>
          </cell>
          <cell r="F23">
            <v>133730</v>
          </cell>
          <cell r="J23">
            <v>8843751</v>
          </cell>
        </row>
        <row r="24">
          <cell r="E24">
            <v>413198</v>
          </cell>
          <cell r="F24">
            <v>305318</v>
          </cell>
        </row>
        <row r="25">
          <cell r="E25">
            <v>513527</v>
          </cell>
          <cell r="F25">
            <v>379276</v>
          </cell>
        </row>
        <row r="26">
          <cell r="E26">
            <v>545874</v>
          </cell>
          <cell r="F26">
            <v>402542</v>
          </cell>
        </row>
        <row r="27">
          <cell r="E27">
            <v>597122</v>
          </cell>
          <cell r="F27">
            <v>440295</v>
          </cell>
        </row>
        <row r="28">
          <cell r="E28">
            <v>119356</v>
          </cell>
          <cell r="F28">
            <v>88827</v>
          </cell>
        </row>
        <row r="29">
          <cell r="E29">
            <v>151694</v>
          </cell>
          <cell r="F29">
            <v>113328</v>
          </cell>
        </row>
        <row r="30">
          <cell r="E30">
            <v>183415</v>
          </cell>
          <cell r="F30">
            <v>137154</v>
          </cell>
        </row>
        <row r="31">
          <cell r="E31">
            <v>169025</v>
          </cell>
          <cell r="F31">
            <v>126345</v>
          </cell>
        </row>
        <row r="32">
          <cell r="E32">
            <v>265147</v>
          </cell>
          <cell r="F32">
            <v>197374</v>
          </cell>
        </row>
        <row r="33">
          <cell r="E33">
            <v>83109</v>
          </cell>
          <cell r="F33">
            <v>62309</v>
          </cell>
        </row>
        <row r="34">
          <cell r="E34">
            <v>117728</v>
          </cell>
          <cell r="F34">
            <v>88088</v>
          </cell>
        </row>
        <row r="35">
          <cell r="E35">
            <v>221061</v>
          </cell>
          <cell r="F35">
            <v>164753</v>
          </cell>
        </row>
        <row r="36">
          <cell r="E36">
            <v>71068</v>
          </cell>
          <cell r="F36">
            <v>52722</v>
          </cell>
        </row>
        <row r="37">
          <cell r="E37">
            <v>170171</v>
          </cell>
          <cell r="F37">
            <v>124650</v>
          </cell>
        </row>
        <row r="38">
          <cell r="E38">
            <v>85106</v>
          </cell>
          <cell r="F38">
            <v>62731</v>
          </cell>
        </row>
        <row r="39">
          <cell r="E39">
            <v>76373</v>
          </cell>
          <cell r="F39">
            <v>56866</v>
          </cell>
        </row>
        <row r="40">
          <cell r="E40">
            <v>160642</v>
          </cell>
          <cell r="F40">
            <v>117173</v>
          </cell>
        </row>
        <row r="41">
          <cell r="E41">
            <v>87332</v>
          </cell>
          <cell r="F41">
            <v>63706</v>
          </cell>
        </row>
        <row r="42">
          <cell r="E42">
            <v>89708</v>
          </cell>
          <cell r="F42">
            <v>65419</v>
          </cell>
        </row>
        <row r="43">
          <cell r="E43">
            <v>182714</v>
          </cell>
          <cell r="F43">
            <v>133230</v>
          </cell>
        </row>
        <row r="44">
          <cell r="E44">
            <v>93424</v>
          </cell>
          <cell r="F44">
            <v>68338</v>
          </cell>
        </row>
        <row r="45">
          <cell r="E45">
            <v>147696</v>
          </cell>
          <cell r="F45">
            <v>107728</v>
          </cell>
        </row>
        <row r="46">
          <cell r="E46">
            <v>29635</v>
          </cell>
          <cell r="F46">
            <v>21898</v>
          </cell>
        </row>
        <row r="47">
          <cell r="E47">
            <v>44013</v>
          </cell>
          <cell r="F47">
            <v>32194</v>
          </cell>
        </row>
        <row r="48">
          <cell r="E48">
            <v>732</v>
          </cell>
          <cell r="F48">
            <v>559</v>
          </cell>
        </row>
        <row r="49">
          <cell r="E49">
            <v>7188</v>
          </cell>
          <cell r="F49">
            <v>5488</v>
          </cell>
        </row>
        <row r="50">
          <cell r="E50">
            <v>1572</v>
          </cell>
          <cell r="F50">
            <v>1200</v>
          </cell>
        </row>
        <row r="51">
          <cell r="E51">
            <v>59995</v>
          </cell>
          <cell r="F51">
            <v>45805</v>
          </cell>
        </row>
        <row r="52">
          <cell r="E52">
            <v>245952</v>
          </cell>
          <cell r="F52">
            <v>184798</v>
          </cell>
        </row>
        <row r="53">
          <cell r="E53">
            <v>165476</v>
          </cell>
          <cell r="F53">
            <v>124248</v>
          </cell>
        </row>
        <row r="54">
          <cell r="E54">
            <v>7812</v>
          </cell>
          <cell r="F54">
            <v>5964</v>
          </cell>
        </row>
        <row r="55">
          <cell r="E55">
            <v>8854647</v>
          </cell>
          <cell r="F55">
            <v>6563775</v>
          </cell>
          <cell r="G55">
            <v>0</v>
          </cell>
        </row>
      </sheetData>
      <sheetData sheetId="4">
        <row r="14">
          <cell r="E14">
            <v>78632</v>
          </cell>
          <cell r="G14">
            <v>17522</v>
          </cell>
          <cell r="J14">
            <v>96154</v>
          </cell>
        </row>
        <row r="15">
          <cell r="E15">
            <v>78632</v>
          </cell>
          <cell r="F15">
            <v>0</v>
          </cell>
          <cell r="G15">
            <v>17522</v>
          </cell>
        </row>
        <row r="16">
          <cell r="J16">
            <v>21142</v>
          </cell>
        </row>
        <row r="17">
          <cell r="E17">
            <v>21142</v>
          </cell>
        </row>
        <row r="18">
          <cell r="E18">
            <v>21142</v>
          </cell>
          <cell r="F18">
            <v>0</v>
          </cell>
          <cell r="G18">
            <v>0</v>
          </cell>
        </row>
      </sheetData>
      <sheetData sheetId="5">
        <row r="13">
          <cell r="J13">
            <v>17092</v>
          </cell>
        </row>
        <row r="14">
          <cell r="E14">
            <v>5764</v>
          </cell>
        </row>
        <row r="15">
          <cell r="E15">
            <v>2067</v>
          </cell>
          <cell r="G15">
            <v>800</v>
          </cell>
        </row>
        <row r="16">
          <cell r="E16">
            <v>580</v>
          </cell>
        </row>
        <row r="17">
          <cell r="E17">
            <v>464</v>
          </cell>
        </row>
        <row r="18">
          <cell r="E18">
            <v>1304</v>
          </cell>
          <cell r="J18">
            <v>38670</v>
          </cell>
        </row>
        <row r="19">
          <cell r="E19">
            <v>724</v>
          </cell>
          <cell r="J19">
            <v>99484</v>
          </cell>
        </row>
        <row r="20">
          <cell r="E20">
            <v>87</v>
          </cell>
          <cell r="J20">
            <v>41861</v>
          </cell>
        </row>
        <row r="21">
          <cell r="E21">
            <v>4055</v>
          </cell>
          <cell r="J21">
            <v>541494</v>
          </cell>
        </row>
        <row r="22">
          <cell r="E22">
            <v>493</v>
          </cell>
          <cell r="J22">
            <v>256601</v>
          </cell>
        </row>
        <row r="23">
          <cell r="E23">
            <v>754</v>
          </cell>
        </row>
        <row r="24">
          <cell r="E24">
            <v>16292</v>
          </cell>
          <cell r="F24">
            <v>0</v>
          </cell>
          <cell r="G24">
            <v>800</v>
          </cell>
        </row>
        <row r="26">
          <cell r="E26">
            <v>87</v>
          </cell>
        </row>
        <row r="27">
          <cell r="E27">
            <v>985</v>
          </cell>
        </row>
        <row r="28">
          <cell r="E28">
            <v>12598</v>
          </cell>
          <cell r="G28">
            <v>4344</v>
          </cell>
        </row>
        <row r="29">
          <cell r="E29">
            <v>811</v>
          </cell>
        </row>
        <row r="30">
          <cell r="E30">
            <v>2027</v>
          </cell>
        </row>
        <row r="31">
          <cell r="E31">
            <v>3766</v>
          </cell>
        </row>
        <row r="32">
          <cell r="E32">
            <v>2289</v>
          </cell>
        </row>
        <row r="33">
          <cell r="E33">
            <v>5621</v>
          </cell>
          <cell r="G33">
            <v>2607</v>
          </cell>
        </row>
        <row r="34">
          <cell r="E34">
            <v>464</v>
          </cell>
        </row>
        <row r="35">
          <cell r="E35">
            <v>2202</v>
          </cell>
        </row>
        <row r="36">
          <cell r="E36">
            <v>869</v>
          </cell>
        </row>
        <row r="37">
          <cell r="E37">
            <v>31719</v>
          </cell>
          <cell r="F37">
            <v>0</v>
          </cell>
          <cell r="G37">
            <v>6951</v>
          </cell>
        </row>
        <row r="39">
          <cell r="E39">
            <v>44087</v>
          </cell>
          <cell r="G39">
            <v>55397</v>
          </cell>
        </row>
        <row r="40">
          <cell r="E40">
            <v>44087</v>
          </cell>
          <cell r="F40">
            <v>0</v>
          </cell>
          <cell r="G40">
            <v>55397</v>
          </cell>
        </row>
        <row r="42">
          <cell r="E42">
            <v>1738</v>
          </cell>
        </row>
        <row r="43">
          <cell r="E43">
            <v>6563</v>
          </cell>
        </row>
        <row r="44">
          <cell r="E44">
            <v>7327</v>
          </cell>
        </row>
        <row r="45">
          <cell r="E45">
            <v>5797</v>
          </cell>
        </row>
        <row r="46">
          <cell r="E46">
            <v>6957</v>
          </cell>
        </row>
        <row r="47">
          <cell r="E47">
            <v>32878</v>
          </cell>
          <cell r="F47">
            <v>16044</v>
          </cell>
        </row>
        <row r="48">
          <cell r="E48">
            <v>1449</v>
          </cell>
        </row>
        <row r="49">
          <cell r="E49">
            <v>1738</v>
          </cell>
        </row>
        <row r="50">
          <cell r="E50">
            <v>5593</v>
          </cell>
        </row>
        <row r="51">
          <cell r="E51">
            <v>5730</v>
          </cell>
        </row>
        <row r="52">
          <cell r="E52">
            <v>24312</v>
          </cell>
        </row>
        <row r="53">
          <cell r="E53">
            <v>21904</v>
          </cell>
        </row>
        <row r="54">
          <cell r="E54">
            <v>10015</v>
          </cell>
        </row>
        <row r="55">
          <cell r="E55">
            <v>57941</v>
          </cell>
        </row>
        <row r="56">
          <cell r="E56">
            <v>33475</v>
          </cell>
        </row>
        <row r="57">
          <cell r="E57">
            <v>32467</v>
          </cell>
        </row>
        <row r="58">
          <cell r="E58">
            <v>72516</v>
          </cell>
        </row>
        <row r="59">
          <cell r="E59">
            <v>34183</v>
          </cell>
        </row>
        <row r="60">
          <cell r="E60">
            <v>55947</v>
          </cell>
        </row>
        <row r="61">
          <cell r="E61">
            <v>9185</v>
          </cell>
        </row>
        <row r="62">
          <cell r="E62">
            <v>15391</v>
          </cell>
        </row>
        <row r="63">
          <cell r="E63">
            <v>2984</v>
          </cell>
          <cell r="F63">
            <v>1738</v>
          </cell>
        </row>
        <row r="64">
          <cell r="E64">
            <v>47310</v>
          </cell>
          <cell r="F64">
            <v>30394</v>
          </cell>
        </row>
        <row r="65">
          <cell r="E65">
            <v>7937</v>
          </cell>
          <cell r="F65">
            <v>3620</v>
          </cell>
        </row>
        <row r="66">
          <cell r="E66">
            <v>26065</v>
          </cell>
        </row>
        <row r="67">
          <cell r="E67">
            <v>12354</v>
          </cell>
        </row>
        <row r="68">
          <cell r="E68">
            <v>1738</v>
          </cell>
        </row>
        <row r="69">
          <cell r="E69">
            <v>541494</v>
          </cell>
          <cell r="F69">
            <v>51796</v>
          </cell>
          <cell r="G69">
            <v>0</v>
          </cell>
        </row>
        <row r="71">
          <cell r="E71">
            <v>754</v>
          </cell>
        </row>
        <row r="72">
          <cell r="E72">
            <v>812</v>
          </cell>
        </row>
        <row r="73">
          <cell r="E73">
            <v>1246</v>
          </cell>
        </row>
        <row r="74">
          <cell r="E74">
            <v>957</v>
          </cell>
        </row>
        <row r="75">
          <cell r="E75">
            <v>9702</v>
          </cell>
          <cell r="G75">
            <v>724</v>
          </cell>
        </row>
        <row r="76">
          <cell r="E76">
            <v>2173</v>
          </cell>
        </row>
        <row r="77">
          <cell r="E77">
            <v>1160</v>
          </cell>
        </row>
        <row r="78">
          <cell r="E78">
            <v>1159</v>
          </cell>
        </row>
        <row r="79">
          <cell r="E79">
            <v>725</v>
          </cell>
        </row>
        <row r="80">
          <cell r="E80">
            <v>1015</v>
          </cell>
        </row>
        <row r="81">
          <cell r="E81">
            <v>1015</v>
          </cell>
        </row>
        <row r="82">
          <cell r="E82">
            <v>725</v>
          </cell>
        </row>
        <row r="83">
          <cell r="E83">
            <v>11006</v>
          </cell>
        </row>
        <row r="84">
          <cell r="E84">
            <v>8688</v>
          </cell>
        </row>
        <row r="85">
          <cell r="E85">
            <v>41137</v>
          </cell>
          <cell r="F85">
            <v>0</v>
          </cell>
          <cell r="G85">
            <v>724</v>
          </cell>
        </row>
        <row r="87">
          <cell r="E87">
            <v>173772</v>
          </cell>
          <cell r="F87">
            <v>78497</v>
          </cell>
        </row>
        <row r="88">
          <cell r="E88">
            <v>11586</v>
          </cell>
        </row>
        <row r="89">
          <cell r="E89">
            <v>5210</v>
          </cell>
        </row>
        <row r="90">
          <cell r="E90">
            <v>66033</v>
          </cell>
        </row>
        <row r="91">
          <cell r="E91">
            <v>256601</v>
          </cell>
          <cell r="F91">
            <v>78497</v>
          </cell>
          <cell r="G91">
            <v>0</v>
          </cell>
        </row>
      </sheetData>
      <sheetData sheetId="6">
        <row r="14">
          <cell r="E14">
            <v>825</v>
          </cell>
          <cell r="F14">
            <v>319</v>
          </cell>
          <cell r="G14">
            <v>58537</v>
          </cell>
          <cell r="J14">
            <v>12951</v>
          </cell>
        </row>
        <row r="16">
          <cell r="J16">
            <v>46411</v>
          </cell>
        </row>
        <row r="17">
          <cell r="E17">
            <v>825</v>
          </cell>
          <cell r="F17">
            <v>319</v>
          </cell>
          <cell r="G17">
            <v>58537</v>
          </cell>
          <cell r="J17">
            <v>248348</v>
          </cell>
        </row>
        <row r="18">
          <cell r="J18">
            <v>505966</v>
          </cell>
        </row>
        <row r="19">
          <cell r="E19">
            <v>3562</v>
          </cell>
          <cell r="F19">
            <v>2607</v>
          </cell>
          <cell r="G19">
            <v>702792</v>
          </cell>
          <cell r="J19">
            <v>3649</v>
          </cell>
        </row>
        <row r="20">
          <cell r="J20">
            <v>58909</v>
          </cell>
        </row>
        <row r="21">
          <cell r="J21">
            <v>1088901</v>
          </cell>
        </row>
        <row r="22">
          <cell r="J22">
            <v>22789</v>
          </cell>
        </row>
        <row r="24">
          <cell r="E24">
            <v>3562</v>
          </cell>
          <cell r="F24">
            <v>2607</v>
          </cell>
          <cell r="G24">
            <v>702792</v>
          </cell>
        </row>
        <row r="26">
          <cell r="G26">
            <v>58909</v>
          </cell>
        </row>
        <row r="27">
          <cell r="E27">
            <v>0</v>
          </cell>
          <cell r="F27">
            <v>0</v>
          </cell>
          <cell r="G27">
            <v>58909</v>
          </cell>
        </row>
        <row r="29">
          <cell r="E29">
            <v>10933</v>
          </cell>
          <cell r="F29">
            <v>0</v>
          </cell>
          <cell r="G29">
            <v>87639</v>
          </cell>
        </row>
        <row r="32">
          <cell r="E32">
            <v>4200</v>
          </cell>
        </row>
        <row r="33">
          <cell r="E33">
            <v>2600</v>
          </cell>
        </row>
        <row r="34">
          <cell r="E34">
            <v>3100</v>
          </cell>
        </row>
        <row r="35">
          <cell r="E35">
            <v>20833</v>
          </cell>
          <cell r="F35">
            <v>0</v>
          </cell>
          <cell r="G35">
            <v>87639</v>
          </cell>
        </row>
        <row r="37">
          <cell r="E37">
            <v>1940</v>
          </cell>
          <cell r="F37">
            <v>1477</v>
          </cell>
          <cell r="G37">
            <v>90013</v>
          </cell>
        </row>
        <row r="38">
          <cell r="E38">
            <v>1940</v>
          </cell>
          <cell r="F38">
            <v>1477</v>
          </cell>
          <cell r="G38">
            <v>90013</v>
          </cell>
        </row>
        <row r="40">
          <cell r="E40">
            <v>24218</v>
          </cell>
          <cell r="F40">
            <v>4750</v>
          </cell>
          <cell r="G40">
            <v>938656</v>
          </cell>
        </row>
        <row r="41">
          <cell r="E41">
            <v>24218</v>
          </cell>
          <cell r="F41">
            <v>4750</v>
          </cell>
          <cell r="G41">
            <v>938656</v>
          </cell>
        </row>
      </sheetData>
      <sheetData sheetId="7">
        <row r="14">
          <cell r="E14">
            <v>156937</v>
          </cell>
          <cell r="F14">
            <v>0</v>
          </cell>
          <cell r="G14">
            <v>4608</v>
          </cell>
          <cell r="J14">
            <v>21294</v>
          </cell>
        </row>
        <row r="16">
          <cell r="J16">
            <v>8489</v>
          </cell>
        </row>
        <row r="17">
          <cell r="J17">
            <v>223618</v>
          </cell>
        </row>
        <row r="18">
          <cell r="J18">
            <v>14024</v>
          </cell>
        </row>
        <row r="19">
          <cell r="J19">
            <v>32473</v>
          </cell>
        </row>
        <row r="20">
          <cell r="E20">
            <v>187</v>
          </cell>
          <cell r="F20">
            <v>0</v>
          </cell>
          <cell r="G20">
            <v>0</v>
          </cell>
          <cell r="J20">
            <v>11254</v>
          </cell>
        </row>
        <row r="21">
          <cell r="J21">
            <v>58646</v>
          </cell>
        </row>
        <row r="22">
          <cell r="E22">
            <v>49</v>
          </cell>
          <cell r="F22">
            <v>0</v>
          </cell>
          <cell r="G22">
            <v>0</v>
          </cell>
          <cell r="J22">
            <v>200862</v>
          </cell>
        </row>
        <row r="23">
          <cell r="J23">
            <v>22229</v>
          </cell>
        </row>
        <row r="24">
          <cell r="E24">
            <v>69</v>
          </cell>
          <cell r="F24">
            <v>0</v>
          </cell>
          <cell r="G24">
            <v>0</v>
          </cell>
        </row>
        <row r="26">
          <cell r="E26">
            <v>146</v>
          </cell>
          <cell r="F26">
            <v>0</v>
          </cell>
          <cell r="G26">
            <v>0</v>
          </cell>
        </row>
        <row r="28">
          <cell r="E28">
            <v>196</v>
          </cell>
          <cell r="F28">
            <v>0</v>
          </cell>
          <cell r="G28">
            <v>0</v>
          </cell>
        </row>
        <row r="30">
          <cell r="E30">
            <v>86</v>
          </cell>
          <cell r="F30">
            <v>0</v>
          </cell>
          <cell r="G30">
            <v>1600</v>
          </cell>
        </row>
        <row r="32">
          <cell r="E32">
            <v>107</v>
          </cell>
          <cell r="F32">
            <v>0</v>
          </cell>
          <cell r="G32">
            <v>0</v>
          </cell>
        </row>
        <row r="34">
          <cell r="E34">
            <v>482</v>
          </cell>
          <cell r="F34">
            <v>0</v>
          </cell>
          <cell r="G34">
            <v>0</v>
          </cell>
        </row>
        <row r="36">
          <cell r="E36">
            <v>0</v>
          </cell>
          <cell r="F36">
            <v>0</v>
          </cell>
          <cell r="G36">
            <v>12974</v>
          </cell>
        </row>
        <row r="38">
          <cell r="E38">
            <v>158259</v>
          </cell>
          <cell r="F38">
            <v>0</v>
          </cell>
          <cell r="G38">
            <v>19182</v>
          </cell>
        </row>
        <row r="42">
          <cell r="E42">
            <v>13903</v>
          </cell>
          <cell r="F42">
            <v>0</v>
          </cell>
          <cell r="G42">
            <v>34914</v>
          </cell>
        </row>
        <row r="51">
          <cell r="E51">
            <v>5</v>
          </cell>
          <cell r="F51">
            <v>0</v>
          </cell>
          <cell r="G51">
            <v>0</v>
          </cell>
        </row>
        <row r="53">
          <cell r="E53">
            <v>186</v>
          </cell>
          <cell r="F53">
            <v>0</v>
          </cell>
          <cell r="G53">
            <v>0</v>
          </cell>
        </row>
        <row r="55">
          <cell r="E55">
            <v>384</v>
          </cell>
          <cell r="F55">
            <v>0</v>
          </cell>
          <cell r="G55">
            <v>841</v>
          </cell>
        </row>
        <row r="57">
          <cell r="E57">
            <v>117</v>
          </cell>
          <cell r="F57">
            <v>0</v>
          </cell>
          <cell r="G57">
            <v>0</v>
          </cell>
        </row>
        <row r="59">
          <cell r="E59">
            <v>334</v>
          </cell>
          <cell r="F59">
            <v>0</v>
          </cell>
          <cell r="G59">
            <v>0</v>
          </cell>
        </row>
        <row r="61">
          <cell r="E61">
            <v>1182</v>
          </cell>
          <cell r="F61">
            <v>0</v>
          </cell>
          <cell r="G61">
            <v>0</v>
          </cell>
        </row>
        <row r="63">
          <cell r="E63">
            <v>646</v>
          </cell>
          <cell r="F63">
            <v>0</v>
          </cell>
          <cell r="G63">
            <v>0</v>
          </cell>
        </row>
        <row r="65">
          <cell r="E65">
            <v>502</v>
          </cell>
          <cell r="F65">
            <v>0</v>
          </cell>
          <cell r="G65">
            <v>1500</v>
          </cell>
        </row>
        <row r="67">
          <cell r="E67">
            <v>243</v>
          </cell>
          <cell r="F67">
            <v>0</v>
          </cell>
          <cell r="G67">
            <v>0</v>
          </cell>
        </row>
        <row r="69">
          <cell r="E69">
            <v>229</v>
          </cell>
          <cell r="F69">
            <v>0</v>
          </cell>
          <cell r="G69">
            <v>0</v>
          </cell>
        </row>
        <row r="71">
          <cell r="E71">
            <v>17731</v>
          </cell>
          <cell r="F71">
            <v>0</v>
          </cell>
          <cell r="G71">
            <v>37255</v>
          </cell>
        </row>
        <row r="77">
          <cell r="E77">
            <v>3748</v>
          </cell>
          <cell r="F77">
            <v>0</v>
          </cell>
          <cell r="G77">
            <v>7506</v>
          </cell>
        </row>
        <row r="80">
          <cell r="E80">
            <v>3748</v>
          </cell>
          <cell r="F80">
            <v>0</v>
          </cell>
          <cell r="G80">
            <v>7506</v>
          </cell>
        </row>
        <row r="84">
          <cell r="E84">
            <v>9089</v>
          </cell>
          <cell r="F84">
            <v>0</v>
          </cell>
          <cell r="G84">
            <v>121234</v>
          </cell>
        </row>
        <row r="86">
          <cell r="E86">
            <v>245</v>
          </cell>
          <cell r="F86">
            <v>0</v>
          </cell>
          <cell r="G86">
            <v>0</v>
          </cell>
        </row>
        <row r="88">
          <cell r="E88">
            <v>1456</v>
          </cell>
          <cell r="F88">
            <v>0</v>
          </cell>
          <cell r="G88">
            <v>0</v>
          </cell>
        </row>
        <row r="90">
          <cell r="E90">
            <v>1886</v>
          </cell>
          <cell r="F90">
            <v>0</v>
          </cell>
          <cell r="G90">
            <v>0</v>
          </cell>
        </row>
        <row r="92">
          <cell r="E92">
            <v>97</v>
          </cell>
          <cell r="F92">
            <v>0</v>
          </cell>
          <cell r="G92">
            <v>0</v>
          </cell>
        </row>
        <row r="94">
          <cell r="E94">
            <v>886</v>
          </cell>
          <cell r="F94">
            <v>0</v>
          </cell>
          <cell r="G94">
            <v>0</v>
          </cell>
        </row>
        <row r="96">
          <cell r="E96">
            <v>8799</v>
          </cell>
          <cell r="F96">
            <v>0</v>
          </cell>
          <cell r="G96">
            <v>0</v>
          </cell>
        </row>
        <row r="98">
          <cell r="E98">
            <v>572</v>
          </cell>
          <cell r="F98">
            <v>0</v>
          </cell>
          <cell r="G98">
            <v>0</v>
          </cell>
        </row>
        <row r="100">
          <cell r="E100">
            <v>286</v>
          </cell>
          <cell r="F100">
            <v>0</v>
          </cell>
          <cell r="G100">
            <v>0</v>
          </cell>
        </row>
        <row r="102">
          <cell r="E102">
            <v>751</v>
          </cell>
          <cell r="F102">
            <v>0</v>
          </cell>
          <cell r="G102">
            <v>0</v>
          </cell>
        </row>
        <row r="104">
          <cell r="E104">
            <v>3776</v>
          </cell>
          <cell r="F104">
            <v>0</v>
          </cell>
          <cell r="G104">
            <v>0</v>
          </cell>
        </row>
        <row r="106">
          <cell r="E106">
            <v>1962</v>
          </cell>
          <cell r="F106">
            <v>0</v>
          </cell>
          <cell r="G106">
            <v>0</v>
          </cell>
        </row>
        <row r="108">
          <cell r="E108">
            <v>1752</v>
          </cell>
          <cell r="F108">
            <v>0</v>
          </cell>
          <cell r="G108">
            <v>0</v>
          </cell>
        </row>
        <row r="110">
          <cell r="E110">
            <v>6056</v>
          </cell>
          <cell r="F110">
            <v>0</v>
          </cell>
          <cell r="G110">
            <v>0</v>
          </cell>
        </row>
        <row r="112">
          <cell r="E112">
            <v>5845</v>
          </cell>
          <cell r="F112">
            <v>0</v>
          </cell>
          <cell r="G112">
            <v>0</v>
          </cell>
        </row>
        <row r="114">
          <cell r="E114">
            <v>1677</v>
          </cell>
          <cell r="F114">
            <v>0</v>
          </cell>
          <cell r="G114">
            <v>0</v>
          </cell>
        </row>
        <row r="116">
          <cell r="E116">
            <v>5878</v>
          </cell>
          <cell r="F116">
            <v>0</v>
          </cell>
          <cell r="G116">
            <v>0</v>
          </cell>
        </row>
        <row r="118">
          <cell r="E118">
            <v>4476</v>
          </cell>
          <cell r="F118">
            <v>0</v>
          </cell>
          <cell r="G118">
            <v>0</v>
          </cell>
        </row>
        <row r="120">
          <cell r="E120">
            <v>5510</v>
          </cell>
          <cell r="F120">
            <v>0</v>
          </cell>
          <cell r="G120">
            <v>0</v>
          </cell>
        </row>
        <row r="122">
          <cell r="E122">
            <v>335</v>
          </cell>
          <cell r="F122">
            <v>0</v>
          </cell>
          <cell r="G122">
            <v>0</v>
          </cell>
        </row>
        <row r="124">
          <cell r="E124">
            <v>1629</v>
          </cell>
          <cell r="F124">
            <v>0</v>
          </cell>
          <cell r="G124">
            <v>0</v>
          </cell>
        </row>
        <row r="126">
          <cell r="E126">
            <v>360</v>
          </cell>
          <cell r="F126">
            <v>275</v>
          </cell>
          <cell r="G126">
            <v>0</v>
          </cell>
        </row>
        <row r="128">
          <cell r="E128">
            <v>10912</v>
          </cell>
          <cell r="F128">
            <v>8185</v>
          </cell>
          <cell r="G128">
            <v>0</v>
          </cell>
        </row>
        <row r="130">
          <cell r="E130">
            <v>714</v>
          </cell>
          <cell r="F130">
            <v>384</v>
          </cell>
          <cell r="G130">
            <v>0</v>
          </cell>
        </row>
        <row r="132">
          <cell r="E132">
            <v>3640</v>
          </cell>
          <cell r="F132">
            <v>0</v>
          </cell>
          <cell r="G132">
            <v>0</v>
          </cell>
        </row>
        <row r="134">
          <cell r="E134">
            <v>1039</v>
          </cell>
          <cell r="F134">
            <v>0</v>
          </cell>
          <cell r="G134">
            <v>0</v>
          </cell>
        </row>
        <row r="138">
          <cell r="E138">
            <v>79628</v>
          </cell>
          <cell r="F138">
            <v>8844</v>
          </cell>
          <cell r="G138">
            <v>121234</v>
          </cell>
        </row>
        <row r="142">
          <cell r="E142">
            <v>67471</v>
          </cell>
          <cell r="F142">
            <v>0</v>
          </cell>
          <cell r="G142">
            <v>14480</v>
          </cell>
        </row>
        <row r="147">
          <cell r="E147">
            <v>67471</v>
          </cell>
          <cell r="F147">
            <v>0</v>
          </cell>
          <cell r="G147">
            <v>14480</v>
          </cell>
        </row>
        <row r="150">
          <cell r="E150">
            <v>0</v>
          </cell>
          <cell r="F150">
            <v>0</v>
          </cell>
          <cell r="G150">
            <v>34895</v>
          </cell>
        </row>
        <row r="152">
          <cell r="E152">
            <v>0</v>
          </cell>
          <cell r="F152">
            <v>0</v>
          </cell>
          <cell r="G152">
            <v>349</v>
          </cell>
        </row>
        <row r="154">
          <cell r="E154">
            <v>191</v>
          </cell>
          <cell r="F154">
            <v>0</v>
          </cell>
          <cell r="G154">
            <v>0</v>
          </cell>
        </row>
        <row r="156">
          <cell r="E156">
            <v>1378</v>
          </cell>
          <cell r="F156">
            <v>0</v>
          </cell>
          <cell r="G156">
            <v>0</v>
          </cell>
        </row>
        <row r="158">
          <cell r="E158">
            <v>269</v>
          </cell>
          <cell r="F158">
            <v>0</v>
          </cell>
          <cell r="G158">
            <v>0</v>
          </cell>
        </row>
        <row r="160">
          <cell r="E160">
            <v>217</v>
          </cell>
          <cell r="F160">
            <v>0</v>
          </cell>
          <cell r="G160">
            <v>0</v>
          </cell>
        </row>
        <row r="162">
          <cell r="E162">
            <v>287</v>
          </cell>
          <cell r="F162">
            <v>0</v>
          </cell>
          <cell r="G162">
            <v>0</v>
          </cell>
        </row>
        <row r="164">
          <cell r="E164">
            <v>212</v>
          </cell>
          <cell r="F164">
            <v>0</v>
          </cell>
          <cell r="G164">
            <v>0</v>
          </cell>
        </row>
        <row r="166">
          <cell r="E166">
            <v>202</v>
          </cell>
          <cell r="F166">
            <v>0</v>
          </cell>
          <cell r="G166">
            <v>0</v>
          </cell>
        </row>
        <row r="168">
          <cell r="E168">
            <v>99</v>
          </cell>
          <cell r="F168">
            <v>0</v>
          </cell>
          <cell r="G168">
            <v>0</v>
          </cell>
        </row>
        <row r="170">
          <cell r="E170">
            <v>105</v>
          </cell>
          <cell r="F170">
            <v>0</v>
          </cell>
          <cell r="G170">
            <v>0</v>
          </cell>
        </row>
        <row r="172">
          <cell r="E172">
            <v>286</v>
          </cell>
          <cell r="F172">
            <v>0</v>
          </cell>
          <cell r="G172">
            <v>0</v>
          </cell>
        </row>
        <row r="174">
          <cell r="E174">
            <v>2805</v>
          </cell>
          <cell r="F174">
            <v>0</v>
          </cell>
          <cell r="G174">
            <v>0</v>
          </cell>
        </row>
        <row r="176">
          <cell r="E176">
            <v>2871</v>
          </cell>
          <cell r="F176">
            <v>0</v>
          </cell>
          <cell r="G176">
            <v>0</v>
          </cell>
        </row>
        <row r="178">
          <cell r="E178">
            <v>8922</v>
          </cell>
          <cell r="F178">
            <v>0</v>
          </cell>
          <cell r="G178">
            <v>35244</v>
          </cell>
        </row>
        <row r="182">
          <cell r="E182">
            <v>19369</v>
          </cell>
          <cell r="F182">
            <v>0</v>
          </cell>
          <cell r="G182">
            <v>0</v>
          </cell>
        </row>
        <row r="184">
          <cell r="E184">
            <v>1685</v>
          </cell>
          <cell r="F184">
            <v>0</v>
          </cell>
          <cell r="G184">
            <v>0</v>
          </cell>
        </row>
        <row r="186">
          <cell r="E186">
            <v>1175</v>
          </cell>
          <cell r="F186">
            <v>0</v>
          </cell>
          <cell r="G186">
            <v>0</v>
          </cell>
        </row>
        <row r="189">
          <cell r="E189">
            <v>22229</v>
          </cell>
          <cell r="F189">
            <v>0</v>
          </cell>
          <cell r="G189">
            <v>0</v>
          </cell>
        </row>
      </sheetData>
      <sheetData sheetId="8"/>
    </sheetDataSet>
  </externalBook>
</externalLink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1"/>
  <sheetViews>
    <sheetView workbookViewId="0">
      <selection activeCell="F10" sqref="F10"/>
    </sheetView>
  </sheetViews>
  <sheetFormatPr defaultColWidth="9.42578125" defaultRowHeight="15" x14ac:dyDescent="0.25"/>
  <cols>
    <col min="1" max="1" width="8.5703125" style="159" customWidth="1"/>
    <col min="2" max="2" width="77.7109375" style="159" customWidth="1"/>
    <col min="3" max="3" width="11.5703125" style="160" customWidth="1"/>
    <col min="4" max="16384" width="9.42578125" style="159"/>
  </cols>
  <sheetData>
    <row r="1" spans="1:4" x14ac:dyDescent="0.25">
      <c r="B1" s="275" t="s">
        <v>438</v>
      </c>
      <c r="C1" s="275"/>
    </row>
    <row r="2" spans="1:4" x14ac:dyDescent="0.25">
      <c r="B2" s="275" t="s">
        <v>437</v>
      </c>
      <c r="C2" s="275"/>
    </row>
    <row r="3" spans="1:4" x14ac:dyDescent="0.25">
      <c r="B3" s="275" t="s">
        <v>436</v>
      </c>
      <c r="C3" s="275"/>
    </row>
    <row r="4" spans="1:4" x14ac:dyDescent="0.25">
      <c r="B4" s="275" t="s">
        <v>435</v>
      </c>
      <c r="C4" s="275"/>
    </row>
    <row r="5" spans="1:4" x14ac:dyDescent="0.25">
      <c r="B5" s="276" t="s">
        <v>434</v>
      </c>
      <c r="C5" s="276"/>
    </row>
    <row r="6" spans="1:4" x14ac:dyDescent="0.25">
      <c r="B6" s="276" t="s">
        <v>466</v>
      </c>
      <c r="C6" s="276"/>
    </row>
    <row r="7" spans="1:4" x14ac:dyDescent="0.25">
      <c r="B7" s="276" t="s">
        <v>465</v>
      </c>
      <c r="C7" s="276"/>
    </row>
    <row r="8" spans="1:4" x14ac:dyDescent="0.25">
      <c r="B8" s="276" t="s">
        <v>464</v>
      </c>
      <c r="C8" s="276"/>
    </row>
    <row r="9" spans="1:4" x14ac:dyDescent="0.25">
      <c r="B9" s="209"/>
      <c r="C9" s="209"/>
    </row>
    <row r="10" spans="1:4" ht="21.75" customHeight="1" x14ac:dyDescent="0.25">
      <c r="A10" s="255" t="s">
        <v>293</v>
      </c>
      <c r="B10" s="255"/>
      <c r="C10" s="255"/>
    </row>
    <row r="11" spans="1:4" x14ac:dyDescent="0.25">
      <c r="C11" s="161" t="s">
        <v>188</v>
      </c>
    </row>
    <row r="12" spans="1:4" x14ac:dyDescent="0.25">
      <c r="A12" s="251" t="s">
        <v>294</v>
      </c>
      <c r="B12" s="253" t="s">
        <v>295</v>
      </c>
      <c r="C12" s="253" t="s">
        <v>0</v>
      </c>
    </row>
    <row r="13" spans="1:4" ht="8.85" customHeight="1" x14ac:dyDescent="0.25">
      <c r="A13" s="252"/>
      <c r="B13" s="254"/>
      <c r="C13" s="254"/>
    </row>
    <row r="14" spans="1:4" x14ac:dyDescent="0.25">
      <c r="A14" s="162" t="s">
        <v>79</v>
      </c>
      <c r="B14" s="163" t="s">
        <v>296</v>
      </c>
      <c r="C14" s="164">
        <f>C15+C20+C24</f>
        <v>16410181</v>
      </c>
      <c r="D14" s="165"/>
    </row>
    <row r="15" spans="1:4" x14ac:dyDescent="0.25">
      <c r="A15" s="162" t="s">
        <v>297</v>
      </c>
      <c r="B15" s="166" t="s">
        <v>298</v>
      </c>
      <c r="C15" s="164">
        <f>C16</f>
        <v>14668117</v>
      </c>
      <c r="D15" s="165"/>
    </row>
    <row r="16" spans="1:4" ht="15.75" customHeight="1" x14ac:dyDescent="0.25">
      <c r="A16" s="162" t="s">
        <v>299</v>
      </c>
      <c r="B16" s="167" t="s">
        <v>373</v>
      </c>
      <c r="C16" s="168">
        <f>C17+C18+C19</f>
        <v>14668117</v>
      </c>
      <c r="D16" s="165"/>
    </row>
    <row r="17" spans="1:4" ht="17.25" customHeight="1" x14ac:dyDescent="0.25">
      <c r="A17" s="162" t="s">
        <v>300</v>
      </c>
      <c r="B17" s="167" t="s">
        <v>374</v>
      </c>
      <c r="C17" s="169">
        <v>8691207</v>
      </c>
      <c r="D17" s="165"/>
    </row>
    <row r="18" spans="1:4" ht="17.25" customHeight="1" x14ac:dyDescent="0.25">
      <c r="A18" s="162" t="s">
        <v>301</v>
      </c>
      <c r="B18" s="167" t="s">
        <v>375</v>
      </c>
      <c r="C18" s="170">
        <v>2723984</v>
      </c>
      <c r="D18" s="165"/>
    </row>
    <row r="19" spans="1:4" x14ac:dyDescent="0.25">
      <c r="A19" s="162" t="s">
        <v>302</v>
      </c>
      <c r="B19" s="197" t="s">
        <v>405</v>
      </c>
      <c r="C19" s="170">
        <v>3252926</v>
      </c>
      <c r="D19" s="165"/>
    </row>
    <row r="20" spans="1:4" x14ac:dyDescent="0.25">
      <c r="A20" s="162" t="s">
        <v>303</v>
      </c>
      <c r="B20" s="163" t="s">
        <v>304</v>
      </c>
      <c r="C20" s="164">
        <f>C21+C22+C23</f>
        <v>577792</v>
      </c>
      <c r="D20" s="165"/>
    </row>
    <row r="21" spans="1:4" x14ac:dyDescent="0.25">
      <c r="A21" s="162" t="s">
        <v>305</v>
      </c>
      <c r="B21" s="167" t="s">
        <v>376</v>
      </c>
      <c r="C21" s="170">
        <v>251390</v>
      </c>
      <c r="D21" s="165"/>
    </row>
    <row r="22" spans="1:4" x14ac:dyDescent="0.25">
      <c r="A22" s="162" t="s">
        <v>306</v>
      </c>
      <c r="B22" s="167" t="s">
        <v>377</v>
      </c>
      <c r="C22" s="170">
        <v>7820</v>
      </c>
      <c r="D22" s="165"/>
    </row>
    <row r="23" spans="1:4" x14ac:dyDescent="0.25">
      <c r="A23" s="162" t="s">
        <v>307</v>
      </c>
      <c r="B23" s="167" t="s">
        <v>378</v>
      </c>
      <c r="C23" s="171">
        <v>318582</v>
      </c>
      <c r="D23" s="165"/>
    </row>
    <row r="24" spans="1:4" x14ac:dyDescent="0.25">
      <c r="A24" s="162" t="s">
        <v>308</v>
      </c>
      <c r="B24" s="172" t="s">
        <v>309</v>
      </c>
      <c r="C24" s="164">
        <f>C25+C26+C27</f>
        <v>1164272</v>
      </c>
    </row>
    <row r="25" spans="1:4" x14ac:dyDescent="0.25">
      <c r="A25" s="162" t="s">
        <v>310</v>
      </c>
      <c r="B25" s="167" t="s">
        <v>379</v>
      </c>
      <c r="C25" s="170">
        <v>78197</v>
      </c>
    </row>
    <row r="26" spans="1:4" x14ac:dyDescent="0.25">
      <c r="A26" s="173" t="s">
        <v>311</v>
      </c>
      <c r="B26" s="167" t="s">
        <v>380</v>
      </c>
      <c r="C26" s="170">
        <v>43443</v>
      </c>
    </row>
    <row r="27" spans="1:4" x14ac:dyDescent="0.25">
      <c r="A27" s="162" t="s">
        <v>312</v>
      </c>
      <c r="B27" s="167" t="s">
        <v>381</v>
      </c>
      <c r="C27" s="169">
        <v>1042632</v>
      </c>
    </row>
    <row r="28" spans="1:4" x14ac:dyDescent="0.25">
      <c r="A28" s="162" t="s">
        <v>204</v>
      </c>
      <c r="B28" s="163" t="s">
        <v>313</v>
      </c>
      <c r="C28" s="164">
        <f>C29+C33+C37+C38</f>
        <v>1230796</v>
      </c>
    </row>
    <row r="29" spans="1:4" x14ac:dyDescent="0.25">
      <c r="A29" s="162" t="s">
        <v>314</v>
      </c>
      <c r="B29" s="163" t="s">
        <v>315</v>
      </c>
      <c r="C29" s="164">
        <f>C30+C31+C32</f>
        <v>184778</v>
      </c>
    </row>
    <row r="30" spans="1:4" ht="15.75" customHeight="1" x14ac:dyDescent="0.25">
      <c r="A30" s="162" t="s">
        <v>316</v>
      </c>
      <c r="B30" s="174" t="s">
        <v>382</v>
      </c>
      <c r="C30" s="171">
        <v>145679</v>
      </c>
    </row>
    <row r="31" spans="1:4" x14ac:dyDescent="0.25">
      <c r="A31" s="162" t="s">
        <v>317</v>
      </c>
      <c r="B31" s="175" t="s">
        <v>383</v>
      </c>
      <c r="C31" s="171">
        <v>18825</v>
      </c>
    </row>
    <row r="32" spans="1:4" x14ac:dyDescent="0.25">
      <c r="A32" s="162" t="s">
        <v>318</v>
      </c>
      <c r="B32" s="174" t="s">
        <v>384</v>
      </c>
      <c r="C32" s="171">
        <v>20274</v>
      </c>
    </row>
    <row r="33" spans="1:3" x14ac:dyDescent="0.25">
      <c r="A33" s="162" t="s">
        <v>319</v>
      </c>
      <c r="B33" s="163" t="s">
        <v>320</v>
      </c>
      <c r="C33" s="164">
        <f>C34+C35+C36</f>
        <v>995202</v>
      </c>
    </row>
    <row r="34" spans="1:3" x14ac:dyDescent="0.25">
      <c r="A34" s="162" t="s">
        <v>321</v>
      </c>
      <c r="B34" s="167" t="s">
        <v>385</v>
      </c>
      <c r="C34" s="176">
        <v>163385</v>
      </c>
    </row>
    <row r="35" spans="1:3" x14ac:dyDescent="0.25">
      <c r="A35" s="162" t="s">
        <v>322</v>
      </c>
      <c r="B35" s="167" t="s">
        <v>386</v>
      </c>
      <c r="C35" s="168">
        <v>95152</v>
      </c>
    </row>
    <row r="36" spans="1:3" ht="15" customHeight="1" x14ac:dyDescent="0.25">
      <c r="A36" s="162" t="s">
        <v>323</v>
      </c>
      <c r="B36" s="167" t="s">
        <v>387</v>
      </c>
      <c r="C36" s="170">
        <v>736665</v>
      </c>
    </row>
    <row r="37" spans="1:3" x14ac:dyDescent="0.25">
      <c r="A37" s="162" t="s">
        <v>324</v>
      </c>
      <c r="B37" s="163" t="s">
        <v>325</v>
      </c>
      <c r="C37" s="177">
        <v>2896</v>
      </c>
    </row>
    <row r="38" spans="1:3" x14ac:dyDescent="0.25">
      <c r="A38" s="162" t="s">
        <v>326</v>
      </c>
      <c r="B38" s="163" t="s">
        <v>327</v>
      </c>
      <c r="C38" s="185">
        <v>47920</v>
      </c>
    </row>
    <row r="39" spans="1:3" ht="17.25" customHeight="1" x14ac:dyDescent="0.25">
      <c r="A39" s="162" t="s">
        <v>80</v>
      </c>
      <c r="B39" s="178" t="s">
        <v>328</v>
      </c>
      <c r="C39" s="179">
        <f>C40</f>
        <v>20273</v>
      </c>
    </row>
    <row r="40" spans="1:3" x14ac:dyDescent="0.25">
      <c r="A40" s="162" t="s">
        <v>329</v>
      </c>
      <c r="B40" s="178" t="s">
        <v>330</v>
      </c>
      <c r="C40" s="179">
        <f>C41+C42</f>
        <v>20273</v>
      </c>
    </row>
    <row r="41" spans="1:3" x14ac:dyDescent="0.25">
      <c r="A41" s="162" t="s">
        <v>331</v>
      </c>
      <c r="B41" s="180" t="s">
        <v>388</v>
      </c>
      <c r="C41" s="181">
        <v>20273</v>
      </c>
    </row>
    <row r="42" spans="1:3" hidden="1" x14ac:dyDescent="0.25">
      <c r="A42" s="162" t="s">
        <v>332</v>
      </c>
      <c r="B42" s="182" t="s">
        <v>333</v>
      </c>
      <c r="C42" s="181"/>
    </row>
    <row r="43" spans="1:3" x14ac:dyDescent="0.25">
      <c r="A43" s="162" t="s">
        <v>81</v>
      </c>
      <c r="B43" s="163" t="s">
        <v>334</v>
      </c>
      <c r="C43" s="164">
        <f>C44+C82+C83</f>
        <v>18160027</v>
      </c>
    </row>
    <row r="44" spans="1:3" x14ac:dyDescent="0.25">
      <c r="A44" s="162" t="s">
        <v>335</v>
      </c>
      <c r="B44" s="183" t="s">
        <v>336</v>
      </c>
      <c r="C44" s="164">
        <f>C45+C67+C68+C69</f>
        <v>16145866</v>
      </c>
    </row>
    <row r="45" spans="1:3" x14ac:dyDescent="0.25">
      <c r="A45" s="162" t="s">
        <v>337</v>
      </c>
      <c r="B45" s="184" t="s">
        <v>338</v>
      </c>
      <c r="C45" s="185">
        <f>C46+C47+C48+C49+C50+C51+C52+C54+C55+C57+C58+C59+C60+C61+C62+C63+C64+C65+C66+C53+C56</f>
        <v>2568263</v>
      </c>
    </row>
    <row r="46" spans="1:3" x14ac:dyDescent="0.25">
      <c r="A46" s="162" t="s">
        <v>339</v>
      </c>
      <c r="B46" s="167" t="s">
        <v>389</v>
      </c>
      <c r="C46" s="169">
        <v>579</v>
      </c>
    </row>
    <row r="47" spans="1:3" x14ac:dyDescent="0.25">
      <c r="A47" s="162" t="s">
        <v>340</v>
      </c>
      <c r="B47" s="167" t="s">
        <v>228</v>
      </c>
      <c r="C47" s="169">
        <v>7501</v>
      </c>
    </row>
    <row r="48" spans="1:3" x14ac:dyDescent="0.25">
      <c r="A48" s="162" t="s">
        <v>341</v>
      </c>
      <c r="B48" s="167" t="s">
        <v>390</v>
      </c>
      <c r="C48" s="169">
        <v>8000</v>
      </c>
    </row>
    <row r="49" spans="1:3" x14ac:dyDescent="0.25">
      <c r="A49" s="162" t="s">
        <v>342</v>
      </c>
      <c r="B49" s="167" t="s">
        <v>229</v>
      </c>
      <c r="C49" s="169">
        <v>216439</v>
      </c>
    </row>
    <row r="50" spans="1:3" x14ac:dyDescent="0.25">
      <c r="A50" s="162" t="s">
        <v>343</v>
      </c>
      <c r="B50" s="167" t="s">
        <v>391</v>
      </c>
      <c r="C50" s="169">
        <v>520804</v>
      </c>
    </row>
    <row r="51" spans="1:3" x14ac:dyDescent="0.25">
      <c r="A51" s="162" t="s">
        <v>344</v>
      </c>
      <c r="B51" s="167" t="s">
        <v>392</v>
      </c>
      <c r="C51" s="169">
        <v>447733</v>
      </c>
    </row>
    <row r="52" spans="1:3" x14ac:dyDescent="0.25">
      <c r="A52" s="162" t="s">
        <v>345</v>
      </c>
      <c r="B52" s="167" t="s">
        <v>393</v>
      </c>
      <c r="C52" s="169">
        <v>92215</v>
      </c>
    </row>
    <row r="53" spans="1:3" x14ac:dyDescent="0.25">
      <c r="A53" s="162" t="s">
        <v>346</v>
      </c>
      <c r="B53" s="167" t="s">
        <v>394</v>
      </c>
      <c r="C53" s="169">
        <v>13718</v>
      </c>
    </row>
    <row r="54" spans="1:3" ht="30" x14ac:dyDescent="0.25">
      <c r="A54" s="162" t="s">
        <v>347</v>
      </c>
      <c r="B54" s="174" t="s">
        <v>395</v>
      </c>
      <c r="C54" s="169">
        <v>204105</v>
      </c>
    </row>
    <row r="55" spans="1:3" x14ac:dyDescent="0.25">
      <c r="A55" s="162" t="s">
        <v>348</v>
      </c>
      <c r="B55" s="174" t="s">
        <v>396</v>
      </c>
      <c r="C55" s="169">
        <v>77005</v>
      </c>
    </row>
    <row r="56" spans="1:3" x14ac:dyDescent="0.25">
      <c r="A56" s="162" t="s">
        <v>349</v>
      </c>
      <c r="B56" s="174" t="s">
        <v>397</v>
      </c>
      <c r="C56" s="169">
        <v>71297</v>
      </c>
    </row>
    <row r="57" spans="1:3" x14ac:dyDescent="0.25">
      <c r="A57" s="162" t="s">
        <v>350</v>
      </c>
      <c r="B57" s="167" t="s">
        <v>231</v>
      </c>
      <c r="C57" s="169">
        <v>62761</v>
      </c>
    </row>
    <row r="58" spans="1:3" x14ac:dyDescent="0.25">
      <c r="A58" s="162" t="s">
        <v>351</v>
      </c>
      <c r="B58" s="167" t="s">
        <v>232</v>
      </c>
      <c r="C58" s="169">
        <v>8689</v>
      </c>
    </row>
    <row r="59" spans="1:3" x14ac:dyDescent="0.25">
      <c r="A59" s="162" t="s">
        <v>352</v>
      </c>
      <c r="B59" s="167" t="s">
        <v>240</v>
      </c>
      <c r="C59" s="169">
        <v>782</v>
      </c>
    </row>
    <row r="60" spans="1:3" x14ac:dyDescent="0.25">
      <c r="A60" s="162" t="s">
        <v>353</v>
      </c>
      <c r="B60" s="167" t="s">
        <v>398</v>
      </c>
      <c r="C60" s="169">
        <v>16855</v>
      </c>
    </row>
    <row r="61" spans="1:3" x14ac:dyDescent="0.25">
      <c r="A61" s="162" t="s">
        <v>354</v>
      </c>
      <c r="B61" s="167" t="s">
        <v>399</v>
      </c>
      <c r="C61" s="169">
        <v>316976</v>
      </c>
    </row>
    <row r="62" spans="1:3" ht="30" x14ac:dyDescent="0.25">
      <c r="A62" s="162" t="s">
        <v>355</v>
      </c>
      <c r="B62" s="174" t="s">
        <v>400</v>
      </c>
      <c r="C62" s="169">
        <v>12483</v>
      </c>
    </row>
    <row r="63" spans="1:3" x14ac:dyDescent="0.25">
      <c r="A63" s="162" t="s">
        <v>356</v>
      </c>
      <c r="B63" s="167" t="s">
        <v>401</v>
      </c>
      <c r="C63" s="169">
        <v>232565</v>
      </c>
    </row>
    <row r="64" spans="1:3" x14ac:dyDescent="0.25">
      <c r="A64" s="162" t="s">
        <v>357</v>
      </c>
      <c r="B64" s="167" t="s">
        <v>402</v>
      </c>
      <c r="C64" s="169">
        <v>201865</v>
      </c>
    </row>
    <row r="65" spans="1:3" x14ac:dyDescent="0.25">
      <c r="A65" s="162" t="s">
        <v>358</v>
      </c>
      <c r="B65" s="167" t="s">
        <v>233</v>
      </c>
      <c r="C65" s="169">
        <v>25933</v>
      </c>
    </row>
    <row r="66" spans="1:3" x14ac:dyDescent="0.25">
      <c r="A66" s="162" t="s">
        <v>359</v>
      </c>
      <c r="B66" s="167" t="s">
        <v>403</v>
      </c>
      <c r="C66" s="169">
        <v>29958</v>
      </c>
    </row>
    <row r="67" spans="1:3" x14ac:dyDescent="0.25">
      <c r="A67" s="162" t="s">
        <v>360</v>
      </c>
      <c r="B67" s="183" t="s">
        <v>361</v>
      </c>
      <c r="C67" s="179">
        <v>8854647</v>
      </c>
    </row>
    <row r="68" spans="1:3" x14ac:dyDescent="0.25">
      <c r="A68" s="162" t="s">
        <v>362</v>
      </c>
      <c r="B68" s="183" t="s">
        <v>363</v>
      </c>
      <c r="C68" s="179">
        <v>2811464</v>
      </c>
    </row>
    <row r="69" spans="1:3" x14ac:dyDescent="0.25">
      <c r="A69" s="162" t="s">
        <v>364</v>
      </c>
      <c r="B69" s="183" t="s">
        <v>365</v>
      </c>
      <c r="C69" s="179">
        <f>SUM(C70:C81)</f>
        <v>1911492</v>
      </c>
    </row>
    <row r="70" spans="1:3" ht="45" x14ac:dyDescent="0.25">
      <c r="A70" s="208" t="s">
        <v>432</v>
      </c>
      <c r="B70" s="207" t="s">
        <v>431</v>
      </c>
      <c r="C70" s="168">
        <v>173772</v>
      </c>
    </row>
    <row r="71" spans="1:3" ht="30" x14ac:dyDescent="0.25">
      <c r="A71" s="208" t="s">
        <v>430</v>
      </c>
      <c r="B71" s="207" t="s">
        <v>429</v>
      </c>
      <c r="C71" s="168">
        <v>260658</v>
      </c>
    </row>
    <row r="72" spans="1:3" ht="30" x14ac:dyDescent="0.25">
      <c r="A72" s="208" t="s">
        <v>428</v>
      </c>
      <c r="B72" s="207" t="s">
        <v>427</v>
      </c>
      <c r="C72" s="168">
        <v>260658</v>
      </c>
    </row>
    <row r="73" spans="1:3" x14ac:dyDescent="0.25">
      <c r="A73" s="208" t="s">
        <v>426</v>
      </c>
      <c r="B73" s="207" t="s">
        <v>425</v>
      </c>
      <c r="C73" s="168">
        <v>173772</v>
      </c>
    </row>
    <row r="74" spans="1:3" ht="30" x14ac:dyDescent="0.25">
      <c r="A74" s="208" t="s">
        <v>424</v>
      </c>
      <c r="B74" s="207" t="s">
        <v>423</v>
      </c>
      <c r="C74" s="168">
        <v>144810</v>
      </c>
    </row>
    <row r="75" spans="1:3" x14ac:dyDescent="0.25">
      <c r="A75" s="208" t="s">
        <v>422</v>
      </c>
      <c r="B75" s="207" t="s">
        <v>421</v>
      </c>
      <c r="C75" s="168">
        <v>57924</v>
      </c>
    </row>
    <row r="76" spans="1:3" x14ac:dyDescent="0.25">
      <c r="A76" s="208" t="s">
        <v>420</v>
      </c>
      <c r="B76" s="207" t="s">
        <v>419</v>
      </c>
      <c r="C76" s="168">
        <v>144810</v>
      </c>
    </row>
    <row r="77" spans="1:3" x14ac:dyDescent="0.25">
      <c r="A77" s="208" t="s">
        <v>418</v>
      </c>
      <c r="B77" s="207" t="s">
        <v>417</v>
      </c>
      <c r="C77" s="168">
        <v>144810</v>
      </c>
    </row>
    <row r="78" spans="1:3" ht="30" x14ac:dyDescent="0.25">
      <c r="A78" s="208" t="s">
        <v>416</v>
      </c>
      <c r="B78" s="207" t="s">
        <v>415</v>
      </c>
      <c r="C78" s="168">
        <v>202734</v>
      </c>
    </row>
    <row r="79" spans="1:3" x14ac:dyDescent="0.25">
      <c r="A79" s="208" t="s">
        <v>414</v>
      </c>
      <c r="B79" s="207" t="s">
        <v>413</v>
      </c>
      <c r="C79" s="168">
        <v>144810</v>
      </c>
    </row>
    <row r="80" spans="1:3" x14ac:dyDescent="0.25">
      <c r="A80" s="208" t="s">
        <v>412</v>
      </c>
      <c r="B80" s="207" t="s">
        <v>411</v>
      </c>
      <c r="C80" s="168">
        <v>144810</v>
      </c>
    </row>
    <row r="81" spans="1:3" ht="30" x14ac:dyDescent="0.25">
      <c r="A81" s="208" t="s">
        <v>410</v>
      </c>
      <c r="B81" s="207" t="s">
        <v>409</v>
      </c>
      <c r="C81" s="168">
        <v>57924</v>
      </c>
    </row>
    <row r="82" spans="1:3" x14ac:dyDescent="0.25">
      <c r="A82" s="162" t="s">
        <v>366</v>
      </c>
      <c r="B82" s="183" t="s">
        <v>367</v>
      </c>
      <c r="C82" s="186">
        <v>2006952</v>
      </c>
    </row>
    <row r="83" spans="1:3" x14ac:dyDescent="0.25">
      <c r="A83" s="162" t="s">
        <v>368</v>
      </c>
      <c r="B83" s="206" t="s">
        <v>408</v>
      </c>
      <c r="C83" s="164">
        <v>7209</v>
      </c>
    </row>
    <row r="84" spans="1:3" hidden="1" x14ac:dyDescent="0.25">
      <c r="A84" s="162" t="s">
        <v>369</v>
      </c>
      <c r="B84" s="206" t="s">
        <v>407</v>
      </c>
      <c r="C84" s="164"/>
    </row>
    <row r="85" spans="1:3" x14ac:dyDescent="0.25">
      <c r="A85" s="198" t="s">
        <v>82</v>
      </c>
      <c r="B85" s="199" t="s">
        <v>370</v>
      </c>
      <c r="C85" s="200">
        <f>C14+C28+C39+C43</f>
        <v>35821277</v>
      </c>
    </row>
    <row r="86" spans="1:3" hidden="1" x14ac:dyDescent="0.25">
      <c r="A86" s="162"/>
      <c r="B86" s="163"/>
      <c r="C86" s="187"/>
    </row>
    <row r="87" spans="1:3" hidden="1" x14ac:dyDescent="0.25">
      <c r="A87" s="162"/>
      <c r="B87" s="188"/>
      <c r="C87" s="187"/>
    </row>
    <row r="88" spans="1:3" s="192" customFormat="1" hidden="1" x14ac:dyDescent="0.25">
      <c r="A88" s="189"/>
      <c r="B88" s="190"/>
      <c r="C88" s="191"/>
    </row>
    <row r="89" spans="1:3" hidden="1" x14ac:dyDescent="0.25">
      <c r="A89" s="162"/>
      <c r="B89" s="188"/>
      <c r="C89" s="193"/>
    </row>
    <row r="90" spans="1:3" hidden="1" x14ac:dyDescent="0.25">
      <c r="A90" s="162"/>
      <c r="B90" s="194"/>
      <c r="C90" s="195"/>
    </row>
    <row r="91" spans="1:3" x14ac:dyDescent="0.25">
      <c r="B91" s="196" t="s">
        <v>404</v>
      </c>
    </row>
  </sheetData>
  <mergeCells count="12">
    <mergeCell ref="B7:C7"/>
    <mergeCell ref="B8:C8"/>
    <mergeCell ref="A10:C10"/>
    <mergeCell ref="A12:A13"/>
    <mergeCell ref="B12:B13"/>
    <mergeCell ref="C12:C13"/>
    <mergeCell ref="B6:C6"/>
    <mergeCell ref="B5:C5"/>
    <mergeCell ref="B1:C1"/>
    <mergeCell ref="B2:C2"/>
    <mergeCell ref="B3:C3"/>
    <mergeCell ref="B4:C4"/>
  </mergeCells>
  <pageMargins left="0.98425196850393704" right="0.19685039370078741" top="0.78740157480314965" bottom="0.78740157480314965" header="0.31496062992125984" footer="0.31496062992125984"/>
  <pageSetup paperSize="9" scale="9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85"/>
  <sheetViews>
    <sheetView showZeros="0" workbookViewId="0">
      <selection activeCell="L10" sqref="L10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customWidth="1"/>
    <col min="8" max="16384" width="9.140625" style="2"/>
  </cols>
  <sheetData>
    <row r="1" spans="1:7" ht="11.25" customHeight="1" x14ac:dyDescent="0.25">
      <c r="D1" s="4"/>
      <c r="E1" s="3" t="s">
        <v>175</v>
      </c>
      <c r="F1" s="3"/>
      <c r="G1" s="3"/>
    </row>
    <row r="2" spans="1:7" x14ac:dyDescent="0.25">
      <c r="E2" s="3" t="s">
        <v>61</v>
      </c>
      <c r="F2" s="3"/>
      <c r="G2" s="3"/>
    </row>
    <row r="3" spans="1:7" x14ac:dyDescent="0.25">
      <c r="E3" s="3" t="s">
        <v>406</v>
      </c>
      <c r="F3" s="3"/>
      <c r="G3" s="3"/>
    </row>
    <row r="4" spans="1:7" x14ac:dyDescent="0.25">
      <c r="E4" s="3" t="s">
        <v>287</v>
      </c>
      <c r="F4" s="3"/>
      <c r="G4" s="3"/>
    </row>
    <row r="5" spans="1:7" x14ac:dyDescent="0.25">
      <c r="E5" s="3"/>
      <c r="F5" s="3"/>
      <c r="G5" s="3"/>
    </row>
    <row r="6" spans="1:7" ht="33.75" customHeight="1" x14ac:dyDescent="0.25">
      <c r="A6" s="258" t="s">
        <v>288</v>
      </c>
      <c r="B6" s="258"/>
      <c r="C6" s="258"/>
      <c r="D6" s="258"/>
      <c r="E6" s="258"/>
      <c r="F6" s="258"/>
      <c r="G6" s="258"/>
    </row>
    <row r="7" spans="1:7" ht="17.25" customHeight="1" x14ac:dyDescent="0.25">
      <c r="G7" s="4" t="s">
        <v>188</v>
      </c>
    </row>
    <row r="8" spans="1:7" x14ac:dyDescent="0.25">
      <c r="A8" s="259" t="s">
        <v>5</v>
      </c>
      <c r="B8" s="297" t="s">
        <v>193</v>
      </c>
      <c r="C8" s="260" t="s">
        <v>60</v>
      </c>
      <c r="D8" s="261" t="s">
        <v>0</v>
      </c>
      <c r="E8" s="261" t="s">
        <v>237</v>
      </c>
      <c r="F8" s="261"/>
      <c r="G8" s="261"/>
    </row>
    <row r="9" spans="1:7" x14ac:dyDescent="0.25">
      <c r="A9" s="259"/>
      <c r="B9" s="298"/>
      <c r="C9" s="260"/>
      <c r="D9" s="261"/>
      <c r="E9" s="261" t="s">
        <v>1</v>
      </c>
      <c r="F9" s="261"/>
      <c r="G9" s="260" t="s">
        <v>2</v>
      </c>
    </row>
    <row r="10" spans="1:7" ht="28.5" customHeight="1" x14ac:dyDescent="0.25">
      <c r="A10" s="259"/>
      <c r="B10" s="299"/>
      <c r="C10" s="260"/>
      <c r="D10" s="261"/>
      <c r="E10" s="6" t="s">
        <v>3</v>
      </c>
      <c r="F10" s="5" t="s">
        <v>4</v>
      </c>
      <c r="G10" s="260"/>
    </row>
    <row r="11" spans="1:7" ht="15.95" customHeight="1" x14ac:dyDescent="0.25">
      <c r="A11" s="7" t="s">
        <v>79</v>
      </c>
      <c r="B11" s="307" t="s">
        <v>6</v>
      </c>
      <c r="C11" s="269"/>
      <c r="D11" s="269"/>
      <c r="E11" s="269"/>
      <c r="F11" s="269"/>
      <c r="G11" s="270"/>
    </row>
    <row r="12" spans="1:7" ht="15" customHeight="1" x14ac:dyDescent="0.25">
      <c r="A12" s="7" t="s">
        <v>204</v>
      </c>
      <c r="B12" s="18" t="s">
        <v>20</v>
      </c>
      <c r="C12" s="9"/>
      <c r="D12" s="10">
        <f>SUM(D13:D14)</f>
        <v>59362</v>
      </c>
      <c r="E12" s="10">
        <f>SUM(E13:E14)</f>
        <v>825</v>
      </c>
      <c r="F12" s="10">
        <f>SUM(F13:F14)</f>
        <v>319</v>
      </c>
      <c r="G12" s="10">
        <f>SUM(G13:G14)</f>
        <v>58537</v>
      </c>
    </row>
    <row r="13" spans="1:7" ht="15" customHeight="1" x14ac:dyDescent="0.25">
      <c r="A13" s="13"/>
      <c r="B13" s="67"/>
      <c r="C13" s="9" t="s">
        <v>9</v>
      </c>
      <c r="D13" s="10">
        <f>E13+G13</f>
        <v>12951</v>
      </c>
      <c r="E13" s="10">
        <v>753</v>
      </c>
      <c r="F13" s="10">
        <v>319</v>
      </c>
      <c r="G13" s="10">
        <v>12198</v>
      </c>
    </row>
    <row r="14" spans="1:7" ht="15" customHeight="1" x14ac:dyDescent="0.25">
      <c r="A14" s="13"/>
      <c r="B14" s="126"/>
      <c r="C14" s="9" t="s">
        <v>21</v>
      </c>
      <c r="D14" s="10">
        <f>E14+G14</f>
        <v>46411</v>
      </c>
      <c r="E14" s="10">
        <v>72</v>
      </c>
      <c r="F14" s="10"/>
      <c r="G14" s="10">
        <v>46339</v>
      </c>
    </row>
    <row r="15" spans="1:7" ht="15.95" customHeight="1" x14ac:dyDescent="0.25">
      <c r="A15" s="127" t="s">
        <v>80</v>
      </c>
      <c r="B15" s="1" t="s">
        <v>195</v>
      </c>
      <c r="C15" s="16"/>
      <c r="D15" s="1">
        <f>D12</f>
        <v>59362</v>
      </c>
      <c r="E15" s="1">
        <f>E12</f>
        <v>825</v>
      </c>
      <c r="F15" s="1">
        <f>F12</f>
        <v>319</v>
      </c>
      <c r="G15" s="1">
        <f>G12</f>
        <v>58537</v>
      </c>
    </row>
    <row r="16" spans="1:7" ht="15.95" customHeight="1" x14ac:dyDescent="0.25">
      <c r="A16" s="13" t="s">
        <v>81</v>
      </c>
      <c r="B16" s="271" t="s">
        <v>66</v>
      </c>
      <c r="C16" s="272"/>
      <c r="D16" s="272"/>
      <c r="E16" s="272"/>
      <c r="F16" s="272"/>
      <c r="G16" s="273"/>
    </row>
    <row r="17" spans="1:7" ht="15" customHeight="1" x14ac:dyDescent="0.25">
      <c r="A17" s="7" t="s">
        <v>82</v>
      </c>
      <c r="B17" s="21" t="s">
        <v>20</v>
      </c>
      <c r="C17" s="22"/>
      <c r="D17" s="10">
        <f>D18+D19+D20+D21</f>
        <v>706354</v>
      </c>
      <c r="E17" s="10">
        <f>E18+E19+E20+E21</f>
        <v>3562</v>
      </c>
      <c r="F17" s="10">
        <f>F18+F19+F20+F21</f>
        <v>2607</v>
      </c>
      <c r="G17" s="10">
        <f>G18+G19+G20+G21</f>
        <v>702792</v>
      </c>
    </row>
    <row r="18" spans="1:7" ht="15" customHeight="1" x14ac:dyDescent="0.25">
      <c r="A18" s="13"/>
      <c r="B18" s="49"/>
      <c r="C18" s="22" t="s">
        <v>25</v>
      </c>
      <c r="D18" s="10">
        <f>E18+G18</f>
        <v>156395</v>
      </c>
      <c r="E18" s="10"/>
      <c r="F18" s="10"/>
      <c r="G18" s="10">
        <v>156395</v>
      </c>
    </row>
    <row r="19" spans="1:7" ht="15" customHeight="1" x14ac:dyDescent="0.25">
      <c r="A19" s="31"/>
      <c r="B19" s="32"/>
      <c r="C19" s="59" t="s">
        <v>33</v>
      </c>
      <c r="D19" s="10">
        <f>E19+G19</f>
        <v>505966</v>
      </c>
      <c r="E19" s="29"/>
      <c r="F19" s="29"/>
      <c r="G19" s="29">
        <v>505966</v>
      </c>
    </row>
    <row r="20" spans="1:7" ht="15" customHeight="1" x14ac:dyDescent="0.25">
      <c r="A20" s="31"/>
      <c r="B20" s="32"/>
      <c r="C20" s="59" t="s">
        <v>22</v>
      </c>
      <c r="D20" s="10">
        <f>E20+G20</f>
        <v>3649</v>
      </c>
      <c r="E20" s="29"/>
      <c r="F20" s="29"/>
      <c r="G20" s="29">
        <v>3649</v>
      </c>
    </row>
    <row r="21" spans="1:7" ht="15" customHeight="1" x14ac:dyDescent="0.25">
      <c r="A21" s="31"/>
      <c r="B21" s="32"/>
      <c r="C21" s="59" t="s">
        <v>32</v>
      </c>
      <c r="D21" s="10">
        <f>E21+G21</f>
        <v>40344</v>
      </c>
      <c r="E21" s="29">
        <v>3562</v>
      </c>
      <c r="F21" s="29">
        <v>2607</v>
      </c>
      <c r="G21" s="29">
        <v>36782</v>
      </c>
    </row>
    <row r="22" spans="1:7" ht="15.95" customHeight="1" x14ac:dyDescent="0.25">
      <c r="A22" s="127" t="s">
        <v>83</v>
      </c>
      <c r="B22" s="1" t="s">
        <v>196</v>
      </c>
      <c r="C22" s="16"/>
      <c r="D22" s="1">
        <f>D17</f>
        <v>706354</v>
      </c>
      <c r="E22" s="1">
        <f>E17</f>
        <v>3562</v>
      </c>
      <c r="F22" s="1">
        <f>F17</f>
        <v>2607</v>
      </c>
      <c r="G22" s="1">
        <f>G17</f>
        <v>702792</v>
      </c>
    </row>
    <row r="23" spans="1:7" ht="15.95" customHeight="1" x14ac:dyDescent="0.25">
      <c r="A23" s="13" t="s">
        <v>84</v>
      </c>
      <c r="B23" s="271" t="s">
        <v>70</v>
      </c>
      <c r="C23" s="269"/>
      <c r="D23" s="269"/>
      <c r="E23" s="269"/>
      <c r="F23" s="269"/>
      <c r="G23" s="270"/>
    </row>
    <row r="24" spans="1:7" ht="15" customHeight="1" x14ac:dyDescent="0.25">
      <c r="A24" s="7" t="s">
        <v>85</v>
      </c>
      <c r="B24" s="18" t="s">
        <v>20</v>
      </c>
      <c r="C24" s="9" t="s">
        <v>34</v>
      </c>
      <c r="D24" s="10">
        <f>E24+G24</f>
        <v>58909</v>
      </c>
      <c r="E24" s="10"/>
      <c r="F24" s="10"/>
      <c r="G24" s="10">
        <v>58909</v>
      </c>
    </row>
    <row r="25" spans="1:7" ht="15.95" customHeight="1" x14ac:dyDescent="0.25">
      <c r="A25" s="127" t="s">
        <v>86</v>
      </c>
      <c r="B25" s="1" t="s">
        <v>197</v>
      </c>
      <c r="C25" s="128"/>
      <c r="D25" s="1">
        <f>D24</f>
        <v>58909</v>
      </c>
      <c r="E25" s="1">
        <f>E24</f>
        <v>0</v>
      </c>
      <c r="F25" s="1">
        <f>F24</f>
        <v>0</v>
      </c>
      <c r="G25" s="1">
        <f>G24</f>
        <v>58909</v>
      </c>
    </row>
    <row r="26" spans="1:7" ht="15.95" customHeight="1" x14ac:dyDescent="0.25">
      <c r="A26" s="13" t="s">
        <v>87</v>
      </c>
      <c r="B26" s="271" t="s">
        <v>190</v>
      </c>
      <c r="C26" s="272"/>
      <c r="D26" s="272"/>
      <c r="E26" s="272"/>
      <c r="F26" s="272"/>
      <c r="G26" s="273"/>
    </row>
    <row r="27" spans="1:7" ht="15" customHeight="1" x14ac:dyDescent="0.25">
      <c r="A27" s="7" t="s">
        <v>88</v>
      </c>
      <c r="B27" s="48" t="s">
        <v>20</v>
      </c>
      <c r="C27" s="22"/>
      <c r="D27" s="10">
        <f>SUM(D28:D29)</f>
        <v>98572</v>
      </c>
      <c r="E27" s="10">
        <f>SUM(E28:E29)</f>
        <v>10933</v>
      </c>
      <c r="F27" s="10">
        <f>SUM(F28:F29)</f>
        <v>0</v>
      </c>
      <c r="G27" s="10">
        <f>SUM(G28:G29)</f>
        <v>87639</v>
      </c>
    </row>
    <row r="28" spans="1:7" ht="15" customHeight="1" x14ac:dyDescent="0.25">
      <c r="A28" s="13"/>
      <c r="B28" s="72"/>
      <c r="C28" s="22" t="s">
        <v>32</v>
      </c>
      <c r="D28" s="10">
        <f>E28+G28</f>
        <v>85683</v>
      </c>
      <c r="E28" s="33">
        <v>6733</v>
      </c>
      <c r="F28" s="33"/>
      <c r="G28" s="33">
        <v>78950</v>
      </c>
    </row>
    <row r="29" spans="1:7" ht="15" customHeight="1" x14ac:dyDescent="0.25">
      <c r="A29" s="13"/>
      <c r="B29" s="72"/>
      <c r="C29" s="22" t="s">
        <v>57</v>
      </c>
      <c r="D29" s="10">
        <f>E29+G29</f>
        <v>12889</v>
      </c>
      <c r="E29" s="33">
        <v>4200</v>
      </c>
      <c r="F29" s="33"/>
      <c r="G29" s="33">
        <v>8689</v>
      </c>
    </row>
    <row r="30" spans="1:7" ht="15" customHeight="1" x14ac:dyDescent="0.25">
      <c r="A30" s="7" t="s">
        <v>89</v>
      </c>
      <c r="B30" s="21" t="s">
        <v>176</v>
      </c>
      <c r="C30" s="22" t="s">
        <v>57</v>
      </c>
      <c r="D30" s="10">
        <f>E30+G30</f>
        <v>4200</v>
      </c>
      <c r="E30" s="10">
        <v>4200</v>
      </c>
      <c r="F30" s="10"/>
      <c r="G30" s="10"/>
    </row>
    <row r="31" spans="1:7" ht="15" customHeight="1" x14ac:dyDescent="0.25">
      <c r="A31" s="7" t="s">
        <v>90</v>
      </c>
      <c r="B31" s="18" t="s">
        <v>37</v>
      </c>
      <c r="C31" s="9" t="s">
        <v>57</v>
      </c>
      <c r="D31" s="10">
        <f>E31+G31</f>
        <v>2600</v>
      </c>
      <c r="E31" s="10">
        <v>2600</v>
      </c>
      <c r="F31" s="10"/>
      <c r="G31" s="10"/>
    </row>
    <row r="32" spans="1:7" ht="15" customHeight="1" x14ac:dyDescent="0.25">
      <c r="A32" s="7" t="s">
        <v>91</v>
      </c>
      <c r="B32" s="18" t="s">
        <v>56</v>
      </c>
      <c r="C32" s="9" t="s">
        <v>57</v>
      </c>
      <c r="D32" s="10">
        <f>E32+G32</f>
        <v>3100</v>
      </c>
      <c r="E32" s="10">
        <v>3100</v>
      </c>
      <c r="F32" s="10"/>
      <c r="G32" s="10"/>
    </row>
    <row r="33" spans="1:7" ht="15.95" customHeight="1" x14ac:dyDescent="0.25">
      <c r="A33" s="127" t="s">
        <v>92</v>
      </c>
      <c r="B33" s="1" t="s">
        <v>198</v>
      </c>
      <c r="C33" s="16"/>
      <c r="D33" s="1">
        <f>D27+SUM(D30:D32)</f>
        <v>108472</v>
      </c>
      <c r="E33" s="1">
        <f>E27+SUM(E30:E32)</f>
        <v>20833</v>
      </c>
      <c r="F33" s="1">
        <f>F27+SUM(F30:F32)</f>
        <v>0</v>
      </c>
      <c r="G33" s="1">
        <f>G27+SUM(G30:G32)</f>
        <v>87639</v>
      </c>
    </row>
    <row r="34" spans="1:7" ht="15.95" customHeight="1" x14ac:dyDescent="0.25">
      <c r="A34" s="13" t="s">
        <v>93</v>
      </c>
      <c r="B34" s="274" t="s">
        <v>203</v>
      </c>
      <c r="C34" s="279"/>
      <c r="D34" s="279"/>
      <c r="E34" s="279"/>
      <c r="F34" s="279"/>
      <c r="G34" s="279"/>
    </row>
    <row r="35" spans="1:7" ht="15" customHeight="1" x14ac:dyDescent="0.25">
      <c r="A35" s="7" t="s">
        <v>94</v>
      </c>
      <c r="B35" s="21" t="s">
        <v>20</v>
      </c>
      <c r="C35" s="22" t="s">
        <v>25</v>
      </c>
      <c r="D35" s="10">
        <f>E35+G35</f>
        <v>91953</v>
      </c>
      <c r="E35" s="33">
        <v>1940</v>
      </c>
      <c r="F35" s="33">
        <v>1477</v>
      </c>
      <c r="G35" s="33">
        <v>90013</v>
      </c>
    </row>
    <row r="36" spans="1:7" ht="15.95" customHeight="1" x14ac:dyDescent="0.25">
      <c r="A36" s="127" t="s">
        <v>95</v>
      </c>
      <c r="B36" s="1" t="s">
        <v>199</v>
      </c>
      <c r="C36" s="16"/>
      <c r="D36" s="1">
        <f>D35</f>
        <v>91953</v>
      </c>
      <c r="E36" s="1">
        <f>E35</f>
        <v>1940</v>
      </c>
      <c r="F36" s="1">
        <f>F35</f>
        <v>1477</v>
      </c>
      <c r="G36" s="1">
        <f>G35</f>
        <v>90013</v>
      </c>
    </row>
    <row r="37" spans="1:7" ht="15.95" customHeight="1" x14ac:dyDescent="0.25">
      <c r="A37" s="13" t="s">
        <v>96</v>
      </c>
      <c r="B37" s="274" t="s">
        <v>74</v>
      </c>
      <c r="C37" s="267"/>
      <c r="D37" s="267"/>
      <c r="E37" s="267"/>
      <c r="F37" s="267"/>
      <c r="G37" s="267"/>
    </row>
    <row r="38" spans="1:7" ht="15" customHeight="1" x14ac:dyDescent="0.25">
      <c r="A38" s="27" t="s">
        <v>97</v>
      </c>
      <c r="B38" s="21" t="s">
        <v>20</v>
      </c>
      <c r="C38" s="28" t="s">
        <v>32</v>
      </c>
      <c r="D38" s="10">
        <f>E38+G38</f>
        <v>962874</v>
      </c>
      <c r="E38" s="29">
        <v>24218</v>
      </c>
      <c r="F38" s="29">
        <v>4750</v>
      </c>
      <c r="G38" s="29">
        <v>938656</v>
      </c>
    </row>
    <row r="39" spans="1:7" ht="15.95" customHeight="1" x14ac:dyDescent="0.25">
      <c r="A39" s="127" t="s">
        <v>98</v>
      </c>
      <c r="B39" s="1" t="s">
        <v>200</v>
      </c>
      <c r="C39" s="128"/>
      <c r="D39" s="1">
        <f>SUM(D38:D38)</f>
        <v>962874</v>
      </c>
      <c r="E39" s="1">
        <f>SUM(E38:E38)</f>
        <v>24218</v>
      </c>
      <c r="F39" s="1">
        <f>SUM(F38:F38)</f>
        <v>4750</v>
      </c>
      <c r="G39" s="1">
        <f>SUM(G38:G38)</f>
        <v>938656</v>
      </c>
    </row>
    <row r="40" spans="1:7" ht="15.95" hidden="1" customHeight="1" x14ac:dyDescent="0.25">
      <c r="A40" s="127"/>
      <c r="B40" s="312" t="s">
        <v>76</v>
      </c>
      <c r="C40" s="312"/>
      <c r="D40" s="312"/>
      <c r="E40" s="312"/>
      <c r="F40" s="312"/>
      <c r="G40" s="312"/>
    </row>
    <row r="41" spans="1:7" ht="15" hidden="1" customHeight="1" x14ac:dyDescent="0.25">
      <c r="A41" s="127"/>
      <c r="B41" s="1" t="s">
        <v>20</v>
      </c>
      <c r="C41" s="128" t="s">
        <v>24</v>
      </c>
      <c r="D41" s="1"/>
      <c r="E41" s="1"/>
      <c r="F41" s="1"/>
      <c r="G41" s="1"/>
    </row>
    <row r="42" spans="1:7" ht="15.95" hidden="1" customHeight="1" x14ac:dyDescent="0.25">
      <c r="A42" s="127"/>
      <c r="B42" s="1" t="s">
        <v>238</v>
      </c>
      <c r="C42" s="128"/>
      <c r="D42" s="1">
        <f>D41</f>
        <v>0</v>
      </c>
      <c r="E42" s="1">
        <f>E41</f>
        <v>0</v>
      </c>
      <c r="F42" s="1">
        <f>F41</f>
        <v>0</v>
      </c>
      <c r="G42" s="1">
        <f>G41</f>
        <v>0</v>
      </c>
    </row>
    <row r="43" spans="1:7" ht="15.95" customHeight="1" x14ac:dyDescent="0.25">
      <c r="A43" s="129" t="s">
        <v>99</v>
      </c>
      <c r="B43" s="130" t="s">
        <v>191</v>
      </c>
      <c r="C43" s="131"/>
      <c r="D43" s="39">
        <f>D15+D22+D25+D33+D36+D39+D42</f>
        <v>1987924</v>
      </c>
      <c r="E43" s="39">
        <f>E15+E22+E25+E33+E36+E39+E42</f>
        <v>51378</v>
      </c>
      <c r="F43" s="39">
        <f>F15+F22+F25+F33+F36+F39+F42</f>
        <v>9153</v>
      </c>
      <c r="G43" s="39">
        <f>G15+G22+G25+G33+G36+G39+G42</f>
        <v>1936546</v>
      </c>
    </row>
    <row r="44" spans="1:7" ht="15" customHeight="1" x14ac:dyDescent="0.25">
      <c r="A44" s="40"/>
      <c r="B44" s="41"/>
      <c r="C44" s="42"/>
      <c r="D44" s="41"/>
      <c r="E44" s="41"/>
      <c r="F44" s="51"/>
      <c r="G44" s="44"/>
    </row>
    <row r="45" spans="1:7" x14ac:dyDescent="0.25">
      <c r="A45" s="40"/>
      <c r="B45" s="14"/>
      <c r="C45" s="45"/>
      <c r="D45" s="14"/>
      <c r="E45" s="14"/>
      <c r="F45" s="44"/>
      <c r="G45" s="14"/>
    </row>
    <row r="46" spans="1:7" x14ac:dyDescent="0.25">
      <c r="A46" s="14"/>
      <c r="B46" s="14"/>
      <c r="C46" s="46"/>
      <c r="D46" s="14"/>
      <c r="E46" s="14"/>
      <c r="F46" s="14"/>
      <c r="G46" s="14"/>
    </row>
    <row r="47" spans="1:7" x14ac:dyDescent="0.25">
      <c r="A47" s="14"/>
      <c r="B47" s="14"/>
      <c r="C47" s="46"/>
      <c r="D47" s="14"/>
      <c r="E47" s="14"/>
      <c r="F47" s="14"/>
      <c r="G47" s="14"/>
    </row>
    <row r="48" spans="1:7" x14ac:dyDescent="0.25">
      <c r="A48" s="14"/>
      <c r="B48" s="14"/>
      <c r="C48" s="46"/>
      <c r="D48" s="14"/>
      <c r="E48" s="14"/>
      <c r="F48" s="14"/>
      <c r="G48" s="14"/>
    </row>
    <row r="49" spans="1:7" x14ac:dyDescent="0.25">
      <c r="A49" s="14"/>
      <c r="B49" s="14"/>
      <c r="C49" s="46"/>
      <c r="D49" s="14"/>
      <c r="E49" s="14"/>
      <c r="F49" s="14"/>
      <c r="G49" s="14"/>
    </row>
    <row r="50" spans="1:7" x14ac:dyDescent="0.25">
      <c r="A50" s="14"/>
      <c r="B50" s="14"/>
      <c r="C50" s="46"/>
      <c r="D50" s="14"/>
      <c r="E50" s="14"/>
      <c r="F50" s="14"/>
      <c r="G50" s="14"/>
    </row>
    <row r="51" spans="1:7" x14ac:dyDescent="0.25">
      <c r="A51" s="14"/>
      <c r="B51" s="14"/>
      <c r="C51" s="46"/>
      <c r="D51" s="14"/>
      <c r="E51" s="14"/>
      <c r="F51" s="14"/>
      <c r="G51" s="14"/>
    </row>
    <row r="52" spans="1:7" x14ac:dyDescent="0.25">
      <c r="A52" s="14"/>
      <c r="B52" s="14"/>
      <c r="C52" s="46"/>
      <c r="D52" s="14"/>
      <c r="E52" s="14"/>
      <c r="F52" s="14"/>
      <c r="G52" s="14"/>
    </row>
    <row r="53" spans="1:7" x14ac:dyDescent="0.25">
      <c r="A53" s="14"/>
      <c r="B53" s="14"/>
      <c r="C53" s="46"/>
      <c r="D53" s="14"/>
      <c r="E53" s="14"/>
      <c r="F53" s="14"/>
      <c r="G53" s="14"/>
    </row>
    <row r="54" spans="1:7" x14ac:dyDescent="0.25">
      <c r="A54" s="14"/>
      <c r="B54" s="14"/>
      <c r="C54" s="46"/>
      <c r="D54" s="14"/>
      <c r="E54" s="14"/>
      <c r="F54" s="14"/>
      <c r="G54" s="14"/>
    </row>
    <row r="55" spans="1:7" x14ac:dyDescent="0.25">
      <c r="A55" s="14"/>
      <c r="B55" s="14"/>
      <c r="C55" s="46"/>
      <c r="D55" s="14"/>
      <c r="E55" s="14"/>
      <c r="F55" s="14"/>
      <c r="G55" s="14"/>
    </row>
    <row r="56" spans="1:7" x14ac:dyDescent="0.25">
      <c r="A56" s="14"/>
      <c r="B56" s="14"/>
      <c r="C56" s="46"/>
      <c r="D56" s="14"/>
      <c r="E56" s="14"/>
      <c r="F56" s="14"/>
      <c r="G56" s="14"/>
    </row>
    <row r="57" spans="1:7" x14ac:dyDescent="0.25">
      <c r="A57" s="14"/>
      <c r="B57" s="14"/>
      <c r="C57" s="46"/>
      <c r="D57" s="14"/>
      <c r="E57" s="14"/>
      <c r="F57" s="14"/>
      <c r="G57" s="14"/>
    </row>
    <row r="58" spans="1:7" x14ac:dyDescent="0.25">
      <c r="A58" s="14"/>
      <c r="B58" s="14"/>
      <c r="C58" s="46"/>
      <c r="D58" s="14"/>
      <c r="E58" s="14"/>
      <c r="F58" s="14"/>
      <c r="G58" s="14"/>
    </row>
    <row r="59" spans="1:7" x14ac:dyDescent="0.25">
      <c r="A59" s="14"/>
      <c r="B59" s="14"/>
      <c r="C59" s="46"/>
      <c r="D59" s="14"/>
      <c r="E59" s="14"/>
      <c r="F59" s="14"/>
      <c r="G59" s="14"/>
    </row>
    <row r="60" spans="1:7" x14ac:dyDescent="0.25">
      <c r="A60" s="14"/>
      <c r="B60" s="14"/>
      <c r="C60" s="46"/>
      <c r="D60" s="14"/>
      <c r="E60" s="14"/>
      <c r="F60" s="14"/>
      <c r="G60" s="14"/>
    </row>
    <row r="61" spans="1:7" x14ac:dyDescent="0.25">
      <c r="A61" s="14"/>
      <c r="B61" s="14"/>
      <c r="C61" s="46"/>
      <c r="D61" s="14"/>
      <c r="E61" s="14"/>
      <c r="F61" s="14"/>
      <c r="G61" s="14"/>
    </row>
    <row r="62" spans="1:7" x14ac:dyDescent="0.25">
      <c r="A62" s="14"/>
      <c r="B62" s="14"/>
      <c r="C62" s="46"/>
      <c r="D62" s="14"/>
      <c r="E62" s="14"/>
      <c r="F62" s="14"/>
      <c r="G62" s="14"/>
    </row>
    <row r="63" spans="1:7" x14ac:dyDescent="0.25">
      <c r="A63" s="14"/>
      <c r="B63" s="14"/>
      <c r="C63" s="46"/>
      <c r="D63" s="14"/>
      <c r="E63" s="14"/>
      <c r="F63" s="14"/>
      <c r="G63" s="14"/>
    </row>
    <row r="64" spans="1:7" x14ac:dyDescent="0.25">
      <c r="A64" s="14"/>
      <c r="B64" s="14"/>
      <c r="C64" s="46"/>
      <c r="D64" s="14"/>
      <c r="E64" s="14"/>
      <c r="F64" s="14"/>
      <c r="G64" s="14"/>
    </row>
    <row r="65" spans="1:7" x14ac:dyDescent="0.25">
      <c r="A65" s="14"/>
      <c r="B65" s="14"/>
      <c r="C65" s="46"/>
      <c r="D65" s="14"/>
      <c r="E65" s="14"/>
      <c r="F65" s="14"/>
      <c r="G65" s="14"/>
    </row>
    <row r="66" spans="1:7" x14ac:dyDescent="0.25">
      <c r="A66" s="14"/>
      <c r="B66" s="14"/>
      <c r="C66" s="46"/>
      <c r="D66" s="14"/>
      <c r="E66" s="14"/>
      <c r="F66" s="14"/>
      <c r="G66" s="14"/>
    </row>
    <row r="67" spans="1:7" x14ac:dyDescent="0.25">
      <c r="A67" s="14"/>
      <c r="B67" s="14"/>
      <c r="C67" s="46"/>
      <c r="D67" s="14"/>
      <c r="E67" s="14"/>
      <c r="F67" s="14"/>
      <c r="G67" s="14"/>
    </row>
    <row r="68" spans="1:7" x14ac:dyDescent="0.25">
      <c r="A68" s="14"/>
      <c r="B68" s="14"/>
      <c r="C68" s="46"/>
      <c r="D68" s="14"/>
      <c r="E68" s="14"/>
      <c r="F68" s="14"/>
      <c r="G68" s="14"/>
    </row>
    <row r="69" spans="1:7" x14ac:dyDescent="0.25">
      <c r="A69" s="14"/>
      <c r="B69" s="14"/>
      <c r="C69" s="46"/>
      <c r="D69" s="14"/>
      <c r="E69" s="14"/>
      <c r="F69" s="14"/>
      <c r="G69" s="14"/>
    </row>
    <row r="70" spans="1:7" x14ac:dyDescent="0.25">
      <c r="A70" s="14"/>
      <c r="B70" s="14"/>
      <c r="C70" s="46"/>
      <c r="D70" s="14"/>
      <c r="E70" s="14"/>
      <c r="F70" s="14"/>
      <c r="G70" s="14"/>
    </row>
    <row r="71" spans="1:7" x14ac:dyDescent="0.25">
      <c r="A71" s="14"/>
      <c r="B71" s="14"/>
      <c r="C71" s="46"/>
      <c r="D71" s="14"/>
      <c r="E71" s="14"/>
      <c r="F71" s="14"/>
      <c r="G71" s="14"/>
    </row>
    <row r="72" spans="1:7" x14ac:dyDescent="0.25">
      <c r="A72" s="14"/>
      <c r="B72" s="14"/>
      <c r="C72" s="46"/>
      <c r="D72" s="14"/>
      <c r="E72" s="14"/>
      <c r="F72" s="14"/>
      <c r="G72" s="14"/>
    </row>
    <row r="73" spans="1:7" x14ac:dyDescent="0.25">
      <c r="A73" s="14"/>
      <c r="B73" s="14"/>
      <c r="C73" s="46"/>
      <c r="D73" s="14"/>
      <c r="E73" s="14"/>
      <c r="F73" s="14"/>
      <c r="G73" s="14"/>
    </row>
    <row r="74" spans="1:7" x14ac:dyDescent="0.25">
      <c r="A74" s="14"/>
      <c r="B74" s="14"/>
      <c r="C74" s="46"/>
      <c r="D74" s="14"/>
      <c r="E74" s="14"/>
      <c r="F74" s="14"/>
      <c r="G74" s="14"/>
    </row>
    <row r="75" spans="1:7" x14ac:dyDescent="0.25">
      <c r="A75" s="14"/>
      <c r="B75" s="14"/>
      <c r="C75" s="46"/>
      <c r="D75" s="14"/>
      <c r="E75" s="14"/>
      <c r="F75" s="14"/>
      <c r="G75" s="14"/>
    </row>
    <row r="76" spans="1:7" x14ac:dyDescent="0.25">
      <c r="A76" s="14"/>
      <c r="B76" s="14"/>
      <c r="C76" s="46"/>
      <c r="D76" s="14"/>
      <c r="E76" s="14"/>
      <c r="F76" s="14"/>
      <c r="G76" s="14"/>
    </row>
    <row r="77" spans="1:7" x14ac:dyDescent="0.25">
      <c r="A77" s="14"/>
      <c r="B77" s="14"/>
      <c r="C77" s="46"/>
      <c r="D77" s="14"/>
      <c r="E77" s="14"/>
      <c r="F77" s="14"/>
      <c r="G77" s="14"/>
    </row>
    <row r="78" spans="1:7" x14ac:dyDescent="0.25">
      <c r="A78" s="14"/>
      <c r="B78" s="14"/>
      <c r="C78" s="46"/>
      <c r="D78" s="14"/>
      <c r="E78" s="14"/>
      <c r="F78" s="14"/>
      <c r="G78" s="14"/>
    </row>
    <row r="79" spans="1:7" x14ac:dyDescent="0.25">
      <c r="A79" s="14"/>
      <c r="B79" s="14"/>
      <c r="C79" s="46"/>
      <c r="D79" s="14"/>
      <c r="E79" s="14"/>
      <c r="F79" s="14"/>
      <c r="G79" s="14"/>
    </row>
    <row r="80" spans="1:7" x14ac:dyDescent="0.25">
      <c r="A80" s="14"/>
      <c r="B80" s="14"/>
      <c r="C80" s="46"/>
      <c r="D80" s="14"/>
      <c r="E80" s="14"/>
      <c r="F80" s="14"/>
      <c r="G80" s="14"/>
    </row>
    <row r="81" spans="1:7" x14ac:dyDescent="0.25">
      <c r="A81" s="14"/>
      <c r="B81" s="14"/>
      <c r="C81" s="46"/>
      <c r="D81" s="14"/>
      <c r="E81" s="14"/>
      <c r="F81" s="14"/>
      <c r="G81" s="14"/>
    </row>
    <row r="82" spans="1:7" x14ac:dyDescent="0.25">
      <c r="A82" s="14"/>
      <c r="B82" s="14"/>
      <c r="C82" s="46"/>
      <c r="D82" s="14"/>
      <c r="E82" s="14"/>
      <c r="F82" s="14"/>
      <c r="G82" s="14"/>
    </row>
    <row r="83" spans="1:7" x14ac:dyDescent="0.25">
      <c r="A83" s="14"/>
      <c r="B83" s="14"/>
      <c r="C83" s="46"/>
      <c r="D83" s="14"/>
      <c r="E83" s="14"/>
      <c r="F83" s="14"/>
      <c r="G83" s="14"/>
    </row>
    <row r="84" spans="1:7" x14ac:dyDescent="0.25">
      <c r="A84" s="14"/>
      <c r="B84" s="14"/>
      <c r="C84" s="46"/>
      <c r="D84" s="14"/>
      <c r="E84" s="14"/>
      <c r="F84" s="14"/>
      <c r="G84" s="14"/>
    </row>
    <row r="85" spans="1:7" x14ac:dyDescent="0.25">
      <c r="A85" s="14"/>
      <c r="B85" s="14"/>
      <c r="C85" s="46"/>
      <c r="D85" s="14"/>
      <c r="E85" s="14"/>
      <c r="F85" s="14"/>
      <c r="G85" s="14"/>
    </row>
    <row r="86" spans="1:7" x14ac:dyDescent="0.25">
      <c r="A86" s="14"/>
      <c r="B86" s="14"/>
      <c r="C86" s="46"/>
      <c r="D86" s="14"/>
      <c r="E86" s="14"/>
      <c r="F86" s="14"/>
      <c r="G86" s="14"/>
    </row>
    <row r="87" spans="1:7" x14ac:dyDescent="0.25">
      <c r="A87" s="14"/>
      <c r="B87" s="14"/>
      <c r="C87" s="46"/>
      <c r="D87" s="14"/>
      <c r="E87" s="14"/>
      <c r="F87" s="14"/>
      <c r="G87" s="14"/>
    </row>
    <row r="88" spans="1:7" x14ac:dyDescent="0.25">
      <c r="A88" s="14"/>
      <c r="B88" s="14"/>
      <c r="C88" s="46"/>
      <c r="D88" s="14"/>
      <c r="E88" s="14"/>
      <c r="F88" s="14"/>
      <c r="G88" s="14"/>
    </row>
    <row r="89" spans="1:7" x14ac:dyDescent="0.25">
      <c r="A89" s="14"/>
      <c r="B89" s="14"/>
      <c r="C89" s="46"/>
      <c r="D89" s="14"/>
      <c r="E89" s="14"/>
      <c r="F89" s="14"/>
      <c r="G89" s="14"/>
    </row>
    <row r="90" spans="1:7" x14ac:dyDescent="0.25">
      <c r="A90" s="14"/>
      <c r="B90" s="14"/>
      <c r="C90" s="46"/>
      <c r="D90" s="14"/>
      <c r="E90" s="14"/>
      <c r="F90" s="14"/>
      <c r="G90" s="14"/>
    </row>
    <row r="91" spans="1:7" x14ac:dyDescent="0.25">
      <c r="A91" s="14"/>
      <c r="B91" s="14"/>
      <c r="C91" s="46"/>
      <c r="D91" s="14"/>
      <c r="E91" s="14"/>
      <c r="F91" s="14"/>
      <c r="G91" s="14"/>
    </row>
    <row r="92" spans="1:7" x14ac:dyDescent="0.25">
      <c r="A92" s="14"/>
      <c r="B92" s="14"/>
      <c r="C92" s="46"/>
      <c r="D92" s="14"/>
      <c r="E92" s="14"/>
      <c r="F92" s="14"/>
      <c r="G92" s="14"/>
    </row>
    <row r="93" spans="1:7" x14ac:dyDescent="0.25">
      <c r="A93" s="14"/>
      <c r="B93" s="14"/>
      <c r="C93" s="46"/>
      <c r="D93" s="14"/>
      <c r="E93" s="14"/>
      <c r="F93" s="14"/>
      <c r="G93" s="14"/>
    </row>
    <row r="94" spans="1:7" x14ac:dyDescent="0.25">
      <c r="A94" s="14"/>
      <c r="B94" s="14"/>
      <c r="C94" s="46"/>
      <c r="D94" s="14"/>
      <c r="E94" s="14"/>
      <c r="F94" s="14"/>
      <c r="G94" s="14"/>
    </row>
    <row r="95" spans="1:7" x14ac:dyDescent="0.25">
      <c r="A95" s="14"/>
      <c r="B95" s="14"/>
      <c r="C95" s="46"/>
      <c r="D95" s="14"/>
      <c r="E95" s="14"/>
      <c r="F95" s="14"/>
      <c r="G95" s="14"/>
    </row>
    <row r="96" spans="1:7" x14ac:dyDescent="0.25">
      <c r="A96" s="14"/>
      <c r="B96" s="14"/>
      <c r="C96" s="46"/>
      <c r="D96" s="14"/>
      <c r="E96" s="14"/>
      <c r="F96" s="1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/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/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/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A131" s="14"/>
      <c r="B131" s="14"/>
      <c r="C131" s="46"/>
      <c r="D131" s="14"/>
      <c r="E131" s="14"/>
      <c r="F131" s="14"/>
      <c r="G131" s="14"/>
    </row>
    <row r="132" spans="1:7" x14ac:dyDescent="0.25">
      <c r="A132" s="14"/>
      <c r="B132" s="14"/>
      <c r="C132" s="46"/>
      <c r="D132" s="14"/>
      <c r="E132" s="14"/>
      <c r="F132" s="14"/>
      <c r="G132" s="14"/>
    </row>
    <row r="133" spans="1:7" x14ac:dyDescent="0.25">
      <c r="A133" s="14"/>
      <c r="B133" s="14"/>
      <c r="C133" s="46"/>
      <c r="D133" s="14"/>
      <c r="E133" s="14"/>
      <c r="F133" s="14"/>
      <c r="G133" s="14"/>
    </row>
    <row r="134" spans="1:7" x14ac:dyDescent="0.25">
      <c r="A134" s="14"/>
      <c r="B134" s="14"/>
      <c r="C134" s="46"/>
      <c r="D134" s="14"/>
      <c r="E134" s="14"/>
      <c r="F134" s="14"/>
      <c r="G134" s="14"/>
    </row>
    <row r="135" spans="1:7" x14ac:dyDescent="0.25">
      <c r="A135" s="14"/>
      <c r="B135" s="14"/>
      <c r="C135" s="46"/>
      <c r="D135" s="14"/>
      <c r="E135" s="14"/>
      <c r="F135" s="14"/>
      <c r="G135" s="14"/>
    </row>
    <row r="136" spans="1:7" x14ac:dyDescent="0.25">
      <c r="A136" s="14"/>
      <c r="B136" s="14"/>
      <c r="C136" s="46"/>
      <c r="D136" s="14"/>
      <c r="E136" s="14"/>
      <c r="F136" s="14"/>
      <c r="G136" s="14"/>
    </row>
    <row r="137" spans="1:7" x14ac:dyDescent="0.25">
      <c r="A137" s="14"/>
      <c r="B137" s="14"/>
      <c r="C137" s="46"/>
      <c r="D137" s="14"/>
      <c r="E137" s="14"/>
      <c r="F137" s="14"/>
      <c r="G137" s="14"/>
    </row>
    <row r="138" spans="1:7" x14ac:dyDescent="0.25">
      <c r="A138" s="14"/>
      <c r="B138" s="14"/>
      <c r="C138" s="46"/>
      <c r="D138" s="14"/>
      <c r="E138" s="14"/>
      <c r="F138" s="14"/>
      <c r="G138" s="14"/>
    </row>
    <row r="139" spans="1:7" x14ac:dyDescent="0.25">
      <c r="A139" s="14"/>
      <c r="B139" s="14"/>
      <c r="C139" s="46"/>
      <c r="D139" s="14"/>
      <c r="E139" s="14"/>
      <c r="F139" s="14"/>
      <c r="G139" s="14"/>
    </row>
    <row r="140" spans="1:7" x14ac:dyDescent="0.25">
      <c r="A140" s="14"/>
      <c r="B140" s="14"/>
      <c r="C140" s="46"/>
      <c r="D140" s="14"/>
      <c r="E140" s="14"/>
      <c r="F140" s="14"/>
      <c r="G140" s="14"/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C157" s="47"/>
    </row>
    <row r="158" spans="1:7" x14ac:dyDescent="0.25">
      <c r="C158" s="47"/>
    </row>
    <row r="159" spans="1:7" x14ac:dyDescent="0.25">
      <c r="C159" s="47"/>
    </row>
    <row r="160" spans="1:7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</sheetData>
  <mergeCells count="15">
    <mergeCell ref="B40:G40"/>
    <mergeCell ref="B11:G11"/>
    <mergeCell ref="B16:G16"/>
    <mergeCell ref="B23:G23"/>
    <mergeCell ref="B26:G26"/>
    <mergeCell ref="B34:G34"/>
    <mergeCell ref="B37:G37"/>
    <mergeCell ref="A6:G6"/>
    <mergeCell ref="A8:A10"/>
    <mergeCell ref="B8:B10"/>
    <mergeCell ref="C8:C10"/>
    <mergeCell ref="D8:D10"/>
    <mergeCell ref="E8:G8"/>
    <mergeCell ref="E9:F9"/>
    <mergeCell ref="G9:G10"/>
  </mergeCells>
  <pageMargins left="0.98425196850393704" right="0.39370078740157483" top="0.75590551181102361" bottom="0.78740157480314965" header="0.31496062992125984" footer="0.31496062992125984"/>
  <pageSetup paperSize="9" scale="9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8"/>
  <sheetViews>
    <sheetView showZeros="0" workbookViewId="0">
      <selection activeCell="B6" sqref="B6:G6"/>
    </sheetView>
  </sheetViews>
  <sheetFormatPr defaultRowHeight="15" x14ac:dyDescent="0.25"/>
  <cols>
    <col min="1" max="1" width="5" style="2" customWidth="1"/>
    <col min="2" max="2" width="44.5703125" style="2" customWidth="1"/>
    <col min="3" max="3" width="6.7109375" style="3" customWidth="1"/>
    <col min="4" max="7" width="10" style="2" customWidth="1"/>
    <col min="8" max="8" width="9.140625" style="2"/>
    <col min="9" max="10" width="9.140625" style="2" hidden="1" customWidth="1"/>
    <col min="11" max="16384" width="9.140625" style="2"/>
  </cols>
  <sheetData>
    <row r="1" spans="1:10" x14ac:dyDescent="0.25">
      <c r="B1" s="256" t="s">
        <v>438</v>
      </c>
      <c r="C1" s="256"/>
      <c r="D1" s="256"/>
      <c r="E1" s="256"/>
      <c r="F1" s="256"/>
      <c r="G1" s="256"/>
    </row>
    <row r="2" spans="1:10" x14ac:dyDescent="0.25">
      <c r="B2" s="256" t="s">
        <v>437</v>
      </c>
      <c r="C2" s="256"/>
      <c r="D2" s="256"/>
      <c r="E2" s="256"/>
      <c r="F2" s="256"/>
      <c r="G2" s="256"/>
    </row>
    <row r="3" spans="1:10" x14ac:dyDescent="0.25">
      <c r="B3" s="256" t="s">
        <v>436</v>
      </c>
      <c r="C3" s="256"/>
      <c r="D3" s="256"/>
      <c r="E3" s="256"/>
      <c r="F3" s="256"/>
      <c r="G3" s="256"/>
    </row>
    <row r="4" spans="1:10" x14ac:dyDescent="0.25">
      <c r="B4" s="256" t="s">
        <v>461</v>
      </c>
      <c r="C4" s="256"/>
      <c r="D4" s="256"/>
      <c r="E4" s="256"/>
      <c r="F4" s="256"/>
      <c r="G4" s="256"/>
    </row>
    <row r="5" spans="1:10" ht="15" customHeight="1" x14ac:dyDescent="0.25">
      <c r="B5" s="257" t="s">
        <v>434</v>
      </c>
      <c r="C5" s="257"/>
      <c r="D5" s="257"/>
      <c r="E5" s="257"/>
      <c r="F5" s="257"/>
      <c r="G5" s="257"/>
    </row>
    <row r="6" spans="1:10" ht="15" customHeight="1" x14ac:dyDescent="0.25">
      <c r="B6" s="257" t="s">
        <v>440</v>
      </c>
      <c r="C6" s="257"/>
      <c r="D6" s="257"/>
      <c r="E6" s="257"/>
      <c r="F6" s="257"/>
      <c r="G6" s="257"/>
    </row>
    <row r="7" spans="1:10" ht="15" customHeight="1" x14ac:dyDescent="0.25">
      <c r="B7" s="232"/>
      <c r="C7" s="232"/>
      <c r="D7" s="232"/>
      <c r="E7" s="232"/>
      <c r="F7" s="232"/>
      <c r="G7" s="232"/>
    </row>
    <row r="8" spans="1:10" ht="47.25" customHeight="1" x14ac:dyDescent="0.25">
      <c r="A8" s="258" t="s">
        <v>284</v>
      </c>
      <c r="B8" s="258"/>
      <c r="C8" s="258"/>
      <c r="D8" s="258"/>
      <c r="E8" s="258"/>
      <c r="F8" s="258"/>
      <c r="G8" s="258"/>
    </row>
    <row r="9" spans="1:10" ht="15" customHeight="1" x14ac:dyDescent="0.25">
      <c r="G9" s="132" t="s">
        <v>188</v>
      </c>
    </row>
    <row r="10" spans="1:10" ht="15.75" customHeight="1" x14ac:dyDescent="0.25">
      <c r="A10" s="259" t="s">
        <v>5</v>
      </c>
      <c r="B10" s="260" t="s">
        <v>194</v>
      </c>
      <c r="C10" s="260" t="s">
        <v>60</v>
      </c>
      <c r="D10" s="261" t="s">
        <v>0</v>
      </c>
      <c r="E10" s="261" t="s">
        <v>237</v>
      </c>
      <c r="F10" s="261"/>
      <c r="G10" s="261"/>
    </row>
    <row r="11" spans="1:10" ht="16.5" customHeight="1" x14ac:dyDescent="0.25">
      <c r="A11" s="259"/>
      <c r="B11" s="260"/>
      <c r="C11" s="260"/>
      <c r="D11" s="261"/>
      <c r="E11" s="261" t="s">
        <v>1</v>
      </c>
      <c r="F11" s="261"/>
      <c r="G11" s="260" t="s">
        <v>2</v>
      </c>
    </row>
    <row r="12" spans="1:10" ht="30" customHeight="1" x14ac:dyDescent="0.25">
      <c r="A12" s="259"/>
      <c r="B12" s="260"/>
      <c r="C12" s="260"/>
      <c r="D12" s="261"/>
      <c r="E12" s="202" t="s">
        <v>3</v>
      </c>
      <c r="F12" s="201" t="s">
        <v>4</v>
      </c>
      <c r="G12" s="260"/>
    </row>
    <row r="13" spans="1:10" ht="15.75" customHeight="1" x14ac:dyDescent="0.25">
      <c r="A13" s="7" t="s">
        <v>79</v>
      </c>
      <c r="B13" s="268" t="s">
        <v>6</v>
      </c>
      <c r="C13" s="269"/>
      <c r="D13" s="269"/>
      <c r="E13" s="269"/>
      <c r="F13" s="269"/>
      <c r="G13" s="270"/>
      <c r="I13" s="280" t="s">
        <v>460</v>
      </c>
      <c r="J13" s="280"/>
    </row>
    <row r="14" spans="1:10" ht="15" customHeight="1" x14ac:dyDescent="0.25">
      <c r="A14" s="7" t="s">
        <v>204</v>
      </c>
      <c r="B14" s="8" t="s">
        <v>20</v>
      </c>
      <c r="C14" s="9"/>
      <c r="D14" s="10">
        <f t="shared" ref="D14:D40" si="0">E14+G14</f>
        <v>161545</v>
      </c>
      <c r="E14" s="10">
        <f>E15+E18</f>
        <v>156937</v>
      </c>
      <c r="F14" s="10">
        <f>F15+F18</f>
        <v>0</v>
      </c>
      <c r="G14" s="10">
        <f>G15+G18</f>
        <v>4608</v>
      </c>
      <c r="I14" s="132" t="s">
        <v>451</v>
      </c>
      <c r="J14" s="26">
        <f>D15+D20+D22+D24+D26+D28+D30+D32+D34+D36</f>
        <v>21294</v>
      </c>
    </row>
    <row r="15" spans="1:10" ht="15" customHeight="1" x14ac:dyDescent="0.25">
      <c r="A15" s="13"/>
      <c r="B15" s="14"/>
      <c r="C15" s="9" t="s">
        <v>9</v>
      </c>
      <c r="D15" s="10">
        <f t="shared" si="0"/>
        <v>5398</v>
      </c>
      <c r="E15" s="10">
        <f>E17+E16</f>
        <v>790</v>
      </c>
      <c r="F15" s="10">
        <f>F17+F16</f>
        <v>0</v>
      </c>
      <c r="G15" s="10">
        <f>G17+G16</f>
        <v>4608</v>
      </c>
      <c r="I15" s="132" t="s">
        <v>450</v>
      </c>
      <c r="J15" s="26"/>
    </row>
    <row r="16" spans="1:10" ht="15" customHeight="1" x14ac:dyDescent="0.25">
      <c r="A16" s="13"/>
      <c r="B16" s="133" t="s">
        <v>265</v>
      </c>
      <c r="C16" s="9" t="s">
        <v>9</v>
      </c>
      <c r="D16" s="10">
        <f t="shared" si="0"/>
        <v>4608</v>
      </c>
      <c r="E16" s="10"/>
      <c r="F16" s="10"/>
      <c r="G16" s="10">
        <v>4608</v>
      </c>
      <c r="I16" s="132" t="s">
        <v>449</v>
      </c>
      <c r="J16" s="26">
        <f>D43</f>
        <v>8489</v>
      </c>
    </row>
    <row r="17" spans="1:10" s="26" customFormat="1" ht="15" customHeight="1" x14ac:dyDescent="0.2">
      <c r="A17" s="134"/>
      <c r="B17" s="135" t="s">
        <v>266</v>
      </c>
      <c r="C17" s="9" t="s">
        <v>9</v>
      </c>
      <c r="D17" s="79">
        <f t="shared" si="0"/>
        <v>790</v>
      </c>
      <c r="E17" s="79">
        <v>790</v>
      </c>
      <c r="F17" s="79"/>
      <c r="G17" s="79"/>
      <c r="I17" s="132" t="s">
        <v>448</v>
      </c>
      <c r="J17" s="26">
        <f>D18+D143</f>
        <v>223618</v>
      </c>
    </row>
    <row r="18" spans="1:10" s="137" customFormat="1" ht="15.75" customHeight="1" x14ac:dyDescent="0.25">
      <c r="A18" s="31"/>
      <c r="B18" s="136"/>
      <c r="C18" s="54" t="s">
        <v>25</v>
      </c>
      <c r="D18" s="29">
        <f t="shared" si="0"/>
        <v>156147</v>
      </c>
      <c r="E18" s="29">
        <f>E19</f>
        <v>156147</v>
      </c>
      <c r="F18" s="29">
        <f>F19</f>
        <v>0</v>
      </c>
      <c r="G18" s="29">
        <f>G19</f>
        <v>0</v>
      </c>
      <c r="I18" s="132" t="s">
        <v>447</v>
      </c>
      <c r="J18" s="140">
        <f>D45</f>
        <v>14024</v>
      </c>
    </row>
    <row r="19" spans="1:10" s="140" customFormat="1" ht="15" customHeight="1" x14ac:dyDescent="0.2">
      <c r="A19" s="138"/>
      <c r="B19" s="139" t="s">
        <v>265</v>
      </c>
      <c r="C19" s="54" t="s">
        <v>25</v>
      </c>
      <c r="D19" s="65">
        <f t="shared" si="0"/>
        <v>156147</v>
      </c>
      <c r="E19" s="65">
        <v>156147</v>
      </c>
      <c r="F19" s="65"/>
      <c r="G19" s="65"/>
      <c r="I19" s="132" t="s">
        <v>446</v>
      </c>
      <c r="J19" s="140">
        <f>D49+D51+D53+D55+D57+D59+D61+D63+D65+D67+D69</f>
        <v>32473</v>
      </c>
    </row>
    <row r="20" spans="1:10" ht="15" customHeight="1" x14ac:dyDescent="0.25">
      <c r="A20" s="7" t="s">
        <v>80</v>
      </c>
      <c r="B20" s="8" t="s">
        <v>7</v>
      </c>
      <c r="C20" s="9" t="s">
        <v>9</v>
      </c>
      <c r="D20" s="10">
        <f t="shared" si="0"/>
        <v>187</v>
      </c>
      <c r="E20" s="10">
        <f>E21</f>
        <v>187</v>
      </c>
      <c r="F20" s="10">
        <f>F21</f>
        <v>0</v>
      </c>
      <c r="G20" s="10">
        <f>G21</f>
        <v>0</v>
      </c>
      <c r="I20" s="132" t="s">
        <v>445</v>
      </c>
      <c r="J20" s="26">
        <f>D77</f>
        <v>11254</v>
      </c>
    </row>
    <row r="21" spans="1:10" s="26" customFormat="1" ht="15" customHeight="1" x14ac:dyDescent="0.25">
      <c r="A21" s="31"/>
      <c r="B21" s="139" t="s">
        <v>267</v>
      </c>
      <c r="C21" s="54" t="s">
        <v>9</v>
      </c>
      <c r="D21" s="65">
        <f t="shared" si="0"/>
        <v>187</v>
      </c>
      <c r="E21" s="65">
        <v>187</v>
      </c>
      <c r="F21" s="65"/>
      <c r="G21" s="65"/>
      <c r="I21" s="132" t="s">
        <v>444</v>
      </c>
      <c r="J21" s="26">
        <f>D145+D150+D152+D154+D156+D158+D160+D162+D164+D166+D168+D170+D172+D174+D176</f>
        <v>58646</v>
      </c>
    </row>
    <row r="22" spans="1:10" ht="15" customHeight="1" x14ac:dyDescent="0.25">
      <c r="A22" s="7" t="s">
        <v>81</v>
      </c>
      <c r="B22" s="8" t="s">
        <v>10</v>
      </c>
      <c r="C22" s="9" t="s">
        <v>9</v>
      </c>
      <c r="D22" s="10">
        <f t="shared" si="0"/>
        <v>49</v>
      </c>
      <c r="E22" s="10">
        <f>E23</f>
        <v>49</v>
      </c>
      <c r="F22" s="10">
        <f>F23</f>
        <v>0</v>
      </c>
      <c r="G22" s="10">
        <f>G23</f>
        <v>0</v>
      </c>
      <c r="I22" s="132" t="s">
        <v>443</v>
      </c>
      <c r="J22" s="26">
        <f>D84+D86+D88+D90+D92+D94+D96+D98+D100+D102+D104+D106+D108+D110+D112+D114+D116+D118+D120+D122+D124+D126+D128+D130+D132+D134</f>
        <v>200862</v>
      </c>
    </row>
    <row r="23" spans="1:10" s="26" customFormat="1" ht="15" customHeight="1" x14ac:dyDescent="0.25">
      <c r="A23" s="31"/>
      <c r="B23" s="139" t="s">
        <v>268</v>
      </c>
      <c r="C23" s="54" t="s">
        <v>9</v>
      </c>
      <c r="D23" s="79">
        <f t="shared" si="0"/>
        <v>49</v>
      </c>
      <c r="E23" s="65">
        <v>49</v>
      </c>
      <c r="F23" s="65"/>
      <c r="G23" s="65"/>
      <c r="I23" s="132" t="s">
        <v>442</v>
      </c>
      <c r="J23" s="26">
        <f>D182+D184+D186</f>
        <v>22229</v>
      </c>
    </row>
    <row r="24" spans="1:10" ht="15" customHeight="1" x14ac:dyDescent="0.25">
      <c r="A24" s="7" t="s">
        <v>82</v>
      </c>
      <c r="B24" s="8" t="s">
        <v>11</v>
      </c>
      <c r="C24" s="9" t="s">
        <v>9</v>
      </c>
      <c r="D24" s="10">
        <f t="shared" si="0"/>
        <v>69</v>
      </c>
      <c r="E24" s="10">
        <f>E25</f>
        <v>69</v>
      </c>
      <c r="F24" s="10">
        <f>F25</f>
        <v>0</v>
      </c>
      <c r="G24" s="10">
        <f>G25</f>
        <v>0</v>
      </c>
      <c r="I24" s="214" t="s">
        <v>191</v>
      </c>
      <c r="J24" s="213">
        <f>SUM(J14:J23)</f>
        <v>592889</v>
      </c>
    </row>
    <row r="25" spans="1:10" s="26" customFormat="1" ht="15" customHeight="1" x14ac:dyDescent="0.25">
      <c r="A25" s="31"/>
      <c r="B25" s="139" t="s">
        <v>268</v>
      </c>
      <c r="C25" s="54" t="s">
        <v>9</v>
      </c>
      <c r="D25" s="79">
        <f t="shared" si="0"/>
        <v>69</v>
      </c>
      <c r="E25" s="65">
        <v>69</v>
      </c>
      <c r="F25" s="65"/>
      <c r="G25" s="65"/>
    </row>
    <row r="26" spans="1:10" ht="15" customHeight="1" x14ac:dyDescent="0.25">
      <c r="A26" s="7" t="s">
        <v>83</v>
      </c>
      <c r="B26" s="8" t="s">
        <v>12</v>
      </c>
      <c r="C26" s="9" t="s">
        <v>9</v>
      </c>
      <c r="D26" s="10">
        <f t="shared" si="0"/>
        <v>146</v>
      </c>
      <c r="E26" s="10">
        <f>E27</f>
        <v>146</v>
      </c>
      <c r="F26" s="10">
        <f>F27</f>
        <v>0</v>
      </c>
      <c r="G26" s="10">
        <f>G27</f>
        <v>0</v>
      </c>
      <c r="J26" s="2">
        <f>J24-D192</f>
        <v>0</v>
      </c>
    </row>
    <row r="27" spans="1:10" s="26" customFormat="1" ht="15" customHeight="1" x14ac:dyDescent="0.25">
      <c r="A27" s="31"/>
      <c r="B27" s="139" t="s">
        <v>268</v>
      </c>
      <c r="C27" s="54" t="s">
        <v>9</v>
      </c>
      <c r="D27" s="79">
        <f t="shared" si="0"/>
        <v>146</v>
      </c>
      <c r="E27" s="65">
        <v>146</v>
      </c>
      <c r="F27" s="65"/>
      <c r="G27" s="65"/>
    </row>
    <row r="28" spans="1:10" ht="15" customHeight="1" x14ac:dyDescent="0.25">
      <c r="A28" s="7" t="s">
        <v>84</v>
      </c>
      <c r="B28" s="55" t="s">
        <v>14</v>
      </c>
      <c r="C28" s="9" t="s">
        <v>9</v>
      </c>
      <c r="D28" s="10">
        <f t="shared" si="0"/>
        <v>196</v>
      </c>
      <c r="E28" s="10">
        <f>E29</f>
        <v>196</v>
      </c>
      <c r="F28" s="10">
        <f>F29</f>
        <v>0</v>
      </c>
      <c r="G28" s="10">
        <f>G29</f>
        <v>0</v>
      </c>
    </row>
    <row r="29" spans="1:10" s="26" customFormat="1" ht="15" customHeight="1" x14ac:dyDescent="0.25">
      <c r="A29" s="57"/>
      <c r="B29" s="141" t="s">
        <v>268</v>
      </c>
      <c r="C29" s="54" t="s">
        <v>9</v>
      </c>
      <c r="D29" s="79">
        <f t="shared" si="0"/>
        <v>196</v>
      </c>
      <c r="E29" s="65">
        <v>196</v>
      </c>
      <c r="F29" s="65"/>
      <c r="G29" s="65"/>
    </row>
    <row r="30" spans="1:10" ht="15" customHeight="1" x14ac:dyDescent="0.25">
      <c r="A30" s="7" t="s">
        <v>85</v>
      </c>
      <c r="B30" s="8" t="s">
        <v>16</v>
      </c>
      <c r="C30" s="9" t="s">
        <v>9</v>
      </c>
      <c r="D30" s="10">
        <f t="shared" si="0"/>
        <v>1686</v>
      </c>
      <c r="E30" s="10">
        <f>E31</f>
        <v>86</v>
      </c>
      <c r="F30" s="10">
        <f>F31</f>
        <v>0</v>
      </c>
      <c r="G30" s="10">
        <f>G31</f>
        <v>1600</v>
      </c>
    </row>
    <row r="31" spans="1:10" s="26" customFormat="1" ht="15" customHeight="1" x14ac:dyDescent="0.25">
      <c r="A31" s="31"/>
      <c r="B31" s="139" t="s">
        <v>268</v>
      </c>
      <c r="C31" s="54" t="s">
        <v>9</v>
      </c>
      <c r="D31" s="79">
        <f t="shared" si="0"/>
        <v>1686</v>
      </c>
      <c r="E31" s="65">
        <v>86</v>
      </c>
      <c r="F31" s="65"/>
      <c r="G31" s="65">
        <v>1600</v>
      </c>
    </row>
    <row r="32" spans="1:10" ht="15" customHeight="1" x14ac:dyDescent="0.25">
      <c r="A32" s="7" t="s">
        <v>86</v>
      </c>
      <c r="B32" s="8" t="s">
        <v>17</v>
      </c>
      <c r="C32" s="9" t="s">
        <v>9</v>
      </c>
      <c r="D32" s="10">
        <f t="shared" si="0"/>
        <v>107</v>
      </c>
      <c r="E32" s="10">
        <f>E33</f>
        <v>107</v>
      </c>
      <c r="F32" s="10">
        <f>F33</f>
        <v>0</v>
      </c>
      <c r="G32" s="10">
        <f>G33</f>
        <v>0</v>
      </c>
    </row>
    <row r="33" spans="1:7" s="26" customFormat="1" ht="15" customHeight="1" x14ac:dyDescent="0.25">
      <c r="A33" s="31"/>
      <c r="B33" s="139" t="s">
        <v>268</v>
      </c>
      <c r="C33" s="54" t="s">
        <v>9</v>
      </c>
      <c r="D33" s="79">
        <f t="shared" si="0"/>
        <v>107</v>
      </c>
      <c r="E33" s="65">
        <v>107</v>
      </c>
      <c r="F33" s="65"/>
      <c r="G33" s="65"/>
    </row>
    <row r="34" spans="1:7" ht="15" customHeight="1" x14ac:dyDescent="0.25">
      <c r="A34" s="7" t="s">
        <v>87</v>
      </c>
      <c r="B34" s="8" t="s">
        <v>18</v>
      </c>
      <c r="C34" s="9" t="s">
        <v>9</v>
      </c>
      <c r="D34" s="10">
        <f t="shared" si="0"/>
        <v>482</v>
      </c>
      <c r="E34" s="10">
        <f>E35</f>
        <v>482</v>
      </c>
      <c r="F34" s="10">
        <f>F35</f>
        <v>0</v>
      </c>
      <c r="G34" s="10">
        <f>G35</f>
        <v>0</v>
      </c>
    </row>
    <row r="35" spans="1:7" s="26" customFormat="1" ht="15" customHeight="1" x14ac:dyDescent="0.25">
      <c r="A35" s="31"/>
      <c r="B35" s="139" t="s">
        <v>268</v>
      </c>
      <c r="C35" s="54" t="s">
        <v>9</v>
      </c>
      <c r="D35" s="79">
        <f t="shared" si="0"/>
        <v>482</v>
      </c>
      <c r="E35" s="65">
        <v>482</v>
      </c>
      <c r="F35" s="65"/>
      <c r="G35" s="65"/>
    </row>
    <row r="36" spans="1:7" ht="15" customHeight="1" x14ac:dyDescent="0.25">
      <c r="A36" s="7" t="s">
        <v>88</v>
      </c>
      <c r="B36" s="8" t="s">
        <v>26</v>
      </c>
      <c r="C36" s="9" t="s">
        <v>9</v>
      </c>
      <c r="D36" s="10">
        <f t="shared" si="0"/>
        <v>12974</v>
      </c>
      <c r="E36" s="10">
        <f>E37</f>
        <v>0</v>
      </c>
      <c r="F36" s="10">
        <f>F37</f>
        <v>0</v>
      </c>
      <c r="G36" s="10">
        <f>G37</f>
        <v>12974</v>
      </c>
    </row>
    <row r="37" spans="1:7" s="26" customFormat="1" ht="15" customHeight="1" x14ac:dyDescent="0.25">
      <c r="A37" s="31"/>
      <c r="B37" s="139" t="s">
        <v>265</v>
      </c>
      <c r="C37" s="54" t="s">
        <v>9</v>
      </c>
      <c r="D37" s="79">
        <f t="shared" si="0"/>
        <v>12974</v>
      </c>
      <c r="E37" s="65"/>
      <c r="F37" s="65"/>
      <c r="G37" s="65">
        <v>12974</v>
      </c>
    </row>
    <row r="38" spans="1:7" ht="15" customHeight="1" x14ac:dyDescent="0.25">
      <c r="A38" s="34" t="s">
        <v>89</v>
      </c>
      <c r="B38" s="35" t="s">
        <v>269</v>
      </c>
      <c r="C38" s="20"/>
      <c r="D38" s="1">
        <f t="shared" si="0"/>
        <v>177441</v>
      </c>
      <c r="E38" s="1">
        <f>E39+E40</f>
        <v>158259</v>
      </c>
      <c r="F38" s="1">
        <f>F39+F40</f>
        <v>0</v>
      </c>
      <c r="G38" s="1">
        <f>G39+G40</f>
        <v>19182</v>
      </c>
    </row>
    <row r="39" spans="1:7" s="26" customFormat="1" ht="15" customHeight="1" x14ac:dyDescent="0.2">
      <c r="A39" s="239"/>
      <c r="B39" s="238" t="s">
        <v>265</v>
      </c>
      <c r="C39" s="20"/>
      <c r="D39" s="83">
        <f t="shared" si="0"/>
        <v>173729</v>
      </c>
      <c r="E39" s="83">
        <f>E16+E19+E37</f>
        <v>156147</v>
      </c>
      <c r="F39" s="83">
        <f>F16+F19+F37</f>
        <v>0</v>
      </c>
      <c r="G39" s="83">
        <f>G16+G19+G37</f>
        <v>17582</v>
      </c>
    </row>
    <row r="40" spans="1:7" s="26" customFormat="1" ht="15.75" customHeight="1" x14ac:dyDescent="0.2">
      <c r="A40" s="245"/>
      <c r="B40" s="242" t="s">
        <v>270</v>
      </c>
      <c r="C40" s="20"/>
      <c r="D40" s="83">
        <f t="shared" si="0"/>
        <v>3712</v>
      </c>
      <c r="E40" s="83">
        <f>E17+E21+E23+E25+E27+E29+E31+E33+E35</f>
        <v>2112</v>
      </c>
      <c r="F40" s="83">
        <f>F17+F21+F23+F25+F27+F29+F31+F35</f>
        <v>0</v>
      </c>
      <c r="G40" s="83">
        <f>G17+G21+G23+G25+G27+G29+G31+G35</f>
        <v>1600</v>
      </c>
    </row>
    <row r="41" spans="1:7" ht="18.75" customHeight="1" x14ac:dyDescent="0.25">
      <c r="A41" s="13" t="s">
        <v>90</v>
      </c>
      <c r="B41" s="271" t="s">
        <v>66</v>
      </c>
      <c r="C41" s="269"/>
      <c r="D41" s="269"/>
      <c r="E41" s="269"/>
      <c r="F41" s="269"/>
      <c r="G41" s="270"/>
    </row>
    <row r="42" spans="1:7" ht="15" customHeight="1" x14ac:dyDescent="0.25">
      <c r="A42" s="7" t="s">
        <v>91</v>
      </c>
      <c r="B42" s="55" t="s">
        <v>20</v>
      </c>
      <c r="C42" s="22"/>
      <c r="D42" s="10">
        <f t="shared" ref="D42:D75" si="1">E42+G42</f>
        <v>48817</v>
      </c>
      <c r="E42" s="10">
        <f>E43+E45+E49</f>
        <v>13903</v>
      </c>
      <c r="F42" s="10">
        <f>F43+F45+F49</f>
        <v>0</v>
      </c>
      <c r="G42" s="10">
        <f>G43+G45+G49</f>
        <v>34914</v>
      </c>
    </row>
    <row r="43" spans="1:7" ht="15" customHeight="1" x14ac:dyDescent="0.25">
      <c r="A43" s="13"/>
      <c r="B43" s="56"/>
      <c r="C43" s="22" t="s">
        <v>21</v>
      </c>
      <c r="D43" s="10">
        <f t="shared" si="1"/>
        <v>8489</v>
      </c>
      <c r="E43" s="10">
        <f>E44</f>
        <v>8489</v>
      </c>
      <c r="F43" s="10">
        <f>F44</f>
        <v>0</v>
      </c>
      <c r="G43" s="10">
        <f>G44</f>
        <v>0</v>
      </c>
    </row>
    <row r="44" spans="1:7" s="26" customFormat="1" ht="15" customHeight="1" x14ac:dyDescent="0.25">
      <c r="A44" s="138"/>
      <c r="B44" s="133" t="s">
        <v>265</v>
      </c>
      <c r="C44" s="59" t="s">
        <v>21</v>
      </c>
      <c r="D44" s="10">
        <f t="shared" si="1"/>
        <v>8489</v>
      </c>
      <c r="E44" s="65">
        <v>8489</v>
      </c>
      <c r="F44" s="65"/>
      <c r="G44" s="65"/>
    </row>
    <row r="45" spans="1:7" ht="15" customHeight="1" x14ac:dyDescent="0.25">
      <c r="A45" s="13"/>
      <c r="B45" s="56"/>
      <c r="C45" s="22" t="s">
        <v>33</v>
      </c>
      <c r="D45" s="10">
        <f t="shared" si="1"/>
        <v>14024</v>
      </c>
      <c r="E45" s="10">
        <f>E46+E47+E48</f>
        <v>5414</v>
      </c>
      <c r="F45" s="10">
        <f>F46+F47+F48</f>
        <v>0</v>
      </c>
      <c r="G45" s="10">
        <f>G46+G47+G48</f>
        <v>8610</v>
      </c>
    </row>
    <row r="46" spans="1:7" s="26" customFormat="1" ht="15" customHeight="1" x14ac:dyDescent="0.25">
      <c r="A46" s="138"/>
      <c r="B46" s="133" t="s">
        <v>265</v>
      </c>
      <c r="C46" s="59" t="s">
        <v>33</v>
      </c>
      <c r="D46" s="10">
        <f t="shared" si="1"/>
        <v>9587</v>
      </c>
      <c r="E46" s="65">
        <v>977</v>
      </c>
      <c r="F46" s="65"/>
      <c r="G46" s="65">
        <v>8610</v>
      </c>
    </row>
    <row r="47" spans="1:7" s="26" customFormat="1" ht="15" customHeight="1" x14ac:dyDescent="0.25">
      <c r="A47" s="138"/>
      <c r="B47" s="142" t="s">
        <v>271</v>
      </c>
      <c r="C47" s="59" t="s">
        <v>33</v>
      </c>
      <c r="D47" s="10">
        <f t="shared" si="1"/>
        <v>4145</v>
      </c>
      <c r="E47" s="65">
        <v>4145</v>
      </c>
      <c r="F47" s="65"/>
      <c r="G47" s="65"/>
    </row>
    <row r="48" spans="1:7" s="26" customFormat="1" ht="26.25" customHeight="1" x14ac:dyDescent="0.2">
      <c r="A48" s="138"/>
      <c r="B48" s="143" t="s">
        <v>67</v>
      </c>
      <c r="C48" s="59" t="s">
        <v>33</v>
      </c>
      <c r="D48" s="79">
        <f t="shared" si="1"/>
        <v>292</v>
      </c>
      <c r="E48" s="65">
        <v>292</v>
      </c>
      <c r="F48" s="65"/>
      <c r="G48" s="65"/>
    </row>
    <row r="49" spans="1:7" ht="15" customHeight="1" x14ac:dyDescent="0.25">
      <c r="A49" s="13"/>
      <c r="B49" s="56"/>
      <c r="C49" s="22" t="s">
        <v>22</v>
      </c>
      <c r="D49" s="10">
        <f t="shared" si="1"/>
        <v>26304</v>
      </c>
      <c r="E49" s="10">
        <f>E50</f>
        <v>0</v>
      </c>
      <c r="F49" s="10">
        <f>F50</f>
        <v>0</v>
      </c>
      <c r="G49" s="10">
        <f>G50</f>
        <v>26304</v>
      </c>
    </row>
    <row r="50" spans="1:7" s="26" customFormat="1" ht="15" customHeight="1" x14ac:dyDescent="0.25">
      <c r="A50" s="138"/>
      <c r="B50" s="133" t="s">
        <v>265</v>
      </c>
      <c r="C50" s="59" t="s">
        <v>22</v>
      </c>
      <c r="D50" s="10">
        <f t="shared" si="1"/>
        <v>26304</v>
      </c>
      <c r="E50" s="65"/>
      <c r="F50" s="65"/>
      <c r="G50" s="65">
        <v>26304</v>
      </c>
    </row>
    <row r="51" spans="1:7" ht="15" customHeight="1" x14ac:dyDescent="0.25">
      <c r="A51" s="7" t="s">
        <v>92</v>
      </c>
      <c r="B51" s="8" t="s">
        <v>7</v>
      </c>
      <c r="C51" s="9" t="s">
        <v>22</v>
      </c>
      <c r="D51" s="10">
        <f t="shared" si="1"/>
        <v>5</v>
      </c>
      <c r="E51" s="10">
        <f>E52</f>
        <v>5</v>
      </c>
      <c r="F51" s="10">
        <f>F52</f>
        <v>0</v>
      </c>
      <c r="G51" s="10">
        <f>G52</f>
        <v>0</v>
      </c>
    </row>
    <row r="52" spans="1:7" s="26" customFormat="1" ht="15" customHeight="1" x14ac:dyDescent="0.25">
      <c r="A52" s="31"/>
      <c r="B52" s="139" t="s">
        <v>268</v>
      </c>
      <c r="C52" s="54" t="s">
        <v>22</v>
      </c>
      <c r="D52" s="79">
        <f t="shared" si="1"/>
        <v>5</v>
      </c>
      <c r="E52" s="65">
        <v>5</v>
      </c>
      <c r="F52" s="65"/>
      <c r="G52" s="65"/>
    </row>
    <row r="53" spans="1:7" ht="15" customHeight="1" x14ac:dyDescent="0.25">
      <c r="A53" s="7" t="s">
        <v>93</v>
      </c>
      <c r="B53" s="8" t="s">
        <v>10</v>
      </c>
      <c r="C53" s="9" t="s">
        <v>22</v>
      </c>
      <c r="D53" s="10">
        <f t="shared" si="1"/>
        <v>186</v>
      </c>
      <c r="E53" s="10">
        <f>E54</f>
        <v>186</v>
      </c>
      <c r="F53" s="10">
        <f>F54</f>
        <v>0</v>
      </c>
      <c r="G53" s="10">
        <f>G54</f>
        <v>0</v>
      </c>
    </row>
    <row r="54" spans="1:7" s="26" customFormat="1" ht="15" customHeight="1" x14ac:dyDescent="0.25">
      <c r="A54" s="31"/>
      <c r="B54" s="139" t="s">
        <v>268</v>
      </c>
      <c r="C54" s="54" t="s">
        <v>22</v>
      </c>
      <c r="D54" s="79">
        <f t="shared" si="1"/>
        <v>186</v>
      </c>
      <c r="E54" s="65">
        <v>186</v>
      </c>
      <c r="F54" s="65"/>
      <c r="G54" s="65"/>
    </row>
    <row r="55" spans="1:7" ht="15" customHeight="1" x14ac:dyDescent="0.25">
      <c r="A55" s="7" t="s">
        <v>94</v>
      </c>
      <c r="B55" s="8" t="s">
        <v>11</v>
      </c>
      <c r="C55" s="9" t="s">
        <v>22</v>
      </c>
      <c r="D55" s="10">
        <f t="shared" si="1"/>
        <v>1225</v>
      </c>
      <c r="E55" s="10">
        <f>E56</f>
        <v>384</v>
      </c>
      <c r="F55" s="10">
        <f>F56</f>
        <v>0</v>
      </c>
      <c r="G55" s="10">
        <f>G56</f>
        <v>841</v>
      </c>
    </row>
    <row r="56" spans="1:7" s="26" customFormat="1" ht="15" customHeight="1" x14ac:dyDescent="0.25">
      <c r="A56" s="31"/>
      <c r="B56" s="139" t="s">
        <v>268</v>
      </c>
      <c r="C56" s="54" t="s">
        <v>22</v>
      </c>
      <c r="D56" s="79">
        <f t="shared" si="1"/>
        <v>1225</v>
      </c>
      <c r="E56" s="65">
        <v>384</v>
      </c>
      <c r="F56" s="65"/>
      <c r="G56" s="65">
        <v>841</v>
      </c>
    </row>
    <row r="57" spans="1:7" ht="15" customHeight="1" x14ac:dyDescent="0.25">
      <c r="A57" s="27" t="s">
        <v>95</v>
      </c>
      <c r="B57" s="18" t="s">
        <v>12</v>
      </c>
      <c r="C57" s="9" t="s">
        <v>22</v>
      </c>
      <c r="D57" s="10">
        <f t="shared" si="1"/>
        <v>117</v>
      </c>
      <c r="E57" s="29">
        <f>E58</f>
        <v>117</v>
      </c>
      <c r="F57" s="29">
        <f>F58</f>
        <v>0</v>
      </c>
      <c r="G57" s="29">
        <f>G58</f>
        <v>0</v>
      </c>
    </row>
    <row r="58" spans="1:7" s="26" customFormat="1" ht="15" customHeight="1" x14ac:dyDescent="0.25">
      <c r="A58" s="57"/>
      <c r="B58" s="139" t="s">
        <v>268</v>
      </c>
      <c r="C58" s="54" t="s">
        <v>22</v>
      </c>
      <c r="D58" s="79">
        <f t="shared" si="1"/>
        <v>117</v>
      </c>
      <c r="E58" s="65">
        <v>117</v>
      </c>
      <c r="F58" s="65"/>
      <c r="G58" s="65"/>
    </row>
    <row r="59" spans="1:7" ht="15" customHeight="1" x14ac:dyDescent="0.25">
      <c r="A59" s="27" t="s">
        <v>96</v>
      </c>
      <c r="B59" s="18" t="s">
        <v>13</v>
      </c>
      <c r="C59" s="9" t="s">
        <v>22</v>
      </c>
      <c r="D59" s="10">
        <f t="shared" si="1"/>
        <v>334</v>
      </c>
      <c r="E59" s="29">
        <f>E60</f>
        <v>334</v>
      </c>
      <c r="F59" s="29">
        <f>F60</f>
        <v>0</v>
      </c>
      <c r="G59" s="29">
        <f>G60</f>
        <v>0</v>
      </c>
    </row>
    <row r="60" spans="1:7" s="26" customFormat="1" ht="15" customHeight="1" x14ac:dyDescent="0.25">
      <c r="A60" s="57"/>
      <c r="B60" s="139" t="s">
        <v>268</v>
      </c>
      <c r="C60" s="54" t="s">
        <v>22</v>
      </c>
      <c r="D60" s="79">
        <f t="shared" si="1"/>
        <v>334</v>
      </c>
      <c r="E60" s="65">
        <v>334</v>
      </c>
      <c r="F60" s="65"/>
      <c r="G60" s="65"/>
    </row>
    <row r="61" spans="1:7" ht="15" customHeight="1" x14ac:dyDescent="0.25">
      <c r="A61" s="7" t="s">
        <v>97</v>
      </c>
      <c r="B61" s="55" t="s">
        <v>14</v>
      </c>
      <c r="C61" s="9" t="s">
        <v>22</v>
      </c>
      <c r="D61" s="10">
        <f t="shared" si="1"/>
        <v>1182</v>
      </c>
      <c r="E61" s="10">
        <f>E62</f>
        <v>1182</v>
      </c>
      <c r="F61" s="10">
        <f>F62</f>
        <v>0</v>
      </c>
      <c r="G61" s="10">
        <f>G62</f>
        <v>0</v>
      </c>
    </row>
    <row r="62" spans="1:7" s="26" customFormat="1" ht="15" customHeight="1" x14ac:dyDescent="0.25">
      <c r="A62" s="57"/>
      <c r="B62" s="141" t="s">
        <v>268</v>
      </c>
      <c r="C62" s="54" t="s">
        <v>22</v>
      </c>
      <c r="D62" s="79">
        <f t="shared" si="1"/>
        <v>1182</v>
      </c>
      <c r="E62" s="65">
        <v>1182</v>
      </c>
      <c r="F62" s="65"/>
      <c r="G62" s="65"/>
    </row>
    <row r="63" spans="1:7" ht="15" customHeight="1" x14ac:dyDescent="0.25">
      <c r="A63" s="13" t="s">
        <v>98</v>
      </c>
      <c r="B63" s="14" t="s">
        <v>15</v>
      </c>
      <c r="C63" s="9" t="s">
        <v>22</v>
      </c>
      <c r="D63" s="10">
        <f t="shared" si="1"/>
        <v>646</v>
      </c>
      <c r="E63" s="10">
        <f>E64</f>
        <v>646</v>
      </c>
      <c r="F63" s="10">
        <f>F64</f>
        <v>0</v>
      </c>
      <c r="G63" s="10">
        <f>G64</f>
        <v>0</v>
      </c>
    </row>
    <row r="64" spans="1:7" s="26" customFormat="1" ht="15" customHeight="1" x14ac:dyDescent="0.25">
      <c r="A64" s="31"/>
      <c r="B64" s="139" t="s">
        <v>268</v>
      </c>
      <c r="C64" s="54" t="s">
        <v>22</v>
      </c>
      <c r="D64" s="65">
        <f t="shared" si="1"/>
        <v>646</v>
      </c>
      <c r="E64" s="65">
        <v>646</v>
      </c>
      <c r="F64" s="65"/>
      <c r="G64" s="65"/>
    </row>
    <row r="65" spans="1:7" ht="15" customHeight="1" x14ac:dyDescent="0.25">
      <c r="A65" s="7" t="s">
        <v>99</v>
      </c>
      <c r="B65" s="8" t="s">
        <v>16</v>
      </c>
      <c r="C65" s="9" t="s">
        <v>22</v>
      </c>
      <c r="D65" s="10">
        <f t="shared" si="1"/>
        <v>2002</v>
      </c>
      <c r="E65" s="10">
        <f>E66</f>
        <v>502</v>
      </c>
      <c r="F65" s="10">
        <f>F66</f>
        <v>0</v>
      </c>
      <c r="G65" s="10">
        <f>G66</f>
        <v>1500</v>
      </c>
    </row>
    <row r="66" spans="1:7" s="26" customFormat="1" ht="15" customHeight="1" x14ac:dyDescent="0.25">
      <c r="A66" s="31"/>
      <c r="B66" s="139" t="s">
        <v>268</v>
      </c>
      <c r="C66" s="54" t="s">
        <v>22</v>
      </c>
      <c r="D66" s="79">
        <f t="shared" si="1"/>
        <v>2002</v>
      </c>
      <c r="E66" s="65">
        <v>502</v>
      </c>
      <c r="F66" s="65"/>
      <c r="G66" s="65">
        <v>1500</v>
      </c>
    </row>
    <row r="67" spans="1:7" ht="15" customHeight="1" x14ac:dyDescent="0.25">
      <c r="A67" s="7" t="s">
        <v>100</v>
      </c>
      <c r="B67" s="8" t="s">
        <v>17</v>
      </c>
      <c r="C67" s="9" t="s">
        <v>22</v>
      </c>
      <c r="D67" s="10">
        <f t="shared" si="1"/>
        <v>243</v>
      </c>
      <c r="E67" s="10">
        <f>E68</f>
        <v>243</v>
      </c>
      <c r="F67" s="10">
        <f>F68</f>
        <v>0</v>
      </c>
      <c r="G67" s="10">
        <f>G68</f>
        <v>0</v>
      </c>
    </row>
    <row r="68" spans="1:7" s="26" customFormat="1" ht="15" customHeight="1" x14ac:dyDescent="0.25">
      <c r="A68" s="31"/>
      <c r="B68" s="139" t="s">
        <v>268</v>
      </c>
      <c r="C68" s="54" t="s">
        <v>22</v>
      </c>
      <c r="D68" s="65">
        <f t="shared" si="1"/>
        <v>243</v>
      </c>
      <c r="E68" s="65">
        <v>243</v>
      </c>
      <c r="F68" s="65"/>
      <c r="G68" s="65"/>
    </row>
    <row r="69" spans="1:7" ht="15" customHeight="1" x14ac:dyDescent="0.25">
      <c r="A69" s="7" t="s">
        <v>101</v>
      </c>
      <c r="B69" s="8" t="s">
        <v>18</v>
      </c>
      <c r="C69" s="9" t="s">
        <v>22</v>
      </c>
      <c r="D69" s="10">
        <f t="shared" si="1"/>
        <v>229</v>
      </c>
      <c r="E69" s="10">
        <f>E70</f>
        <v>229</v>
      </c>
      <c r="F69" s="10">
        <f>F70</f>
        <v>0</v>
      </c>
      <c r="G69" s="10">
        <f>G70</f>
        <v>0</v>
      </c>
    </row>
    <row r="70" spans="1:7" s="26" customFormat="1" ht="15" customHeight="1" x14ac:dyDescent="0.25">
      <c r="A70" s="31"/>
      <c r="B70" s="139" t="s">
        <v>268</v>
      </c>
      <c r="C70" s="54" t="s">
        <v>22</v>
      </c>
      <c r="D70" s="79">
        <f t="shared" si="1"/>
        <v>229</v>
      </c>
      <c r="E70" s="65">
        <v>229</v>
      </c>
      <c r="F70" s="65"/>
      <c r="G70" s="65"/>
    </row>
    <row r="71" spans="1:7" ht="15" customHeight="1" x14ac:dyDescent="0.25">
      <c r="A71" s="34" t="s">
        <v>102</v>
      </c>
      <c r="B71" s="35" t="s">
        <v>272</v>
      </c>
      <c r="C71" s="17"/>
      <c r="D71" s="1">
        <f t="shared" si="1"/>
        <v>54986</v>
      </c>
      <c r="E71" s="1">
        <f>E72+E73+E74+E75</f>
        <v>17731</v>
      </c>
      <c r="F71" s="1">
        <f>F72+F73+F74+F75</f>
        <v>0</v>
      </c>
      <c r="G71" s="1">
        <f>G72+G73+G74+G75</f>
        <v>37255</v>
      </c>
    </row>
    <row r="72" spans="1:7" s="26" customFormat="1" ht="15" customHeight="1" x14ac:dyDescent="0.2">
      <c r="A72" s="239"/>
      <c r="B72" s="238" t="s">
        <v>265</v>
      </c>
      <c r="C72" s="17"/>
      <c r="D72" s="83">
        <f t="shared" si="1"/>
        <v>44380</v>
      </c>
      <c r="E72" s="83">
        <f>E44+E46+E50</f>
        <v>9466</v>
      </c>
      <c r="F72" s="83">
        <f>F44+F46+F50</f>
        <v>0</v>
      </c>
      <c r="G72" s="83">
        <f>G44+G46+G50</f>
        <v>34914</v>
      </c>
    </row>
    <row r="73" spans="1:7" s="26" customFormat="1" ht="15" customHeight="1" x14ac:dyDescent="0.2">
      <c r="A73" s="239"/>
      <c r="B73" s="246" t="s">
        <v>271</v>
      </c>
      <c r="C73" s="17"/>
      <c r="D73" s="83">
        <f t="shared" si="1"/>
        <v>4145</v>
      </c>
      <c r="E73" s="83">
        <f>E47</f>
        <v>4145</v>
      </c>
      <c r="F73" s="83">
        <f>F47</f>
        <v>0</v>
      </c>
      <c r="G73" s="83">
        <f>G47</f>
        <v>0</v>
      </c>
    </row>
    <row r="74" spans="1:7" s="26" customFormat="1" ht="15" customHeight="1" x14ac:dyDescent="0.2">
      <c r="A74" s="239"/>
      <c r="B74" s="246" t="s">
        <v>273</v>
      </c>
      <c r="C74" s="17"/>
      <c r="D74" s="83">
        <f t="shared" si="1"/>
        <v>6169</v>
      </c>
      <c r="E74" s="83">
        <f>E52+E54+E56+E58+E60+E62+E64+E66+E68+E70</f>
        <v>3828</v>
      </c>
      <c r="F74" s="83">
        <f>F54+F56+F58+F60+F62+F64+F66+F68+F70</f>
        <v>0</v>
      </c>
      <c r="G74" s="83">
        <f>G54+G56+G58+G60+G62+G64+G66+G68+G70</f>
        <v>2341</v>
      </c>
    </row>
    <row r="75" spans="1:7" s="26" customFormat="1" ht="26.25" customHeight="1" x14ac:dyDescent="0.2">
      <c r="A75" s="245"/>
      <c r="B75" s="216" t="s">
        <v>67</v>
      </c>
      <c r="C75" s="17"/>
      <c r="D75" s="83">
        <f t="shared" si="1"/>
        <v>292</v>
      </c>
      <c r="E75" s="83">
        <f>E48</f>
        <v>292</v>
      </c>
      <c r="F75" s="83">
        <f>F48</f>
        <v>0</v>
      </c>
      <c r="G75" s="83">
        <f>G48</f>
        <v>0</v>
      </c>
    </row>
    <row r="76" spans="1:7" ht="20.25" customHeight="1" x14ac:dyDescent="0.25">
      <c r="A76" s="13" t="s">
        <v>103</v>
      </c>
      <c r="B76" s="271" t="s">
        <v>70</v>
      </c>
      <c r="C76" s="269"/>
      <c r="D76" s="269"/>
      <c r="E76" s="269"/>
      <c r="F76" s="269"/>
      <c r="G76" s="270"/>
    </row>
    <row r="77" spans="1:7" ht="15" customHeight="1" x14ac:dyDescent="0.25">
      <c r="A77" s="7" t="s">
        <v>104</v>
      </c>
      <c r="B77" s="18" t="s">
        <v>20</v>
      </c>
      <c r="C77" s="9" t="s">
        <v>34</v>
      </c>
      <c r="D77" s="10">
        <f t="shared" ref="D77:D82" si="2">E77+G77</f>
        <v>11254</v>
      </c>
      <c r="E77" s="10">
        <f>E78+E79</f>
        <v>3748</v>
      </c>
      <c r="F77" s="10">
        <f>F78+F79</f>
        <v>0</v>
      </c>
      <c r="G77" s="10">
        <f>G78+G79</f>
        <v>7506</v>
      </c>
    </row>
    <row r="78" spans="1:7" s="26" customFormat="1" ht="15" customHeight="1" x14ac:dyDescent="0.25">
      <c r="A78" s="13"/>
      <c r="B78" s="144" t="s">
        <v>274</v>
      </c>
      <c r="C78" s="9" t="s">
        <v>34</v>
      </c>
      <c r="D78" s="79">
        <f t="shared" si="2"/>
        <v>3748</v>
      </c>
      <c r="E78" s="79">
        <v>3748</v>
      </c>
      <c r="F78" s="79"/>
      <c r="G78" s="79"/>
    </row>
    <row r="79" spans="1:7" s="26" customFormat="1" ht="15" customHeight="1" x14ac:dyDescent="0.25">
      <c r="A79" s="13"/>
      <c r="B79" s="135" t="s">
        <v>266</v>
      </c>
      <c r="C79" s="9" t="s">
        <v>34</v>
      </c>
      <c r="D79" s="79">
        <f t="shared" si="2"/>
        <v>7506</v>
      </c>
      <c r="E79" s="79"/>
      <c r="F79" s="79"/>
      <c r="G79" s="79">
        <v>7506</v>
      </c>
    </row>
    <row r="80" spans="1:7" ht="15" customHeight="1" x14ac:dyDescent="0.25">
      <c r="A80" s="68" t="s">
        <v>105</v>
      </c>
      <c r="B80" s="35" t="s">
        <v>275</v>
      </c>
      <c r="C80" s="20"/>
      <c r="D80" s="1">
        <f t="shared" si="2"/>
        <v>11254</v>
      </c>
      <c r="E80" s="1">
        <f>E81+E82</f>
        <v>3748</v>
      </c>
      <c r="F80" s="1">
        <f>F81+F82</f>
        <v>0</v>
      </c>
      <c r="G80" s="1">
        <f>G81+G82</f>
        <v>7506</v>
      </c>
    </row>
    <row r="81" spans="1:7" s="26" customFormat="1" ht="15" customHeight="1" x14ac:dyDescent="0.2">
      <c r="A81" s="236"/>
      <c r="B81" s="238" t="s">
        <v>274</v>
      </c>
      <c r="C81" s="20"/>
      <c r="D81" s="83">
        <f t="shared" si="2"/>
        <v>3748</v>
      </c>
      <c r="E81" s="83">
        <f t="shared" ref="E81:G82" si="3">E78</f>
        <v>3748</v>
      </c>
      <c r="F81" s="83">
        <f t="shared" si="3"/>
        <v>0</v>
      </c>
      <c r="G81" s="83">
        <f t="shared" si="3"/>
        <v>0</v>
      </c>
    </row>
    <row r="82" spans="1:7" s="26" customFormat="1" ht="15" customHeight="1" x14ac:dyDescent="0.2">
      <c r="A82" s="234"/>
      <c r="B82" s="242" t="s">
        <v>270</v>
      </c>
      <c r="C82" s="20"/>
      <c r="D82" s="83">
        <f t="shared" si="2"/>
        <v>7506</v>
      </c>
      <c r="E82" s="83">
        <f t="shared" si="3"/>
        <v>0</v>
      </c>
      <c r="F82" s="83">
        <f t="shared" si="3"/>
        <v>0</v>
      </c>
      <c r="G82" s="83">
        <f t="shared" si="3"/>
        <v>7506</v>
      </c>
    </row>
    <row r="83" spans="1:7" ht="18.75" customHeight="1" x14ac:dyDescent="0.25">
      <c r="A83" s="13" t="s">
        <v>106</v>
      </c>
      <c r="B83" s="271" t="s">
        <v>276</v>
      </c>
      <c r="C83" s="269"/>
      <c r="D83" s="269"/>
      <c r="E83" s="269"/>
      <c r="F83" s="269"/>
      <c r="G83" s="270"/>
    </row>
    <row r="84" spans="1:7" ht="15" customHeight="1" x14ac:dyDescent="0.25">
      <c r="A84" s="27" t="s">
        <v>107</v>
      </c>
      <c r="B84" s="145" t="s">
        <v>20</v>
      </c>
      <c r="C84" s="59" t="s">
        <v>57</v>
      </c>
      <c r="D84" s="29">
        <f t="shared" ref="D84:D115" si="4">E84+G84</f>
        <v>130323</v>
      </c>
      <c r="E84" s="146">
        <f>E85</f>
        <v>9089</v>
      </c>
      <c r="F84" s="146">
        <f>F85</f>
        <v>0</v>
      </c>
      <c r="G84" s="146">
        <f>G85</f>
        <v>121234</v>
      </c>
    </row>
    <row r="85" spans="1:7" s="26" customFormat="1" ht="15" customHeight="1" x14ac:dyDescent="0.2">
      <c r="A85" s="138"/>
      <c r="B85" s="133" t="s">
        <v>265</v>
      </c>
      <c r="C85" s="59" t="s">
        <v>57</v>
      </c>
      <c r="D85" s="65">
        <f t="shared" si="4"/>
        <v>130323</v>
      </c>
      <c r="E85" s="65">
        <v>9089</v>
      </c>
      <c r="F85" s="65"/>
      <c r="G85" s="65">
        <v>121234</v>
      </c>
    </row>
    <row r="86" spans="1:7" ht="15" customHeight="1" x14ac:dyDescent="0.25">
      <c r="A86" s="7" t="s">
        <v>108</v>
      </c>
      <c r="B86" s="21" t="s">
        <v>176</v>
      </c>
      <c r="C86" s="9" t="s">
        <v>57</v>
      </c>
      <c r="D86" s="10">
        <f t="shared" si="4"/>
        <v>245</v>
      </c>
      <c r="E86" s="10">
        <f>E87</f>
        <v>245</v>
      </c>
      <c r="F86" s="10">
        <f>F87</f>
        <v>0</v>
      </c>
      <c r="G86" s="10">
        <f>G87</f>
        <v>0</v>
      </c>
    </row>
    <row r="87" spans="1:7" s="26" customFormat="1" ht="15" customHeight="1" x14ac:dyDescent="0.2">
      <c r="A87" s="147"/>
      <c r="B87" s="139" t="s">
        <v>277</v>
      </c>
      <c r="C87" s="9" t="s">
        <v>57</v>
      </c>
      <c r="D87" s="79">
        <f t="shared" si="4"/>
        <v>245</v>
      </c>
      <c r="E87" s="79">
        <v>245</v>
      </c>
      <c r="F87" s="79"/>
      <c r="G87" s="79"/>
    </row>
    <row r="88" spans="1:7" ht="15" customHeight="1" x14ac:dyDescent="0.25">
      <c r="A88" s="7" t="s">
        <v>109</v>
      </c>
      <c r="B88" s="21" t="s">
        <v>184</v>
      </c>
      <c r="C88" s="9" t="s">
        <v>57</v>
      </c>
      <c r="D88" s="10">
        <f t="shared" si="4"/>
        <v>1456</v>
      </c>
      <c r="E88" s="10">
        <f>E89</f>
        <v>1456</v>
      </c>
      <c r="F88" s="10">
        <f>F89</f>
        <v>0</v>
      </c>
      <c r="G88" s="10">
        <f>G89</f>
        <v>0</v>
      </c>
    </row>
    <row r="89" spans="1:7" s="26" customFormat="1" ht="15" customHeight="1" x14ac:dyDescent="0.2">
      <c r="A89" s="147"/>
      <c r="B89" s="139" t="s">
        <v>277</v>
      </c>
      <c r="C89" s="9" t="s">
        <v>57</v>
      </c>
      <c r="D89" s="79">
        <f t="shared" si="4"/>
        <v>1456</v>
      </c>
      <c r="E89" s="79">
        <v>1456</v>
      </c>
      <c r="F89" s="79"/>
      <c r="G89" s="79"/>
    </row>
    <row r="90" spans="1:7" ht="15" customHeight="1" x14ac:dyDescent="0.25">
      <c r="A90" s="7" t="s">
        <v>110</v>
      </c>
      <c r="B90" s="21" t="s">
        <v>163</v>
      </c>
      <c r="C90" s="9" t="s">
        <v>57</v>
      </c>
      <c r="D90" s="10">
        <f t="shared" si="4"/>
        <v>1886</v>
      </c>
      <c r="E90" s="10">
        <f>E91</f>
        <v>1886</v>
      </c>
      <c r="F90" s="10">
        <f>F91</f>
        <v>0</v>
      </c>
      <c r="G90" s="10">
        <f>G91</f>
        <v>0</v>
      </c>
    </row>
    <row r="91" spans="1:7" s="26" customFormat="1" ht="15" customHeight="1" x14ac:dyDescent="0.2">
      <c r="A91" s="147"/>
      <c r="B91" s="139" t="s">
        <v>277</v>
      </c>
      <c r="C91" s="9" t="s">
        <v>57</v>
      </c>
      <c r="D91" s="79">
        <f t="shared" si="4"/>
        <v>1886</v>
      </c>
      <c r="E91" s="79">
        <v>1886</v>
      </c>
      <c r="F91" s="79"/>
      <c r="G91" s="79"/>
    </row>
    <row r="92" spans="1:7" ht="15" customHeight="1" x14ac:dyDescent="0.25">
      <c r="A92" s="7" t="s">
        <v>111</v>
      </c>
      <c r="B92" s="21" t="s">
        <v>46</v>
      </c>
      <c r="C92" s="9" t="s">
        <v>57</v>
      </c>
      <c r="D92" s="10">
        <f t="shared" si="4"/>
        <v>97</v>
      </c>
      <c r="E92" s="10">
        <f>E93</f>
        <v>97</v>
      </c>
      <c r="F92" s="10">
        <f>F93</f>
        <v>0</v>
      </c>
      <c r="G92" s="10">
        <f>G93</f>
        <v>0</v>
      </c>
    </row>
    <row r="93" spans="1:7" s="26" customFormat="1" ht="15" customHeight="1" x14ac:dyDescent="0.2">
      <c r="A93" s="147"/>
      <c r="B93" s="139" t="s">
        <v>277</v>
      </c>
      <c r="C93" s="9" t="s">
        <v>57</v>
      </c>
      <c r="D93" s="79">
        <f t="shared" si="4"/>
        <v>97</v>
      </c>
      <c r="E93" s="79">
        <v>97</v>
      </c>
      <c r="F93" s="79"/>
      <c r="G93" s="79"/>
    </row>
    <row r="94" spans="1:7" ht="15" customHeight="1" x14ac:dyDescent="0.25">
      <c r="A94" s="7" t="s">
        <v>112</v>
      </c>
      <c r="B94" s="21" t="s">
        <v>45</v>
      </c>
      <c r="C94" s="9" t="s">
        <v>57</v>
      </c>
      <c r="D94" s="10">
        <f t="shared" si="4"/>
        <v>886</v>
      </c>
      <c r="E94" s="10">
        <f>E95</f>
        <v>886</v>
      </c>
      <c r="F94" s="10">
        <f>F95</f>
        <v>0</v>
      </c>
      <c r="G94" s="10">
        <f>G95</f>
        <v>0</v>
      </c>
    </row>
    <row r="95" spans="1:7" s="26" customFormat="1" ht="15" customHeight="1" x14ac:dyDescent="0.2">
      <c r="A95" s="147"/>
      <c r="B95" s="139" t="s">
        <v>277</v>
      </c>
      <c r="C95" s="9" t="s">
        <v>57</v>
      </c>
      <c r="D95" s="79">
        <f t="shared" si="4"/>
        <v>886</v>
      </c>
      <c r="E95" s="79">
        <v>886</v>
      </c>
      <c r="F95" s="79"/>
      <c r="G95" s="79"/>
    </row>
    <row r="96" spans="1:7" ht="15" customHeight="1" x14ac:dyDescent="0.25">
      <c r="A96" s="7" t="s">
        <v>113</v>
      </c>
      <c r="B96" s="21" t="s">
        <v>167</v>
      </c>
      <c r="C96" s="9" t="s">
        <v>57</v>
      </c>
      <c r="D96" s="10">
        <f t="shared" si="4"/>
        <v>8799</v>
      </c>
      <c r="E96" s="10">
        <f>E97</f>
        <v>8799</v>
      </c>
      <c r="F96" s="10">
        <f>F97</f>
        <v>0</v>
      </c>
      <c r="G96" s="10">
        <f>G97</f>
        <v>0</v>
      </c>
    </row>
    <row r="97" spans="1:7" s="26" customFormat="1" ht="15" customHeight="1" x14ac:dyDescent="0.2">
      <c r="A97" s="147"/>
      <c r="B97" s="139" t="s">
        <v>277</v>
      </c>
      <c r="C97" s="9" t="s">
        <v>57</v>
      </c>
      <c r="D97" s="79">
        <f t="shared" si="4"/>
        <v>8799</v>
      </c>
      <c r="E97" s="79">
        <v>8799</v>
      </c>
      <c r="F97" s="79"/>
      <c r="G97" s="79"/>
    </row>
    <row r="98" spans="1:7" ht="15" customHeight="1" x14ac:dyDescent="0.25">
      <c r="A98" s="7" t="s">
        <v>114</v>
      </c>
      <c r="B98" s="21" t="s">
        <v>165</v>
      </c>
      <c r="C98" s="9" t="s">
        <v>57</v>
      </c>
      <c r="D98" s="10">
        <f t="shared" si="4"/>
        <v>572</v>
      </c>
      <c r="E98" s="10">
        <f>E99</f>
        <v>572</v>
      </c>
      <c r="F98" s="10">
        <f>F99</f>
        <v>0</v>
      </c>
      <c r="G98" s="10">
        <f>G99</f>
        <v>0</v>
      </c>
    </row>
    <row r="99" spans="1:7" s="26" customFormat="1" ht="15" customHeight="1" x14ac:dyDescent="0.2">
      <c r="A99" s="147"/>
      <c r="B99" s="139" t="s">
        <v>277</v>
      </c>
      <c r="C99" s="9" t="s">
        <v>57</v>
      </c>
      <c r="D99" s="79">
        <f t="shared" si="4"/>
        <v>572</v>
      </c>
      <c r="E99" s="79">
        <v>572</v>
      </c>
      <c r="F99" s="79"/>
      <c r="G99" s="79"/>
    </row>
    <row r="100" spans="1:7" ht="15" customHeight="1" x14ac:dyDescent="0.25">
      <c r="A100" s="7" t="s">
        <v>115</v>
      </c>
      <c r="B100" s="21" t="s">
        <v>52</v>
      </c>
      <c r="C100" s="9" t="s">
        <v>57</v>
      </c>
      <c r="D100" s="10">
        <f t="shared" si="4"/>
        <v>286</v>
      </c>
      <c r="E100" s="10">
        <f>E101</f>
        <v>286</v>
      </c>
      <c r="F100" s="10">
        <f>F101</f>
        <v>0</v>
      </c>
      <c r="G100" s="10">
        <f>G101</f>
        <v>0</v>
      </c>
    </row>
    <row r="101" spans="1:7" s="26" customFormat="1" ht="15" customHeight="1" x14ac:dyDescent="0.2">
      <c r="A101" s="147"/>
      <c r="B101" s="139" t="s">
        <v>277</v>
      </c>
      <c r="C101" s="9" t="s">
        <v>57</v>
      </c>
      <c r="D101" s="79">
        <f t="shared" si="4"/>
        <v>286</v>
      </c>
      <c r="E101" s="79">
        <v>286</v>
      </c>
      <c r="F101" s="79"/>
      <c r="G101" s="79"/>
    </row>
    <row r="102" spans="1:7" ht="15" customHeight="1" x14ac:dyDescent="0.25">
      <c r="A102" s="7" t="s">
        <v>116</v>
      </c>
      <c r="B102" s="21" t="s">
        <v>71</v>
      </c>
      <c r="C102" s="22" t="s">
        <v>57</v>
      </c>
      <c r="D102" s="10">
        <f t="shared" si="4"/>
        <v>751</v>
      </c>
      <c r="E102" s="10">
        <f>E103</f>
        <v>751</v>
      </c>
      <c r="F102" s="10">
        <f>F103</f>
        <v>0</v>
      </c>
      <c r="G102" s="10">
        <f>G103</f>
        <v>0</v>
      </c>
    </row>
    <row r="103" spans="1:7" s="26" customFormat="1" ht="15" customHeight="1" x14ac:dyDescent="0.2">
      <c r="A103" s="147"/>
      <c r="B103" s="78" t="s">
        <v>277</v>
      </c>
      <c r="C103" s="22" t="s">
        <v>57</v>
      </c>
      <c r="D103" s="79">
        <f t="shared" si="4"/>
        <v>751</v>
      </c>
      <c r="E103" s="79">
        <v>751</v>
      </c>
      <c r="F103" s="79"/>
      <c r="G103" s="79"/>
    </row>
    <row r="104" spans="1:7" ht="15" customHeight="1" x14ac:dyDescent="0.25">
      <c r="A104" s="7" t="s">
        <v>117</v>
      </c>
      <c r="B104" s="21" t="s">
        <v>44</v>
      </c>
      <c r="C104" s="22" t="s">
        <v>57</v>
      </c>
      <c r="D104" s="10">
        <f t="shared" si="4"/>
        <v>3776</v>
      </c>
      <c r="E104" s="10">
        <f>E105</f>
        <v>3776</v>
      </c>
      <c r="F104" s="10">
        <f>F105</f>
        <v>0</v>
      </c>
      <c r="G104" s="10">
        <f>G105</f>
        <v>0</v>
      </c>
    </row>
    <row r="105" spans="1:7" s="26" customFormat="1" ht="15" customHeight="1" x14ac:dyDescent="0.2">
      <c r="A105" s="147"/>
      <c r="B105" s="139" t="s">
        <v>277</v>
      </c>
      <c r="C105" s="9" t="s">
        <v>57</v>
      </c>
      <c r="D105" s="79">
        <f t="shared" si="4"/>
        <v>3776</v>
      </c>
      <c r="E105" s="79">
        <v>3776</v>
      </c>
      <c r="F105" s="79"/>
      <c r="G105" s="79"/>
    </row>
    <row r="106" spans="1:7" ht="15" customHeight="1" x14ac:dyDescent="0.25">
      <c r="A106" s="7" t="s">
        <v>170</v>
      </c>
      <c r="B106" s="24" t="s">
        <v>43</v>
      </c>
      <c r="C106" s="22" t="s">
        <v>57</v>
      </c>
      <c r="D106" s="10">
        <f t="shared" si="4"/>
        <v>1962</v>
      </c>
      <c r="E106" s="10">
        <f>E107</f>
        <v>1962</v>
      </c>
      <c r="F106" s="10">
        <f>F107</f>
        <v>0</v>
      </c>
      <c r="G106" s="10">
        <f>G107</f>
        <v>0</v>
      </c>
    </row>
    <row r="107" spans="1:7" s="26" customFormat="1" ht="15" customHeight="1" x14ac:dyDescent="0.2">
      <c r="A107" s="147"/>
      <c r="B107" s="139" t="s">
        <v>277</v>
      </c>
      <c r="C107" s="9" t="s">
        <v>57</v>
      </c>
      <c r="D107" s="79">
        <f t="shared" si="4"/>
        <v>1962</v>
      </c>
      <c r="E107" s="79">
        <v>1962</v>
      </c>
      <c r="F107" s="79"/>
      <c r="G107" s="79"/>
    </row>
    <row r="108" spans="1:7" ht="15" customHeight="1" x14ac:dyDescent="0.25">
      <c r="A108" s="7" t="s">
        <v>171</v>
      </c>
      <c r="B108" s="21" t="s">
        <v>177</v>
      </c>
      <c r="C108" s="22" t="s">
        <v>57</v>
      </c>
      <c r="D108" s="10">
        <f t="shared" si="4"/>
        <v>1752</v>
      </c>
      <c r="E108" s="10">
        <f>E109</f>
        <v>1752</v>
      </c>
      <c r="F108" s="10">
        <f>F109</f>
        <v>0</v>
      </c>
      <c r="G108" s="10">
        <f>G109</f>
        <v>0</v>
      </c>
    </row>
    <row r="109" spans="1:7" s="26" customFormat="1" ht="15" customHeight="1" x14ac:dyDescent="0.2">
      <c r="A109" s="148"/>
      <c r="B109" s="78" t="s">
        <v>277</v>
      </c>
      <c r="C109" s="59" t="s">
        <v>57</v>
      </c>
      <c r="D109" s="65">
        <f t="shared" si="4"/>
        <v>1752</v>
      </c>
      <c r="E109" s="65">
        <v>1752</v>
      </c>
      <c r="F109" s="65"/>
      <c r="G109" s="65"/>
    </row>
    <row r="110" spans="1:7" ht="15" customHeight="1" x14ac:dyDescent="0.25">
      <c r="A110" s="7" t="s">
        <v>118</v>
      </c>
      <c r="B110" s="21" t="s">
        <v>168</v>
      </c>
      <c r="C110" s="22" t="s">
        <v>57</v>
      </c>
      <c r="D110" s="10">
        <f t="shared" si="4"/>
        <v>6056</v>
      </c>
      <c r="E110" s="10">
        <f>E111</f>
        <v>6056</v>
      </c>
      <c r="F110" s="10">
        <f>F111</f>
        <v>0</v>
      </c>
      <c r="G110" s="10">
        <f>G111</f>
        <v>0</v>
      </c>
    </row>
    <row r="111" spans="1:7" s="26" customFormat="1" ht="15" customHeight="1" x14ac:dyDescent="0.2">
      <c r="A111" s="147"/>
      <c r="B111" s="139" t="s">
        <v>277</v>
      </c>
      <c r="C111" s="9" t="s">
        <v>57</v>
      </c>
      <c r="D111" s="79">
        <f t="shared" si="4"/>
        <v>6056</v>
      </c>
      <c r="E111" s="79">
        <v>6056</v>
      </c>
      <c r="F111" s="79"/>
      <c r="G111" s="79"/>
    </row>
    <row r="112" spans="1:7" ht="15" customHeight="1" x14ac:dyDescent="0.25">
      <c r="A112" s="7" t="s">
        <v>172</v>
      </c>
      <c r="B112" s="21" t="s">
        <v>36</v>
      </c>
      <c r="C112" s="22" t="s">
        <v>57</v>
      </c>
      <c r="D112" s="10">
        <f t="shared" si="4"/>
        <v>5845</v>
      </c>
      <c r="E112" s="10">
        <f>E113</f>
        <v>5845</v>
      </c>
      <c r="F112" s="10">
        <f>F113</f>
        <v>0</v>
      </c>
      <c r="G112" s="10">
        <f>G113</f>
        <v>0</v>
      </c>
    </row>
    <row r="113" spans="1:7" s="26" customFormat="1" ht="15" customHeight="1" x14ac:dyDescent="0.2">
      <c r="A113" s="147"/>
      <c r="B113" s="139" t="s">
        <v>277</v>
      </c>
      <c r="C113" s="9" t="s">
        <v>57</v>
      </c>
      <c r="D113" s="79">
        <f t="shared" si="4"/>
        <v>5845</v>
      </c>
      <c r="E113" s="79">
        <v>5845</v>
      </c>
      <c r="F113" s="79"/>
      <c r="G113" s="79"/>
    </row>
    <row r="114" spans="1:7" ht="15" customHeight="1" x14ac:dyDescent="0.25">
      <c r="A114" s="7" t="s">
        <v>173</v>
      </c>
      <c r="B114" s="21" t="s">
        <v>38</v>
      </c>
      <c r="C114" s="22" t="s">
        <v>57</v>
      </c>
      <c r="D114" s="10">
        <f t="shared" si="4"/>
        <v>1677</v>
      </c>
      <c r="E114" s="10">
        <f>E115</f>
        <v>1677</v>
      </c>
      <c r="F114" s="10">
        <f>F115</f>
        <v>0</v>
      </c>
      <c r="G114" s="10">
        <f>G115</f>
        <v>0</v>
      </c>
    </row>
    <row r="115" spans="1:7" s="26" customFormat="1" ht="15" customHeight="1" x14ac:dyDescent="0.2">
      <c r="A115" s="147"/>
      <c r="B115" s="139" t="s">
        <v>277</v>
      </c>
      <c r="C115" s="9" t="s">
        <v>57</v>
      </c>
      <c r="D115" s="79">
        <f t="shared" si="4"/>
        <v>1677</v>
      </c>
      <c r="E115" s="79">
        <v>1677</v>
      </c>
      <c r="F115" s="79"/>
      <c r="G115" s="79"/>
    </row>
    <row r="116" spans="1:7" ht="15" customHeight="1" x14ac:dyDescent="0.25">
      <c r="A116" s="7" t="s">
        <v>119</v>
      </c>
      <c r="B116" s="21" t="s">
        <v>40</v>
      </c>
      <c r="C116" s="22" t="s">
        <v>57</v>
      </c>
      <c r="D116" s="10">
        <f t="shared" ref="D116:D147" si="5">E116+G116</f>
        <v>5878</v>
      </c>
      <c r="E116" s="10">
        <f>E117</f>
        <v>5878</v>
      </c>
      <c r="F116" s="10">
        <f>F117</f>
        <v>0</v>
      </c>
      <c r="G116" s="10">
        <f>G117</f>
        <v>0</v>
      </c>
    </row>
    <row r="117" spans="1:7" s="26" customFormat="1" ht="15" customHeight="1" x14ac:dyDescent="0.2">
      <c r="A117" s="147"/>
      <c r="B117" s="139" t="s">
        <v>277</v>
      </c>
      <c r="C117" s="9" t="s">
        <v>57</v>
      </c>
      <c r="D117" s="79">
        <f t="shared" si="5"/>
        <v>5878</v>
      </c>
      <c r="E117" s="79">
        <v>5878</v>
      </c>
      <c r="F117" s="79"/>
      <c r="G117" s="79"/>
    </row>
    <row r="118" spans="1:7" ht="15" customHeight="1" x14ac:dyDescent="0.25">
      <c r="A118" s="7" t="s">
        <v>120</v>
      </c>
      <c r="B118" s="21" t="s">
        <v>39</v>
      </c>
      <c r="C118" s="22" t="s">
        <v>57</v>
      </c>
      <c r="D118" s="10">
        <f t="shared" si="5"/>
        <v>4476</v>
      </c>
      <c r="E118" s="10">
        <f>E119</f>
        <v>4476</v>
      </c>
      <c r="F118" s="10">
        <f>F119</f>
        <v>0</v>
      </c>
      <c r="G118" s="10">
        <f>G119</f>
        <v>0</v>
      </c>
    </row>
    <row r="119" spans="1:7" s="26" customFormat="1" ht="15" customHeight="1" x14ac:dyDescent="0.2">
      <c r="A119" s="147"/>
      <c r="B119" s="139" t="s">
        <v>277</v>
      </c>
      <c r="C119" s="9" t="s">
        <v>57</v>
      </c>
      <c r="D119" s="79">
        <f t="shared" si="5"/>
        <v>4476</v>
      </c>
      <c r="E119" s="79">
        <v>4476</v>
      </c>
      <c r="F119" s="79"/>
      <c r="G119" s="79"/>
    </row>
    <row r="120" spans="1:7" ht="15" customHeight="1" x14ac:dyDescent="0.25">
      <c r="A120" s="7" t="s">
        <v>121</v>
      </c>
      <c r="B120" s="18" t="s">
        <v>37</v>
      </c>
      <c r="C120" s="9" t="s">
        <v>57</v>
      </c>
      <c r="D120" s="10">
        <f t="shared" si="5"/>
        <v>5510</v>
      </c>
      <c r="E120" s="10">
        <f>E121</f>
        <v>5510</v>
      </c>
      <c r="F120" s="10">
        <f>F121</f>
        <v>0</v>
      </c>
      <c r="G120" s="10">
        <f>G121</f>
        <v>0</v>
      </c>
    </row>
    <row r="121" spans="1:7" s="26" customFormat="1" ht="15" customHeight="1" x14ac:dyDescent="0.2">
      <c r="A121" s="147"/>
      <c r="B121" s="139" t="s">
        <v>277</v>
      </c>
      <c r="C121" s="9" t="s">
        <v>57</v>
      </c>
      <c r="D121" s="79">
        <f t="shared" si="5"/>
        <v>5510</v>
      </c>
      <c r="E121" s="79">
        <v>5510</v>
      </c>
      <c r="F121" s="79"/>
      <c r="G121" s="79"/>
    </row>
    <row r="122" spans="1:7" ht="15" customHeight="1" x14ac:dyDescent="0.25">
      <c r="A122" s="7" t="s">
        <v>122</v>
      </c>
      <c r="B122" s="25" t="s">
        <v>41</v>
      </c>
      <c r="C122" s="9" t="s">
        <v>57</v>
      </c>
      <c r="D122" s="10">
        <f t="shared" si="5"/>
        <v>335</v>
      </c>
      <c r="E122" s="10">
        <f>E123</f>
        <v>335</v>
      </c>
      <c r="F122" s="10">
        <f>F123</f>
        <v>0</v>
      </c>
      <c r="G122" s="10">
        <f>G123</f>
        <v>0</v>
      </c>
    </row>
    <row r="123" spans="1:7" s="26" customFormat="1" ht="15" customHeight="1" x14ac:dyDescent="0.2">
      <c r="A123" s="147"/>
      <c r="B123" s="139" t="s">
        <v>277</v>
      </c>
      <c r="C123" s="9" t="s">
        <v>57</v>
      </c>
      <c r="D123" s="79">
        <f t="shared" si="5"/>
        <v>335</v>
      </c>
      <c r="E123" s="79">
        <v>335</v>
      </c>
      <c r="F123" s="79"/>
      <c r="G123" s="79"/>
    </row>
    <row r="124" spans="1:7" ht="15" customHeight="1" x14ac:dyDescent="0.25">
      <c r="A124" s="7" t="s">
        <v>123</v>
      </c>
      <c r="B124" s="25" t="s">
        <v>42</v>
      </c>
      <c r="C124" s="9" t="s">
        <v>57</v>
      </c>
      <c r="D124" s="10">
        <f t="shared" si="5"/>
        <v>1629</v>
      </c>
      <c r="E124" s="10">
        <f>E125</f>
        <v>1629</v>
      </c>
      <c r="F124" s="10">
        <f>F125</f>
        <v>0</v>
      </c>
      <c r="G124" s="10">
        <f>G125</f>
        <v>0</v>
      </c>
    </row>
    <row r="125" spans="1:7" s="26" customFormat="1" ht="15" customHeight="1" x14ac:dyDescent="0.2">
      <c r="A125" s="147"/>
      <c r="B125" s="139" t="s">
        <v>277</v>
      </c>
      <c r="C125" s="9" t="s">
        <v>57</v>
      </c>
      <c r="D125" s="79">
        <f t="shared" si="5"/>
        <v>1629</v>
      </c>
      <c r="E125" s="79">
        <v>1629</v>
      </c>
      <c r="F125" s="79"/>
      <c r="G125" s="79"/>
    </row>
    <row r="126" spans="1:7" ht="15" customHeight="1" x14ac:dyDescent="0.25">
      <c r="A126" s="7" t="s">
        <v>183</v>
      </c>
      <c r="B126" s="18" t="s">
        <v>55</v>
      </c>
      <c r="C126" s="9" t="s">
        <v>57</v>
      </c>
      <c r="D126" s="10">
        <f t="shared" si="5"/>
        <v>360</v>
      </c>
      <c r="E126" s="10">
        <f>E127</f>
        <v>360</v>
      </c>
      <c r="F126" s="10">
        <f>F127</f>
        <v>275</v>
      </c>
      <c r="G126" s="10">
        <f>G127</f>
        <v>0</v>
      </c>
    </row>
    <row r="127" spans="1:7" s="26" customFormat="1" ht="15" customHeight="1" x14ac:dyDescent="0.2">
      <c r="A127" s="147"/>
      <c r="B127" s="139" t="s">
        <v>277</v>
      </c>
      <c r="C127" s="9" t="s">
        <v>57</v>
      </c>
      <c r="D127" s="79">
        <f t="shared" si="5"/>
        <v>360</v>
      </c>
      <c r="E127" s="79">
        <v>360</v>
      </c>
      <c r="F127" s="79">
        <v>275</v>
      </c>
      <c r="G127" s="79"/>
    </row>
    <row r="128" spans="1:7" ht="15" customHeight="1" x14ac:dyDescent="0.25">
      <c r="A128" s="7" t="s">
        <v>124</v>
      </c>
      <c r="B128" s="18" t="s">
        <v>54</v>
      </c>
      <c r="C128" s="9" t="s">
        <v>57</v>
      </c>
      <c r="D128" s="10">
        <f t="shared" si="5"/>
        <v>10912</v>
      </c>
      <c r="E128" s="10">
        <f>E129</f>
        <v>10912</v>
      </c>
      <c r="F128" s="10">
        <f>F129</f>
        <v>8185</v>
      </c>
      <c r="G128" s="10">
        <f>G129</f>
        <v>0</v>
      </c>
    </row>
    <row r="129" spans="1:7" s="26" customFormat="1" ht="15" customHeight="1" x14ac:dyDescent="0.2">
      <c r="A129" s="147"/>
      <c r="B129" s="139" t="s">
        <v>277</v>
      </c>
      <c r="C129" s="9" t="s">
        <v>57</v>
      </c>
      <c r="D129" s="79">
        <f t="shared" si="5"/>
        <v>10912</v>
      </c>
      <c r="E129" s="79">
        <v>10912</v>
      </c>
      <c r="F129" s="79">
        <v>8185</v>
      </c>
      <c r="G129" s="79"/>
    </row>
    <row r="130" spans="1:7" ht="15" customHeight="1" x14ac:dyDescent="0.25">
      <c r="A130" s="7" t="s">
        <v>125</v>
      </c>
      <c r="B130" s="18" t="s">
        <v>73</v>
      </c>
      <c r="C130" s="9" t="s">
        <v>57</v>
      </c>
      <c r="D130" s="10">
        <f t="shared" si="5"/>
        <v>714</v>
      </c>
      <c r="E130" s="10">
        <f>E131</f>
        <v>714</v>
      </c>
      <c r="F130" s="10">
        <f>F131</f>
        <v>384</v>
      </c>
      <c r="G130" s="10">
        <f>G131</f>
        <v>0</v>
      </c>
    </row>
    <row r="131" spans="1:7" s="26" customFormat="1" ht="15" customHeight="1" x14ac:dyDescent="0.2">
      <c r="A131" s="147"/>
      <c r="B131" s="139" t="s">
        <v>277</v>
      </c>
      <c r="C131" s="9" t="s">
        <v>57</v>
      </c>
      <c r="D131" s="79">
        <f t="shared" si="5"/>
        <v>714</v>
      </c>
      <c r="E131" s="79">
        <v>714</v>
      </c>
      <c r="F131" s="79">
        <v>384</v>
      </c>
      <c r="G131" s="79"/>
    </row>
    <row r="132" spans="1:7" ht="15" customHeight="1" x14ac:dyDescent="0.25">
      <c r="A132" s="7" t="s">
        <v>126</v>
      </c>
      <c r="B132" s="18" t="s">
        <v>56</v>
      </c>
      <c r="C132" s="9" t="s">
        <v>57</v>
      </c>
      <c r="D132" s="10">
        <f t="shared" si="5"/>
        <v>3640</v>
      </c>
      <c r="E132" s="10">
        <f>E133</f>
        <v>3640</v>
      </c>
      <c r="F132" s="10">
        <f>F133</f>
        <v>0</v>
      </c>
      <c r="G132" s="10">
        <f>G133</f>
        <v>0</v>
      </c>
    </row>
    <row r="133" spans="1:7" s="26" customFormat="1" ht="15" customHeight="1" x14ac:dyDescent="0.2">
      <c r="A133" s="147"/>
      <c r="B133" s="139" t="s">
        <v>277</v>
      </c>
      <c r="C133" s="9" t="s">
        <v>57</v>
      </c>
      <c r="D133" s="79">
        <f t="shared" si="5"/>
        <v>3640</v>
      </c>
      <c r="E133" s="79">
        <v>3640</v>
      </c>
      <c r="F133" s="79"/>
      <c r="G133" s="79"/>
    </row>
    <row r="134" spans="1:7" ht="15" customHeight="1" x14ac:dyDescent="0.25">
      <c r="A134" s="7" t="s">
        <v>127</v>
      </c>
      <c r="B134" s="18" t="s">
        <v>185</v>
      </c>
      <c r="C134" s="9" t="s">
        <v>57</v>
      </c>
      <c r="D134" s="10">
        <f t="shared" si="5"/>
        <v>1039</v>
      </c>
      <c r="E134" s="10">
        <f>E135</f>
        <v>1039</v>
      </c>
      <c r="F134" s="10">
        <f>F135</f>
        <v>0</v>
      </c>
      <c r="G134" s="10">
        <f>G135</f>
        <v>0</v>
      </c>
    </row>
    <row r="135" spans="1:7" s="26" customFormat="1" ht="15" customHeight="1" x14ac:dyDescent="0.2">
      <c r="A135" s="147"/>
      <c r="B135" s="139" t="s">
        <v>277</v>
      </c>
      <c r="C135" s="9" t="s">
        <v>57</v>
      </c>
      <c r="D135" s="79">
        <f t="shared" si="5"/>
        <v>1039</v>
      </c>
      <c r="E135" s="79">
        <v>1039</v>
      </c>
      <c r="F135" s="79"/>
      <c r="G135" s="79"/>
    </row>
    <row r="136" spans="1:7" s="26" customFormat="1" ht="15" hidden="1" customHeight="1" x14ac:dyDescent="0.25">
      <c r="A136" s="149"/>
      <c r="B136" s="150" t="s">
        <v>26</v>
      </c>
      <c r="C136" s="151" t="s">
        <v>57</v>
      </c>
      <c r="D136" s="152">
        <f t="shared" si="5"/>
        <v>0</v>
      </c>
      <c r="E136" s="153">
        <f>E137</f>
        <v>0</v>
      </c>
      <c r="F136" s="153">
        <f>F137</f>
        <v>0</v>
      </c>
      <c r="G136" s="153">
        <f>G137</f>
        <v>0</v>
      </c>
    </row>
    <row r="137" spans="1:7" s="26" customFormat="1" ht="15" hidden="1" customHeight="1" x14ac:dyDescent="0.25">
      <c r="A137" s="154"/>
      <c r="B137" s="155" t="s">
        <v>278</v>
      </c>
      <c r="C137" s="151" t="s">
        <v>57</v>
      </c>
      <c r="D137" s="152">
        <f t="shared" si="5"/>
        <v>0</v>
      </c>
      <c r="E137" s="153"/>
      <c r="F137" s="153"/>
      <c r="G137" s="153"/>
    </row>
    <row r="138" spans="1:7" ht="15" customHeight="1" x14ac:dyDescent="0.25">
      <c r="A138" s="68" t="s">
        <v>128</v>
      </c>
      <c r="B138" s="241" t="s">
        <v>279</v>
      </c>
      <c r="C138" s="17"/>
      <c r="D138" s="1">
        <f t="shared" si="5"/>
        <v>200862</v>
      </c>
      <c r="E138" s="1">
        <f>E139+E140</f>
        <v>79628</v>
      </c>
      <c r="F138" s="1">
        <f>F139+F140</f>
        <v>8844</v>
      </c>
      <c r="G138" s="1">
        <f>G139+G140</f>
        <v>121234</v>
      </c>
    </row>
    <row r="139" spans="1:7" s="26" customFormat="1" ht="15" customHeight="1" x14ac:dyDescent="0.2">
      <c r="A139" s="236"/>
      <c r="B139" s="238" t="s">
        <v>265</v>
      </c>
      <c r="C139" s="17"/>
      <c r="D139" s="83">
        <f t="shared" si="5"/>
        <v>130323</v>
      </c>
      <c r="E139" s="83">
        <f>E85</f>
        <v>9089</v>
      </c>
      <c r="F139" s="83">
        <f>F85</f>
        <v>0</v>
      </c>
      <c r="G139" s="83">
        <f>G85</f>
        <v>121234</v>
      </c>
    </row>
    <row r="140" spans="1:7" s="26" customFormat="1" ht="15" customHeight="1" x14ac:dyDescent="0.2">
      <c r="A140" s="234"/>
      <c r="B140" s="244" t="s">
        <v>270</v>
      </c>
      <c r="C140" s="17"/>
      <c r="D140" s="83">
        <f t="shared" si="5"/>
        <v>70539</v>
      </c>
      <c r="E140" s="83">
        <f>E87+E89+E91+E93+E95+E97+E99+E101+E103+E105+E107+E109+E111+E113+E115+E117+E119+E121+E123+E125+E127+E129+E131+E133+E135</f>
        <v>70539</v>
      </c>
      <c r="F140" s="83">
        <f>F87+F89+F91+F95+F97+F99+F101+F103+F105+F107+F109+F111+F113+F115+F117+F119+F121+F123+F125+F127+F129+F131+F133+F135</f>
        <v>8844</v>
      </c>
      <c r="G140" s="83">
        <f>G87+G89+G91+G95+G97+G99+G101+G103+G105+G107+G109+G111+G113+G115+G117+G119+G121+G123+G125+G127+G129+G131+G133+G135</f>
        <v>0</v>
      </c>
    </row>
    <row r="141" spans="1:7" ht="18.75" customHeight="1" x14ac:dyDescent="0.25">
      <c r="A141" s="13" t="s">
        <v>179</v>
      </c>
      <c r="B141" s="274" t="s">
        <v>280</v>
      </c>
      <c r="C141" s="267"/>
      <c r="D141" s="267"/>
      <c r="E141" s="267"/>
      <c r="F141" s="267"/>
      <c r="G141" s="267"/>
    </row>
    <row r="142" spans="1:7" ht="15" customHeight="1" x14ac:dyDescent="0.25">
      <c r="A142" s="7" t="s">
        <v>129</v>
      </c>
      <c r="B142" s="55" t="s">
        <v>20</v>
      </c>
      <c r="C142" s="59"/>
      <c r="D142" s="10">
        <f t="shared" ref="D142:D148" si="6">E142+G142</f>
        <v>81951</v>
      </c>
      <c r="E142" s="33">
        <f>E143+E145</f>
        <v>67471</v>
      </c>
      <c r="F142" s="33">
        <f>F143+F145</f>
        <v>0</v>
      </c>
      <c r="G142" s="33">
        <f>G143+G145</f>
        <v>14480</v>
      </c>
    </row>
    <row r="143" spans="1:7" ht="15" customHeight="1" x14ac:dyDescent="0.25">
      <c r="A143" s="13"/>
      <c r="B143" s="56"/>
      <c r="C143" s="59" t="s">
        <v>25</v>
      </c>
      <c r="D143" s="10">
        <f t="shared" si="6"/>
        <v>67471</v>
      </c>
      <c r="E143" s="33">
        <f>E144</f>
        <v>67471</v>
      </c>
      <c r="F143" s="33">
        <f>F144</f>
        <v>0</v>
      </c>
      <c r="G143" s="33">
        <f>G144</f>
        <v>0</v>
      </c>
    </row>
    <row r="144" spans="1:7" s="26" customFormat="1" ht="15" customHeight="1" x14ac:dyDescent="0.2">
      <c r="A144" s="138"/>
      <c r="B144" s="133" t="s">
        <v>265</v>
      </c>
      <c r="C144" s="59" t="s">
        <v>25</v>
      </c>
      <c r="D144" s="79">
        <f t="shared" si="6"/>
        <v>67471</v>
      </c>
      <c r="E144" s="156">
        <v>67471</v>
      </c>
      <c r="F144" s="65"/>
      <c r="G144" s="65"/>
    </row>
    <row r="145" spans="1:7" ht="15" customHeight="1" x14ac:dyDescent="0.25">
      <c r="A145" s="13"/>
      <c r="B145" s="56"/>
      <c r="C145" s="28" t="s">
        <v>32</v>
      </c>
      <c r="D145" s="10">
        <f t="shared" si="6"/>
        <v>14480</v>
      </c>
      <c r="E145" s="10">
        <f>E146</f>
        <v>0</v>
      </c>
      <c r="F145" s="10">
        <f>F146</f>
        <v>0</v>
      </c>
      <c r="G145" s="10">
        <f>G146</f>
        <v>14480</v>
      </c>
    </row>
    <row r="146" spans="1:7" s="26" customFormat="1" ht="15" customHeight="1" x14ac:dyDescent="0.25">
      <c r="A146" s="138"/>
      <c r="B146" s="133" t="s">
        <v>265</v>
      </c>
      <c r="C146" s="103" t="s">
        <v>32</v>
      </c>
      <c r="D146" s="21">
        <f t="shared" si="6"/>
        <v>14480</v>
      </c>
      <c r="E146" s="243"/>
      <c r="F146" s="243"/>
      <c r="G146" s="243">
        <v>14480</v>
      </c>
    </row>
    <row r="147" spans="1:7" ht="15" customHeight="1" x14ac:dyDescent="0.25">
      <c r="A147" s="68" t="s">
        <v>130</v>
      </c>
      <c r="B147" s="241" t="s">
        <v>281</v>
      </c>
      <c r="C147" s="17"/>
      <c r="D147" s="1">
        <f t="shared" si="6"/>
        <v>81951</v>
      </c>
      <c r="E147" s="1">
        <f>E148</f>
        <v>67471</v>
      </c>
      <c r="F147" s="1">
        <f>F148</f>
        <v>0</v>
      </c>
      <c r="G147" s="1">
        <f>G148</f>
        <v>14480</v>
      </c>
    </row>
    <row r="148" spans="1:7" s="26" customFormat="1" ht="15" customHeight="1" x14ac:dyDescent="0.2">
      <c r="A148" s="234"/>
      <c r="B148" s="242" t="s">
        <v>265</v>
      </c>
      <c r="C148" s="17"/>
      <c r="D148" s="83">
        <f t="shared" si="6"/>
        <v>81951</v>
      </c>
      <c r="E148" s="83">
        <f>E144+E146</f>
        <v>67471</v>
      </c>
      <c r="F148" s="83">
        <f>F144+F146</f>
        <v>0</v>
      </c>
      <c r="G148" s="83">
        <f>G144+G146</f>
        <v>14480</v>
      </c>
    </row>
    <row r="149" spans="1:7" ht="18.75" customHeight="1" x14ac:dyDescent="0.25">
      <c r="A149" s="13" t="s">
        <v>131</v>
      </c>
      <c r="B149" s="274" t="s">
        <v>74</v>
      </c>
      <c r="C149" s="267"/>
      <c r="D149" s="267"/>
      <c r="E149" s="267"/>
      <c r="F149" s="267"/>
      <c r="G149" s="267"/>
    </row>
    <row r="150" spans="1:7" ht="15" customHeight="1" x14ac:dyDescent="0.25">
      <c r="A150" s="27" t="s">
        <v>132</v>
      </c>
      <c r="B150" s="145" t="s">
        <v>20</v>
      </c>
      <c r="C150" s="28" t="s">
        <v>32</v>
      </c>
      <c r="D150" s="29">
        <f t="shared" ref="D150:D180" si="7">E150+G150</f>
        <v>34895</v>
      </c>
      <c r="E150" s="146">
        <f>E151</f>
        <v>0</v>
      </c>
      <c r="F150" s="146">
        <f>F151</f>
        <v>0</v>
      </c>
      <c r="G150" s="146">
        <f>G151</f>
        <v>34895</v>
      </c>
    </row>
    <row r="151" spans="1:7" s="26" customFormat="1" ht="15" customHeight="1" x14ac:dyDescent="0.2">
      <c r="A151" s="138"/>
      <c r="B151" s="133" t="s">
        <v>265</v>
      </c>
      <c r="C151" s="28" t="s">
        <v>32</v>
      </c>
      <c r="D151" s="65">
        <f t="shared" si="7"/>
        <v>34895</v>
      </c>
      <c r="E151" s="65"/>
      <c r="F151" s="65"/>
      <c r="G151" s="65">
        <v>34895</v>
      </c>
    </row>
    <row r="152" spans="1:7" ht="15" customHeight="1" x14ac:dyDescent="0.25">
      <c r="A152" s="27" t="s">
        <v>133</v>
      </c>
      <c r="B152" s="21" t="s">
        <v>10</v>
      </c>
      <c r="C152" s="28" t="s">
        <v>32</v>
      </c>
      <c r="D152" s="10">
        <f t="shared" si="7"/>
        <v>349</v>
      </c>
      <c r="E152" s="29">
        <f>E153</f>
        <v>0</v>
      </c>
      <c r="F152" s="29">
        <f>F153</f>
        <v>0</v>
      </c>
      <c r="G152" s="29">
        <f>G153</f>
        <v>349</v>
      </c>
    </row>
    <row r="153" spans="1:7" s="26" customFormat="1" ht="15" customHeight="1" x14ac:dyDescent="0.25">
      <c r="A153" s="57"/>
      <c r="B153" s="157" t="s">
        <v>277</v>
      </c>
      <c r="C153" s="28" t="s">
        <v>32</v>
      </c>
      <c r="D153" s="79">
        <f t="shared" si="7"/>
        <v>349</v>
      </c>
      <c r="E153" s="65"/>
      <c r="F153" s="65"/>
      <c r="G153" s="65">
        <v>349</v>
      </c>
    </row>
    <row r="154" spans="1:7" ht="15" customHeight="1" x14ac:dyDescent="0.25">
      <c r="A154" s="27" t="s">
        <v>134</v>
      </c>
      <c r="B154" s="21" t="s">
        <v>15</v>
      </c>
      <c r="C154" s="28" t="s">
        <v>32</v>
      </c>
      <c r="D154" s="10">
        <f t="shared" si="7"/>
        <v>191</v>
      </c>
      <c r="E154" s="29">
        <f>E155</f>
        <v>191</v>
      </c>
      <c r="F154" s="29">
        <f>F155</f>
        <v>0</v>
      </c>
      <c r="G154" s="29">
        <f>G155</f>
        <v>0</v>
      </c>
    </row>
    <row r="155" spans="1:7" s="26" customFormat="1" ht="15" customHeight="1" x14ac:dyDescent="0.25">
      <c r="A155" s="57"/>
      <c r="B155" s="157" t="s">
        <v>277</v>
      </c>
      <c r="C155" s="28" t="s">
        <v>32</v>
      </c>
      <c r="D155" s="79">
        <f t="shared" si="7"/>
        <v>191</v>
      </c>
      <c r="E155" s="65">
        <v>191</v>
      </c>
      <c r="F155" s="65"/>
      <c r="G155" s="65"/>
    </row>
    <row r="156" spans="1:7" ht="15" customHeight="1" x14ac:dyDescent="0.25">
      <c r="A156" s="27" t="s">
        <v>135</v>
      </c>
      <c r="B156" s="21" t="s">
        <v>27</v>
      </c>
      <c r="C156" s="28" t="s">
        <v>32</v>
      </c>
      <c r="D156" s="10">
        <f t="shared" si="7"/>
        <v>1378</v>
      </c>
      <c r="E156" s="29">
        <f>E157</f>
        <v>1378</v>
      </c>
      <c r="F156" s="29">
        <f>F157</f>
        <v>0</v>
      </c>
      <c r="G156" s="29">
        <f>G157</f>
        <v>0</v>
      </c>
    </row>
    <row r="157" spans="1:7" s="26" customFormat="1" ht="15" customHeight="1" x14ac:dyDescent="0.25">
      <c r="A157" s="57"/>
      <c r="B157" s="157" t="s">
        <v>277</v>
      </c>
      <c r="C157" s="28" t="s">
        <v>32</v>
      </c>
      <c r="D157" s="79">
        <f t="shared" si="7"/>
        <v>1378</v>
      </c>
      <c r="E157" s="65">
        <v>1378</v>
      </c>
      <c r="F157" s="65"/>
      <c r="G157" s="65"/>
    </row>
    <row r="158" spans="1:7" ht="15" customHeight="1" x14ac:dyDescent="0.25">
      <c r="A158" s="27" t="s">
        <v>136</v>
      </c>
      <c r="B158" s="21" t="s">
        <v>178</v>
      </c>
      <c r="C158" s="28" t="s">
        <v>32</v>
      </c>
      <c r="D158" s="10">
        <f t="shared" si="7"/>
        <v>269</v>
      </c>
      <c r="E158" s="29">
        <f>E159</f>
        <v>269</v>
      </c>
      <c r="F158" s="29">
        <f>F159</f>
        <v>0</v>
      </c>
      <c r="G158" s="29">
        <f>G159</f>
        <v>0</v>
      </c>
    </row>
    <row r="159" spans="1:7" s="26" customFormat="1" ht="15" customHeight="1" x14ac:dyDescent="0.25">
      <c r="A159" s="57"/>
      <c r="B159" s="157" t="s">
        <v>277</v>
      </c>
      <c r="C159" s="28" t="s">
        <v>32</v>
      </c>
      <c r="D159" s="79">
        <f t="shared" si="7"/>
        <v>269</v>
      </c>
      <c r="E159" s="65">
        <v>269</v>
      </c>
      <c r="F159" s="65"/>
      <c r="G159" s="65"/>
    </row>
    <row r="160" spans="1:7" ht="15" customHeight="1" x14ac:dyDescent="0.25">
      <c r="A160" s="27" t="s">
        <v>137</v>
      </c>
      <c r="B160" s="21" t="s">
        <v>64</v>
      </c>
      <c r="C160" s="28" t="s">
        <v>32</v>
      </c>
      <c r="D160" s="10">
        <f t="shared" si="7"/>
        <v>217</v>
      </c>
      <c r="E160" s="29">
        <f>E161</f>
        <v>217</v>
      </c>
      <c r="F160" s="29">
        <f>F161</f>
        <v>0</v>
      </c>
      <c r="G160" s="29">
        <f>G161</f>
        <v>0</v>
      </c>
    </row>
    <row r="161" spans="1:7" s="26" customFormat="1" ht="15" customHeight="1" x14ac:dyDescent="0.25">
      <c r="A161" s="57"/>
      <c r="B161" s="157" t="s">
        <v>277</v>
      </c>
      <c r="C161" s="28" t="s">
        <v>32</v>
      </c>
      <c r="D161" s="79">
        <f t="shared" si="7"/>
        <v>217</v>
      </c>
      <c r="E161" s="65">
        <v>217</v>
      </c>
      <c r="F161" s="65"/>
      <c r="G161" s="65"/>
    </row>
    <row r="162" spans="1:7" ht="15" customHeight="1" x14ac:dyDescent="0.25">
      <c r="A162" s="27" t="s">
        <v>138</v>
      </c>
      <c r="B162" s="21" t="s">
        <v>65</v>
      </c>
      <c r="C162" s="28" t="s">
        <v>32</v>
      </c>
      <c r="D162" s="10">
        <f t="shared" si="7"/>
        <v>287</v>
      </c>
      <c r="E162" s="29">
        <f>E163</f>
        <v>287</v>
      </c>
      <c r="F162" s="29">
        <f>F163</f>
        <v>0</v>
      </c>
      <c r="G162" s="29">
        <f>G163</f>
        <v>0</v>
      </c>
    </row>
    <row r="163" spans="1:7" s="26" customFormat="1" ht="15" customHeight="1" x14ac:dyDescent="0.25">
      <c r="A163" s="57"/>
      <c r="B163" s="157" t="s">
        <v>277</v>
      </c>
      <c r="C163" s="28" t="s">
        <v>32</v>
      </c>
      <c r="D163" s="79">
        <f t="shared" si="7"/>
        <v>287</v>
      </c>
      <c r="E163" s="65">
        <v>287</v>
      </c>
      <c r="F163" s="65"/>
      <c r="G163" s="65"/>
    </row>
    <row r="164" spans="1:7" ht="15" customHeight="1" x14ac:dyDescent="0.25">
      <c r="A164" s="27" t="s">
        <v>139</v>
      </c>
      <c r="B164" s="21" t="s">
        <v>28</v>
      </c>
      <c r="C164" s="28" t="s">
        <v>32</v>
      </c>
      <c r="D164" s="10">
        <f t="shared" si="7"/>
        <v>212</v>
      </c>
      <c r="E164" s="29">
        <f>E165</f>
        <v>212</v>
      </c>
      <c r="F164" s="29">
        <f>F165</f>
        <v>0</v>
      </c>
      <c r="G164" s="29">
        <f>G165</f>
        <v>0</v>
      </c>
    </row>
    <row r="165" spans="1:7" s="26" customFormat="1" ht="15" customHeight="1" x14ac:dyDescent="0.25">
      <c r="A165" s="57"/>
      <c r="B165" s="157" t="s">
        <v>277</v>
      </c>
      <c r="C165" s="28" t="s">
        <v>32</v>
      </c>
      <c r="D165" s="79">
        <f t="shared" si="7"/>
        <v>212</v>
      </c>
      <c r="E165" s="65">
        <v>212</v>
      </c>
      <c r="F165" s="65"/>
      <c r="G165" s="65"/>
    </row>
    <row r="166" spans="1:7" ht="15" customHeight="1" x14ac:dyDescent="0.25">
      <c r="A166" s="27" t="s">
        <v>140</v>
      </c>
      <c r="B166" s="21" t="s">
        <v>29</v>
      </c>
      <c r="C166" s="28" t="s">
        <v>32</v>
      </c>
      <c r="D166" s="10">
        <f t="shared" si="7"/>
        <v>202</v>
      </c>
      <c r="E166" s="29">
        <f>E167</f>
        <v>202</v>
      </c>
      <c r="F166" s="29">
        <f>F167</f>
        <v>0</v>
      </c>
      <c r="G166" s="29">
        <f>G167</f>
        <v>0</v>
      </c>
    </row>
    <row r="167" spans="1:7" s="26" customFormat="1" ht="15" customHeight="1" x14ac:dyDescent="0.25">
      <c r="A167" s="57"/>
      <c r="B167" s="157" t="s">
        <v>277</v>
      </c>
      <c r="C167" s="28" t="s">
        <v>32</v>
      </c>
      <c r="D167" s="79">
        <f t="shared" si="7"/>
        <v>202</v>
      </c>
      <c r="E167" s="65">
        <v>202</v>
      </c>
      <c r="F167" s="65"/>
      <c r="G167" s="65"/>
    </row>
    <row r="168" spans="1:7" ht="15" customHeight="1" x14ac:dyDescent="0.25">
      <c r="A168" s="27" t="s">
        <v>180</v>
      </c>
      <c r="B168" s="21" t="s">
        <v>75</v>
      </c>
      <c r="C168" s="28" t="s">
        <v>32</v>
      </c>
      <c r="D168" s="10">
        <f t="shared" si="7"/>
        <v>99</v>
      </c>
      <c r="E168" s="29">
        <f>E169</f>
        <v>99</v>
      </c>
      <c r="F168" s="29">
        <f>F169</f>
        <v>0</v>
      </c>
      <c r="G168" s="29">
        <f>G169</f>
        <v>0</v>
      </c>
    </row>
    <row r="169" spans="1:7" s="26" customFormat="1" ht="15" customHeight="1" x14ac:dyDescent="0.25">
      <c r="A169" s="57"/>
      <c r="B169" s="157" t="s">
        <v>277</v>
      </c>
      <c r="C169" s="28" t="s">
        <v>32</v>
      </c>
      <c r="D169" s="79">
        <f t="shared" si="7"/>
        <v>99</v>
      </c>
      <c r="E169" s="65">
        <v>99</v>
      </c>
      <c r="F169" s="65"/>
      <c r="G169" s="65"/>
    </row>
    <row r="170" spans="1:7" ht="15" customHeight="1" x14ac:dyDescent="0.25">
      <c r="A170" s="27" t="s">
        <v>141</v>
      </c>
      <c r="B170" s="21" t="s">
        <v>169</v>
      </c>
      <c r="C170" s="28" t="s">
        <v>32</v>
      </c>
      <c r="D170" s="10">
        <f t="shared" si="7"/>
        <v>105</v>
      </c>
      <c r="E170" s="29">
        <f>E171</f>
        <v>105</v>
      </c>
      <c r="F170" s="29">
        <f>F171</f>
        <v>0</v>
      </c>
      <c r="G170" s="29">
        <f>G171</f>
        <v>0</v>
      </c>
    </row>
    <row r="171" spans="1:7" s="26" customFormat="1" ht="15" customHeight="1" x14ac:dyDescent="0.25">
      <c r="A171" s="57"/>
      <c r="B171" s="157" t="s">
        <v>277</v>
      </c>
      <c r="C171" s="28" t="s">
        <v>32</v>
      </c>
      <c r="D171" s="79">
        <f t="shared" si="7"/>
        <v>105</v>
      </c>
      <c r="E171" s="65">
        <v>105</v>
      </c>
      <c r="F171" s="65"/>
      <c r="G171" s="65"/>
    </row>
    <row r="172" spans="1:7" ht="15" customHeight="1" x14ac:dyDescent="0.25">
      <c r="A172" s="27" t="s">
        <v>142</v>
      </c>
      <c r="B172" s="21" t="s">
        <v>30</v>
      </c>
      <c r="C172" s="28" t="s">
        <v>32</v>
      </c>
      <c r="D172" s="10">
        <f t="shared" si="7"/>
        <v>286</v>
      </c>
      <c r="E172" s="29">
        <f>E173</f>
        <v>286</v>
      </c>
      <c r="F172" s="29">
        <f>F173</f>
        <v>0</v>
      </c>
      <c r="G172" s="29">
        <f>G173</f>
        <v>0</v>
      </c>
    </row>
    <row r="173" spans="1:7" s="26" customFormat="1" ht="15" customHeight="1" x14ac:dyDescent="0.25">
      <c r="A173" s="57"/>
      <c r="B173" s="157" t="s">
        <v>277</v>
      </c>
      <c r="C173" s="28" t="s">
        <v>32</v>
      </c>
      <c r="D173" s="79">
        <f t="shared" si="7"/>
        <v>286</v>
      </c>
      <c r="E173" s="65">
        <v>286</v>
      </c>
      <c r="F173" s="65"/>
      <c r="G173" s="65"/>
    </row>
    <row r="174" spans="1:7" ht="15" customHeight="1" x14ac:dyDescent="0.25">
      <c r="A174" s="27" t="s">
        <v>143</v>
      </c>
      <c r="B174" s="21" t="s">
        <v>31</v>
      </c>
      <c r="C174" s="28" t="s">
        <v>32</v>
      </c>
      <c r="D174" s="10">
        <f t="shared" si="7"/>
        <v>2805</v>
      </c>
      <c r="E174" s="29">
        <f>E175</f>
        <v>2805</v>
      </c>
      <c r="F174" s="29">
        <f>F175</f>
        <v>0</v>
      </c>
      <c r="G174" s="29">
        <f>G175</f>
        <v>0</v>
      </c>
    </row>
    <row r="175" spans="1:7" s="26" customFormat="1" ht="15" customHeight="1" x14ac:dyDescent="0.25">
      <c r="A175" s="31"/>
      <c r="B175" s="157" t="s">
        <v>277</v>
      </c>
      <c r="C175" s="28" t="s">
        <v>32</v>
      </c>
      <c r="D175" s="79">
        <f t="shared" si="7"/>
        <v>2805</v>
      </c>
      <c r="E175" s="65">
        <v>2805</v>
      </c>
      <c r="F175" s="65"/>
      <c r="G175" s="65"/>
    </row>
    <row r="176" spans="1:7" ht="15" customHeight="1" x14ac:dyDescent="0.25">
      <c r="A176" s="27" t="s">
        <v>144</v>
      </c>
      <c r="B176" s="32" t="s">
        <v>72</v>
      </c>
      <c r="C176" s="28" t="s">
        <v>32</v>
      </c>
      <c r="D176" s="10">
        <f t="shared" si="7"/>
        <v>2871</v>
      </c>
      <c r="E176" s="29">
        <f>E177</f>
        <v>2871</v>
      </c>
      <c r="F176" s="29">
        <f>F177</f>
        <v>0</v>
      </c>
      <c r="G176" s="29">
        <f>G177</f>
        <v>0</v>
      </c>
    </row>
    <row r="177" spans="1:7" s="26" customFormat="1" ht="15" customHeight="1" x14ac:dyDescent="0.25">
      <c r="A177" s="31"/>
      <c r="B177" s="157" t="s">
        <v>277</v>
      </c>
      <c r="C177" s="28" t="s">
        <v>32</v>
      </c>
      <c r="D177" s="79">
        <f t="shared" si="7"/>
        <v>2871</v>
      </c>
      <c r="E177" s="65">
        <v>2871</v>
      </c>
      <c r="F177" s="65"/>
      <c r="G177" s="65"/>
    </row>
    <row r="178" spans="1:7" ht="15" customHeight="1" x14ac:dyDescent="0.25">
      <c r="A178" s="68" t="s">
        <v>145</v>
      </c>
      <c r="B178" s="241" t="s">
        <v>282</v>
      </c>
      <c r="C178" s="17"/>
      <c r="D178" s="1">
        <f t="shared" si="7"/>
        <v>44166</v>
      </c>
      <c r="E178" s="1">
        <f>E179+E180</f>
        <v>8922</v>
      </c>
      <c r="F178" s="1">
        <f>F179+F180</f>
        <v>0</v>
      </c>
      <c r="G178" s="1">
        <f>G179+G180</f>
        <v>35244</v>
      </c>
    </row>
    <row r="179" spans="1:7" ht="15" customHeight="1" x14ac:dyDescent="0.25">
      <c r="A179" s="81"/>
      <c r="B179" s="238" t="s">
        <v>265</v>
      </c>
      <c r="C179" s="17"/>
      <c r="D179" s="83">
        <f t="shared" si="7"/>
        <v>34895</v>
      </c>
      <c r="E179" s="71">
        <f>E151</f>
        <v>0</v>
      </c>
      <c r="F179" s="71">
        <f>F151</f>
        <v>0</v>
      </c>
      <c r="G179" s="83">
        <f>G151</f>
        <v>34895</v>
      </c>
    </row>
    <row r="180" spans="1:7" s="26" customFormat="1" ht="15" customHeight="1" x14ac:dyDescent="0.2">
      <c r="A180" s="234"/>
      <c r="B180" s="240" t="s">
        <v>273</v>
      </c>
      <c r="C180" s="17"/>
      <c r="D180" s="83">
        <f t="shared" si="7"/>
        <v>9271</v>
      </c>
      <c r="E180" s="83">
        <f>E153+E155+E157+E159+E161+E163+E165+E167+E169+E171+E173+E175+E177</f>
        <v>8922</v>
      </c>
      <c r="F180" s="83">
        <f>F153+F155+F157+F159+F161+F163+F165+F167+F169+F171+F173+F175+F177</f>
        <v>0</v>
      </c>
      <c r="G180" s="83">
        <f>G153+G155+G157+G159+G161+G163+G165+G167+G169+G171+G173+G175+G177</f>
        <v>349</v>
      </c>
    </row>
    <row r="181" spans="1:7" ht="18.75" customHeight="1" x14ac:dyDescent="0.25">
      <c r="A181" s="11" t="s">
        <v>146</v>
      </c>
      <c r="B181" s="279" t="s">
        <v>76</v>
      </c>
      <c r="C181" s="267"/>
      <c r="D181" s="267"/>
      <c r="E181" s="267"/>
      <c r="F181" s="267"/>
      <c r="G181" s="267"/>
    </row>
    <row r="182" spans="1:7" ht="15" customHeight="1" x14ac:dyDescent="0.25">
      <c r="A182" s="13" t="s">
        <v>147</v>
      </c>
      <c r="B182" s="21" t="s">
        <v>58</v>
      </c>
      <c r="C182" s="22" t="s">
        <v>24</v>
      </c>
      <c r="D182" s="10">
        <f t="shared" ref="D182:D196" si="8">E182+G182</f>
        <v>19369</v>
      </c>
      <c r="E182" s="33">
        <f>E183</f>
        <v>19369</v>
      </c>
      <c r="F182" s="33">
        <f>F183</f>
        <v>0</v>
      </c>
      <c r="G182" s="33">
        <f>G183</f>
        <v>0</v>
      </c>
    </row>
    <row r="183" spans="1:7" s="26" customFormat="1" ht="15" customHeight="1" x14ac:dyDescent="0.25">
      <c r="A183" s="99"/>
      <c r="B183" s="157" t="s">
        <v>277</v>
      </c>
      <c r="C183" s="22" t="s">
        <v>24</v>
      </c>
      <c r="D183" s="79">
        <f t="shared" si="8"/>
        <v>19369</v>
      </c>
      <c r="E183" s="79">
        <v>19369</v>
      </c>
      <c r="F183" s="79"/>
      <c r="G183" s="79"/>
    </row>
    <row r="184" spans="1:7" ht="15" customHeight="1" x14ac:dyDescent="0.25">
      <c r="A184" s="50" t="s">
        <v>181</v>
      </c>
      <c r="B184" s="21" t="s">
        <v>59</v>
      </c>
      <c r="C184" s="22" t="s">
        <v>24</v>
      </c>
      <c r="D184" s="10">
        <f t="shared" si="8"/>
        <v>1685</v>
      </c>
      <c r="E184" s="10">
        <f>E185</f>
        <v>1685</v>
      </c>
      <c r="F184" s="10">
        <f>F185</f>
        <v>0</v>
      </c>
      <c r="G184" s="10">
        <f>G185</f>
        <v>0</v>
      </c>
    </row>
    <row r="185" spans="1:7" s="26" customFormat="1" ht="15" customHeight="1" x14ac:dyDescent="0.25">
      <c r="A185" s="95"/>
      <c r="B185" s="157" t="s">
        <v>277</v>
      </c>
      <c r="C185" s="22" t="s">
        <v>24</v>
      </c>
      <c r="D185" s="79">
        <f t="shared" si="8"/>
        <v>1685</v>
      </c>
      <c r="E185" s="79">
        <v>1685</v>
      </c>
      <c r="F185" s="79"/>
      <c r="G185" s="79"/>
    </row>
    <row r="186" spans="1:7" ht="15.75" customHeight="1" x14ac:dyDescent="0.25">
      <c r="A186" s="7" t="s">
        <v>148</v>
      </c>
      <c r="B186" s="18" t="s">
        <v>185</v>
      </c>
      <c r="C186" s="9" t="s">
        <v>24</v>
      </c>
      <c r="D186" s="10">
        <f t="shared" si="8"/>
        <v>1175</v>
      </c>
      <c r="E186" s="33">
        <f>E187+E188</f>
        <v>1175</v>
      </c>
      <c r="F186" s="33">
        <f>F187+F188</f>
        <v>0</v>
      </c>
      <c r="G186" s="33">
        <f>G187+G188</f>
        <v>0</v>
      </c>
    </row>
    <row r="187" spans="1:7" ht="15.75" hidden="1" customHeight="1" x14ac:dyDescent="0.25">
      <c r="A187" s="13"/>
      <c r="B187" s="158" t="s">
        <v>265</v>
      </c>
      <c r="C187" s="22" t="s">
        <v>24</v>
      </c>
      <c r="D187" s="10">
        <f t="shared" si="8"/>
        <v>0</v>
      </c>
      <c r="E187" s="33"/>
      <c r="F187" s="33"/>
      <c r="G187" s="33"/>
    </row>
    <row r="188" spans="1:7" s="26" customFormat="1" ht="15" customHeight="1" x14ac:dyDescent="0.25">
      <c r="A188" s="99"/>
      <c r="B188" s="157" t="s">
        <v>277</v>
      </c>
      <c r="C188" s="22" t="s">
        <v>24</v>
      </c>
      <c r="D188" s="79">
        <f t="shared" si="8"/>
        <v>1175</v>
      </c>
      <c r="E188" s="79">
        <v>1175</v>
      </c>
      <c r="F188" s="79"/>
      <c r="G188" s="79"/>
    </row>
    <row r="189" spans="1:7" ht="15" customHeight="1" x14ac:dyDescent="0.25">
      <c r="A189" s="34" t="s">
        <v>206</v>
      </c>
      <c r="B189" s="35" t="s">
        <v>238</v>
      </c>
      <c r="C189" s="17"/>
      <c r="D189" s="1">
        <f t="shared" si="8"/>
        <v>22229</v>
      </c>
      <c r="E189" s="1">
        <f>E190+E191</f>
        <v>22229</v>
      </c>
      <c r="F189" s="1">
        <f>F190+F191</f>
        <v>0</v>
      </c>
      <c r="G189" s="1">
        <f>G190+G191</f>
        <v>0</v>
      </c>
    </row>
    <row r="190" spans="1:7" s="26" customFormat="1" ht="15" hidden="1" customHeight="1" x14ac:dyDescent="0.2">
      <c r="A190" s="239"/>
      <c r="B190" s="238" t="s">
        <v>265</v>
      </c>
      <c r="C190" s="17"/>
      <c r="D190" s="83">
        <f t="shared" si="8"/>
        <v>0</v>
      </c>
      <c r="E190" s="83">
        <f>E187</f>
        <v>0</v>
      </c>
      <c r="F190" s="83">
        <f>F187</f>
        <v>0</v>
      </c>
      <c r="G190" s="83">
        <f>G187</f>
        <v>0</v>
      </c>
    </row>
    <row r="191" spans="1:7" s="26" customFormat="1" ht="15" customHeight="1" x14ac:dyDescent="0.2">
      <c r="A191" s="239"/>
      <c r="B191" s="238" t="s">
        <v>285</v>
      </c>
      <c r="C191" s="20"/>
      <c r="D191" s="83">
        <f t="shared" si="8"/>
        <v>22229</v>
      </c>
      <c r="E191" s="83">
        <f>E183+E185+E188</f>
        <v>22229</v>
      </c>
      <c r="F191" s="83">
        <f>F183+F185+F188</f>
        <v>0</v>
      </c>
      <c r="G191" s="83">
        <f>G183+G185+G188</f>
        <v>0</v>
      </c>
    </row>
    <row r="192" spans="1:7" ht="15" customHeight="1" x14ac:dyDescent="0.25">
      <c r="A192" s="84" t="s">
        <v>207</v>
      </c>
      <c r="B192" s="85" t="s">
        <v>191</v>
      </c>
      <c r="C192" s="38"/>
      <c r="D192" s="39">
        <f t="shared" si="8"/>
        <v>592889</v>
      </c>
      <c r="E192" s="39">
        <f>E193+E194+E195+E196</f>
        <v>357988</v>
      </c>
      <c r="F192" s="39">
        <f>F193+F194+F195+F196</f>
        <v>8844</v>
      </c>
      <c r="G192" s="39">
        <f>G193+G194+G195+G196</f>
        <v>234901</v>
      </c>
    </row>
    <row r="193" spans="1:7" s="26" customFormat="1" ht="15" customHeight="1" x14ac:dyDescent="0.2">
      <c r="A193" s="236"/>
      <c r="B193" s="238" t="s">
        <v>265</v>
      </c>
      <c r="C193" s="17"/>
      <c r="D193" s="83">
        <f t="shared" si="8"/>
        <v>465278</v>
      </c>
      <c r="E193" s="83">
        <f>E39+E72+E139+E148+E179+E190</f>
        <v>242173</v>
      </c>
      <c r="F193" s="83">
        <f>F39+F72+F139+F148+F179+F190</f>
        <v>0</v>
      </c>
      <c r="G193" s="83">
        <f>G39+G72+G139+G148+G179+G190</f>
        <v>223105</v>
      </c>
    </row>
    <row r="194" spans="1:7" s="26" customFormat="1" ht="15" customHeight="1" x14ac:dyDescent="0.2">
      <c r="A194" s="236"/>
      <c r="B194" s="237" t="s">
        <v>273</v>
      </c>
      <c r="C194" s="17"/>
      <c r="D194" s="83">
        <f t="shared" si="8"/>
        <v>119426</v>
      </c>
      <c r="E194" s="83">
        <f>E40++E74+E82+E140+E180+E191</f>
        <v>107630</v>
      </c>
      <c r="F194" s="83">
        <f>F40++F74+F82+F140+F180+F191</f>
        <v>8844</v>
      </c>
      <c r="G194" s="83">
        <f>G40++G74+G82+G140+G180+G191</f>
        <v>11796</v>
      </c>
    </row>
    <row r="195" spans="1:7" s="26" customFormat="1" ht="25.5" customHeight="1" x14ac:dyDescent="0.2">
      <c r="A195" s="236"/>
      <c r="B195" s="235" t="s">
        <v>67</v>
      </c>
      <c r="C195" s="17"/>
      <c r="D195" s="83">
        <f t="shared" si="8"/>
        <v>292</v>
      </c>
      <c r="E195" s="83">
        <f>E75</f>
        <v>292</v>
      </c>
      <c r="F195" s="83"/>
      <c r="G195" s="83"/>
    </row>
    <row r="196" spans="1:7" s="26" customFormat="1" ht="15" customHeight="1" x14ac:dyDescent="0.2">
      <c r="A196" s="234"/>
      <c r="B196" s="233" t="s">
        <v>271</v>
      </c>
      <c r="C196" s="20"/>
      <c r="D196" s="83">
        <f t="shared" si="8"/>
        <v>7893</v>
      </c>
      <c r="E196" s="83">
        <f>E73+E81</f>
        <v>7893</v>
      </c>
      <c r="F196" s="83">
        <f>F73+F81</f>
        <v>0</v>
      </c>
      <c r="G196" s="83">
        <f>G73+G81</f>
        <v>0</v>
      </c>
    </row>
    <row r="197" spans="1:7" ht="8.25" customHeight="1" x14ac:dyDescent="0.25">
      <c r="A197" s="40"/>
      <c r="B197" s="41"/>
      <c r="C197" s="42"/>
      <c r="D197" s="41"/>
      <c r="E197" s="41"/>
      <c r="F197" s="43"/>
      <c r="G197" s="44" t="s">
        <v>283</v>
      </c>
    </row>
    <row r="198" spans="1:7" x14ac:dyDescent="0.25">
      <c r="A198" s="40"/>
      <c r="B198" s="14"/>
      <c r="C198" s="45"/>
      <c r="D198" s="14"/>
      <c r="E198" s="14"/>
      <c r="F198" s="44"/>
      <c r="G198" s="14"/>
    </row>
    <row r="199" spans="1:7" x14ac:dyDescent="0.25">
      <c r="A199" s="14"/>
      <c r="B199" s="14"/>
      <c r="C199" s="46"/>
      <c r="D199" s="14"/>
      <c r="E199" s="14"/>
      <c r="F199" s="14"/>
      <c r="G199" s="14"/>
    </row>
    <row r="200" spans="1:7" x14ac:dyDescent="0.25">
      <c r="A200" s="14"/>
      <c r="B200" s="14"/>
      <c r="C200" s="46"/>
      <c r="D200" s="14"/>
      <c r="E200" s="14"/>
      <c r="F200" s="14"/>
      <c r="G200" s="14"/>
    </row>
    <row r="201" spans="1:7" x14ac:dyDescent="0.25">
      <c r="A201" s="14"/>
      <c r="B201" s="14"/>
      <c r="C201" s="46"/>
      <c r="D201" s="14"/>
      <c r="E201" s="14"/>
      <c r="F201" s="14"/>
      <c r="G201" s="14"/>
    </row>
    <row r="202" spans="1:7" x14ac:dyDescent="0.25">
      <c r="A202" s="14"/>
      <c r="B202" s="14"/>
      <c r="C202" s="46"/>
      <c r="D202" s="14"/>
      <c r="E202" s="14"/>
      <c r="F202" s="14"/>
      <c r="G202" s="14"/>
    </row>
    <row r="203" spans="1:7" x14ac:dyDescent="0.25">
      <c r="A203" s="14"/>
      <c r="B203" s="14"/>
      <c r="C203" s="46"/>
      <c r="D203" s="14"/>
      <c r="E203" s="14"/>
      <c r="F203" s="14"/>
      <c r="G203" s="14"/>
    </row>
    <row r="204" spans="1:7" x14ac:dyDescent="0.25">
      <c r="A204" s="14"/>
      <c r="B204" s="14"/>
      <c r="C204" s="46"/>
      <c r="D204" s="14"/>
      <c r="E204" s="14"/>
      <c r="F204" s="14"/>
      <c r="G204" s="14"/>
    </row>
    <row r="205" spans="1:7" x14ac:dyDescent="0.25">
      <c r="A205" s="14"/>
      <c r="B205" s="14"/>
      <c r="C205" s="46"/>
      <c r="D205" s="14"/>
      <c r="E205" s="14"/>
      <c r="F205" s="14"/>
      <c r="G205" s="14"/>
    </row>
    <row r="206" spans="1:7" x14ac:dyDescent="0.25">
      <c r="A206" s="14"/>
      <c r="B206" s="14"/>
      <c r="C206" s="46"/>
      <c r="D206" s="14"/>
      <c r="E206" s="14"/>
      <c r="F206" s="14"/>
      <c r="G206" s="14"/>
    </row>
    <row r="207" spans="1:7" x14ac:dyDescent="0.25">
      <c r="A207" s="14"/>
      <c r="B207" s="14"/>
      <c r="C207" s="46"/>
      <c r="D207" s="14"/>
      <c r="E207" s="14"/>
      <c r="F207" s="14"/>
      <c r="G207" s="14"/>
    </row>
    <row r="208" spans="1:7" x14ac:dyDescent="0.25">
      <c r="A208" s="14"/>
      <c r="B208" s="14"/>
      <c r="C208" s="46"/>
      <c r="D208" s="14"/>
      <c r="E208" s="14"/>
      <c r="F208" s="14"/>
      <c r="G208" s="14"/>
    </row>
    <row r="209" spans="1:7" x14ac:dyDescent="0.25">
      <c r="A209" s="14"/>
      <c r="B209" s="14"/>
      <c r="C209" s="46"/>
      <c r="D209" s="14"/>
      <c r="E209" s="14"/>
      <c r="F209" s="14"/>
      <c r="G209" s="14"/>
    </row>
    <row r="210" spans="1:7" x14ac:dyDescent="0.25">
      <c r="A210" s="14"/>
      <c r="B210" s="14"/>
      <c r="C210" s="46"/>
      <c r="D210" s="14"/>
      <c r="E210" s="14"/>
      <c r="F210" s="14"/>
      <c r="G210" s="14"/>
    </row>
    <row r="211" spans="1:7" x14ac:dyDescent="0.25">
      <c r="A211" s="14"/>
      <c r="B211" s="14"/>
      <c r="C211" s="46"/>
      <c r="D211" s="14"/>
      <c r="E211" s="14"/>
      <c r="F211" s="14"/>
      <c r="G211" s="14"/>
    </row>
    <row r="212" spans="1:7" x14ac:dyDescent="0.25">
      <c r="A212" s="14"/>
      <c r="B212" s="14"/>
      <c r="C212" s="46"/>
      <c r="D212" s="14"/>
      <c r="E212" s="14"/>
      <c r="F212" s="14"/>
      <c r="G212" s="14"/>
    </row>
    <row r="213" spans="1:7" x14ac:dyDescent="0.25">
      <c r="A213" s="14"/>
      <c r="B213" s="14"/>
      <c r="C213" s="46"/>
      <c r="D213" s="14"/>
      <c r="E213" s="14"/>
      <c r="F213" s="14"/>
      <c r="G213" s="14"/>
    </row>
    <row r="214" spans="1:7" x14ac:dyDescent="0.25">
      <c r="A214" s="14"/>
      <c r="B214" s="14"/>
      <c r="C214" s="46"/>
      <c r="D214" s="14"/>
      <c r="E214" s="14"/>
      <c r="F214" s="14"/>
      <c r="G214" s="14"/>
    </row>
    <row r="215" spans="1:7" x14ac:dyDescent="0.25">
      <c r="A215" s="14"/>
      <c r="B215" s="14"/>
      <c r="C215" s="46"/>
      <c r="D215" s="14"/>
      <c r="E215" s="14"/>
      <c r="F215" s="14"/>
      <c r="G215" s="14"/>
    </row>
    <row r="216" spans="1:7" x14ac:dyDescent="0.25">
      <c r="A216" s="14"/>
      <c r="B216" s="14"/>
      <c r="C216" s="46"/>
      <c r="D216" s="14"/>
      <c r="E216" s="14"/>
      <c r="F216" s="14"/>
      <c r="G216" s="14"/>
    </row>
    <row r="217" spans="1:7" x14ac:dyDescent="0.25">
      <c r="A217" s="14"/>
      <c r="B217" s="14"/>
      <c r="C217" s="46"/>
      <c r="D217" s="14"/>
      <c r="E217" s="14"/>
      <c r="F217" s="14"/>
      <c r="G217" s="14"/>
    </row>
    <row r="218" spans="1:7" x14ac:dyDescent="0.25">
      <c r="A218" s="14"/>
      <c r="B218" s="14"/>
      <c r="C218" s="46"/>
      <c r="D218" s="14"/>
      <c r="E218" s="14"/>
      <c r="F218" s="14"/>
      <c r="G218" s="14"/>
    </row>
    <row r="219" spans="1:7" x14ac:dyDescent="0.25">
      <c r="A219" s="14"/>
      <c r="B219" s="14"/>
      <c r="C219" s="46"/>
      <c r="D219" s="14"/>
      <c r="E219" s="14"/>
      <c r="F219" s="14"/>
      <c r="G219" s="14"/>
    </row>
    <row r="220" spans="1:7" x14ac:dyDescent="0.25">
      <c r="A220" s="14"/>
      <c r="B220" s="14"/>
      <c r="C220" s="46"/>
      <c r="D220" s="14"/>
      <c r="E220" s="14"/>
      <c r="F220" s="14"/>
      <c r="G220" s="14"/>
    </row>
    <row r="221" spans="1:7" x14ac:dyDescent="0.25">
      <c r="A221" s="14"/>
      <c r="B221" s="14"/>
      <c r="C221" s="46"/>
      <c r="D221" s="14"/>
      <c r="E221" s="14"/>
      <c r="F221" s="14"/>
      <c r="G221" s="14"/>
    </row>
    <row r="222" spans="1:7" x14ac:dyDescent="0.25">
      <c r="A222" s="14"/>
      <c r="B222" s="14"/>
      <c r="C222" s="46"/>
      <c r="D222" s="14"/>
      <c r="E222" s="14"/>
      <c r="F222" s="14"/>
      <c r="G222" s="14"/>
    </row>
    <row r="223" spans="1:7" x14ac:dyDescent="0.25">
      <c r="A223" s="14"/>
      <c r="B223" s="14"/>
      <c r="C223" s="46"/>
      <c r="D223" s="14"/>
      <c r="E223" s="14"/>
      <c r="F223" s="14"/>
      <c r="G223" s="14"/>
    </row>
    <row r="224" spans="1:7" x14ac:dyDescent="0.25">
      <c r="A224" s="14"/>
      <c r="B224" s="14"/>
      <c r="C224" s="46"/>
      <c r="D224" s="14"/>
      <c r="E224" s="14"/>
      <c r="F224" s="14"/>
      <c r="G224" s="14"/>
    </row>
    <row r="225" spans="1:7" x14ac:dyDescent="0.25">
      <c r="A225" s="14"/>
      <c r="B225" s="14"/>
      <c r="C225" s="46"/>
      <c r="D225" s="14"/>
      <c r="E225" s="14"/>
      <c r="F225" s="14"/>
      <c r="G225" s="14"/>
    </row>
    <row r="226" spans="1:7" x14ac:dyDescent="0.25">
      <c r="A226" s="14"/>
      <c r="B226" s="14"/>
      <c r="C226" s="46"/>
      <c r="D226" s="14"/>
      <c r="E226" s="14"/>
      <c r="F226" s="14"/>
      <c r="G226" s="14"/>
    </row>
    <row r="227" spans="1:7" x14ac:dyDescent="0.25">
      <c r="A227" s="14"/>
      <c r="B227" s="14"/>
      <c r="C227" s="46"/>
      <c r="D227" s="14"/>
      <c r="E227" s="14"/>
      <c r="F227" s="14"/>
      <c r="G227" s="14"/>
    </row>
    <row r="228" spans="1:7" x14ac:dyDescent="0.25">
      <c r="A228" s="14"/>
      <c r="B228" s="14"/>
      <c r="C228" s="46"/>
      <c r="D228" s="14"/>
      <c r="E228" s="14"/>
      <c r="F228" s="14"/>
      <c r="G228" s="14"/>
    </row>
    <row r="229" spans="1:7" x14ac:dyDescent="0.25">
      <c r="A229" s="14"/>
      <c r="B229" s="14"/>
      <c r="C229" s="46"/>
      <c r="D229" s="14"/>
      <c r="E229" s="14"/>
      <c r="F229" s="14"/>
      <c r="G229" s="14"/>
    </row>
    <row r="230" spans="1:7" x14ac:dyDescent="0.25">
      <c r="A230" s="14"/>
      <c r="B230" s="14"/>
      <c r="C230" s="46"/>
      <c r="D230" s="14"/>
      <c r="E230" s="14"/>
      <c r="F230" s="14"/>
      <c r="G230" s="14"/>
    </row>
    <row r="231" spans="1:7" x14ac:dyDescent="0.25">
      <c r="A231" s="14"/>
      <c r="B231" s="14"/>
      <c r="C231" s="46"/>
      <c r="D231" s="14"/>
      <c r="E231" s="14"/>
      <c r="F231" s="14"/>
      <c r="G231" s="14"/>
    </row>
    <row r="232" spans="1:7" x14ac:dyDescent="0.25">
      <c r="A232" s="14"/>
      <c r="B232" s="14"/>
      <c r="C232" s="46"/>
      <c r="D232" s="14"/>
      <c r="E232" s="14"/>
      <c r="F232" s="14"/>
      <c r="G232" s="14"/>
    </row>
    <row r="233" spans="1:7" x14ac:dyDescent="0.25">
      <c r="A233" s="14"/>
      <c r="B233" s="14"/>
      <c r="C233" s="46"/>
      <c r="D233" s="14"/>
      <c r="E233" s="14"/>
      <c r="F233" s="14"/>
      <c r="G233" s="14"/>
    </row>
    <row r="234" spans="1:7" x14ac:dyDescent="0.25">
      <c r="A234" s="14"/>
      <c r="B234" s="14"/>
      <c r="C234" s="46"/>
      <c r="D234" s="14"/>
      <c r="E234" s="14"/>
      <c r="F234" s="14"/>
      <c r="G234" s="14"/>
    </row>
    <row r="235" spans="1:7" x14ac:dyDescent="0.25">
      <c r="A235" s="14"/>
      <c r="B235" s="14"/>
      <c r="C235" s="46"/>
      <c r="D235" s="14"/>
      <c r="E235" s="14"/>
      <c r="F235" s="14"/>
      <c r="G235" s="14"/>
    </row>
    <row r="236" spans="1:7" x14ac:dyDescent="0.25">
      <c r="A236" s="14"/>
      <c r="B236" s="14"/>
      <c r="C236" s="46"/>
      <c r="D236" s="14"/>
      <c r="E236" s="14"/>
      <c r="F236" s="14"/>
      <c r="G236" s="14"/>
    </row>
    <row r="237" spans="1:7" x14ac:dyDescent="0.25">
      <c r="A237" s="14"/>
      <c r="B237" s="14"/>
      <c r="C237" s="46"/>
      <c r="D237" s="14"/>
      <c r="E237" s="14"/>
      <c r="F237" s="14"/>
      <c r="G237" s="14"/>
    </row>
    <row r="238" spans="1:7" x14ac:dyDescent="0.25">
      <c r="A238" s="14"/>
      <c r="B238" s="14"/>
      <c r="C238" s="46"/>
      <c r="D238" s="14"/>
      <c r="E238" s="14"/>
      <c r="F238" s="14"/>
      <c r="G238" s="14"/>
    </row>
    <row r="239" spans="1:7" x14ac:dyDescent="0.25">
      <c r="A239" s="14"/>
      <c r="B239" s="14"/>
      <c r="C239" s="46"/>
      <c r="D239" s="14"/>
      <c r="E239" s="14"/>
      <c r="F239" s="14"/>
      <c r="G239" s="14"/>
    </row>
    <row r="240" spans="1:7" x14ac:dyDescent="0.25">
      <c r="A240" s="14"/>
      <c r="B240" s="14"/>
      <c r="C240" s="46"/>
      <c r="D240" s="14"/>
      <c r="E240" s="14"/>
      <c r="F240" s="14"/>
      <c r="G240" s="14"/>
    </row>
    <row r="241" spans="1:7" x14ac:dyDescent="0.25">
      <c r="A241" s="14"/>
      <c r="B241" s="14"/>
      <c r="C241" s="46"/>
      <c r="D241" s="14"/>
      <c r="E241" s="14"/>
      <c r="F241" s="14"/>
      <c r="G241" s="14"/>
    </row>
    <row r="242" spans="1:7" x14ac:dyDescent="0.25">
      <c r="A242" s="14"/>
      <c r="B242" s="14"/>
      <c r="C242" s="46"/>
      <c r="D242" s="14"/>
      <c r="E242" s="14"/>
      <c r="F242" s="14"/>
      <c r="G242" s="14"/>
    </row>
    <row r="243" spans="1:7" x14ac:dyDescent="0.25">
      <c r="A243" s="14"/>
      <c r="B243" s="14"/>
      <c r="C243" s="46"/>
      <c r="D243" s="14"/>
      <c r="E243" s="14"/>
      <c r="F243" s="14"/>
      <c r="G243" s="14"/>
    </row>
    <row r="244" spans="1:7" x14ac:dyDescent="0.25">
      <c r="A244" s="14"/>
      <c r="B244" s="14"/>
      <c r="C244" s="46"/>
      <c r="D244" s="14"/>
      <c r="E244" s="14"/>
      <c r="F244" s="14"/>
      <c r="G244" s="14"/>
    </row>
    <row r="245" spans="1:7" x14ac:dyDescent="0.25">
      <c r="A245" s="14"/>
      <c r="B245" s="14"/>
      <c r="C245" s="46"/>
      <c r="D245" s="14"/>
      <c r="E245" s="14"/>
      <c r="F245" s="14"/>
      <c r="G245" s="14"/>
    </row>
    <row r="246" spans="1:7" x14ac:dyDescent="0.25">
      <c r="A246" s="14"/>
      <c r="B246" s="14"/>
      <c r="C246" s="46"/>
      <c r="D246" s="14"/>
      <c r="E246" s="14"/>
      <c r="F246" s="14"/>
      <c r="G246" s="14"/>
    </row>
    <row r="247" spans="1:7" x14ac:dyDescent="0.25">
      <c r="A247" s="14"/>
      <c r="B247" s="14"/>
      <c r="C247" s="46"/>
      <c r="D247" s="14"/>
      <c r="E247" s="14"/>
      <c r="F247" s="14"/>
      <c r="G247" s="14"/>
    </row>
    <row r="248" spans="1:7" x14ac:dyDescent="0.25">
      <c r="A248" s="14"/>
      <c r="B248" s="14"/>
      <c r="C248" s="46"/>
      <c r="D248" s="14"/>
      <c r="E248" s="14"/>
      <c r="F248" s="14"/>
      <c r="G248" s="14"/>
    </row>
    <row r="249" spans="1:7" x14ac:dyDescent="0.25">
      <c r="A249" s="14"/>
      <c r="B249" s="14"/>
      <c r="C249" s="46"/>
      <c r="D249" s="14"/>
      <c r="E249" s="14"/>
      <c r="F249" s="14"/>
      <c r="G249" s="14"/>
    </row>
    <row r="250" spans="1:7" x14ac:dyDescent="0.25">
      <c r="A250" s="14"/>
      <c r="B250" s="14"/>
      <c r="C250" s="46"/>
      <c r="D250" s="14"/>
      <c r="E250" s="14"/>
      <c r="F250" s="14"/>
      <c r="G250" s="14"/>
    </row>
    <row r="251" spans="1:7" x14ac:dyDescent="0.25">
      <c r="A251" s="14"/>
      <c r="B251" s="14"/>
      <c r="C251" s="46"/>
      <c r="D251" s="14"/>
      <c r="E251" s="14"/>
      <c r="F251" s="14"/>
      <c r="G251" s="14"/>
    </row>
    <row r="252" spans="1:7" x14ac:dyDescent="0.25">
      <c r="A252" s="14"/>
      <c r="B252" s="14"/>
      <c r="C252" s="46"/>
      <c r="D252" s="14"/>
      <c r="E252" s="14"/>
      <c r="F252" s="14"/>
      <c r="G252" s="14"/>
    </row>
    <row r="253" spans="1:7" x14ac:dyDescent="0.25">
      <c r="A253" s="14"/>
      <c r="B253" s="14"/>
      <c r="C253" s="46"/>
      <c r="D253" s="14"/>
      <c r="E253" s="14"/>
      <c r="F253" s="14"/>
      <c r="G253" s="14"/>
    </row>
    <row r="254" spans="1:7" x14ac:dyDescent="0.25">
      <c r="A254" s="14"/>
      <c r="B254" s="14"/>
      <c r="C254" s="46"/>
      <c r="D254" s="14"/>
      <c r="E254" s="14"/>
      <c r="F254" s="14"/>
      <c r="G254" s="14"/>
    </row>
    <row r="255" spans="1:7" x14ac:dyDescent="0.25">
      <c r="A255" s="14"/>
      <c r="B255" s="14"/>
      <c r="C255" s="46"/>
      <c r="D255" s="14"/>
      <c r="E255" s="14"/>
      <c r="F255" s="14"/>
      <c r="G255" s="14"/>
    </row>
    <row r="256" spans="1:7" x14ac:dyDescent="0.25">
      <c r="A256" s="14"/>
      <c r="B256" s="14"/>
      <c r="C256" s="46"/>
      <c r="D256" s="14"/>
      <c r="E256" s="14"/>
      <c r="F256" s="14"/>
      <c r="G256" s="14"/>
    </row>
    <row r="257" spans="1:7" x14ac:dyDescent="0.25">
      <c r="A257" s="14"/>
      <c r="B257" s="14"/>
      <c r="C257" s="46"/>
      <c r="D257" s="14"/>
      <c r="E257" s="14"/>
      <c r="F257" s="14"/>
      <c r="G257" s="14"/>
    </row>
    <row r="258" spans="1:7" x14ac:dyDescent="0.25">
      <c r="A258" s="14"/>
      <c r="B258" s="14"/>
      <c r="C258" s="46"/>
      <c r="D258" s="14"/>
      <c r="E258" s="14"/>
      <c r="F258" s="14"/>
      <c r="G258" s="14"/>
    </row>
    <row r="259" spans="1:7" x14ac:dyDescent="0.25">
      <c r="A259" s="14"/>
      <c r="B259" s="14"/>
      <c r="C259" s="46"/>
      <c r="D259" s="14"/>
      <c r="E259" s="14"/>
      <c r="F259" s="14"/>
      <c r="G259" s="14"/>
    </row>
    <row r="260" spans="1:7" x14ac:dyDescent="0.25">
      <c r="A260" s="14"/>
      <c r="B260" s="14"/>
      <c r="C260" s="46"/>
      <c r="D260" s="14"/>
      <c r="E260" s="14"/>
      <c r="F260" s="14"/>
      <c r="G260" s="14"/>
    </row>
    <row r="261" spans="1:7" x14ac:dyDescent="0.25">
      <c r="A261" s="14"/>
      <c r="B261" s="14"/>
      <c r="C261" s="46"/>
      <c r="D261" s="14"/>
      <c r="E261" s="14"/>
      <c r="F261" s="14"/>
      <c r="G261" s="14"/>
    </row>
    <row r="262" spans="1:7" x14ac:dyDescent="0.25">
      <c r="A262" s="14"/>
      <c r="B262" s="14"/>
      <c r="C262" s="46"/>
      <c r="D262" s="14"/>
      <c r="E262" s="14"/>
      <c r="F262" s="14"/>
      <c r="G262" s="14"/>
    </row>
    <row r="263" spans="1:7" x14ac:dyDescent="0.25">
      <c r="A263" s="14"/>
      <c r="B263" s="14"/>
      <c r="C263" s="46"/>
      <c r="D263" s="14"/>
      <c r="E263" s="14"/>
      <c r="F263" s="14"/>
      <c r="G263" s="14"/>
    </row>
    <row r="264" spans="1:7" x14ac:dyDescent="0.25">
      <c r="A264" s="14"/>
      <c r="B264" s="14"/>
      <c r="C264" s="46"/>
      <c r="D264" s="14"/>
      <c r="E264" s="14"/>
      <c r="F264" s="14"/>
      <c r="G264" s="14"/>
    </row>
    <row r="265" spans="1:7" x14ac:dyDescent="0.25">
      <c r="A265" s="14"/>
      <c r="B265" s="14"/>
      <c r="C265" s="46"/>
      <c r="D265" s="14"/>
      <c r="E265" s="14"/>
      <c r="F265" s="14"/>
      <c r="G265" s="14"/>
    </row>
    <row r="266" spans="1:7" x14ac:dyDescent="0.25">
      <c r="A266" s="14"/>
      <c r="B266" s="14"/>
      <c r="C266" s="46"/>
      <c r="D266" s="14"/>
      <c r="E266" s="14"/>
      <c r="F266" s="14"/>
      <c r="G266" s="14"/>
    </row>
    <row r="267" spans="1:7" x14ac:dyDescent="0.25">
      <c r="A267" s="14"/>
      <c r="B267" s="14"/>
      <c r="C267" s="46"/>
      <c r="D267" s="14"/>
      <c r="E267" s="14"/>
      <c r="F267" s="14"/>
      <c r="G267" s="14"/>
    </row>
    <row r="268" spans="1:7" x14ac:dyDescent="0.25">
      <c r="A268" s="14"/>
      <c r="B268" s="14"/>
      <c r="C268" s="46"/>
      <c r="D268" s="14"/>
      <c r="E268" s="14"/>
      <c r="F268" s="14"/>
      <c r="G268" s="14"/>
    </row>
    <row r="269" spans="1:7" x14ac:dyDescent="0.25">
      <c r="A269" s="14"/>
      <c r="B269" s="14"/>
      <c r="C269" s="46"/>
      <c r="D269" s="14"/>
      <c r="E269" s="14"/>
      <c r="F269" s="14"/>
      <c r="G269" s="14"/>
    </row>
    <row r="270" spans="1:7" x14ac:dyDescent="0.25">
      <c r="A270" s="14"/>
      <c r="B270" s="14"/>
      <c r="C270" s="46"/>
      <c r="D270" s="14"/>
      <c r="E270" s="14"/>
      <c r="F270" s="14"/>
      <c r="G270" s="14"/>
    </row>
    <row r="271" spans="1:7" x14ac:dyDescent="0.25">
      <c r="A271" s="14"/>
      <c r="B271" s="14"/>
      <c r="C271" s="46"/>
      <c r="D271" s="14"/>
      <c r="E271" s="14"/>
      <c r="F271" s="14"/>
      <c r="G271" s="14"/>
    </row>
    <row r="272" spans="1:7" x14ac:dyDescent="0.25">
      <c r="A272" s="14"/>
      <c r="B272" s="14"/>
      <c r="C272" s="46"/>
      <c r="D272" s="14"/>
      <c r="E272" s="14"/>
      <c r="F272" s="14"/>
      <c r="G272" s="14"/>
    </row>
    <row r="273" spans="1:7" x14ac:dyDescent="0.25">
      <c r="A273" s="14"/>
      <c r="B273" s="14"/>
      <c r="C273" s="46"/>
      <c r="D273" s="14"/>
      <c r="E273" s="14"/>
      <c r="F273" s="14"/>
      <c r="G273" s="14"/>
    </row>
    <row r="274" spans="1:7" x14ac:dyDescent="0.25">
      <c r="A274" s="14"/>
      <c r="B274" s="14"/>
      <c r="C274" s="46"/>
      <c r="D274" s="14"/>
      <c r="E274" s="14"/>
      <c r="F274" s="14"/>
      <c r="G274" s="14"/>
    </row>
    <row r="275" spans="1:7" x14ac:dyDescent="0.25">
      <c r="A275" s="14"/>
      <c r="B275" s="14"/>
      <c r="C275" s="46"/>
      <c r="D275" s="14"/>
      <c r="E275" s="14"/>
      <c r="F275" s="14"/>
      <c r="G275" s="14"/>
    </row>
    <row r="276" spans="1:7" x14ac:dyDescent="0.25">
      <c r="A276" s="14"/>
      <c r="B276" s="14"/>
      <c r="C276" s="46"/>
      <c r="D276" s="14"/>
      <c r="E276" s="14"/>
      <c r="F276" s="14"/>
      <c r="G276" s="14"/>
    </row>
    <row r="277" spans="1:7" x14ac:dyDescent="0.25">
      <c r="A277" s="14"/>
      <c r="B277" s="14"/>
      <c r="C277" s="46"/>
      <c r="D277" s="14"/>
      <c r="E277" s="14"/>
      <c r="F277" s="14"/>
      <c r="G277" s="14"/>
    </row>
    <row r="278" spans="1:7" x14ac:dyDescent="0.25">
      <c r="A278" s="14"/>
      <c r="B278" s="14"/>
      <c r="C278" s="46"/>
      <c r="D278" s="14"/>
      <c r="E278" s="14"/>
      <c r="F278" s="14"/>
      <c r="G278" s="14"/>
    </row>
    <row r="279" spans="1:7" x14ac:dyDescent="0.25">
      <c r="A279" s="14"/>
      <c r="B279" s="14"/>
      <c r="C279" s="46"/>
      <c r="D279" s="14"/>
      <c r="E279" s="14"/>
      <c r="F279" s="14"/>
      <c r="G279" s="14"/>
    </row>
    <row r="280" spans="1:7" x14ac:dyDescent="0.25">
      <c r="A280" s="14"/>
      <c r="B280" s="14"/>
      <c r="C280" s="46"/>
      <c r="D280" s="14"/>
      <c r="E280" s="14"/>
      <c r="F280" s="14"/>
      <c r="G280" s="14"/>
    </row>
    <row r="281" spans="1:7" x14ac:dyDescent="0.25">
      <c r="A281" s="14"/>
      <c r="B281" s="14"/>
      <c r="C281" s="46"/>
      <c r="D281" s="14"/>
      <c r="E281" s="14"/>
      <c r="F281" s="14"/>
      <c r="G281" s="14"/>
    </row>
    <row r="282" spans="1:7" x14ac:dyDescent="0.25">
      <c r="A282" s="14"/>
      <c r="B282" s="14"/>
      <c r="C282" s="46"/>
      <c r="D282" s="14"/>
      <c r="E282" s="14"/>
      <c r="F282" s="14"/>
      <c r="G282" s="14"/>
    </row>
    <row r="283" spans="1:7" x14ac:dyDescent="0.25">
      <c r="A283" s="14"/>
      <c r="B283" s="14"/>
      <c r="C283" s="46"/>
      <c r="D283" s="14"/>
      <c r="E283" s="14"/>
      <c r="F283" s="14"/>
      <c r="G283" s="14"/>
    </row>
    <row r="284" spans="1:7" x14ac:dyDescent="0.25">
      <c r="A284" s="14"/>
      <c r="B284" s="14"/>
      <c r="C284" s="46"/>
      <c r="D284" s="14"/>
      <c r="E284" s="14"/>
      <c r="F284" s="14"/>
      <c r="G284" s="14"/>
    </row>
    <row r="285" spans="1:7" x14ac:dyDescent="0.25">
      <c r="A285" s="14"/>
      <c r="B285" s="14"/>
      <c r="C285" s="46"/>
      <c r="D285" s="14"/>
      <c r="E285" s="14"/>
      <c r="F285" s="14"/>
      <c r="G285" s="14"/>
    </row>
    <row r="286" spans="1:7" x14ac:dyDescent="0.25">
      <c r="A286" s="14"/>
      <c r="B286" s="14"/>
      <c r="C286" s="46"/>
      <c r="D286" s="14"/>
      <c r="E286" s="14"/>
      <c r="F286" s="14"/>
      <c r="G286" s="14"/>
    </row>
    <row r="287" spans="1:7" x14ac:dyDescent="0.25">
      <c r="A287" s="14"/>
      <c r="B287" s="14"/>
      <c r="C287" s="46"/>
      <c r="D287" s="14"/>
      <c r="E287" s="14"/>
      <c r="F287" s="14"/>
      <c r="G287" s="14"/>
    </row>
    <row r="288" spans="1:7" x14ac:dyDescent="0.25">
      <c r="A288" s="14"/>
      <c r="B288" s="14"/>
      <c r="C288" s="46"/>
      <c r="D288" s="14"/>
      <c r="E288" s="14"/>
      <c r="F288" s="14"/>
      <c r="G288" s="14"/>
    </row>
    <row r="289" spans="1:7" x14ac:dyDescent="0.25">
      <c r="A289" s="14"/>
      <c r="B289" s="14"/>
      <c r="C289" s="46"/>
      <c r="D289" s="14"/>
      <c r="E289" s="14"/>
      <c r="F289" s="14"/>
      <c r="G289" s="14"/>
    </row>
    <row r="290" spans="1:7" x14ac:dyDescent="0.25">
      <c r="A290" s="14"/>
      <c r="B290" s="14"/>
      <c r="C290" s="46"/>
      <c r="D290" s="14"/>
      <c r="E290" s="14"/>
      <c r="F290" s="14"/>
      <c r="G290" s="14"/>
    </row>
    <row r="291" spans="1:7" x14ac:dyDescent="0.25">
      <c r="A291" s="14"/>
      <c r="B291" s="14"/>
      <c r="C291" s="46"/>
      <c r="D291" s="14"/>
      <c r="E291" s="14"/>
      <c r="F291" s="14"/>
      <c r="G291" s="14"/>
    </row>
    <row r="292" spans="1:7" x14ac:dyDescent="0.25">
      <c r="A292" s="14"/>
      <c r="B292" s="14"/>
      <c r="C292" s="46"/>
      <c r="D292" s="14"/>
      <c r="E292" s="14"/>
      <c r="F292" s="14"/>
      <c r="G292" s="14"/>
    </row>
    <row r="293" spans="1:7" x14ac:dyDescent="0.25">
      <c r="A293" s="14"/>
      <c r="B293" s="14"/>
      <c r="C293" s="46"/>
      <c r="D293" s="14"/>
      <c r="E293" s="14"/>
      <c r="F293" s="14"/>
      <c r="G293" s="14"/>
    </row>
    <row r="294" spans="1:7" x14ac:dyDescent="0.25">
      <c r="A294" s="14"/>
      <c r="B294" s="14"/>
      <c r="C294" s="46"/>
      <c r="D294" s="14"/>
      <c r="E294" s="14"/>
      <c r="F294" s="14"/>
      <c r="G294" s="14"/>
    </row>
    <row r="295" spans="1:7" x14ac:dyDescent="0.25">
      <c r="A295" s="14"/>
      <c r="B295" s="14"/>
      <c r="C295" s="46"/>
      <c r="D295" s="14"/>
      <c r="E295" s="14"/>
      <c r="F295" s="14"/>
      <c r="G295" s="14"/>
    </row>
    <row r="296" spans="1:7" x14ac:dyDescent="0.25">
      <c r="A296" s="14"/>
      <c r="B296" s="14"/>
      <c r="C296" s="46"/>
      <c r="D296" s="14"/>
      <c r="E296" s="14"/>
      <c r="F296" s="14"/>
      <c r="G296" s="14"/>
    </row>
    <row r="297" spans="1:7" x14ac:dyDescent="0.25">
      <c r="A297" s="14"/>
      <c r="B297" s="14"/>
      <c r="C297" s="46"/>
      <c r="D297" s="14"/>
      <c r="E297" s="14"/>
      <c r="F297" s="14"/>
      <c r="G297" s="14"/>
    </row>
    <row r="298" spans="1:7" x14ac:dyDescent="0.25">
      <c r="A298" s="14"/>
      <c r="B298" s="14"/>
      <c r="C298" s="46"/>
      <c r="D298" s="14"/>
      <c r="E298" s="14"/>
      <c r="F298" s="14"/>
      <c r="G298" s="14"/>
    </row>
    <row r="299" spans="1:7" x14ac:dyDescent="0.25">
      <c r="A299" s="14"/>
      <c r="B299" s="14"/>
      <c r="C299" s="46"/>
      <c r="D299" s="14"/>
      <c r="E299" s="14"/>
      <c r="F299" s="14"/>
      <c r="G299" s="14"/>
    </row>
    <row r="300" spans="1:7" x14ac:dyDescent="0.25">
      <c r="A300" s="14"/>
      <c r="B300" s="14"/>
      <c r="C300" s="46"/>
      <c r="D300" s="14"/>
      <c r="E300" s="14"/>
      <c r="F300" s="14"/>
      <c r="G300" s="14"/>
    </row>
    <row r="301" spans="1:7" x14ac:dyDescent="0.25">
      <c r="A301" s="14"/>
      <c r="B301" s="14"/>
      <c r="C301" s="46"/>
      <c r="D301" s="14"/>
      <c r="E301" s="14"/>
      <c r="F301" s="14"/>
      <c r="G301" s="14"/>
    </row>
    <row r="302" spans="1:7" x14ac:dyDescent="0.25">
      <c r="A302" s="14"/>
      <c r="B302" s="14"/>
      <c r="C302" s="46"/>
      <c r="D302" s="14"/>
      <c r="E302" s="14"/>
      <c r="F302" s="14"/>
      <c r="G302" s="14"/>
    </row>
    <row r="303" spans="1:7" x14ac:dyDescent="0.25">
      <c r="A303" s="14"/>
      <c r="B303" s="14"/>
      <c r="C303" s="46"/>
      <c r="D303" s="14"/>
      <c r="E303" s="14"/>
      <c r="F303" s="14"/>
      <c r="G303" s="14"/>
    </row>
    <row r="304" spans="1:7" x14ac:dyDescent="0.25">
      <c r="A304" s="14"/>
      <c r="B304" s="14"/>
      <c r="C304" s="46"/>
      <c r="D304" s="14"/>
      <c r="E304" s="14"/>
      <c r="F304" s="14"/>
      <c r="G304" s="14"/>
    </row>
    <row r="305" spans="1:7" x14ac:dyDescent="0.25">
      <c r="A305" s="14"/>
      <c r="B305" s="14"/>
      <c r="C305" s="46"/>
      <c r="D305" s="14"/>
      <c r="E305" s="14"/>
      <c r="F305" s="14"/>
      <c r="G305" s="14"/>
    </row>
    <row r="306" spans="1:7" x14ac:dyDescent="0.25">
      <c r="A306" s="14"/>
      <c r="B306" s="14"/>
      <c r="C306" s="46"/>
      <c r="D306" s="14"/>
      <c r="E306" s="14"/>
      <c r="F306" s="14"/>
      <c r="G306" s="14"/>
    </row>
    <row r="307" spans="1:7" x14ac:dyDescent="0.25">
      <c r="A307" s="14"/>
      <c r="B307" s="14"/>
      <c r="C307" s="46"/>
      <c r="D307" s="14"/>
      <c r="E307" s="14"/>
      <c r="F307" s="14"/>
      <c r="G307" s="14"/>
    </row>
    <row r="308" spans="1:7" x14ac:dyDescent="0.25">
      <c r="A308" s="14"/>
      <c r="B308" s="14"/>
      <c r="C308" s="46"/>
      <c r="D308" s="14"/>
      <c r="E308" s="14"/>
      <c r="F308" s="14"/>
      <c r="G308" s="14"/>
    </row>
    <row r="309" spans="1:7" x14ac:dyDescent="0.25">
      <c r="A309" s="14"/>
      <c r="B309" s="14"/>
      <c r="C309" s="46"/>
      <c r="D309" s="14"/>
      <c r="E309" s="14"/>
      <c r="F309" s="14"/>
      <c r="G309" s="14"/>
    </row>
    <row r="310" spans="1:7" x14ac:dyDescent="0.25">
      <c r="C310" s="47"/>
    </row>
    <row r="311" spans="1:7" x14ac:dyDescent="0.25">
      <c r="C311" s="47"/>
    </row>
    <row r="312" spans="1:7" x14ac:dyDescent="0.25">
      <c r="C312" s="47"/>
    </row>
    <row r="313" spans="1:7" x14ac:dyDescent="0.25">
      <c r="C313" s="47"/>
    </row>
    <row r="314" spans="1:7" x14ac:dyDescent="0.25">
      <c r="C314" s="47"/>
    </row>
    <row r="315" spans="1:7" x14ac:dyDescent="0.25">
      <c r="C315" s="47"/>
    </row>
    <row r="316" spans="1:7" x14ac:dyDescent="0.25">
      <c r="C316" s="47"/>
    </row>
    <row r="317" spans="1:7" x14ac:dyDescent="0.25">
      <c r="C317" s="47"/>
    </row>
    <row r="318" spans="1:7" x14ac:dyDescent="0.25">
      <c r="C318" s="47"/>
    </row>
    <row r="319" spans="1:7" x14ac:dyDescent="0.25">
      <c r="C319" s="47"/>
    </row>
    <row r="320" spans="1:7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  <row r="579" spans="3:3" x14ac:dyDescent="0.25">
      <c r="C579" s="47"/>
    </row>
    <row r="580" spans="3:3" x14ac:dyDescent="0.25">
      <c r="C580" s="47"/>
    </row>
    <row r="581" spans="3:3" x14ac:dyDescent="0.25">
      <c r="C581" s="47"/>
    </row>
    <row r="582" spans="3:3" x14ac:dyDescent="0.25">
      <c r="C582" s="47"/>
    </row>
    <row r="583" spans="3:3" x14ac:dyDescent="0.25">
      <c r="C583" s="47"/>
    </row>
    <row r="584" spans="3:3" x14ac:dyDescent="0.25">
      <c r="C584" s="47"/>
    </row>
    <row r="585" spans="3:3" x14ac:dyDescent="0.25">
      <c r="C585" s="47"/>
    </row>
    <row r="586" spans="3:3" x14ac:dyDescent="0.25">
      <c r="C586" s="47"/>
    </row>
    <row r="587" spans="3:3" x14ac:dyDescent="0.25">
      <c r="C587" s="47"/>
    </row>
    <row r="588" spans="3:3" x14ac:dyDescent="0.25">
      <c r="C588" s="47"/>
    </row>
    <row r="589" spans="3:3" x14ac:dyDescent="0.25">
      <c r="C589" s="47"/>
    </row>
    <row r="590" spans="3:3" x14ac:dyDescent="0.25">
      <c r="C590" s="47"/>
    </row>
    <row r="591" spans="3:3" x14ac:dyDescent="0.25">
      <c r="C591" s="47"/>
    </row>
    <row r="592" spans="3:3" x14ac:dyDescent="0.25">
      <c r="C592" s="47"/>
    </row>
    <row r="593" spans="3:3" x14ac:dyDescent="0.25">
      <c r="C593" s="47"/>
    </row>
    <row r="594" spans="3:3" x14ac:dyDescent="0.25">
      <c r="C594" s="47"/>
    </row>
    <row r="595" spans="3:3" x14ac:dyDescent="0.25">
      <c r="C595" s="47"/>
    </row>
    <row r="596" spans="3:3" x14ac:dyDescent="0.25">
      <c r="C596" s="47"/>
    </row>
    <row r="597" spans="3:3" x14ac:dyDescent="0.25">
      <c r="C597" s="47"/>
    </row>
    <row r="598" spans="3:3" x14ac:dyDescent="0.25">
      <c r="C598" s="47"/>
    </row>
    <row r="599" spans="3:3" x14ac:dyDescent="0.25">
      <c r="C599" s="47"/>
    </row>
    <row r="600" spans="3:3" x14ac:dyDescent="0.25">
      <c r="C600" s="47"/>
    </row>
    <row r="601" spans="3:3" x14ac:dyDescent="0.25">
      <c r="C601" s="47"/>
    </row>
    <row r="602" spans="3:3" x14ac:dyDescent="0.25">
      <c r="C602" s="47"/>
    </row>
    <row r="603" spans="3:3" x14ac:dyDescent="0.25">
      <c r="C603" s="47"/>
    </row>
    <row r="604" spans="3:3" x14ac:dyDescent="0.25">
      <c r="C604" s="47"/>
    </row>
    <row r="605" spans="3:3" x14ac:dyDescent="0.25">
      <c r="C605" s="47"/>
    </row>
    <row r="606" spans="3:3" x14ac:dyDescent="0.25">
      <c r="C606" s="47"/>
    </row>
    <row r="607" spans="3:3" x14ac:dyDescent="0.25">
      <c r="C607" s="47"/>
    </row>
    <row r="608" spans="3:3" x14ac:dyDescent="0.25">
      <c r="C608" s="47"/>
    </row>
    <row r="609" spans="3:3" x14ac:dyDescent="0.25">
      <c r="C609" s="47"/>
    </row>
    <row r="610" spans="3:3" x14ac:dyDescent="0.25">
      <c r="C610" s="47"/>
    </row>
    <row r="611" spans="3:3" x14ac:dyDescent="0.25">
      <c r="C611" s="47"/>
    </row>
    <row r="612" spans="3:3" x14ac:dyDescent="0.25">
      <c r="C612" s="47"/>
    </row>
    <row r="613" spans="3:3" x14ac:dyDescent="0.25">
      <c r="C613" s="47"/>
    </row>
    <row r="614" spans="3:3" x14ac:dyDescent="0.25">
      <c r="C614" s="47"/>
    </row>
    <row r="615" spans="3:3" x14ac:dyDescent="0.25">
      <c r="C615" s="47"/>
    </row>
    <row r="616" spans="3:3" x14ac:dyDescent="0.25">
      <c r="C616" s="47"/>
    </row>
    <row r="617" spans="3:3" x14ac:dyDescent="0.25">
      <c r="C617" s="47"/>
    </row>
    <row r="618" spans="3:3" x14ac:dyDescent="0.25">
      <c r="C618" s="47"/>
    </row>
    <row r="619" spans="3:3" x14ac:dyDescent="0.25">
      <c r="C619" s="47"/>
    </row>
    <row r="620" spans="3:3" x14ac:dyDescent="0.25">
      <c r="C620" s="47"/>
    </row>
    <row r="621" spans="3:3" x14ac:dyDescent="0.25">
      <c r="C621" s="47"/>
    </row>
    <row r="622" spans="3:3" x14ac:dyDescent="0.25">
      <c r="C622" s="47"/>
    </row>
    <row r="623" spans="3:3" x14ac:dyDescent="0.25">
      <c r="C623" s="47"/>
    </row>
    <row r="624" spans="3:3" x14ac:dyDescent="0.25">
      <c r="C624" s="47"/>
    </row>
    <row r="625" spans="3:3" x14ac:dyDescent="0.25">
      <c r="C625" s="47"/>
    </row>
    <row r="626" spans="3:3" x14ac:dyDescent="0.25">
      <c r="C626" s="47"/>
    </row>
    <row r="627" spans="3:3" x14ac:dyDescent="0.25">
      <c r="C627" s="47"/>
    </row>
    <row r="628" spans="3:3" x14ac:dyDescent="0.25">
      <c r="C628" s="47"/>
    </row>
    <row r="629" spans="3:3" x14ac:dyDescent="0.25">
      <c r="C629" s="47"/>
    </row>
    <row r="630" spans="3:3" x14ac:dyDescent="0.25">
      <c r="C630" s="47"/>
    </row>
    <row r="631" spans="3:3" x14ac:dyDescent="0.25">
      <c r="C631" s="47"/>
    </row>
    <row r="632" spans="3:3" x14ac:dyDescent="0.25">
      <c r="C632" s="47"/>
    </row>
    <row r="633" spans="3:3" x14ac:dyDescent="0.25">
      <c r="C633" s="47"/>
    </row>
    <row r="634" spans="3:3" x14ac:dyDescent="0.25">
      <c r="C634" s="47"/>
    </row>
    <row r="635" spans="3:3" x14ac:dyDescent="0.25">
      <c r="C635" s="47"/>
    </row>
    <row r="636" spans="3:3" x14ac:dyDescent="0.25">
      <c r="C636" s="47"/>
    </row>
    <row r="637" spans="3:3" x14ac:dyDescent="0.25">
      <c r="C637" s="47"/>
    </row>
    <row r="638" spans="3:3" x14ac:dyDescent="0.25">
      <c r="C638" s="47"/>
    </row>
  </sheetData>
  <mergeCells count="22">
    <mergeCell ref="I13:J13"/>
    <mergeCell ref="A8:G8"/>
    <mergeCell ref="A10:A12"/>
    <mergeCell ref="B10:B12"/>
    <mergeCell ref="C10:C12"/>
    <mergeCell ref="D10:D12"/>
    <mergeCell ref="E10:G10"/>
    <mergeCell ref="E11:F11"/>
    <mergeCell ref="G11:G12"/>
    <mergeCell ref="B6:G6"/>
    <mergeCell ref="B181:G181"/>
    <mergeCell ref="B13:G13"/>
    <mergeCell ref="B41:G41"/>
    <mergeCell ref="B76:G76"/>
    <mergeCell ref="B83:G83"/>
    <mergeCell ref="B141:G141"/>
    <mergeCell ref="B149:G149"/>
    <mergeCell ref="B1:G1"/>
    <mergeCell ref="B2:G2"/>
    <mergeCell ref="B3:G3"/>
    <mergeCell ref="B4:G4"/>
    <mergeCell ref="B5:G5"/>
  </mergeCells>
  <pageMargins left="0.98425196850393704" right="0.39370078740157483" top="0.78740157480314965" bottom="0.78740157480314965" header="0.31496062992125984" footer="0.31496062992125984"/>
  <pageSetup paperSize="9" scale="9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1"/>
  <sheetViews>
    <sheetView showZeros="0" tabSelected="1" workbookViewId="0">
      <selection activeCell="G79" sqref="G79"/>
    </sheetView>
  </sheetViews>
  <sheetFormatPr defaultRowHeight="15" x14ac:dyDescent="0.25"/>
  <cols>
    <col min="1" max="1" width="4.5703125" style="2" customWidth="1"/>
    <col min="2" max="2" width="48.85546875" style="2" customWidth="1"/>
    <col min="3" max="7" width="11.140625" style="2" customWidth="1"/>
    <col min="8" max="9" width="9.140625" style="2" hidden="1" customWidth="1"/>
    <col min="10" max="16384" width="9.140625" style="2"/>
  </cols>
  <sheetData>
    <row r="1" spans="1:9" x14ac:dyDescent="0.25">
      <c r="B1" s="275" t="s">
        <v>438</v>
      </c>
      <c r="C1" s="275"/>
      <c r="D1" s="275"/>
      <c r="E1" s="275"/>
      <c r="F1" s="275"/>
      <c r="G1" s="247"/>
    </row>
    <row r="2" spans="1:9" x14ac:dyDescent="0.25">
      <c r="B2" s="275" t="s">
        <v>437</v>
      </c>
      <c r="C2" s="275"/>
      <c r="D2" s="275"/>
      <c r="E2" s="275"/>
      <c r="F2" s="275"/>
      <c r="G2" s="247"/>
    </row>
    <row r="3" spans="1:9" x14ac:dyDescent="0.25">
      <c r="B3" s="275" t="s">
        <v>436</v>
      </c>
      <c r="C3" s="275"/>
      <c r="D3" s="275"/>
      <c r="E3" s="275"/>
      <c r="F3" s="275"/>
      <c r="G3" s="247"/>
    </row>
    <row r="4" spans="1:9" x14ac:dyDescent="0.25">
      <c r="B4" s="275" t="s">
        <v>462</v>
      </c>
      <c r="C4" s="275"/>
      <c r="D4" s="275"/>
      <c r="E4" s="275"/>
      <c r="F4" s="275"/>
      <c r="G4" s="247"/>
    </row>
    <row r="5" spans="1:9" ht="15" customHeight="1" x14ac:dyDescent="0.25">
      <c r="B5" s="276" t="s">
        <v>434</v>
      </c>
      <c r="C5" s="276"/>
      <c r="D5" s="276"/>
      <c r="E5" s="276"/>
      <c r="F5" s="276"/>
      <c r="G5" s="232"/>
    </row>
    <row r="6" spans="1:9" ht="15" customHeight="1" x14ac:dyDescent="0.25">
      <c r="B6" s="276" t="s">
        <v>466</v>
      </c>
      <c r="C6" s="276"/>
      <c r="D6" s="276"/>
      <c r="E6" s="276"/>
      <c r="F6" s="276"/>
      <c r="G6" s="232"/>
    </row>
    <row r="7" spans="1:9" ht="15" customHeight="1" x14ac:dyDescent="0.25">
      <c r="B7" s="276" t="s">
        <v>465</v>
      </c>
      <c r="C7" s="276"/>
      <c r="D7" s="276"/>
      <c r="E7" s="276"/>
      <c r="F7" s="276"/>
      <c r="G7" s="232"/>
    </row>
    <row r="8" spans="1:9" ht="15" customHeight="1" x14ac:dyDescent="0.25">
      <c r="B8" s="276" t="s">
        <v>467</v>
      </c>
      <c r="C8" s="276"/>
      <c r="D8" s="276"/>
      <c r="E8" s="276"/>
      <c r="F8" s="276"/>
      <c r="G8" s="232"/>
    </row>
    <row r="10" spans="1:9" ht="21" customHeight="1" x14ac:dyDescent="0.25">
      <c r="A10" s="258" t="s">
        <v>292</v>
      </c>
      <c r="B10" s="258"/>
      <c r="C10" s="258"/>
      <c r="D10" s="258"/>
      <c r="E10" s="258"/>
      <c r="F10" s="258"/>
      <c r="G10" s="203"/>
    </row>
    <row r="11" spans="1:9" ht="17.25" customHeight="1" x14ac:dyDescent="0.25">
      <c r="F11" s="4" t="s">
        <v>188</v>
      </c>
      <c r="G11" s="4"/>
      <c r="I11" s="248" t="s">
        <v>463</v>
      </c>
    </row>
    <row r="12" spans="1:9" ht="15" customHeight="1" x14ac:dyDescent="0.25">
      <c r="A12" s="259" t="s">
        <v>5</v>
      </c>
      <c r="B12" s="260" t="s">
        <v>291</v>
      </c>
      <c r="C12" s="261" t="s">
        <v>0</v>
      </c>
      <c r="D12" s="262" t="s">
        <v>224</v>
      </c>
      <c r="E12" s="263"/>
      <c r="F12" s="264"/>
      <c r="G12" s="249"/>
      <c r="H12" s="132" t="s">
        <v>451</v>
      </c>
      <c r="I12" s="26">
        <f>'[1]4 pr._savarankiškos f-jos'!J14+'[1]5 pr._valstybinės f-jos'!J14+'[1]6 pr._mokinio krepšelis'!J15+'7 pr._kita dotacija'!J15+'[1]8 pr._aplinkos apsaugos s. p.'!J10+'[1]9 pr._įstaigų pajamos'!J13+'[1]10 pr._skolintos lėšos'!J14+'[1]11 pr._apyvartinės lėšos'!J14</f>
        <v>4033199</v>
      </c>
    </row>
    <row r="13" spans="1:9" x14ac:dyDescent="0.25">
      <c r="A13" s="259"/>
      <c r="B13" s="260"/>
      <c r="C13" s="261"/>
      <c r="D13" s="261" t="s">
        <v>1</v>
      </c>
      <c r="E13" s="261"/>
      <c r="F13" s="260" t="s">
        <v>2</v>
      </c>
      <c r="G13" s="250"/>
      <c r="H13" s="132" t="s">
        <v>450</v>
      </c>
      <c r="I13" s="26">
        <f>'[1]4 pr._savarankiškos f-jos'!J15+'[1]5 pr._valstybinės f-jos'!J15+'[1]6 pr._mokinio krepšelis'!J16+'7 pr._kita dotacija'!J16+'[1]8 pr._aplinkos apsaugos s. p.'!J11+'[1]9 pr._įstaigų pajamos'!J14+'[1]10 pr._skolintos lėšos'!J15+'[1]11 pr._apyvartinės lėšos'!J15</f>
        <v>24356</v>
      </c>
    </row>
    <row r="14" spans="1:9" ht="28.5" customHeight="1" x14ac:dyDescent="0.25">
      <c r="A14" s="259"/>
      <c r="B14" s="260"/>
      <c r="C14" s="261"/>
      <c r="D14" s="205" t="s">
        <v>3</v>
      </c>
      <c r="E14" s="204" t="s">
        <v>4</v>
      </c>
      <c r="F14" s="260"/>
      <c r="G14" s="250"/>
      <c r="H14" s="132" t="s">
        <v>449</v>
      </c>
      <c r="I14" s="26">
        <f>'[1]4 pr._savarankiškos f-jos'!J16+'[1]5 pr._valstybinės f-jos'!J16+'[1]6 pr._mokinio krepšelis'!J17+'7 pr._kita dotacija'!J17+'[1]8 pr._aplinkos apsaugos s. p.'!J12+'[1]9 pr._įstaigų pajamos'!J15+'[1]10 pr._skolintos lėšos'!J16+'[1]11 pr._apyvartinės lėšos'!J16</f>
        <v>444281</v>
      </c>
    </row>
    <row r="15" spans="1:9" ht="15" customHeight="1" x14ac:dyDescent="0.25">
      <c r="A15" s="7" t="s">
        <v>79</v>
      </c>
      <c r="B15" s="8" t="s">
        <v>6</v>
      </c>
      <c r="C15" s="10">
        <f>D15+F15</f>
        <v>5846577</v>
      </c>
      <c r="D15" s="10">
        <f>'[1]4 pr._savarankiškos f-jos'!E77+'[1]5 pr._valstybinės f-jos'!E76+'[1]9 pr._įstaigų pajamos'!E24+'[1]10 pr._skolintos lėšos'!E17+'[1]11 pr._apyvartinės lėšos'!E38</f>
        <v>4801960</v>
      </c>
      <c r="E15" s="10">
        <f>'[1]4 pr._savarankiškos f-jos'!F77+'[1]5 pr._valstybinės f-jos'!F76+'[1]9 pr._įstaigų pajamos'!F24+'[1]10 pr._skolintos lėšos'!F17+'[1]11 pr._apyvartinės lėšos'!F38</f>
        <v>2472998</v>
      </c>
      <c r="F15" s="10">
        <f>'[1]4 pr._savarankiškos f-jos'!G77+'[1]5 pr._valstybinės f-jos'!G76+'[1]9 pr._įstaigų pajamos'!G24+'[1]10 pr._skolintos lėšos'!G17+'[1]11 pr._apyvartinės lėšos'!G38</f>
        <v>1044617</v>
      </c>
      <c r="G15" s="14"/>
      <c r="H15" s="132" t="s">
        <v>448</v>
      </c>
      <c r="I15" s="26">
        <f>'[1]4 pr._savarankiškos f-jos'!J17+'[1]5 pr._valstybinės f-jos'!J17+'[1]6 pr._mokinio krepšelis'!J18+'7 pr._kita dotacija'!J18+'[1]8 pr._aplinkos apsaugos s. p.'!J13+'[1]9 pr._įstaigų pajamos'!J16+'[1]10 pr._skolintos lėšos'!J17+'[1]11 pr._apyvartinės lėšos'!J17</f>
        <v>3631941</v>
      </c>
    </row>
    <row r="16" spans="1:9" ht="15" customHeight="1" x14ac:dyDescent="0.25">
      <c r="A16" s="7" t="s">
        <v>204</v>
      </c>
      <c r="B16" s="8" t="s">
        <v>66</v>
      </c>
      <c r="C16" s="10">
        <f t="shared" ref="C16:C21" si="0">D16+F16</f>
        <v>5356273</v>
      </c>
      <c r="D16" s="10">
        <f>'[1]4 pr._savarankiškos f-jos'!E129+'[1]8 pr._aplinkos apsaugos s. p.'!E15+'[1]9 pr._įstaigų pajamos'!E37+'[1]10 pr._skolintos lėšos'!E24+'[1]11 pr._apyvartinės lėšos'!E71+'7 pr._kita dotacija'!E19</f>
        <v>3185414</v>
      </c>
      <c r="E16" s="10">
        <f>'[1]4 pr._savarankiškos f-jos'!F129+'[1]8 pr._aplinkos apsaugos s. p.'!F15+'[1]9 pr._įstaigų pajamos'!F37+'[1]10 pr._skolintos lėšos'!F24+'[1]11 pr._apyvartinės lėšos'!F71+'7 pr._kita dotacija'!F19</f>
        <v>2607</v>
      </c>
      <c r="F16" s="10">
        <f>'[1]4 pr._savarankiškos f-jos'!G129+'[1]8 pr._aplinkos apsaugos s. p.'!G15+'[1]9 pr._įstaigų pajamos'!G37+'[1]10 pr._skolintos lėšos'!G24+'[1]11 pr._apyvartinės lėšos'!G71+'7 pr._kita dotacija'!G19</f>
        <v>2170859</v>
      </c>
      <c r="G16" s="14"/>
      <c r="H16" s="132" t="s">
        <v>447</v>
      </c>
      <c r="I16" s="26">
        <f>'[1]4 pr._savarankiškos f-jos'!J18+'[1]5 pr._valstybinės f-jos'!J18+'[1]6 pr._mokinio krepšelis'!J19+'7 pr._kita dotacija'!J19+'[1]8 pr._aplinkos apsaugos s. p.'!J14+'[1]9 pr._įstaigų pajamos'!J17+'[1]10 pr._skolintos lėšos'!J18+'[1]11 pr._apyvartinės lėšos'!J18</f>
        <v>2306482</v>
      </c>
    </row>
    <row r="17" spans="1:9" ht="15" customHeight="1" x14ac:dyDescent="0.25">
      <c r="A17" s="7" t="s">
        <v>80</v>
      </c>
      <c r="B17" s="8" t="s">
        <v>70</v>
      </c>
      <c r="C17" s="10">
        <f t="shared" si="0"/>
        <v>726068</v>
      </c>
      <c r="D17" s="10">
        <f>'[1]4 pr._savarankiškos f-jos'!E134+'[1]5 pr._valstybinės f-jos'!E82+'[1]8 pr._aplinkos apsaugos s. p.'!E18+'[1]9 pr._įstaigų pajamos'!E40+'[1]10 pr._skolintos lėšos'!E27+'[1]11 pr._apyvartinės lėšos'!E80+'7 pr._kita dotacija'!E23</f>
        <v>256712</v>
      </c>
      <c r="E17" s="10">
        <f>'[1]4 pr._savarankiškos f-jos'!F134+'[1]5 pr._valstybinės f-jos'!F82+'[1]8 pr._aplinkos apsaugos s. p.'!F18+'[1]9 pr._įstaigų pajamos'!F40+'[1]10 pr._skolintos lėšos'!F27+'[1]11 pr._apyvartinės lėšos'!F80+'7 pr._kita dotacija'!F23</f>
        <v>102988</v>
      </c>
      <c r="F17" s="10">
        <f>'[1]4 pr._savarankiškos f-jos'!G134+'[1]5 pr._valstybinės f-jos'!G82+'[1]8 pr._aplinkos apsaugos s. p.'!G18+'[1]9 pr._įstaigų pajamos'!G40+'[1]10 pr._skolintos lėšos'!G27+'[1]11 pr._apyvartinės lėšos'!G80+'7 pr._kita dotacija'!G23</f>
        <v>469356</v>
      </c>
      <c r="G17" s="14"/>
      <c r="H17" s="132" t="s">
        <v>446</v>
      </c>
      <c r="I17" s="26">
        <f>'[1]4 pr._savarankiškos f-jos'!J19+'[1]5 pr._valstybinės f-jos'!J19+'[1]6 pr._mokinio krepšelis'!J20+'7 pr._kita dotacija'!J20+'[1]8 pr._aplinkos apsaugos s. p.'!J15+'[1]9 pr._įstaigų pajamos'!J18+'[1]10 pr._skolintos lėšos'!J19+'[1]11 pr._apyvartinės lėšos'!J19</f>
        <v>1174252</v>
      </c>
    </row>
    <row r="18" spans="1:9" ht="15" customHeight="1" x14ac:dyDescent="0.25">
      <c r="A18" s="7" t="s">
        <v>81</v>
      </c>
      <c r="B18" s="8" t="s">
        <v>190</v>
      </c>
      <c r="C18" s="10">
        <f t="shared" si="0"/>
        <v>16435804</v>
      </c>
      <c r="D18" s="10">
        <f>'[1]4 pr._savarankiškos f-jos'!E176+'[1]6 pr._mokinio krepšelis'!E55+'7 pr._kita dotacija'!E31+'[1]9 pr._įstaigų pajamos'!E69+'[1]10 pr._skolintos lėšos'!E35+'[1]11 pr._apyvartinės lėšos'!E138</f>
        <v>14875952</v>
      </c>
      <c r="E18" s="10">
        <f>'[1]4 pr._savarankiškos f-jos'!F176+'[1]6 pr._mokinio krepšelis'!F55+'7 pr._kita dotacija'!F31+'[1]9 pr._įstaigų pajamos'!F69+'[1]10 pr._skolintos lėšos'!F35+'[1]11 pr._apyvartinės lėšos'!F138</f>
        <v>9759608</v>
      </c>
      <c r="F18" s="10">
        <f>'[1]4 pr._savarankiškos f-jos'!G176+'[1]6 pr._mokinio krepšelis'!G55+'7 pr._kita dotacija'!G31+'[1]9 pr._įstaigų pajamos'!G69+'[1]10 pr._skolintos lėšos'!G35+'[1]11 pr._apyvartinės lėšos'!G138</f>
        <v>1559852</v>
      </c>
      <c r="G18" s="14"/>
      <c r="H18" s="132" t="s">
        <v>445</v>
      </c>
      <c r="I18" s="26">
        <f>'[1]4 pr._savarankiškos f-jos'!J20+'[1]5 pr._valstybinės f-jos'!J20+'[1]6 pr._mokinio krepšelis'!J21+'7 pr._kita dotacija'!J21+'[1]8 pr._aplinkos apsaugos s. p.'!J16+'[1]9 pr._įstaigų pajamos'!J19+'[1]10 pr._skolintos lėšos'!J20+'[1]11 pr._apyvartinės lėšos'!J20</f>
        <v>726068</v>
      </c>
    </row>
    <row r="19" spans="1:9" ht="15" customHeight="1" x14ac:dyDescent="0.25">
      <c r="A19" s="7" t="s">
        <v>82</v>
      </c>
      <c r="B19" s="8" t="s">
        <v>203</v>
      </c>
      <c r="C19" s="10">
        <f t="shared" si="0"/>
        <v>713265</v>
      </c>
      <c r="D19" s="10">
        <f>'[1]4 pr._savarankiškos f-jos'!E181+'[1]5 pr._valstybinės f-jos'!E108+'[1]10 pr._skolintos lėšos'!E38+'[1]11 pr._apyvartinės lėšos'!E147</f>
        <v>604428</v>
      </c>
      <c r="E19" s="10">
        <f>'[1]4 pr._savarankiškos f-jos'!F181+'[1]5 pr._valstybinės f-jos'!F108+'[1]10 pr._skolintos lėšos'!F38+'[1]11 pr._apyvartinės lėšos'!F147</f>
        <v>129488</v>
      </c>
      <c r="F19" s="10">
        <f>'[1]4 pr._savarankiškos f-jos'!G181+'[1]5 pr._valstybinės f-jos'!G108+'[1]10 pr._skolintos lėšos'!G38+'[1]11 pr._apyvartinės lėšos'!G147</f>
        <v>108837</v>
      </c>
      <c r="G19" s="14"/>
      <c r="H19" s="132" t="s">
        <v>444</v>
      </c>
      <c r="I19" s="26">
        <f>'[1]4 pr._savarankiškos f-jos'!J21+'[1]5 pr._valstybinės f-jos'!J21+'[1]6 pr._mokinio krepšelis'!J22+'7 pr._kita dotacija'!J22+'[1]8 pr._aplinkos apsaugos s. p.'!J17+'[1]9 pr._įstaigų pajamos'!J20+'[1]10 pr._skolintos lėšos'!J21+'[1]11 pr._apyvartinės lėšos'!J21</f>
        <v>3228875</v>
      </c>
    </row>
    <row r="20" spans="1:9" ht="15" customHeight="1" x14ac:dyDescent="0.25">
      <c r="A20" s="7" t="s">
        <v>83</v>
      </c>
      <c r="B20" s="8" t="s">
        <v>74</v>
      </c>
      <c r="C20" s="10">
        <f t="shared" si="0"/>
        <v>2996732</v>
      </c>
      <c r="D20" s="10">
        <f>'[1]4 pr._savarankiškos f-jos'!E199+'[1]9 pr._įstaigų pajamos'!E85+'[1]10 pr._skolintos lėšos'!E41+'[1]11 pr._apyvartinės lėšos'!E178+'7 pr._kita dotacija'!E35</f>
        <v>1756642</v>
      </c>
      <c r="E20" s="10">
        <f>'[1]4 pr._savarankiškos f-jos'!F199+'[1]9 pr._įstaigų pajamos'!F85+'[1]10 pr._skolintos lėšos'!F41+'[1]11 pr._apyvartinės lėšos'!F178+'7 pr._kita dotacija'!F35</f>
        <v>910975</v>
      </c>
      <c r="F20" s="10">
        <f>'[1]4 pr._savarankiškos f-jos'!G199+'[1]9 pr._įstaigų pajamos'!G85+'[1]10 pr._skolintos lėšos'!G41+'[1]11 pr._apyvartinės lėšos'!G178+'7 pr._kita dotacija'!G35</f>
        <v>1240090</v>
      </c>
      <c r="G20" s="14"/>
      <c r="H20" s="132" t="s">
        <v>443</v>
      </c>
      <c r="I20" s="26">
        <f>'[1]4 pr._savarankiškos f-jos'!J22+'[1]5 pr._valstybinės f-jos'!J22+'[1]6 pr._mokinio krepšelis'!J23+'7 pr._kita dotacija'!J23+'[1]8 pr._aplinkos apsaugos s. p.'!J18+'[1]9 pr._įstaigų pajamos'!J21+'[1]10 pr._skolintos lėšos'!J22+'[1]11 pr._apyvartinės lėšos'!J22</f>
        <v>16334881</v>
      </c>
    </row>
    <row r="21" spans="1:9" ht="15" customHeight="1" x14ac:dyDescent="0.25">
      <c r="A21" s="7" t="s">
        <v>84</v>
      </c>
      <c r="B21" s="8" t="s">
        <v>76</v>
      </c>
      <c r="C21" s="10">
        <f t="shared" si="0"/>
        <v>6327371</v>
      </c>
      <c r="D21" s="10">
        <f>'[1]4 pr._savarankiškos f-jos'!E208+'[1]5 pr._valstybinės f-jos'!E118+'7 pr._kita dotacija'!E41+'[1]9 pr._įstaigų pajamos'!E91+'[1]11 pr._apyvartinės lėšos'!E189</f>
        <v>6182561</v>
      </c>
      <c r="E21" s="10">
        <f>'[1]4 pr._savarankiškos f-jos'!F208+'[1]5 pr._valstybinės f-jos'!F118+'7 pr._kita dotacija'!F41+'[1]9 pr._įstaigų pajamos'!F91+'[1]11 pr._apyvartinės lėšos'!F189</f>
        <v>930644</v>
      </c>
      <c r="F21" s="10">
        <f>'[1]4 pr._savarankiškos f-jos'!G208+'[1]5 pr._valstybinės f-jos'!G118+'7 pr._kita dotacija'!G41+'[1]9 pr._įstaigų pajamos'!G91+'[1]11 pr._apyvartinės lėšos'!G189</f>
        <v>144810</v>
      </c>
      <c r="G21" s="14"/>
      <c r="H21" s="132" t="s">
        <v>442</v>
      </c>
      <c r="I21" s="26">
        <f>'[1]4 pr._savarankiškos f-jos'!J23+'[1]5 pr._valstybinės f-jos'!J23+'[1]6 pr._mokinio krepšelis'!J24+'7 pr._kita dotacija'!J24+'[1]8 pr._aplinkos apsaugos s. p.'!J19+'[1]9 pr._įstaigų pajamos'!J22+'[1]10 pr._skolintos lėšos'!J23+'[1]11 pr._apyvartinės lėšos'!J23</f>
        <v>6497755</v>
      </c>
    </row>
    <row r="22" spans="1:9" ht="15.95" customHeight="1" x14ac:dyDescent="0.25">
      <c r="A22" s="36" t="s">
        <v>85</v>
      </c>
      <c r="B22" s="37" t="s">
        <v>191</v>
      </c>
      <c r="C22" s="39">
        <f>SUM(C15:C21)</f>
        <v>38402090</v>
      </c>
      <c r="D22" s="39">
        <f>SUM(D15:D21)</f>
        <v>31663669</v>
      </c>
      <c r="E22" s="39">
        <f>SUM(E15:E21)</f>
        <v>14309308</v>
      </c>
      <c r="F22" s="39">
        <f>SUM(F15:F21)</f>
        <v>6738421</v>
      </c>
      <c r="G22" s="14"/>
      <c r="H22" s="214" t="s">
        <v>191</v>
      </c>
      <c r="I22" s="213">
        <f>SUM(I12:I21)</f>
        <v>38402090</v>
      </c>
    </row>
    <row r="23" spans="1:9" ht="15" customHeight="1" x14ac:dyDescent="0.25">
      <c r="A23" s="40"/>
      <c r="B23" s="41"/>
      <c r="C23" s="41"/>
      <c r="D23" s="41"/>
      <c r="E23" s="51"/>
      <c r="F23" s="44"/>
      <c r="G23" s="44"/>
    </row>
    <row r="24" spans="1:9" x14ac:dyDescent="0.25">
      <c r="A24" s="40"/>
      <c r="B24" s="14"/>
      <c r="C24" s="14"/>
      <c r="D24" s="14"/>
      <c r="E24" s="44"/>
      <c r="F24" s="14"/>
      <c r="G24" s="14"/>
      <c r="I24" s="2">
        <f>I22-C22</f>
        <v>0</v>
      </c>
    </row>
    <row r="25" spans="1:9" x14ac:dyDescent="0.25">
      <c r="A25" s="14"/>
      <c r="B25" s="14"/>
      <c r="C25" s="14"/>
      <c r="D25" s="14"/>
      <c r="E25" s="14"/>
      <c r="F25" s="14"/>
      <c r="G25" s="14"/>
    </row>
    <row r="26" spans="1:9" x14ac:dyDescent="0.25">
      <c r="A26" s="14"/>
      <c r="B26" s="14"/>
      <c r="C26" s="14"/>
      <c r="D26" s="14"/>
      <c r="E26" s="14"/>
      <c r="F26" s="14" t="s">
        <v>192</v>
      </c>
      <c r="G26" s="14"/>
    </row>
    <row r="27" spans="1:9" x14ac:dyDescent="0.25">
      <c r="A27" s="14"/>
      <c r="B27" s="14"/>
      <c r="C27" s="14"/>
      <c r="D27" s="14"/>
      <c r="E27" s="14"/>
      <c r="F27" s="14"/>
      <c r="G27" s="14"/>
    </row>
    <row r="28" spans="1:9" x14ac:dyDescent="0.25">
      <c r="A28" s="14"/>
      <c r="B28" s="14"/>
      <c r="C28" s="14"/>
      <c r="D28" s="14"/>
      <c r="E28" s="14"/>
      <c r="F28" s="14"/>
      <c r="G28" s="14"/>
    </row>
    <row r="29" spans="1:9" x14ac:dyDescent="0.25">
      <c r="A29" s="14"/>
      <c r="B29" s="14"/>
      <c r="C29" s="14"/>
      <c r="D29" s="14"/>
      <c r="E29" s="14"/>
      <c r="F29" s="14"/>
      <c r="G29" s="14"/>
    </row>
    <row r="30" spans="1:9" x14ac:dyDescent="0.25">
      <c r="A30" s="14"/>
      <c r="B30" s="14"/>
      <c r="C30" s="14"/>
      <c r="D30" s="14"/>
      <c r="E30" s="14"/>
      <c r="F30" s="14"/>
      <c r="G30" s="14"/>
    </row>
    <row r="31" spans="1:9" x14ac:dyDescent="0.25">
      <c r="A31" s="14"/>
      <c r="B31" s="14"/>
      <c r="C31" s="14"/>
      <c r="D31" s="14"/>
      <c r="E31" s="14"/>
      <c r="F31" s="14"/>
      <c r="G31" s="14"/>
    </row>
    <row r="32" spans="1:9" x14ac:dyDescent="0.25">
      <c r="A32" s="14"/>
      <c r="B32" s="14"/>
      <c r="C32" s="14"/>
      <c r="D32" s="14"/>
      <c r="E32" s="14"/>
      <c r="F32" s="14"/>
      <c r="G32" s="14"/>
    </row>
    <row r="33" spans="1:7" x14ac:dyDescent="0.25">
      <c r="A33" s="14"/>
      <c r="B33" s="14"/>
      <c r="C33" s="14"/>
      <c r="D33" s="14"/>
      <c r="E33" s="14"/>
      <c r="F33" s="14"/>
      <c r="G33" s="14"/>
    </row>
    <row r="34" spans="1:7" x14ac:dyDescent="0.25">
      <c r="A34" s="14"/>
      <c r="B34" s="14"/>
      <c r="C34" s="14"/>
      <c r="D34" s="14"/>
      <c r="E34" s="14"/>
      <c r="F34" s="14"/>
      <c r="G34" s="14"/>
    </row>
    <row r="35" spans="1:7" x14ac:dyDescent="0.25">
      <c r="A35" s="14"/>
      <c r="B35" s="14"/>
      <c r="C35" s="14"/>
      <c r="D35" s="14"/>
      <c r="E35" s="14"/>
      <c r="F35" s="14"/>
      <c r="G35" s="14"/>
    </row>
    <row r="36" spans="1:7" x14ac:dyDescent="0.25">
      <c r="A36" s="14"/>
      <c r="B36" s="14"/>
      <c r="C36" s="14"/>
      <c r="D36" s="14"/>
      <c r="E36" s="14"/>
      <c r="F36" s="14"/>
      <c r="G36" s="14"/>
    </row>
    <row r="37" spans="1:7" x14ac:dyDescent="0.25">
      <c r="A37" s="14"/>
      <c r="B37" s="14"/>
      <c r="C37" s="14"/>
      <c r="D37" s="14"/>
      <c r="E37" s="14"/>
      <c r="F37" s="14"/>
      <c r="G37" s="14"/>
    </row>
    <row r="38" spans="1:7" x14ac:dyDescent="0.25">
      <c r="A38" s="14"/>
      <c r="B38" s="14"/>
      <c r="C38" s="14"/>
      <c r="D38" s="14"/>
      <c r="E38" s="14"/>
      <c r="F38" s="14"/>
      <c r="G38" s="14"/>
    </row>
    <row r="39" spans="1:7" x14ac:dyDescent="0.25">
      <c r="A39" s="14"/>
      <c r="B39" s="14"/>
      <c r="C39" s="14"/>
      <c r="D39" s="14"/>
      <c r="E39" s="14"/>
      <c r="F39" s="14"/>
      <c r="G39" s="14"/>
    </row>
    <row r="40" spans="1:7" x14ac:dyDescent="0.25">
      <c r="A40" s="14"/>
      <c r="B40" s="14"/>
      <c r="C40" s="14"/>
      <c r="D40" s="14"/>
      <c r="E40" s="14"/>
      <c r="F40" s="14"/>
      <c r="G40" s="14"/>
    </row>
    <row r="41" spans="1:7" x14ac:dyDescent="0.25">
      <c r="A41" s="14"/>
      <c r="B41" s="14"/>
      <c r="C41" s="14"/>
      <c r="D41" s="14"/>
      <c r="E41" s="14"/>
      <c r="F41" s="14"/>
      <c r="G41" s="14"/>
    </row>
    <row r="42" spans="1:7" x14ac:dyDescent="0.25">
      <c r="A42" s="14"/>
      <c r="B42" s="14"/>
      <c r="C42" s="14"/>
      <c r="D42" s="14"/>
      <c r="E42" s="14"/>
      <c r="F42" s="14"/>
      <c r="G42" s="14"/>
    </row>
    <row r="43" spans="1:7" x14ac:dyDescent="0.25">
      <c r="A43" s="14"/>
      <c r="B43" s="14"/>
      <c r="C43" s="14"/>
      <c r="D43" s="14"/>
      <c r="E43" s="14"/>
      <c r="F43" s="14"/>
      <c r="G43" s="14"/>
    </row>
    <row r="44" spans="1:7" x14ac:dyDescent="0.25">
      <c r="A44" s="14"/>
      <c r="B44" s="14"/>
      <c r="C44" s="14"/>
      <c r="D44" s="14"/>
      <c r="E44" s="14"/>
      <c r="F44" s="14"/>
      <c r="G44" s="14"/>
    </row>
    <row r="45" spans="1:7" x14ac:dyDescent="0.25">
      <c r="A45" s="14"/>
      <c r="B45" s="14"/>
      <c r="C45" s="14"/>
      <c r="D45" s="14"/>
      <c r="E45" s="14"/>
      <c r="F45" s="14"/>
      <c r="G45" s="14"/>
    </row>
    <row r="46" spans="1:7" x14ac:dyDescent="0.25">
      <c r="A46" s="14"/>
      <c r="B46" s="14"/>
      <c r="C46" s="14"/>
      <c r="D46" s="14"/>
      <c r="E46" s="14"/>
      <c r="F46" s="14"/>
      <c r="G46" s="14"/>
    </row>
    <row r="47" spans="1:7" x14ac:dyDescent="0.25">
      <c r="A47" s="14"/>
      <c r="B47" s="14"/>
      <c r="C47" s="14"/>
      <c r="D47" s="14"/>
      <c r="E47" s="14"/>
      <c r="F47" s="14"/>
      <c r="G47" s="14"/>
    </row>
    <row r="48" spans="1:7" x14ac:dyDescent="0.25">
      <c r="A48" s="14"/>
      <c r="B48" s="14"/>
      <c r="C48" s="14"/>
      <c r="D48" s="14"/>
      <c r="E48" s="14"/>
      <c r="F48" s="14"/>
      <c r="G48" s="14"/>
    </row>
    <row r="49" spans="1:7" x14ac:dyDescent="0.25">
      <c r="A49" s="14"/>
      <c r="B49" s="14"/>
      <c r="C49" s="14"/>
      <c r="D49" s="14"/>
      <c r="E49" s="14"/>
      <c r="F49" s="14"/>
      <c r="G49" s="14"/>
    </row>
    <row r="50" spans="1:7" x14ac:dyDescent="0.25">
      <c r="A50" s="14"/>
      <c r="B50" s="14"/>
      <c r="C50" s="14"/>
      <c r="D50" s="14"/>
      <c r="E50" s="14"/>
      <c r="F50" s="14"/>
      <c r="G50" s="14"/>
    </row>
    <row r="51" spans="1:7" x14ac:dyDescent="0.25">
      <c r="A51" s="14"/>
      <c r="B51" s="14"/>
      <c r="C51" s="14"/>
      <c r="D51" s="14"/>
      <c r="E51" s="14"/>
      <c r="F51" s="14"/>
      <c r="G51" s="14"/>
    </row>
    <row r="52" spans="1:7" x14ac:dyDescent="0.25">
      <c r="A52" s="14"/>
      <c r="B52" s="14"/>
      <c r="C52" s="14"/>
      <c r="D52" s="14"/>
      <c r="E52" s="14"/>
      <c r="F52" s="14"/>
      <c r="G52" s="14"/>
    </row>
    <row r="53" spans="1:7" x14ac:dyDescent="0.25">
      <c r="A53" s="14"/>
      <c r="B53" s="14"/>
      <c r="C53" s="14"/>
      <c r="D53" s="14"/>
      <c r="E53" s="14"/>
      <c r="F53" s="14"/>
      <c r="G53" s="14"/>
    </row>
    <row r="54" spans="1:7" x14ac:dyDescent="0.25">
      <c r="A54" s="14"/>
      <c r="B54" s="14"/>
      <c r="C54" s="14"/>
      <c r="D54" s="14"/>
      <c r="E54" s="14"/>
      <c r="F54" s="14"/>
      <c r="G54" s="14"/>
    </row>
    <row r="55" spans="1:7" x14ac:dyDescent="0.25">
      <c r="A55" s="14"/>
      <c r="B55" s="14"/>
      <c r="C55" s="14"/>
      <c r="D55" s="14"/>
      <c r="E55" s="14"/>
      <c r="F55" s="14"/>
      <c r="G55" s="14"/>
    </row>
    <row r="56" spans="1:7" x14ac:dyDescent="0.25">
      <c r="A56" s="14"/>
      <c r="B56" s="14"/>
      <c r="C56" s="14"/>
      <c r="D56" s="14"/>
      <c r="E56" s="14"/>
      <c r="F56" s="14"/>
      <c r="G56" s="14"/>
    </row>
    <row r="57" spans="1:7" x14ac:dyDescent="0.25">
      <c r="A57" s="14"/>
      <c r="B57" s="14"/>
      <c r="C57" s="14"/>
      <c r="D57" s="14"/>
      <c r="E57" s="14"/>
      <c r="F57" s="14"/>
      <c r="G57" s="14"/>
    </row>
    <row r="58" spans="1:7" x14ac:dyDescent="0.25">
      <c r="A58" s="14"/>
      <c r="B58" s="14"/>
      <c r="C58" s="14"/>
      <c r="D58" s="14"/>
      <c r="E58" s="14"/>
      <c r="F58" s="14"/>
      <c r="G58" s="14"/>
    </row>
    <row r="59" spans="1:7" x14ac:dyDescent="0.25">
      <c r="A59" s="14"/>
      <c r="B59" s="14"/>
      <c r="C59" s="14"/>
      <c r="D59" s="14"/>
      <c r="E59" s="14"/>
      <c r="F59" s="14"/>
      <c r="G59" s="14"/>
    </row>
    <row r="60" spans="1:7" x14ac:dyDescent="0.25">
      <c r="A60" s="14"/>
      <c r="B60" s="14"/>
      <c r="C60" s="14"/>
      <c r="D60" s="14"/>
      <c r="E60" s="14"/>
      <c r="F60" s="14"/>
      <c r="G60" s="14"/>
    </row>
    <row r="61" spans="1:7" x14ac:dyDescent="0.25">
      <c r="A61" s="14"/>
      <c r="B61" s="14"/>
      <c r="C61" s="14"/>
      <c r="D61" s="14"/>
      <c r="E61" s="14"/>
      <c r="F61" s="14"/>
      <c r="G61" s="14"/>
    </row>
    <row r="62" spans="1:7" x14ac:dyDescent="0.25">
      <c r="A62" s="14"/>
      <c r="B62" s="14"/>
      <c r="C62" s="14"/>
      <c r="D62" s="14"/>
      <c r="E62" s="14"/>
      <c r="F62" s="14"/>
      <c r="G62" s="14"/>
    </row>
    <row r="63" spans="1:7" x14ac:dyDescent="0.25">
      <c r="A63" s="14"/>
      <c r="B63" s="14"/>
      <c r="C63" s="14"/>
      <c r="D63" s="14"/>
      <c r="E63" s="14"/>
      <c r="F63" s="14"/>
      <c r="G63" s="14"/>
    </row>
    <row r="64" spans="1:7" x14ac:dyDescent="0.25">
      <c r="A64" s="14"/>
      <c r="B64" s="14"/>
      <c r="C64" s="14"/>
      <c r="D64" s="14"/>
      <c r="E64" s="14"/>
      <c r="F64" s="14"/>
      <c r="G64" s="14"/>
    </row>
    <row r="65" spans="1:7" x14ac:dyDescent="0.25">
      <c r="A65" s="14"/>
      <c r="B65" s="14"/>
      <c r="C65" s="14"/>
      <c r="D65" s="14"/>
      <c r="E65" s="14"/>
      <c r="F65" s="14"/>
      <c r="G65" s="14"/>
    </row>
    <row r="66" spans="1:7" x14ac:dyDescent="0.25">
      <c r="A66" s="14"/>
      <c r="B66" s="14"/>
      <c r="C66" s="14"/>
      <c r="D66" s="14"/>
      <c r="E66" s="14"/>
      <c r="F66" s="14"/>
      <c r="G66" s="14"/>
    </row>
    <row r="67" spans="1:7" x14ac:dyDescent="0.25">
      <c r="A67" s="14"/>
      <c r="B67" s="14"/>
      <c r="C67" s="14"/>
      <c r="D67" s="14"/>
      <c r="E67" s="14"/>
      <c r="F67" s="14"/>
      <c r="G67" s="14"/>
    </row>
    <row r="68" spans="1:7" x14ac:dyDescent="0.25">
      <c r="A68" s="14"/>
      <c r="B68" s="14"/>
      <c r="C68" s="14"/>
      <c r="D68" s="14"/>
      <c r="E68" s="14"/>
      <c r="F68" s="14"/>
      <c r="G68" s="14"/>
    </row>
    <row r="69" spans="1:7" x14ac:dyDescent="0.25">
      <c r="A69" s="14"/>
      <c r="B69" s="14"/>
      <c r="C69" s="14"/>
      <c r="D69" s="14"/>
      <c r="E69" s="14"/>
      <c r="F69" s="14"/>
      <c r="G69" s="14"/>
    </row>
    <row r="70" spans="1:7" x14ac:dyDescent="0.25">
      <c r="A70" s="14"/>
      <c r="B70" s="14"/>
      <c r="C70" s="14"/>
      <c r="D70" s="14"/>
      <c r="E70" s="14"/>
      <c r="F70" s="14"/>
      <c r="G70" s="14"/>
    </row>
    <row r="71" spans="1:7" x14ac:dyDescent="0.25">
      <c r="A71" s="14"/>
      <c r="B71" s="14"/>
      <c r="C71" s="14"/>
      <c r="D71" s="14"/>
      <c r="E71" s="14"/>
      <c r="F71" s="14"/>
      <c r="G71" s="14"/>
    </row>
    <row r="72" spans="1:7" x14ac:dyDescent="0.25">
      <c r="A72" s="14"/>
      <c r="B72" s="14"/>
      <c r="C72" s="14"/>
      <c r="D72" s="14"/>
      <c r="E72" s="14"/>
      <c r="F72" s="14"/>
      <c r="G72" s="14"/>
    </row>
    <row r="73" spans="1:7" x14ac:dyDescent="0.25">
      <c r="A73" s="14"/>
      <c r="B73" s="14"/>
      <c r="C73" s="14"/>
      <c r="D73" s="14"/>
      <c r="E73" s="14"/>
      <c r="F73" s="14"/>
      <c r="G73" s="14"/>
    </row>
    <row r="74" spans="1:7" x14ac:dyDescent="0.25">
      <c r="A74" s="14"/>
      <c r="B74" s="14"/>
      <c r="C74" s="14"/>
      <c r="D74" s="14"/>
      <c r="E74" s="14"/>
      <c r="F74" s="14"/>
      <c r="G74" s="14"/>
    </row>
    <row r="75" spans="1:7" x14ac:dyDescent="0.25">
      <c r="A75" s="14"/>
      <c r="B75" s="14"/>
      <c r="C75" s="14"/>
      <c r="D75" s="14"/>
      <c r="E75" s="14"/>
      <c r="F75" s="14"/>
      <c r="G75" s="14"/>
    </row>
    <row r="76" spans="1:7" x14ac:dyDescent="0.25">
      <c r="A76" s="14"/>
      <c r="B76" s="14"/>
      <c r="C76" s="14"/>
      <c r="D76" s="14"/>
      <c r="E76" s="14"/>
      <c r="F76" s="14"/>
      <c r="G76" s="14"/>
    </row>
    <row r="77" spans="1:7" x14ac:dyDescent="0.25">
      <c r="A77" s="14"/>
      <c r="B77" s="14"/>
      <c r="C77" s="14"/>
      <c r="D77" s="14"/>
      <c r="E77" s="14"/>
      <c r="F77" s="14"/>
      <c r="G77" s="14"/>
    </row>
    <row r="78" spans="1:7" x14ac:dyDescent="0.25">
      <c r="A78" s="14"/>
      <c r="B78" s="14"/>
      <c r="C78" s="14"/>
      <c r="D78" s="14"/>
      <c r="E78" s="14"/>
      <c r="F78" s="14"/>
      <c r="G78" s="14"/>
    </row>
    <row r="79" spans="1:7" x14ac:dyDescent="0.25">
      <c r="A79" s="14"/>
      <c r="B79" s="14"/>
      <c r="C79" s="14"/>
      <c r="D79" s="14"/>
      <c r="E79" s="14"/>
      <c r="F79" s="14"/>
      <c r="G79" s="14"/>
    </row>
    <row r="80" spans="1:7" x14ac:dyDescent="0.25">
      <c r="A80" s="14"/>
      <c r="B80" s="14"/>
      <c r="C80" s="14"/>
      <c r="D80" s="14"/>
      <c r="E80" s="14"/>
      <c r="F80" s="14"/>
      <c r="G80" s="14"/>
    </row>
    <row r="81" spans="1:7" x14ac:dyDescent="0.25">
      <c r="A81" s="14"/>
      <c r="B81" s="14"/>
      <c r="C81" s="14"/>
      <c r="D81" s="14"/>
      <c r="E81" s="14"/>
      <c r="F81" s="14"/>
      <c r="G81" s="14"/>
    </row>
    <row r="82" spans="1:7" x14ac:dyDescent="0.25">
      <c r="A82" s="14"/>
      <c r="B82" s="14"/>
      <c r="C82" s="14"/>
      <c r="D82" s="14"/>
      <c r="E82" s="14"/>
      <c r="F82" s="14"/>
      <c r="G82" s="14"/>
    </row>
    <row r="83" spans="1:7" x14ac:dyDescent="0.25">
      <c r="A83" s="14"/>
      <c r="B83" s="14"/>
      <c r="C83" s="14"/>
      <c r="D83" s="14"/>
      <c r="E83" s="14"/>
      <c r="F83" s="14"/>
      <c r="G83" s="14"/>
    </row>
    <row r="84" spans="1:7" x14ac:dyDescent="0.25">
      <c r="A84" s="14"/>
      <c r="B84" s="14"/>
      <c r="C84" s="14"/>
      <c r="D84" s="14"/>
      <c r="E84" s="14"/>
      <c r="F84" s="14"/>
      <c r="G84" s="14"/>
    </row>
    <row r="85" spans="1:7" x14ac:dyDescent="0.25">
      <c r="A85" s="14"/>
      <c r="B85" s="14"/>
      <c r="C85" s="14"/>
      <c r="D85" s="14"/>
      <c r="E85" s="14"/>
      <c r="F85" s="14"/>
      <c r="G85" s="14"/>
    </row>
    <row r="86" spans="1:7" x14ac:dyDescent="0.25">
      <c r="A86" s="14"/>
      <c r="B86" s="14"/>
      <c r="C86" s="14"/>
      <c r="D86" s="14"/>
      <c r="E86" s="14"/>
      <c r="F86" s="14"/>
      <c r="G86" s="14"/>
    </row>
    <row r="87" spans="1:7" x14ac:dyDescent="0.25">
      <c r="A87" s="14"/>
      <c r="B87" s="14"/>
      <c r="C87" s="14"/>
      <c r="D87" s="14"/>
      <c r="E87" s="14"/>
      <c r="F87" s="14"/>
      <c r="G87" s="14"/>
    </row>
    <row r="88" spans="1:7" x14ac:dyDescent="0.25">
      <c r="A88" s="14"/>
      <c r="B88" s="14"/>
      <c r="C88" s="14"/>
      <c r="D88" s="14"/>
      <c r="E88" s="14"/>
      <c r="F88" s="14"/>
      <c r="G88" s="14"/>
    </row>
    <row r="89" spans="1:7" x14ac:dyDescent="0.25">
      <c r="A89" s="14"/>
      <c r="B89" s="14"/>
      <c r="C89" s="14"/>
      <c r="D89" s="14"/>
      <c r="E89" s="14"/>
      <c r="F89" s="14"/>
      <c r="G89" s="14"/>
    </row>
    <row r="90" spans="1:7" x14ac:dyDescent="0.25">
      <c r="A90" s="14"/>
      <c r="B90" s="14"/>
      <c r="C90" s="14"/>
      <c r="D90" s="14"/>
      <c r="E90" s="14"/>
      <c r="F90" s="14"/>
      <c r="G90" s="14"/>
    </row>
    <row r="91" spans="1:7" x14ac:dyDescent="0.25">
      <c r="A91" s="14"/>
      <c r="B91" s="14"/>
      <c r="C91" s="14"/>
      <c r="D91" s="14"/>
      <c r="E91" s="14"/>
      <c r="F91" s="14"/>
      <c r="G91" s="14"/>
    </row>
    <row r="92" spans="1:7" x14ac:dyDescent="0.25">
      <c r="A92" s="14"/>
      <c r="B92" s="14"/>
      <c r="C92" s="14"/>
      <c r="D92" s="14"/>
      <c r="E92" s="14"/>
      <c r="F92" s="14"/>
      <c r="G92" s="14"/>
    </row>
    <row r="93" spans="1:7" x14ac:dyDescent="0.25">
      <c r="A93" s="14"/>
      <c r="B93" s="14"/>
      <c r="C93" s="14"/>
      <c r="D93" s="14"/>
      <c r="E93" s="14"/>
      <c r="F93" s="14"/>
      <c r="G93" s="14"/>
    </row>
    <row r="94" spans="1:7" x14ac:dyDescent="0.25">
      <c r="A94" s="14"/>
      <c r="B94" s="14"/>
      <c r="C94" s="14"/>
      <c r="D94" s="14"/>
      <c r="E94" s="14"/>
      <c r="F94" s="14"/>
      <c r="G94" s="14"/>
    </row>
    <row r="95" spans="1:7" x14ac:dyDescent="0.25">
      <c r="A95" s="14"/>
      <c r="B95" s="14"/>
      <c r="C95" s="14"/>
      <c r="D95" s="14"/>
      <c r="E95" s="14"/>
      <c r="F95" s="14"/>
      <c r="G95" s="14"/>
    </row>
    <row r="96" spans="1:7" x14ac:dyDescent="0.25">
      <c r="A96" s="14"/>
      <c r="B96" s="14"/>
      <c r="C96" s="14"/>
      <c r="D96" s="14"/>
      <c r="E96" s="14"/>
      <c r="F96" s="14"/>
      <c r="G96" s="14"/>
    </row>
    <row r="97" spans="1:7" x14ac:dyDescent="0.25">
      <c r="A97" s="14"/>
      <c r="B97" s="14"/>
      <c r="C97" s="14"/>
      <c r="D97" s="14"/>
      <c r="E97" s="14"/>
      <c r="F97" s="14"/>
      <c r="G97" s="14"/>
    </row>
    <row r="98" spans="1:7" x14ac:dyDescent="0.25">
      <c r="A98" s="14"/>
      <c r="B98" s="14"/>
      <c r="C98" s="14"/>
      <c r="D98" s="14"/>
      <c r="E98" s="14"/>
      <c r="F98" s="14"/>
      <c r="G98" s="14"/>
    </row>
    <row r="99" spans="1:7" x14ac:dyDescent="0.25">
      <c r="A99" s="14"/>
      <c r="B99" s="14"/>
      <c r="C99" s="14"/>
      <c r="D99" s="14"/>
      <c r="E99" s="14"/>
      <c r="F99" s="14"/>
      <c r="G99" s="14"/>
    </row>
    <row r="100" spans="1:7" x14ac:dyDescent="0.25">
      <c r="A100" s="14"/>
      <c r="B100" s="14"/>
      <c r="C100" s="14"/>
      <c r="D100" s="14"/>
      <c r="E100" s="14"/>
      <c r="F100" s="14"/>
      <c r="G100" s="14"/>
    </row>
    <row r="101" spans="1:7" x14ac:dyDescent="0.25">
      <c r="A101" s="14"/>
      <c r="B101" s="14"/>
      <c r="C101" s="14"/>
      <c r="D101" s="14"/>
      <c r="E101" s="14"/>
      <c r="F101" s="14"/>
      <c r="G101" s="14"/>
    </row>
    <row r="102" spans="1:7" x14ac:dyDescent="0.25">
      <c r="A102" s="14"/>
      <c r="B102" s="14"/>
      <c r="C102" s="14"/>
      <c r="D102" s="14"/>
      <c r="E102" s="14"/>
      <c r="F102" s="14"/>
      <c r="G102" s="14"/>
    </row>
    <row r="103" spans="1:7" x14ac:dyDescent="0.25">
      <c r="A103" s="14"/>
      <c r="B103" s="14"/>
      <c r="C103" s="14"/>
      <c r="D103" s="14"/>
      <c r="E103" s="14"/>
      <c r="F103" s="14"/>
      <c r="G103" s="14"/>
    </row>
    <row r="104" spans="1:7" x14ac:dyDescent="0.25">
      <c r="A104" s="14"/>
      <c r="B104" s="14"/>
      <c r="C104" s="14"/>
      <c r="D104" s="14"/>
      <c r="E104" s="14"/>
      <c r="F104" s="14"/>
      <c r="G104" s="14"/>
    </row>
    <row r="105" spans="1:7" x14ac:dyDescent="0.25">
      <c r="A105" s="14"/>
      <c r="B105" s="14"/>
      <c r="C105" s="14"/>
      <c r="D105" s="14"/>
      <c r="E105" s="14"/>
      <c r="F105" s="14"/>
      <c r="G105" s="14"/>
    </row>
    <row r="106" spans="1:7" x14ac:dyDescent="0.25">
      <c r="A106" s="14"/>
      <c r="B106" s="14"/>
      <c r="C106" s="14"/>
      <c r="D106" s="14"/>
      <c r="E106" s="14"/>
      <c r="F106" s="14"/>
      <c r="G106" s="14"/>
    </row>
    <row r="107" spans="1:7" x14ac:dyDescent="0.25">
      <c r="A107" s="14"/>
      <c r="B107" s="14"/>
      <c r="C107" s="14"/>
      <c r="D107" s="14"/>
      <c r="E107" s="14"/>
      <c r="F107" s="14"/>
      <c r="G107" s="14"/>
    </row>
    <row r="108" spans="1:7" x14ac:dyDescent="0.25">
      <c r="A108" s="14"/>
      <c r="B108" s="14"/>
      <c r="C108" s="14"/>
      <c r="D108" s="14"/>
      <c r="E108" s="14"/>
      <c r="F108" s="14"/>
      <c r="G108" s="14"/>
    </row>
    <row r="109" spans="1:7" x14ac:dyDescent="0.25">
      <c r="A109" s="14"/>
      <c r="B109" s="14"/>
      <c r="C109" s="14"/>
      <c r="D109" s="14"/>
      <c r="E109" s="14"/>
      <c r="F109" s="14"/>
      <c r="G109" s="14"/>
    </row>
    <row r="110" spans="1:7" x14ac:dyDescent="0.25">
      <c r="A110" s="14"/>
      <c r="B110" s="14"/>
      <c r="C110" s="14"/>
      <c r="D110" s="14"/>
      <c r="E110" s="14"/>
      <c r="F110" s="14"/>
      <c r="G110" s="14"/>
    </row>
    <row r="111" spans="1:7" x14ac:dyDescent="0.25">
      <c r="A111" s="14"/>
      <c r="B111" s="14"/>
      <c r="C111" s="14"/>
      <c r="D111" s="14"/>
      <c r="E111" s="14"/>
      <c r="F111" s="14"/>
      <c r="G111" s="14"/>
    </row>
    <row r="112" spans="1:7" x14ac:dyDescent="0.25">
      <c r="A112" s="14"/>
      <c r="B112" s="14"/>
      <c r="C112" s="14"/>
      <c r="D112" s="14"/>
      <c r="E112" s="14"/>
      <c r="F112" s="14"/>
      <c r="G112" s="14"/>
    </row>
    <row r="113" spans="1:7" x14ac:dyDescent="0.25">
      <c r="A113" s="14"/>
      <c r="B113" s="14"/>
      <c r="C113" s="14"/>
      <c r="D113" s="14"/>
      <c r="E113" s="14"/>
      <c r="F113" s="14"/>
      <c r="G113" s="14"/>
    </row>
    <row r="114" spans="1:7" x14ac:dyDescent="0.25">
      <c r="A114" s="14"/>
      <c r="B114" s="14"/>
      <c r="C114" s="14"/>
      <c r="D114" s="14"/>
      <c r="E114" s="14"/>
      <c r="F114" s="14"/>
      <c r="G114" s="14"/>
    </row>
    <row r="115" spans="1:7" x14ac:dyDescent="0.25">
      <c r="A115" s="14"/>
      <c r="B115" s="14"/>
      <c r="C115" s="14"/>
      <c r="D115" s="14"/>
      <c r="E115" s="14"/>
      <c r="F115" s="14"/>
      <c r="G115" s="14"/>
    </row>
    <row r="116" spans="1:7" x14ac:dyDescent="0.25">
      <c r="A116" s="14"/>
      <c r="B116" s="14"/>
      <c r="C116" s="14"/>
      <c r="D116" s="14"/>
      <c r="E116" s="14"/>
      <c r="F116" s="14"/>
      <c r="G116" s="14"/>
    </row>
    <row r="117" spans="1:7" x14ac:dyDescent="0.25">
      <c r="A117" s="14"/>
      <c r="B117" s="14"/>
      <c r="C117" s="14"/>
      <c r="D117" s="14"/>
      <c r="E117" s="14"/>
      <c r="F117" s="14"/>
      <c r="G117" s="14"/>
    </row>
    <row r="118" spans="1:7" x14ac:dyDescent="0.25">
      <c r="A118" s="14"/>
      <c r="B118" s="14"/>
      <c r="C118" s="14"/>
      <c r="D118" s="14"/>
      <c r="E118" s="14"/>
      <c r="F118" s="14"/>
      <c r="G118" s="14"/>
    </row>
    <row r="119" spans="1:7" x14ac:dyDescent="0.25">
      <c r="A119" s="14"/>
      <c r="B119" s="14"/>
      <c r="C119" s="14"/>
      <c r="D119" s="14"/>
      <c r="E119" s="14"/>
      <c r="F119" s="14"/>
      <c r="G119" s="14"/>
    </row>
    <row r="120" spans="1:7" x14ac:dyDescent="0.25">
      <c r="A120" s="14"/>
      <c r="B120" s="14"/>
      <c r="C120" s="14"/>
      <c r="D120" s="14"/>
      <c r="E120" s="14"/>
      <c r="F120" s="14"/>
      <c r="G120" s="14"/>
    </row>
    <row r="121" spans="1:7" x14ac:dyDescent="0.25">
      <c r="A121" s="14"/>
      <c r="B121" s="14"/>
      <c r="C121" s="14"/>
      <c r="D121" s="14"/>
      <c r="E121" s="14"/>
      <c r="F121" s="14"/>
      <c r="G121" s="14"/>
    </row>
    <row r="122" spans="1:7" x14ac:dyDescent="0.25">
      <c r="A122" s="14"/>
      <c r="B122" s="14"/>
      <c r="C122" s="14"/>
      <c r="D122" s="14"/>
      <c r="E122" s="14"/>
      <c r="F122" s="14"/>
      <c r="G122" s="14"/>
    </row>
    <row r="123" spans="1:7" x14ac:dyDescent="0.25">
      <c r="A123" s="14"/>
      <c r="B123" s="14"/>
      <c r="C123" s="14"/>
      <c r="D123" s="14"/>
      <c r="E123" s="14"/>
      <c r="F123" s="14"/>
      <c r="G123" s="14"/>
    </row>
    <row r="124" spans="1:7" x14ac:dyDescent="0.25">
      <c r="A124" s="14"/>
      <c r="B124" s="14"/>
      <c r="C124" s="14"/>
      <c r="D124" s="14"/>
      <c r="E124" s="14"/>
      <c r="F124" s="14"/>
      <c r="G124" s="14"/>
    </row>
    <row r="125" spans="1:7" x14ac:dyDescent="0.25">
      <c r="A125" s="14"/>
      <c r="B125" s="14"/>
      <c r="C125" s="14"/>
      <c r="D125" s="14"/>
      <c r="E125" s="14"/>
      <c r="F125" s="14"/>
      <c r="G125" s="14"/>
    </row>
    <row r="126" spans="1:7" x14ac:dyDescent="0.25">
      <c r="A126" s="14"/>
      <c r="B126" s="14"/>
      <c r="C126" s="14"/>
      <c r="D126" s="14"/>
      <c r="E126" s="14"/>
      <c r="F126" s="14"/>
      <c r="G126" s="14"/>
    </row>
    <row r="127" spans="1:7" x14ac:dyDescent="0.25">
      <c r="A127" s="14"/>
      <c r="B127" s="14"/>
      <c r="C127" s="14"/>
      <c r="D127" s="14"/>
      <c r="E127" s="14"/>
      <c r="F127" s="14"/>
      <c r="G127" s="14"/>
    </row>
    <row r="128" spans="1:7" x14ac:dyDescent="0.25">
      <c r="A128" s="14"/>
      <c r="B128" s="14"/>
      <c r="C128" s="14"/>
      <c r="D128" s="14"/>
      <c r="E128" s="14"/>
      <c r="F128" s="14"/>
      <c r="G128" s="14"/>
    </row>
    <row r="129" spans="1:7" x14ac:dyDescent="0.25">
      <c r="A129" s="14"/>
      <c r="B129" s="14"/>
      <c r="C129" s="14"/>
      <c r="D129" s="14"/>
      <c r="E129" s="14"/>
      <c r="F129" s="14"/>
      <c r="G129" s="14"/>
    </row>
    <row r="130" spans="1:7" x14ac:dyDescent="0.25">
      <c r="A130" s="14"/>
      <c r="B130" s="14"/>
      <c r="C130" s="14"/>
      <c r="D130" s="14"/>
      <c r="E130" s="14"/>
      <c r="F130" s="14"/>
      <c r="G130" s="14"/>
    </row>
    <row r="131" spans="1:7" x14ac:dyDescent="0.25">
      <c r="A131" s="14"/>
      <c r="B131" s="14"/>
      <c r="C131" s="14"/>
      <c r="D131" s="14"/>
      <c r="E131" s="14"/>
      <c r="F131" s="14"/>
      <c r="G131" s="14"/>
    </row>
  </sheetData>
  <mergeCells count="15">
    <mergeCell ref="B7:F7"/>
    <mergeCell ref="B8:F8"/>
    <mergeCell ref="A10:F10"/>
    <mergeCell ref="A12:A14"/>
    <mergeCell ref="B12:B14"/>
    <mergeCell ref="C12:C14"/>
    <mergeCell ref="D12:F12"/>
    <mergeCell ref="D13:E13"/>
    <mergeCell ref="F13:F14"/>
    <mergeCell ref="B1:F1"/>
    <mergeCell ref="B2:F2"/>
    <mergeCell ref="B3:F3"/>
    <mergeCell ref="B4:F4"/>
    <mergeCell ref="B5:F5"/>
    <mergeCell ref="B6:F6"/>
  </mergeCells>
  <pageMargins left="0.98425196850393704" right="0" top="0.78740157480314965" bottom="0.78740157480314965" header="0.31496062992125984" footer="0.31496062992125984"/>
  <pageSetup paperSize="9" scale="9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17"/>
  <sheetViews>
    <sheetView showZeros="0" workbookViewId="0">
      <selection activeCell="I22" sqref="I22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customWidth="1"/>
    <col min="8" max="16384" width="9.140625" style="2"/>
  </cols>
  <sheetData>
    <row r="1" spans="1:7" x14ac:dyDescent="0.25">
      <c r="B1" s="256" t="s">
        <v>438</v>
      </c>
      <c r="C1" s="256"/>
      <c r="D1" s="256"/>
      <c r="E1" s="256"/>
      <c r="F1" s="256"/>
      <c r="G1" s="256"/>
    </row>
    <row r="2" spans="1:7" x14ac:dyDescent="0.25">
      <c r="B2" s="256" t="s">
        <v>437</v>
      </c>
      <c r="C2" s="256"/>
      <c r="D2" s="256"/>
      <c r="E2" s="256"/>
      <c r="F2" s="256"/>
      <c r="G2" s="256"/>
    </row>
    <row r="3" spans="1:7" x14ac:dyDescent="0.25">
      <c r="B3" s="256" t="s">
        <v>436</v>
      </c>
      <c r="C3" s="256"/>
      <c r="D3" s="256"/>
      <c r="E3" s="256"/>
      <c r="F3" s="256"/>
      <c r="G3" s="256"/>
    </row>
    <row r="4" spans="1:7" x14ac:dyDescent="0.25">
      <c r="B4" s="256" t="s">
        <v>439</v>
      </c>
      <c r="C4" s="256"/>
      <c r="D4" s="256"/>
      <c r="E4" s="256"/>
      <c r="F4" s="256"/>
      <c r="G4" s="256"/>
    </row>
    <row r="5" spans="1:7" ht="15" customHeight="1" x14ac:dyDescent="0.25">
      <c r="B5" s="257" t="s">
        <v>434</v>
      </c>
      <c r="C5" s="257"/>
      <c r="D5" s="257"/>
      <c r="E5" s="257"/>
      <c r="F5" s="257"/>
      <c r="G5" s="257"/>
    </row>
    <row r="6" spans="1:7" ht="15" customHeight="1" x14ac:dyDescent="0.25">
      <c r="B6" s="257" t="s">
        <v>433</v>
      </c>
      <c r="C6" s="257"/>
      <c r="D6" s="257"/>
      <c r="E6" s="257"/>
      <c r="F6" s="257"/>
      <c r="G6" s="257"/>
    </row>
    <row r="7" spans="1:7" ht="15" customHeight="1" x14ac:dyDescent="0.25">
      <c r="B7" s="210"/>
      <c r="C7" s="210"/>
      <c r="D7" s="210"/>
      <c r="E7" s="210"/>
      <c r="F7" s="210"/>
      <c r="G7" s="210"/>
    </row>
    <row r="8" spans="1:7" x14ac:dyDescent="0.25">
      <c r="A8" s="258" t="s">
        <v>223</v>
      </c>
      <c r="B8" s="258"/>
      <c r="C8" s="258"/>
      <c r="D8" s="258"/>
      <c r="E8" s="258"/>
      <c r="F8" s="258"/>
      <c r="G8" s="258"/>
    </row>
    <row r="9" spans="1:7" x14ac:dyDescent="0.25">
      <c r="G9" s="4" t="s">
        <v>188</v>
      </c>
    </row>
    <row r="10" spans="1:7" x14ac:dyDescent="0.25">
      <c r="A10" s="259" t="s">
        <v>5</v>
      </c>
      <c r="B10" s="260" t="s">
        <v>289</v>
      </c>
      <c r="C10" s="260" t="s">
        <v>60</v>
      </c>
      <c r="D10" s="261" t="s">
        <v>0</v>
      </c>
      <c r="E10" s="262" t="s">
        <v>224</v>
      </c>
      <c r="F10" s="263"/>
      <c r="G10" s="264"/>
    </row>
    <row r="11" spans="1:7" x14ac:dyDescent="0.25">
      <c r="A11" s="259"/>
      <c r="B11" s="260"/>
      <c r="C11" s="260"/>
      <c r="D11" s="261"/>
      <c r="E11" s="260" t="s">
        <v>225</v>
      </c>
      <c r="F11" s="265" t="s">
        <v>226</v>
      </c>
      <c r="G11" s="260" t="s">
        <v>227</v>
      </c>
    </row>
    <row r="12" spans="1:7" ht="70.5" customHeight="1" x14ac:dyDescent="0.25">
      <c r="A12" s="259"/>
      <c r="B12" s="260"/>
      <c r="C12" s="260"/>
      <c r="D12" s="261"/>
      <c r="E12" s="260"/>
      <c r="F12" s="266"/>
      <c r="G12" s="260"/>
    </row>
    <row r="13" spans="1:7" ht="15.95" customHeight="1" x14ac:dyDescent="0.25">
      <c r="A13" s="7" t="s">
        <v>79</v>
      </c>
      <c r="B13" s="268" t="s">
        <v>6</v>
      </c>
      <c r="C13" s="269"/>
      <c r="D13" s="269"/>
      <c r="E13" s="269"/>
      <c r="F13" s="269"/>
      <c r="G13" s="270"/>
    </row>
    <row r="14" spans="1:7" ht="15" customHeight="1" x14ac:dyDescent="0.25">
      <c r="A14" s="7" t="s">
        <v>204</v>
      </c>
      <c r="B14" s="8" t="s">
        <v>20</v>
      </c>
      <c r="C14" s="9" t="s">
        <v>9</v>
      </c>
      <c r="D14" s="10">
        <f t="shared" ref="D14:D23" si="0">E14+F14+G14</f>
        <v>5764</v>
      </c>
      <c r="E14" s="10">
        <v>5474</v>
      </c>
      <c r="F14" s="10">
        <v>290</v>
      </c>
      <c r="G14" s="10"/>
    </row>
    <row r="15" spans="1:7" ht="15" customHeight="1" x14ac:dyDescent="0.25">
      <c r="A15" s="7" t="s">
        <v>80</v>
      </c>
      <c r="B15" s="8" t="s">
        <v>7</v>
      </c>
      <c r="C15" s="9" t="s">
        <v>9</v>
      </c>
      <c r="D15" s="10">
        <f t="shared" si="0"/>
        <v>2867</v>
      </c>
      <c r="E15" s="10">
        <v>2867</v>
      </c>
      <c r="F15" s="10"/>
      <c r="G15" s="10"/>
    </row>
    <row r="16" spans="1:7" ht="15" customHeight="1" x14ac:dyDescent="0.25">
      <c r="A16" s="7" t="s">
        <v>81</v>
      </c>
      <c r="B16" s="8" t="s">
        <v>10</v>
      </c>
      <c r="C16" s="9" t="s">
        <v>9</v>
      </c>
      <c r="D16" s="10">
        <f t="shared" si="0"/>
        <v>580</v>
      </c>
      <c r="E16" s="10">
        <v>580</v>
      </c>
      <c r="F16" s="10"/>
      <c r="G16" s="10"/>
    </row>
    <row r="17" spans="1:7" ht="15" customHeight="1" x14ac:dyDescent="0.25">
      <c r="A17" s="7" t="s">
        <v>82</v>
      </c>
      <c r="B17" s="8" t="s">
        <v>11</v>
      </c>
      <c r="C17" s="9" t="s">
        <v>9</v>
      </c>
      <c r="D17" s="10">
        <f t="shared" si="0"/>
        <v>464</v>
      </c>
      <c r="E17" s="10">
        <v>464</v>
      </c>
      <c r="F17" s="10"/>
      <c r="G17" s="10"/>
    </row>
    <row r="18" spans="1:7" ht="15" customHeight="1" x14ac:dyDescent="0.25">
      <c r="A18" s="7" t="s">
        <v>83</v>
      </c>
      <c r="B18" s="8" t="s">
        <v>12</v>
      </c>
      <c r="C18" s="9" t="s">
        <v>9</v>
      </c>
      <c r="D18" s="10">
        <f t="shared" si="0"/>
        <v>1304</v>
      </c>
      <c r="E18" s="10">
        <v>1304</v>
      </c>
      <c r="F18" s="10"/>
      <c r="G18" s="10"/>
    </row>
    <row r="19" spans="1:7" ht="15" customHeight="1" x14ac:dyDescent="0.25">
      <c r="A19" s="11" t="s">
        <v>84</v>
      </c>
      <c r="B19" s="12" t="s">
        <v>14</v>
      </c>
      <c r="C19" s="9" t="s">
        <v>9</v>
      </c>
      <c r="D19" s="10">
        <f t="shared" si="0"/>
        <v>724</v>
      </c>
      <c r="E19" s="10">
        <v>724</v>
      </c>
      <c r="F19" s="10"/>
      <c r="G19" s="10"/>
    </row>
    <row r="20" spans="1:7" ht="15" customHeight="1" x14ac:dyDescent="0.25">
      <c r="A20" s="13" t="s">
        <v>85</v>
      </c>
      <c r="B20" s="14" t="s">
        <v>15</v>
      </c>
      <c r="C20" s="9" t="s">
        <v>9</v>
      </c>
      <c r="D20" s="10">
        <f t="shared" si="0"/>
        <v>87</v>
      </c>
      <c r="E20" s="10">
        <v>87</v>
      </c>
      <c r="F20" s="10"/>
      <c r="G20" s="10"/>
    </row>
    <row r="21" spans="1:7" ht="15" customHeight="1" x14ac:dyDescent="0.25">
      <c r="A21" s="7" t="s">
        <v>86</v>
      </c>
      <c r="B21" s="8" t="s">
        <v>16</v>
      </c>
      <c r="C21" s="9" t="s">
        <v>9</v>
      </c>
      <c r="D21" s="10">
        <f t="shared" si="0"/>
        <v>4055</v>
      </c>
      <c r="E21" s="10">
        <v>4055</v>
      </c>
      <c r="F21" s="10"/>
      <c r="G21" s="10"/>
    </row>
    <row r="22" spans="1:7" ht="15" customHeight="1" x14ac:dyDescent="0.25">
      <c r="A22" s="7" t="s">
        <v>87</v>
      </c>
      <c r="B22" s="8" t="s">
        <v>17</v>
      </c>
      <c r="C22" s="9" t="s">
        <v>9</v>
      </c>
      <c r="D22" s="10">
        <f t="shared" si="0"/>
        <v>493</v>
      </c>
      <c r="E22" s="10">
        <v>493</v>
      </c>
      <c r="F22" s="10"/>
      <c r="G22" s="10"/>
    </row>
    <row r="23" spans="1:7" ht="15" customHeight="1" x14ac:dyDescent="0.25">
      <c r="A23" s="7" t="s">
        <v>88</v>
      </c>
      <c r="B23" s="8" t="s">
        <v>18</v>
      </c>
      <c r="C23" s="9" t="s">
        <v>9</v>
      </c>
      <c r="D23" s="10">
        <f t="shared" si="0"/>
        <v>754</v>
      </c>
      <c r="E23" s="10">
        <v>754</v>
      </c>
      <c r="F23" s="10"/>
      <c r="G23" s="10"/>
    </row>
    <row r="24" spans="1:7" ht="15.95" customHeight="1" x14ac:dyDescent="0.25">
      <c r="A24" s="15" t="s">
        <v>89</v>
      </c>
      <c r="B24" s="1" t="s">
        <v>195</v>
      </c>
      <c r="C24" s="16"/>
      <c r="D24" s="1">
        <f>SUM(D14:D23)</f>
        <v>17092</v>
      </c>
      <c r="E24" s="1">
        <f>SUM(E14:E23)</f>
        <v>16802</v>
      </c>
      <c r="F24" s="1">
        <f>SUM(F14:F23)</f>
        <v>290</v>
      </c>
      <c r="G24" s="1">
        <f>SUM(G14:G23)</f>
        <v>0</v>
      </c>
    </row>
    <row r="25" spans="1:7" ht="15.95" customHeight="1" x14ac:dyDescent="0.25">
      <c r="A25" s="13" t="s">
        <v>90</v>
      </c>
      <c r="B25" s="271" t="s">
        <v>66</v>
      </c>
      <c r="C25" s="272"/>
      <c r="D25" s="272"/>
      <c r="E25" s="272"/>
      <c r="F25" s="272"/>
      <c r="G25" s="273"/>
    </row>
    <row r="26" spans="1:7" ht="15" customHeight="1" x14ac:dyDescent="0.25">
      <c r="A26" s="7" t="s">
        <v>91</v>
      </c>
      <c r="B26" s="8" t="s">
        <v>7</v>
      </c>
      <c r="C26" s="9" t="s">
        <v>22</v>
      </c>
      <c r="D26" s="10">
        <f t="shared" ref="D26:D36" si="1">E26+F26+G26</f>
        <v>87</v>
      </c>
      <c r="E26" s="10">
        <v>87</v>
      </c>
      <c r="F26" s="10"/>
      <c r="G26" s="10"/>
    </row>
    <row r="27" spans="1:7" ht="15" customHeight="1" x14ac:dyDescent="0.25">
      <c r="A27" s="7" t="s">
        <v>92</v>
      </c>
      <c r="B27" s="8" t="s">
        <v>10</v>
      </c>
      <c r="C27" s="9" t="s">
        <v>22</v>
      </c>
      <c r="D27" s="10">
        <f t="shared" si="1"/>
        <v>985</v>
      </c>
      <c r="E27" s="10">
        <v>145</v>
      </c>
      <c r="F27" s="10">
        <v>840</v>
      </c>
      <c r="G27" s="10"/>
    </row>
    <row r="28" spans="1:7" ht="15" customHeight="1" x14ac:dyDescent="0.25">
      <c r="A28" s="7" t="s">
        <v>93</v>
      </c>
      <c r="B28" s="8" t="s">
        <v>11</v>
      </c>
      <c r="C28" s="9" t="s">
        <v>22</v>
      </c>
      <c r="D28" s="10">
        <f t="shared" si="1"/>
        <v>16942</v>
      </c>
      <c r="E28" s="10">
        <v>16218</v>
      </c>
      <c r="F28" s="10">
        <v>724</v>
      </c>
      <c r="G28" s="10"/>
    </row>
    <row r="29" spans="1:7" ht="15" customHeight="1" x14ac:dyDescent="0.25">
      <c r="A29" s="7" t="s">
        <v>94</v>
      </c>
      <c r="B29" s="8" t="s">
        <v>12</v>
      </c>
      <c r="C29" s="9" t="s">
        <v>22</v>
      </c>
      <c r="D29" s="10">
        <f t="shared" si="1"/>
        <v>811</v>
      </c>
      <c r="E29" s="10"/>
      <c r="F29" s="10">
        <v>811</v>
      </c>
      <c r="G29" s="10"/>
    </row>
    <row r="30" spans="1:7" ht="15" customHeight="1" x14ac:dyDescent="0.25">
      <c r="A30" s="7" t="s">
        <v>95</v>
      </c>
      <c r="B30" s="8" t="s">
        <v>13</v>
      </c>
      <c r="C30" s="9" t="s">
        <v>22</v>
      </c>
      <c r="D30" s="10">
        <f t="shared" si="1"/>
        <v>2027</v>
      </c>
      <c r="E30" s="10">
        <v>1737</v>
      </c>
      <c r="F30" s="10">
        <v>290</v>
      </c>
      <c r="G30" s="10"/>
    </row>
    <row r="31" spans="1:7" ht="15" customHeight="1" x14ac:dyDescent="0.25">
      <c r="A31" s="11" t="s">
        <v>96</v>
      </c>
      <c r="B31" s="12" t="s">
        <v>14</v>
      </c>
      <c r="C31" s="9" t="s">
        <v>22</v>
      </c>
      <c r="D31" s="10">
        <f t="shared" si="1"/>
        <v>3766</v>
      </c>
      <c r="E31" s="10">
        <v>1883</v>
      </c>
      <c r="F31" s="10">
        <v>1883</v>
      </c>
      <c r="G31" s="10"/>
    </row>
    <row r="32" spans="1:7" ht="15" customHeight="1" x14ac:dyDescent="0.25">
      <c r="A32" s="13" t="s">
        <v>97</v>
      </c>
      <c r="B32" s="14" t="s">
        <v>15</v>
      </c>
      <c r="C32" s="9" t="s">
        <v>22</v>
      </c>
      <c r="D32" s="10">
        <f t="shared" si="1"/>
        <v>2289</v>
      </c>
      <c r="E32" s="10">
        <v>1854</v>
      </c>
      <c r="F32" s="10">
        <v>435</v>
      </c>
      <c r="G32" s="10"/>
    </row>
    <row r="33" spans="1:7" ht="15" customHeight="1" x14ac:dyDescent="0.25">
      <c r="A33" s="7" t="s">
        <v>98</v>
      </c>
      <c r="B33" s="8" t="s">
        <v>16</v>
      </c>
      <c r="C33" s="9" t="s">
        <v>22</v>
      </c>
      <c r="D33" s="10">
        <f t="shared" si="1"/>
        <v>8228</v>
      </c>
      <c r="E33" s="10">
        <v>5041</v>
      </c>
      <c r="F33" s="10">
        <v>3187</v>
      </c>
      <c r="G33" s="10"/>
    </row>
    <row r="34" spans="1:7" ht="15" customHeight="1" x14ac:dyDescent="0.25">
      <c r="A34" s="7" t="s">
        <v>99</v>
      </c>
      <c r="B34" s="8" t="s">
        <v>17</v>
      </c>
      <c r="C34" s="9" t="s">
        <v>22</v>
      </c>
      <c r="D34" s="10">
        <f t="shared" si="1"/>
        <v>464</v>
      </c>
      <c r="E34" s="10">
        <v>58</v>
      </c>
      <c r="F34" s="10">
        <v>406</v>
      </c>
      <c r="G34" s="10"/>
    </row>
    <row r="35" spans="1:7" ht="15" customHeight="1" x14ac:dyDescent="0.25">
      <c r="A35" s="7" t="s">
        <v>100</v>
      </c>
      <c r="B35" s="8" t="s">
        <v>18</v>
      </c>
      <c r="C35" s="9" t="s">
        <v>22</v>
      </c>
      <c r="D35" s="10">
        <f t="shared" si="1"/>
        <v>2202</v>
      </c>
      <c r="E35" s="10">
        <v>985</v>
      </c>
      <c r="F35" s="10">
        <v>1217</v>
      </c>
      <c r="G35" s="10"/>
    </row>
    <row r="36" spans="1:7" ht="15" customHeight="1" x14ac:dyDescent="0.25">
      <c r="A36" s="7" t="s">
        <v>101</v>
      </c>
      <c r="B36" s="8" t="s">
        <v>19</v>
      </c>
      <c r="C36" s="9" t="s">
        <v>22</v>
      </c>
      <c r="D36" s="10">
        <f t="shared" si="1"/>
        <v>869</v>
      </c>
      <c r="E36" s="10"/>
      <c r="F36" s="10">
        <v>869</v>
      </c>
      <c r="G36" s="10"/>
    </row>
    <row r="37" spans="1:7" ht="15.95" customHeight="1" x14ac:dyDescent="0.25">
      <c r="A37" s="15" t="s">
        <v>102</v>
      </c>
      <c r="B37" s="1" t="s">
        <v>196</v>
      </c>
      <c r="C37" s="17"/>
      <c r="D37" s="1">
        <f>SUM(D26:D36)</f>
        <v>38670</v>
      </c>
      <c r="E37" s="1">
        <f>SUM(E26:E36)</f>
        <v>28008</v>
      </c>
      <c r="F37" s="1">
        <f>SUM(F26:F36)</f>
        <v>10662</v>
      </c>
      <c r="G37" s="1">
        <f>SUM(G26:G36)</f>
        <v>0</v>
      </c>
    </row>
    <row r="38" spans="1:7" ht="15.95" customHeight="1" x14ac:dyDescent="0.25">
      <c r="A38" s="13" t="s">
        <v>103</v>
      </c>
      <c r="B38" s="271" t="s">
        <v>70</v>
      </c>
      <c r="C38" s="269"/>
      <c r="D38" s="269"/>
      <c r="E38" s="269"/>
      <c r="F38" s="269"/>
      <c r="G38" s="270"/>
    </row>
    <row r="39" spans="1:7" ht="15" customHeight="1" x14ac:dyDescent="0.25">
      <c r="A39" s="7" t="s">
        <v>104</v>
      </c>
      <c r="B39" s="18" t="s">
        <v>20</v>
      </c>
      <c r="C39" s="9" t="s">
        <v>34</v>
      </c>
      <c r="D39" s="10">
        <f>E39+F39+G39</f>
        <v>99484</v>
      </c>
      <c r="E39" s="10">
        <v>99484</v>
      </c>
      <c r="F39" s="10"/>
      <c r="G39" s="10"/>
    </row>
    <row r="40" spans="1:7" ht="15.95" customHeight="1" x14ac:dyDescent="0.25">
      <c r="A40" s="15" t="s">
        <v>105</v>
      </c>
      <c r="B40" s="19" t="s">
        <v>197</v>
      </c>
      <c r="C40" s="20"/>
      <c r="D40" s="1">
        <f>D39</f>
        <v>99484</v>
      </c>
      <c r="E40" s="1">
        <f>E39</f>
        <v>99484</v>
      </c>
      <c r="F40" s="1">
        <f>F39</f>
        <v>0</v>
      </c>
      <c r="G40" s="1">
        <f>G39</f>
        <v>0</v>
      </c>
    </row>
    <row r="41" spans="1:7" ht="15.95" customHeight="1" x14ac:dyDescent="0.25">
      <c r="A41" s="13" t="s">
        <v>106</v>
      </c>
      <c r="B41" s="271" t="s">
        <v>190</v>
      </c>
      <c r="C41" s="272"/>
      <c r="D41" s="272"/>
      <c r="E41" s="272"/>
      <c r="F41" s="272"/>
      <c r="G41" s="273"/>
    </row>
    <row r="42" spans="1:7" ht="15" customHeight="1" x14ac:dyDescent="0.25">
      <c r="A42" s="7" t="s">
        <v>107</v>
      </c>
      <c r="B42" s="21" t="s">
        <v>176</v>
      </c>
      <c r="C42" s="22" t="s">
        <v>57</v>
      </c>
      <c r="D42" s="10">
        <f t="shared" ref="D42:D68" si="2">E42+F42+G42</f>
        <v>1738</v>
      </c>
      <c r="E42" s="10">
        <v>1738</v>
      </c>
      <c r="F42" s="10"/>
      <c r="G42" s="10"/>
    </row>
    <row r="43" spans="1:7" ht="15" customHeight="1" x14ac:dyDescent="0.25">
      <c r="A43" s="7" t="s">
        <v>108</v>
      </c>
      <c r="B43" s="21" t="s">
        <v>184</v>
      </c>
      <c r="C43" s="22" t="s">
        <v>57</v>
      </c>
      <c r="D43" s="10">
        <f t="shared" si="2"/>
        <v>6563</v>
      </c>
      <c r="E43" s="10"/>
      <c r="F43" s="10"/>
      <c r="G43" s="10">
        <v>6563</v>
      </c>
    </row>
    <row r="44" spans="1:7" ht="15" customHeight="1" x14ac:dyDescent="0.25">
      <c r="A44" s="11" t="s">
        <v>109</v>
      </c>
      <c r="B44" s="12" t="s">
        <v>163</v>
      </c>
      <c r="C44" s="22" t="s">
        <v>57</v>
      </c>
      <c r="D44" s="10">
        <f t="shared" si="2"/>
        <v>7327</v>
      </c>
      <c r="E44" s="10"/>
      <c r="F44" s="10">
        <v>7327</v>
      </c>
      <c r="G44" s="10"/>
    </row>
    <row r="45" spans="1:7" ht="15" customHeight="1" x14ac:dyDescent="0.25">
      <c r="A45" s="13" t="s">
        <v>110</v>
      </c>
      <c r="B45" s="23" t="s">
        <v>46</v>
      </c>
      <c r="C45" s="22" t="s">
        <v>57</v>
      </c>
      <c r="D45" s="10">
        <f t="shared" si="2"/>
        <v>5797</v>
      </c>
      <c r="E45" s="10"/>
      <c r="F45" s="10"/>
      <c r="G45" s="10">
        <v>5797</v>
      </c>
    </row>
    <row r="46" spans="1:7" ht="15" customHeight="1" x14ac:dyDescent="0.25">
      <c r="A46" s="7" t="s">
        <v>111</v>
      </c>
      <c r="B46" s="21" t="s">
        <v>45</v>
      </c>
      <c r="C46" s="22" t="s">
        <v>57</v>
      </c>
      <c r="D46" s="10">
        <f t="shared" si="2"/>
        <v>6957</v>
      </c>
      <c r="E46" s="10"/>
      <c r="F46" s="10"/>
      <c r="G46" s="10">
        <v>6957</v>
      </c>
    </row>
    <row r="47" spans="1:7" ht="15" customHeight="1" x14ac:dyDescent="0.25">
      <c r="A47" s="7" t="s">
        <v>112</v>
      </c>
      <c r="B47" s="21" t="s">
        <v>167</v>
      </c>
      <c r="C47" s="9" t="s">
        <v>57</v>
      </c>
      <c r="D47" s="10">
        <f t="shared" si="2"/>
        <v>32878</v>
      </c>
      <c r="E47" s="10">
        <v>724</v>
      </c>
      <c r="F47" s="10">
        <v>28962</v>
      </c>
      <c r="G47" s="10">
        <v>3192</v>
      </c>
    </row>
    <row r="48" spans="1:7" ht="15" customHeight="1" x14ac:dyDescent="0.25">
      <c r="A48" s="7" t="s">
        <v>113</v>
      </c>
      <c r="B48" s="21" t="s">
        <v>165</v>
      </c>
      <c r="C48" s="9" t="s">
        <v>57</v>
      </c>
      <c r="D48" s="10">
        <f t="shared" si="2"/>
        <v>1449</v>
      </c>
      <c r="E48" s="10">
        <v>869</v>
      </c>
      <c r="F48" s="10">
        <v>580</v>
      </c>
      <c r="G48" s="10"/>
    </row>
    <row r="49" spans="1:7" ht="15" customHeight="1" x14ac:dyDescent="0.25">
      <c r="A49" s="7" t="s">
        <v>114</v>
      </c>
      <c r="B49" s="21" t="s">
        <v>166</v>
      </c>
      <c r="C49" s="9" t="s">
        <v>57</v>
      </c>
      <c r="D49" s="10">
        <f t="shared" si="2"/>
        <v>1738</v>
      </c>
      <c r="E49" s="10">
        <v>1738</v>
      </c>
      <c r="F49" s="10"/>
      <c r="G49" s="10"/>
    </row>
    <row r="50" spans="1:7" ht="15" customHeight="1" x14ac:dyDescent="0.25">
      <c r="A50" s="7" t="s">
        <v>115</v>
      </c>
      <c r="B50" s="24" t="s">
        <v>52</v>
      </c>
      <c r="C50" s="22" t="s">
        <v>57</v>
      </c>
      <c r="D50" s="10">
        <f t="shared" si="2"/>
        <v>5593</v>
      </c>
      <c r="E50" s="10"/>
      <c r="F50" s="10"/>
      <c r="G50" s="10">
        <v>5593</v>
      </c>
    </row>
    <row r="51" spans="1:7" ht="15" customHeight="1" x14ac:dyDescent="0.25">
      <c r="A51" s="7" t="s">
        <v>116</v>
      </c>
      <c r="B51" s="21" t="s">
        <v>71</v>
      </c>
      <c r="C51" s="22" t="s">
        <v>57</v>
      </c>
      <c r="D51" s="10">
        <f t="shared" si="2"/>
        <v>5730</v>
      </c>
      <c r="E51" s="10"/>
      <c r="F51" s="10"/>
      <c r="G51" s="10">
        <v>5730</v>
      </c>
    </row>
    <row r="52" spans="1:7" ht="15" customHeight="1" x14ac:dyDescent="0.25">
      <c r="A52" s="7" t="s">
        <v>117</v>
      </c>
      <c r="B52" s="21" t="s">
        <v>44</v>
      </c>
      <c r="C52" s="22" t="s">
        <v>57</v>
      </c>
      <c r="D52" s="10">
        <f t="shared" si="2"/>
        <v>24312</v>
      </c>
      <c r="E52" s="10"/>
      <c r="F52" s="10"/>
      <c r="G52" s="10">
        <v>24312</v>
      </c>
    </row>
    <row r="53" spans="1:7" ht="15" customHeight="1" x14ac:dyDescent="0.25">
      <c r="A53" s="7" t="s">
        <v>170</v>
      </c>
      <c r="B53" s="24" t="s">
        <v>43</v>
      </c>
      <c r="C53" s="22" t="s">
        <v>57</v>
      </c>
      <c r="D53" s="10">
        <f t="shared" si="2"/>
        <v>21904</v>
      </c>
      <c r="E53" s="10"/>
      <c r="F53" s="10"/>
      <c r="G53" s="10">
        <v>21904</v>
      </c>
    </row>
    <row r="54" spans="1:7" ht="15" customHeight="1" x14ac:dyDescent="0.25">
      <c r="A54" s="7" t="s">
        <v>171</v>
      </c>
      <c r="B54" s="21" t="s">
        <v>177</v>
      </c>
      <c r="C54" s="22" t="s">
        <v>57</v>
      </c>
      <c r="D54" s="10">
        <f t="shared" si="2"/>
        <v>10015</v>
      </c>
      <c r="E54" s="10">
        <v>2317</v>
      </c>
      <c r="F54" s="10"/>
      <c r="G54" s="10">
        <v>7698</v>
      </c>
    </row>
    <row r="55" spans="1:7" ht="15" customHeight="1" x14ac:dyDescent="0.25">
      <c r="A55" s="7" t="s">
        <v>118</v>
      </c>
      <c r="B55" s="21" t="s">
        <v>168</v>
      </c>
      <c r="C55" s="22" t="s">
        <v>57</v>
      </c>
      <c r="D55" s="10">
        <f t="shared" si="2"/>
        <v>57941</v>
      </c>
      <c r="E55" s="10"/>
      <c r="F55" s="10"/>
      <c r="G55" s="10">
        <v>57941</v>
      </c>
    </row>
    <row r="56" spans="1:7" ht="15" customHeight="1" x14ac:dyDescent="0.25">
      <c r="A56" s="7" t="s">
        <v>172</v>
      </c>
      <c r="B56" s="21" t="s">
        <v>36</v>
      </c>
      <c r="C56" s="22" t="s">
        <v>57</v>
      </c>
      <c r="D56" s="10">
        <f t="shared" si="2"/>
        <v>33475</v>
      </c>
      <c r="E56" s="10"/>
      <c r="F56" s="10"/>
      <c r="G56" s="10">
        <v>33475</v>
      </c>
    </row>
    <row r="57" spans="1:7" ht="15" customHeight="1" x14ac:dyDescent="0.25">
      <c r="A57" s="7" t="s">
        <v>173</v>
      </c>
      <c r="B57" s="21" t="s">
        <v>38</v>
      </c>
      <c r="C57" s="22" t="s">
        <v>57</v>
      </c>
      <c r="D57" s="10">
        <f t="shared" si="2"/>
        <v>32467</v>
      </c>
      <c r="E57" s="10"/>
      <c r="F57" s="10"/>
      <c r="G57" s="10">
        <v>32467</v>
      </c>
    </row>
    <row r="58" spans="1:7" ht="15" customHeight="1" x14ac:dyDescent="0.25">
      <c r="A58" s="7" t="s">
        <v>119</v>
      </c>
      <c r="B58" s="21" t="s">
        <v>40</v>
      </c>
      <c r="C58" s="22" t="s">
        <v>57</v>
      </c>
      <c r="D58" s="10">
        <f t="shared" si="2"/>
        <v>72516</v>
      </c>
      <c r="E58" s="10"/>
      <c r="F58" s="10"/>
      <c r="G58" s="10">
        <v>72516</v>
      </c>
    </row>
    <row r="59" spans="1:7" ht="15" customHeight="1" x14ac:dyDescent="0.25">
      <c r="A59" s="7" t="s">
        <v>120</v>
      </c>
      <c r="B59" s="21" t="s">
        <v>39</v>
      </c>
      <c r="C59" s="22" t="s">
        <v>57</v>
      </c>
      <c r="D59" s="10">
        <f t="shared" si="2"/>
        <v>34183</v>
      </c>
      <c r="E59" s="10"/>
      <c r="F59" s="10"/>
      <c r="G59" s="10">
        <v>34183</v>
      </c>
    </row>
    <row r="60" spans="1:7" ht="15" customHeight="1" x14ac:dyDescent="0.25">
      <c r="A60" s="7" t="s">
        <v>121</v>
      </c>
      <c r="B60" s="18" t="s">
        <v>37</v>
      </c>
      <c r="C60" s="9" t="s">
        <v>57</v>
      </c>
      <c r="D60" s="10">
        <f t="shared" si="2"/>
        <v>55947</v>
      </c>
      <c r="E60" s="10"/>
      <c r="F60" s="10"/>
      <c r="G60" s="10">
        <v>55947</v>
      </c>
    </row>
    <row r="61" spans="1:7" ht="15" customHeight="1" x14ac:dyDescent="0.25">
      <c r="A61" s="7" t="s">
        <v>122</v>
      </c>
      <c r="B61" s="25" t="s">
        <v>41</v>
      </c>
      <c r="C61" s="9" t="s">
        <v>57</v>
      </c>
      <c r="D61" s="10">
        <f t="shared" si="2"/>
        <v>9185</v>
      </c>
      <c r="E61" s="10"/>
      <c r="F61" s="10"/>
      <c r="G61" s="10">
        <v>9185</v>
      </c>
    </row>
    <row r="62" spans="1:7" ht="15" customHeight="1" x14ac:dyDescent="0.25">
      <c r="A62" s="7" t="s">
        <v>123</v>
      </c>
      <c r="B62" s="25" t="s">
        <v>42</v>
      </c>
      <c r="C62" s="9" t="s">
        <v>57</v>
      </c>
      <c r="D62" s="10">
        <f t="shared" si="2"/>
        <v>15391</v>
      </c>
      <c r="E62" s="10"/>
      <c r="F62" s="10"/>
      <c r="G62" s="10">
        <v>15391</v>
      </c>
    </row>
    <row r="63" spans="1:7" ht="15" customHeight="1" x14ac:dyDescent="0.25">
      <c r="A63" s="7" t="s">
        <v>183</v>
      </c>
      <c r="B63" s="18" t="s">
        <v>55</v>
      </c>
      <c r="C63" s="9" t="s">
        <v>57</v>
      </c>
      <c r="D63" s="10">
        <f t="shared" si="2"/>
        <v>2984</v>
      </c>
      <c r="E63" s="10"/>
      <c r="F63" s="10">
        <v>29</v>
      </c>
      <c r="G63" s="10">
        <v>2955</v>
      </c>
    </row>
    <row r="64" spans="1:7" ht="15" customHeight="1" x14ac:dyDescent="0.25">
      <c r="A64" s="7" t="s">
        <v>124</v>
      </c>
      <c r="B64" s="18" t="s">
        <v>54</v>
      </c>
      <c r="C64" s="9" t="s">
        <v>57</v>
      </c>
      <c r="D64" s="10">
        <f t="shared" si="2"/>
        <v>47310</v>
      </c>
      <c r="E64" s="10"/>
      <c r="F64" s="10">
        <v>348</v>
      </c>
      <c r="G64" s="10">
        <v>46962</v>
      </c>
    </row>
    <row r="65" spans="1:7" ht="15" customHeight="1" x14ac:dyDescent="0.25">
      <c r="A65" s="7" t="s">
        <v>125</v>
      </c>
      <c r="B65" s="18" t="s">
        <v>73</v>
      </c>
      <c r="C65" s="9" t="s">
        <v>57</v>
      </c>
      <c r="D65" s="10">
        <f t="shared" si="2"/>
        <v>7937</v>
      </c>
      <c r="E65" s="10"/>
      <c r="F65" s="10"/>
      <c r="G65" s="10">
        <v>7937</v>
      </c>
    </row>
    <row r="66" spans="1:7" ht="15" customHeight="1" x14ac:dyDescent="0.25">
      <c r="A66" s="7" t="s">
        <v>126</v>
      </c>
      <c r="B66" s="18" t="s">
        <v>56</v>
      </c>
      <c r="C66" s="9" t="s">
        <v>57</v>
      </c>
      <c r="D66" s="10">
        <f t="shared" si="2"/>
        <v>26065</v>
      </c>
      <c r="E66" s="10"/>
      <c r="F66" s="10">
        <v>26065</v>
      </c>
      <c r="G66" s="10"/>
    </row>
    <row r="67" spans="1:7" ht="15" customHeight="1" x14ac:dyDescent="0.25">
      <c r="A67" s="7" t="s">
        <v>127</v>
      </c>
      <c r="B67" s="18" t="s">
        <v>185</v>
      </c>
      <c r="C67" s="9" t="s">
        <v>57</v>
      </c>
      <c r="D67" s="10">
        <f t="shared" si="2"/>
        <v>12354</v>
      </c>
      <c r="E67" s="10"/>
      <c r="F67" s="10"/>
      <c r="G67" s="10">
        <v>12354</v>
      </c>
    </row>
    <row r="68" spans="1:7" s="26" customFormat="1" ht="15" customHeight="1" x14ac:dyDescent="0.25">
      <c r="A68" s="7" t="s">
        <v>128</v>
      </c>
      <c r="B68" s="18" t="s">
        <v>186</v>
      </c>
      <c r="C68" s="9" t="s">
        <v>57</v>
      </c>
      <c r="D68" s="10">
        <f t="shared" si="2"/>
        <v>1738</v>
      </c>
      <c r="E68" s="10">
        <v>1738</v>
      </c>
      <c r="F68" s="10"/>
      <c r="G68" s="10"/>
    </row>
    <row r="69" spans="1:7" ht="15.95" customHeight="1" x14ac:dyDescent="0.25">
      <c r="A69" s="15" t="s">
        <v>179</v>
      </c>
      <c r="B69" s="19" t="s">
        <v>198</v>
      </c>
      <c r="C69" s="17"/>
      <c r="D69" s="1">
        <f>SUM(D42:D68)</f>
        <v>541494</v>
      </c>
      <c r="E69" s="1">
        <f>SUM(E42:E68)</f>
        <v>9124</v>
      </c>
      <c r="F69" s="1">
        <f>SUM(F42:F68)</f>
        <v>63311</v>
      </c>
      <c r="G69" s="1">
        <f>SUM(G42:G68)</f>
        <v>469059</v>
      </c>
    </row>
    <row r="70" spans="1:7" ht="15.95" customHeight="1" x14ac:dyDescent="0.25">
      <c r="A70" s="13" t="s">
        <v>129</v>
      </c>
      <c r="B70" s="274" t="s">
        <v>74</v>
      </c>
      <c r="C70" s="267"/>
      <c r="D70" s="267"/>
      <c r="E70" s="267"/>
      <c r="F70" s="267"/>
      <c r="G70" s="267"/>
    </row>
    <row r="71" spans="1:7" ht="15" customHeight="1" x14ac:dyDescent="0.25">
      <c r="A71" s="27" t="s">
        <v>130</v>
      </c>
      <c r="B71" s="21" t="s">
        <v>7</v>
      </c>
      <c r="C71" s="28" t="s">
        <v>32</v>
      </c>
      <c r="D71" s="10">
        <f t="shared" ref="D71:D84" si="3">E71+F71+G71</f>
        <v>754</v>
      </c>
      <c r="E71" s="29">
        <v>435</v>
      </c>
      <c r="F71" s="29">
        <v>319</v>
      </c>
      <c r="G71" s="29"/>
    </row>
    <row r="72" spans="1:7" ht="15" customHeight="1" x14ac:dyDescent="0.25">
      <c r="A72" s="27" t="s">
        <v>131</v>
      </c>
      <c r="B72" s="21" t="s">
        <v>10</v>
      </c>
      <c r="C72" s="28" t="s">
        <v>32</v>
      </c>
      <c r="D72" s="10">
        <f t="shared" si="3"/>
        <v>812</v>
      </c>
      <c r="E72" s="29">
        <v>232</v>
      </c>
      <c r="F72" s="29">
        <v>580</v>
      </c>
      <c r="G72" s="29"/>
    </row>
    <row r="73" spans="1:7" ht="15" customHeight="1" x14ac:dyDescent="0.25">
      <c r="A73" s="27" t="s">
        <v>132</v>
      </c>
      <c r="B73" s="21" t="s">
        <v>11</v>
      </c>
      <c r="C73" s="28" t="s">
        <v>32</v>
      </c>
      <c r="D73" s="10">
        <f t="shared" si="3"/>
        <v>1246</v>
      </c>
      <c r="E73" s="29">
        <v>232</v>
      </c>
      <c r="F73" s="29">
        <v>1014</v>
      </c>
      <c r="G73" s="29"/>
    </row>
    <row r="74" spans="1:7" ht="15" customHeight="1" x14ac:dyDescent="0.25">
      <c r="A74" s="30" t="s">
        <v>133</v>
      </c>
      <c r="B74" s="21" t="s">
        <v>15</v>
      </c>
      <c r="C74" s="28" t="s">
        <v>32</v>
      </c>
      <c r="D74" s="10">
        <f t="shared" si="3"/>
        <v>957</v>
      </c>
      <c r="E74" s="29">
        <v>232</v>
      </c>
      <c r="F74" s="29">
        <v>725</v>
      </c>
      <c r="G74" s="29"/>
    </row>
    <row r="75" spans="1:7" ht="15" customHeight="1" x14ac:dyDescent="0.25">
      <c r="A75" s="31" t="s">
        <v>134</v>
      </c>
      <c r="B75" s="21" t="s">
        <v>27</v>
      </c>
      <c r="C75" s="28" t="s">
        <v>32</v>
      </c>
      <c r="D75" s="10">
        <f t="shared" si="3"/>
        <v>10426</v>
      </c>
      <c r="E75" s="29"/>
      <c r="F75" s="29">
        <v>8109</v>
      </c>
      <c r="G75" s="29">
        <v>2317</v>
      </c>
    </row>
    <row r="76" spans="1:7" ht="15" customHeight="1" x14ac:dyDescent="0.25">
      <c r="A76" s="27" t="s">
        <v>135</v>
      </c>
      <c r="B76" s="21" t="s">
        <v>64</v>
      </c>
      <c r="C76" s="28" t="s">
        <v>32</v>
      </c>
      <c r="D76" s="10">
        <f t="shared" si="3"/>
        <v>2173</v>
      </c>
      <c r="E76" s="29">
        <v>145</v>
      </c>
      <c r="F76" s="29">
        <v>2028</v>
      </c>
      <c r="G76" s="29"/>
    </row>
    <row r="77" spans="1:7" ht="15" customHeight="1" x14ac:dyDescent="0.25">
      <c r="A77" s="27" t="s">
        <v>136</v>
      </c>
      <c r="B77" s="21" t="s">
        <v>65</v>
      </c>
      <c r="C77" s="28" t="s">
        <v>32</v>
      </c>
      <c r="D77" s="10">
        <f t="shared" si="3"/>
        <v>1160</v>
      </c>
      <c r="E77" s="29">
        <v>580</v>
      </c>
      <c r="F77" s="29">
        <v>580</v>
      </c>
      <c r="G77" s="29"/>
    </row>
    <row r="78" spans="1:7" ht="15" customHeight="1" x14ac:dyDescent="0.25">
      <c r="A78" s="27" t="s">
        <v>137</v>
      </c>
      <c r="B78" s="21" t="s">
        <v>28</v>
      </c>
      <c r="C78" s="28" t="s">
        <v>32</v>
      </c>
      <c r="D78" s="10">
        <f t="shared" si="3"/>
        <v>1159</v>
      </c>
      <c r="E78" s="29">
        <v>290</v>
      </c>
      <c r="F78" s="29">
        <v>869</v>
      </c>
      <c r="G78" s="29"/>
    </row>
    <row r="79" spans="1:7" ht="15" customHeight="1" x14ac:dyDescent="0.25">
      <c r="A79" s="27" t="s">
        <v>138</v>
      </c>
      <c r="B79" s="21" t="s">
        <v>29</v>
      </c>
      <c r="C79" s="28" t="s">
        <v>32</v>
      </c>
      <c r="D79" s="10">
        <f t="shared" si="3"/>
        <v>725</v>
      </c>
      <c r="E79" s="29">
        <v>435</v>
      </c>
      <c r="F79" s="29">
        <v>290</v>
      </c>
      <c r="G79" s="29"/>
    </row>
    <row r="80" spans="1:7" ht="15" customHeight="1" x14ac:dyDescent="0.25">
      <c r="A80" s="27" t="s">
        <v>139</v>
      </c>
      <c r="B80" s="21" t="s">
        <v>75</v>
      </c>
      <c r="C80" s="28" t="s">
        <v>32</v>
      </c>
      <c r="D80" s="10">
        <f t="shared" si="3"/>
        <v>1015</v>
      </c>
      <c r="E80" s="29">
        <v>290</v>
      </c>
      <c r="F80" s="29">
        <v>725</v>
      </c>
      <c r="G80" s="29"/>
    </row>
    <row r="81" spans="1:7" ht="15" customHeight="1" x14ac:dyDescent="0.25">
      <c r="A81" s="27" t="s">
        <v>140</v>
      </c>
      <c r="B81" s="21" t="s">
        <v>169</v>
      </c>
      <c r="C81" s="28" t="s">
        <v>32</v>
      </c>
      <c r="D81" s="10">
        <f t="shared" si="3"/>
        <v>1015</v>
      </c>
      <c r="E81" s="29">
        <v>435</v>
      </c>
      <c r="F81" s="29">
        <v>580</v>
      </c>
      <c r="G81" s="29"/>
    </row>
    <row r="82" spans="1:7" ht="15" customHeight="1" x14ac:dyDescent="0.25">
      <c r="A82" s="27" t="s">
        <v>180</v>
      </c>
      <c r="B82" s="21" t="s">
        <v>30</v>
      </c>
      <c r="C82" s="28" t="s">
        <v>32</v>
      </c>
      <c r="D82" s="10">
        <f t="shared" si="3"/>
        <v>725</v>
      </c>
      <c r="E82" s="29"/>
      <c r="F82" s="29">
        <v>725</v>
      </c>
      <c r="G82" s="29"/>
    </row>
    <row r="83" spans="1:7" ht="15" customHeight="1" x14ac:dyDescent="0.25">
      <c r="A83" s="27" t="s">
        <v>141</v>
      </c>
      <c r="B83" s="10" t="s">
        <v>31</v>
      </c>
      <c r="C83" s="28" t="s">
        <v>32</v>
      </c>
      <c r="D83" s="10">
        <f t="shared" si="3"/>
        <v>11006</v>
      </c>
      <c r="E83" s="29">
        <v>6661</v>
      </c>
      <c r="F83" s="29">
        <v>4345</v>
      </c>
      <c r="G83" s="29"/>
    </row>
    <row r="84" spans="1:7" ht="15" customHeight="1" x14ac:dyDescent="0.25">
      <c r="A84" s="27" t="s">
        <v>142</v>
      </c>
      <c r="B84" s="32" t="s">
        <v>72</v>
      </c>
      <c r="C84" s="28" t="s">
        <v>32</v>
      </c>
      <c r="D84" s="10">
        <f t="shared" si="3"/>
        <v>8688</v>
      </c>
      <c r="E84" s="29"/>
      <c r="F84" s="29"/>
      <c r="G84" s="29">
        <v>8688</v>
      </c>
    </row>
    <row r="85" spans="1:7" ht="15.95" customHeight="1" x14ac:dyDescent="0.25">
      <c r="A85" s="15" t="s">
        <v>143</v>
      </c>
      <c r="B85" s="19" t="s">
        <v>200</v>
      </c>
      <c r="C85" s="17"/>
      <c r="D85" s="1">
        <f>SUM(D71:D84)</f>
        <v>41861</v>
      </c>
      <c r="E85" s="1">
        <f>SUM(E71:E84)</f>
        <v>9967</v>
      </c>
      <c r="F85" s="1">
        <f>SUM(F71:F84)</f>
        <v>20889</v>
      </c>
      <c r="G85" s="1">
        <f>SUM(G71:G84)</f>
        <v>11005</v>
      </c>
    </row>
    <row r="86" spans="1:7" ht="15.95" customHeight="1" x14ac:dyDescent="0.25">
      <c r="A86" s="11" t="s">
        <v>144</v>
      </c>
      <c r="B86" s="267" t="s">
        <v>76</v>
      </c>
      <c r="C86" s="267"/>
      <c r="D86" s="267"/>
      <c r="E86" s="267"/>
      <c r="F86" s="267"/>
      <c r="G86" s="267"/>
    </row>
    <row r="87" spans="1:7" ht="15" customHeight="1" x14ac:dyDescent="0.25">
      <c r="A87" s="11" t="s">
        <v>145</v>
      </c>
      <c r="B87" s="10" t="s">
        <v>58</v>
      </c>
      <c r="C87" s="9" t="s">
        <v>24</v>
      </c>
      <c r="D87" s="10">
        <f>E87+F87+G87</f>
        <v>173772</v>
      </c>
      <c r="E87" s="33"/>
      <c r="F87" s="33"/>
      <c r="G87" s="33">
        <v>173772</v>
      </c>
    </row>
    <row r="88" spans="1:7" ht="15" customHeight="1" x14ac:dyDescent="0.25">
      <c r="A88" s="11" t="s">
        <v>146</v>
      </c>
      <c r="B88" s="10" t="s">
        <v>59</v>
      </c>
      <c r="C88" s="9" t="s">
        <v>24</v>
      </c>
      <c r="D88" s="10">
        <f>E88+F88+G88</f>
        <v>11586</v>
      </c>
      <c r="E88" s="10"/>
      <c r="F88" s="10"/>
      <c r="G88" s="10">
        <v>11586</v>
      </c>
    </row>
    <row r="89" spans="1:7" ht="15" customHeight="1" x14ac:dyDescent="0.25">
      <c r="A89" s="11" t="s">
        <v>147</v>
      </c>
      <c r="B89" s="10" t="s">
        <v>185</v>
      </c>
      <c r="C89" s="9" t="s">
        <v>24</v>
      </c>
      <c r="D89" s="10">
        <f>E89+F89+G89</f>
        <v>5210</v>
      </c>
      <c r="E89" s="33"/>
      <c r="F89" s="33"/>
      <c r="G89" s="33">
        <v>5210</v>
      </c>
    </row>
    <row r="90" spans="1:7" s="26" customFormat="1" ht="15" customHeight="1" x14ac:dyDescent="0.25">
      <c r="A90" s="7" t="s">
        <v>181</v>
      </c>
      <c r="B90" s="21" t="s">
        <v>77</v>
      </c>
      <c r="C90" s="22" t="s">
        <v>24</v>
      </c>
      <c r="D90" s="10">
        <f>E90+F90+G90</f>
        <v>66033</v>
      </c>
      <c r="E90" s="10"/>
      <c r="F90" s="10"/>
      <c r="G90" s="10">
        <v>66033</v>
      </c>
    </row>
    <row r="91" spans="1:7" ht="15.95" customHeight="1" x14ac:dyDescent="0.25">
      <c r="A91" s="34" t="s">
        <v>148</v>
      </c>
      <c r="B91" s="35" t="s">
        <v>201</v>
      </c>
      <c r="C91" s="17"/>
      <c r="D91" s="1">
        <f>SUM(D87:D90)</f>
        <v>256601</v>
      </c>
      <c r="E91" s="1">
        <f>SUM(E87:E90)</f>
        <v>0</v>
      </c>
      <c r="F91" s="1">
        <f>SUM(F87:F90)</f>
        <v>0</v>
      </c>
      <c r="G91" s="1">
        <f>SUM(G87:G90)</f>
        <v>256601</v>
      </c>
    </row>
    <row r="92" spans="1:7" ht="15.95" customHeight="1" x14ac:dyDescent="0.25">
      <c r="A92" s="36" t="s">
        <v>206</v>
      </c>
      <c r="B92" s="37" t="s">
        <v>191</v>
      </c>
      <c r="C92" s="38"/>
      <c r="D92" s="39">
        <f>D24+D37+D40+D69+D85+D91</f>
        <v>995202</v>
      </c>
      <c r="E92" s="39">
        <f>E24+E37+E40+E69+E85+E91</f>
        <v>163385</v>
      </c>
      <c r="F92" s="39">
        <f>F24+F37+F40+F69+F85+F91</f>
        <v>95152</v>
      </c>
      <c r="G92" s="39">
        <f>G24+G37+G40+G69+G85+G91</f>
        <v>736665</v>
      </c>
    </row>
    <row r="93" spans="1:7" ht="15" customHeight="1" x14ac:dyDescent="0.25">
      <c r="A93" s="40"/>
      <c r="B93" s="41"/>
      <c r="C93" s="42"/>
      <c r="D93" s="41"/>
      <c r="E93" s="41"/>
      <c r="F93" s="43"/>
      <c r="G93" s="44"/>
    </row>
    <row r="94" spans="1:7" x14ac:dyDescent="0.25">
      <c r="A94" s="14"/>
      <c r="B94" s="14"/>
      <c r="C94" s="46"/>
      <c r="D94" s="14"/>
      <c r="E94" s="14"/>
      <c r="F94" s="14"/>
      <c r="G94" s="14"/>
    </row>
    <row r="95" spans="1:7" x14ac:dyDescent="0.25">
      <c r="A95" s="14"/>
      <c r="B95" s="14"/>
      <c r="C95" s="46"/>
      <c r="D95" s="14"/>
      <c r="E95" s="14"/>
      <c r="F95" s="14"/>
      <c r="G95" s="14"/>
    </row>
    <row r="96" spans="1:7" x14ac:dyDescent="0.25">
      <c r="A96" s="14"/>
      <c r="B96" s="14"/>
      <c r="C96" s="46"/>
      <c r="D96" s="14"/>
      <c r="E96" s="14"/>
      <c r="F96" s="1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/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/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/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A131" s="14"/>
      <c r="B131" s="14"/>
      <c r="C131" s="46"/>
      <c r="D131" s="14"/>
      <c r="E131" s="14"/>
      <c r="F131" s="14"/>
      <c r="G131" s="14"/>
    </row>
    <row r="132" spans="1:7" x14ac:dyDescent="0.25">
      <c r="A132" s="14"/>
      <c r="B132" s="14"/>
      <c r="C132" s="46"/>
      <c r="D132" s="14"/>
      <c r="E132" s="14"/>
      <c r="F132" s="14"/>
      <c r="G132" s="14"/>
    </row>
    <row r="133" spans="1:7" x14ac:dyDescent="0.25">
      <c r="A133" s="14"/>
      <c r="B133" s="14"/>
      <c r="C133" s="46"/>
      <c r="D133" s="14"/>
      <c r="E133" s="14"/>
      <c r="F133" s="14"/>
      <c r="G133" s="14"/>
    </row>
    <row r="134" spans="1:7" x14ac:dyDescent="0.25">
      <c r="A134" s="14"/>
      <c r="B134" s="14"/>
      <c r="C134" s="46"/>
      <c r="D134" s="14"/>
      <c r="E134" s="14"/>
      <c r="F134" s="14"/>
      <c r="G134" s="14"/>
    </row>
    <row r="135" spans="1:7" x14ac:dyDescent="0.25">
      <c r="A135" s="14"/>
      <c r="B135" s="14"/>
      <c r="C135" s="46"/>
      <c r="D135" s="14"/>
      <c r="E135" s="14"/>
      <c r="F135" s="14"/>
      <c r="G135" s="14"/>
    </row>
    <row r="136" spans="1:7" x14ac:dyDescent="0.25">
      <c r="A136" s="14"/>
      <c r="B136" s="14"/>
      <c r="C136" s="46"/>
      <c r="D136" s="14"/>
      <c r="E136" s="14"/>
      <c r="F136" s="14"/>
      <c r="G136" s="14"/>
    </row>
    <row r="137" spans="1:7" x14ac:dyDescent="0.25">
      <c r="A137" s="14"/>
      <c r="B137" s="14"/>
      <c r="C137" s="46"/>
      <c r="D137" s="14"/>
      <c r="E137" s="14"/>
      <c r="F137" s="14"/>
      <c r="G137" s="14"/>
    </row>
    <row r="138" spans="1:7" x14ac:dyDescent="0.25">
      <c r="A138" s="14"/>
      <c r="B138" s="14"/>
      <c r="C138" s="46"/>
      <c r="D138" s="14"/>
      <c r="E138" s="14"/>
      <c r="F138" s="14"/>
      <c r="G138" s="14"/>
    </row>
    <row r="139" spans="1:7" x14ac:dyDescent="0.25">
      <c r="A139" s="14"/>
      <c r="B139" s="14"/>
      <c r="C139" s="46"/>
      <c r="D139" s="14"/>
      <c r="E139" s="14"/>
      <c r="F139" s="14"/>
      <c r="G139" s="14"/>
    </row>
    <row r="140" spans="1:7" x14ac:dyDescent="0.25">
      <c r="A140" s="14"/>
      <c r="B140" s="14"/>
      <c r="C140" s="46"/>
      <c r="D140" s="14"/>
      <c r="E140" s="14"/>
      <c r="F140" s="14"/>
      <c r="G140" s="14"/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A157" s="14"/>
      <c r="B157" s="14"/>
      <c r="C157" s="46"/>
      <c r="D157" s="14"/>
      <c r="E157" s="14"/>
      <c r="F157" s="14"/>
      <c r="G157" s="14"/>
    </row>
    <row r="158" spans="1:7" x14ac:dyDescent="0.25">
      <c r="A158" s="14"/>
      <c r="B158" s="14"/>
      <c r="C158" s="46"/>
      <c r="D158" s="14"/>
      <c r="E158" s="14"/>
      <c r="F158" s="14"/>
      <c r="G158" s="14"/>
    </row>
    <row r="159" spans="1:7" x14ac:dyDescent="0.25">
      <c r="A159" s="14"/>
      <c r="B159" s="14"/>
      <c r="C159" s="46"/>
      <c r="D159" s="14"/>
      <c r="E159" s="14"/>
      <c r="F159" s="14"/>
      <c r="G159" s="14"/>
    </row>
    <row r="160" spans="1:7" x14ac:dyDescent="0.25">
      <c r="A160" s="14"/>
      <c r="B160" s="14"/>
      <c r="C160" s="46"/>
      <c r="D160" s="14"/>
      <c r="E160" s="14"/>
      <c r="F160" s="14"/>
      <c r="G160" s="14"/>
    </row>
    <row r="161" spans="1:7" x14ac:dyDescent="0.25">
      <c r="A161" s="14"/>
      <c r="B161" s="14"/>
      <c r="C161" s="46"/>
      <c r="D161" s="14"/>
      <c r="E161" s="14"/>
      <c r="F161" s="14"/>
      <c r="G161" s="14"/>
    </row>
    <row r="162" spans="1:7" x14ac:dyDescent="0.25">
      <c r="A162" s="14"/>
      <c r="B162" s="14"/>
      <c r="C162" s="46"/>
      <c r="D162" s="14"/>
      <c r="E162" s="14"/>
      <c r="F162" s="14"/>
      <c r="G162" s="14"/>
    </row>
    <row r="163" spans="1:7" x14ac:dyDescent="0.25">
      <c r="A163" s="14"/>
      <c r="B163" s="14"/>
      <c r="C163" s="46"/>
      <c r="D163" s="14"/>
      <c r="E163" s="14"/>
      <c r="F163" s="14"/>
      <c r="G163" s="14"/>
    </row>
    <row r="164" spans="1:7" x14ac:dyDescent="0.25">
      <c r="A164" s="14"/>
      <c r="B164" s="14"/>
      <c r="C164" s="46"/>
      <c r="D164" s="14"/>
      <c r="E164" s="14"/>
      <c r="F164" s="14"/>
      <c r="G164" s="14"/>
    </row>
    <row r="165" spans="1:7" x14ac:dyDescent="0.25">
      <c r="A165" s="14"/>
      <c r="B165" s="14"/>
      <c r="C165" s="46"/>
      <c r="D165" s="14"/>
      <c r="E165" s="14"/>
      <c r="F165" s="14"/>
      <c r="G165" s="14"/>
    </row>
    <row r="166" spans="1:7" x14ac:dyDescent="0.25">
      <c r="A166" s="14"/>
      <c r="B166" s="14"/>
      <c r="C166" s="46"/>
      <c r="D166" s="14"/>
      <c r="E166" s="14"/>
      <c r="F166" s="14"/>
      <c r="G166" s="14"/>
    </row>
    <row r="167" spans="1:7" x14ac:dyDescent="0.25">
      <c r="A167" s="14"/>
      <c r="B167" s="14"/>
      <c r="C167" s="46"/>
      <c r="D167" s="14"/>
      <c r="E167" s="14"/>
      <c r="F167" s="14"/>
      <c r="G167" s="14"/>
    </row>
    <row r="168" spans="1:7" x14ac:dyDescent="0.25">
      <c r="A168" s="14"/>
      <c r="B168" s="14"/>
      <c r="C168" s="46"/>
      <c r="D168" s="14"/>
      <c r="E168" s="14"/>
      <c r="F168" s="14"/>
      <c r="G168" s="14"/>
    </row>
    <row r="169" spans="1:7" x14ac:dyDescent="0.25">
      <c r="A169" s="14"/>
      <c r="B169" s="14"/>
      <c r="C169" s="46"/>
      <c r="D169" s="14"/>
      <c r="E169" s="14"/>
      <c r="F169" s="14"/>
      <c r="G169" s="14"/>
    </row>
    <row r="170" spans="1:7" x14ac:dyDescent="0.25">
      <c r="A170" s="14"/>
      <c r="B170" s="14"/>
      <c r="C170" s="46"/>
      <c r="D170" s="14"/>
      <c r="E170" s="14"/>
      <c r="F170" s="14"/>
      <c r="G170" s="14"/>
    </row>
    <row r="171" spans="1:7" x14ac:dyDescent="0.25">
      <c r="A171" s="14"/>
      <c r="B171" s="14"/>
      <c r="C171" s="46"/>
      <c r="D171" s="14"/>
      <c r="E171" s="14"/>
      <c r="F171" s="14"/>
      <c r="G171" s="14"/>
    </row>
    <row r="172" spans="1:7" x14ac:dyDescent="0.25">
      <c r="A172" s="14"/>
      <c r="B172" s="14"/>
      <c r="C172" s="46"/>
      <c r="D172" s="14"/>
      <c r="E172" s="14"/>
      <c r="F172" s="14"/>
      <c r="G172" s="14"/>
    </row>
    <row r="173" spans="1:7" x14ac:dyDescent="0.25">
      <c r="A173" s="14"/>
      <c r="B173" s="14"/>
      <c r="C173" s="46"/>
      <c r="D173" s="14"/>
      <c r="E173" s="14"/>
      <c r="F173" s="14"/>
      <c r="G173" s="14"/>
    </row>
    <row r="174" spans="1:7" x14ac:dyDescent="0.25">
      <c r="A174" s="14"/>
      <c r="B174" s="14"/>
      <c r="C174" s="46"/>
      <c r="D174" s="14"/>
      <c r="E174" s="14"/>
      <c r="F174" s="14"/>
      <c r="G174" s="14"/>
    </row>
    <row r="175" spans="1:7" x14ac:dyDescent="0.25">
      <c r="A175" s="14"/>
      <c r="B175" s="14"/>
      <c r="C175" s="46"/>
      <c r="D175" s="14"/>
      <c r="E175" s="14"/>
      <c r="F175" s="14"/>
      <c r="G175" s="14"/>
    </row>
    <row r="176" spans="1:7" x14ac:dyDescent="0.25">
      <c r="A176" s="14"/>
      <c r="B176" s="14"/>
      <c r="C176" s="46"/>
      <c r="D176" s="14"/>
      <c r="E176" s="14"/>
      <c r="F176" s="14"/>
      <c r="G176" s="14"/>
    </row>
    <row r="177" spans="1:7" x14ac:dyDescent="0.25">
      <c r="A177" s="14"/>
      <c r="B177" s="14"/>
      <c r="C177" s="46"/>
      <c r="D177" s="14"/>
      <c r="E177" s="14"/>
      <c r="F177" s="14"/>
      <c r="G177" s="14"/>
    </row>
    <row r="178" spans="1:7" x14ac:dyDescent="0.25">
      <c r="A178" s="14"/>
      <c r="B178" s="14"/>
      <c r="C178" s="46"/>
      <c r="D178" s="14"/>
      <c r="E178" s="14"/>
      <c r="F178" s="14"/>
      <c r="G178" s="14"/>
    </row>
    <row r="179" spans="1:7" x14ac:dyDescent="0.25">
      <c r="A179" s="14"/>
      <c r="B179" s="14"/>
      <c r="C179" s="46"/>
      <c r="D179" s="14"/>
      <c r="E179" s="14"/>
      <c r="F179" s="14"/>
      <c r="G179" s="14"/>
    </row>
    <row r="180" spans="1:7" x14ac:dyDescent="0.25">
      <c r="A180" s="14"/>
      <c r="B180" s="14"/>
      <c r="C180" s="46"/>
      <c r="D180" s="14"/>
      <c r="E180" s="14"/>
      <c r="F180" s="14"/>
      <c r="G180" s="14"/>
    </row>
    <row r="181" spans="1:7" x14ac:dyDescent="0.25">
      <c r="A181" s="14"/>
      <c r="B181" s="14"/>
      <c r="C181" s="46"/>
      <c r="D181" s="14"/>
      <c r="E181" s="14"/>
      <c r="F181" s="14"/>
      <c r="G181" s="14"/>
    </row>
    <row r="182" spans="1:7" x14ac:dyDescent="0.25">
      <c r="A182" s="14"/>
      <c r="B182" s="14"/>
      <c r="C182" s="46"/>
      <c r="D182" s="14"/>
      <c r="E182" s="14"/>
      <c r="F182" s="14"/>
      <c r="G182" s="14"/>
    </row>
    <row r="183" spans="1:7" x14ac:dyDescent="0.25">
      <c r="A183" s="14"/>
      <c r="B183" s="14"/>
      <c r="C183" s="46"/>
      <c r="D183" s="14"/>
      <c r="E183" s="14"/>
      <c r="F183" s="14"/>
      <c r="G183" s="14"/>
    </row>
    <row r="184" spans="1:7" x14ac:dyDescent="0.25">
      <c r="A184" s="14"/>
      <c r="B184" s="14"/>
      <c r="C184" s="46"/>
      <c r="D184" s="14"/>
      <c r="E184" s="14"/>
      <c r="F184" s="14"/>
      <c r="G184" s="14"/>
    </row>
    <row r="185" spans="1:7" x14ac:dyDescent="0.25">
      <c r="A185" s="14"/>
      <c r="B185" s="14"/>
      <c r="C185" s="46"/>
      <c r="D185" s="14"/>
      <c r="E185" s="14"/>
      <c r="F185" s="14"/>
      <c r="G185" s="14"/>
    </row>
    <row r="186" spans="1:7" x14ac:dyDescent="0.25">
      <c r="A186" s="14"/>
      <c r="B186" s="14"/>
      <c r="C186" s="46"/>
      <c r="D186" s="14"/>
      <c r="E186" s="14"/>
      <c r="F186" s="14"/>
      <c r="G186" s="14"/>
    </row>
    <row r="187" spans="1:7" x14ac:dyDescent="0.25">
      <c r="A187" s="14"/>
      <c r="B187" s="14"/>
      <c r="C187" s="46"/>
      <c r="D187" s="14"/>
      <c r="E187" s="14"/>
      <c r="F187" s="14"/>
      <c r="G187" s="14"/>
    </row>
    <row r="188" spans="1:7" x14ac:dyDescent="0.25">
      <c r="A188" s="14"/>
      <c r="B188" s="14"/>
      <c r="C188" s="46"/>
      <c r="D188" s="14"/>
      <c r="E188" s="14"/>
      <c r="F188" s="14"/>
      <c r="G188" s="14"/>
    </row>
    <row r="189" spans="1:7" x14ac:dyDescent="0.25">
      <c r="C189" s="47"/>
    </row>
    <row r="190" spans="1:7" x14ac:dyDescent="0.25">
      <c r="C190" s="47"/>
    </row>
    <row r="191" spans="1:7" x14ac:dyDescent="0.25">
      <c r="C191" s="47"/>
    </row>
    <row r="192" spans="1:7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</sheetData>
  <mergeCells count="21">
    <mergeCell ref="B86:G86"/>
    <mergeCell ref="B13:G13"/>
    <mergeCell ref="B25:G25"/>
    <mergeCell ref="B38:G38"/>
    <mergeCell ref="B41:G41"/>
    <mergeCell ref="B70:G70"/>
    <mergeCell ref="A8:G8"/>
    <mergeCell ref="A10:A12"/>
    <mergeCell ref="B10:B12"/>
    <mergeCell ref="C10:C12"/>
    <mergeCell ref="D10:D12"/>
    <mergeCell ref="E10:G10"/>
    <mergeCell ref="G11:G12"/>
    <mergeCell ref="E11:E12"/>
    <mergeCell ref="F11:F12"/>
    <mergeCell ref="B4:G4"/>
    <mergeCell ref="B5:G5"/>
    <mergeCell ref="B6:G6"/>
    <mergeCell ref="B1:G1"/>
    <mergeCell ref="B2:G2"/>
    <mergeCell ref="B3:G3"/>
  </mergeCells>
  <pageMargins left="0.98425196850393704" right="0.39370078740157483" top="0.70866141732283472" bottom="0.78740157480314965" header="0.31496062992125984" footer="0.31496062992125984"/>
  <pageSetup paperSize="9" scale="9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3"/>
  <sheetViews>
    <sheetView showZeros="0" workbookViewId="0">
      <selection activeCell="B8" sqref="B8:F8"/>
    </sheetView>
  </sheetViews>
  <sheetFormatPr defaultRowHeight="15" x14ac:dyDescent="0.25"/>
  <cols>
    <col min="1" max="1" width="5" style="2" customWidth="1"/>
    <col min="2" max="2" width="40.7109375" style="2" customWidth="1"/>
    <col min="3" max="6" width="11.7109375" style="2" customWidth="1"/>
    <col min="7" max="16384" width="9.140625" style="2"/>
  </cols>
  <sheetData>
    <row r="1" spans="1:6" x14ac:dyDescent="0.25">
      <c r="B1" s="314" t="s">
        <v>438</v>
      </c>
      <c r="C1" s="314"/>
      <c r="D1" s="314"/>
      <c r="E1" s="314"/>
      <c r="F1" s="314"/>
    </row>
    <row r="2" spans="1:6" x14ac:dyDescent="0.25">
      <c r="B2" s="314" t="s">
        <v>437</v>
      </c>
      <c r="C2" s="314"/>
      <c r="D2" s="314"/>
      <c r="E2" s="314"/>
      <c r="F2" s="314"/>
    </row>
    <row r="3" spans="1:6" x14ac:dyDescent="0.25">
      <c r="B3" s="314" t="s">
        <v>436</v>
      </c>
      <c r="C3" s="314"/>
      <c r="D3" s="314"/>
      <c r="E3" s="314"/>
      <c r="F3" s="314"/>
    </row>
    <row r="4" spans="1:6" x14ac:dyDescent="0.25">
      <c r="B4" s="314" t="s">
        <v>441</v>
      </c>
      <c r="C4" s="314"/>
      <c r="D4" s="314"/>
      <c r="E4" s="314"/>
      <c r="F4" s="314"/>
    </row>
    <row r="5" spans="1:6" ht="15" customHeight="1" x14ac:dyDescent="0.25">
      <c r="B5" s="313" t="s">
        <v>434</v>
      </c>
      <c r="C5" s="313"/>
      <c r="D5" s="313"/>
      <c r="E5" s="313"/>
      <c r="F5" s="313"/>
    </row>
    <row r="6" spans="1:6" ht="15" customHeight="1" x14ac:dyDescent="0.25">
      <c r="B6" s="313" t="s">
        <v>433</v>
      </c>
      <c r="C6" s="313"/>
      <c r="D6" s="313"/>
      <c r="E6" s="313"/>
      <c r="F6" s="313"/>
    </row>
    <row r="7" spans="1:6" ht="15" customHeight="1" x14ac:dyDescent="0.25">
      <c r="B7" s="313" t="s">
        <v>465</v>
      </c>
      <c r="C7" s="313"/>
      <c r="D7" s="313"/>
      <c r="E7" s="313"/>
      <c r="F7" s="313"/>
    </row>
    <row r="8" spans="1:6" ht="15" customHeight="1" x14ac:dyDescent="0.25">
      <c r="B8" s="313" t="s">
        <v>467</v>
      </c>
      <c r="C8" s="313"/>
      <c r="D8" s="313"/>
      <c r="E8" s="313"/>
      <c r="F8" s="313"/>
    </row>
    <row r="9" spans="1:6" ht="15" customHeight="1" x14ac:dyDescent="0.25">
      <c r="B9" s="211"/>
      <c r="C9" s="211"/>
      <c r="D9" s="211"/>
      <c r="E9" s="211"/>
      <c r="F9" s="211"/>
    </row>
    <row r="10" spans="1:6" ht="21" customHeight="1" x14ac:dyDescent="0.25">
      <c r="A10" s="258" t="s">
        <v>264</v>
      </c>
      <c r="B10" s="258"/>
      <c r="C10" s="258"/>
      <c r="D10" s="258"/>
      <c r="E10" s="258"/>
      <c r="F10" s="258"/>
    </row>
    <row r="11" spans="1:6" ht="17.25" customHeight="1" x14ac:dyDescent="0.25">
      <c r="F11" s="4" t="s">
        <v>188</v>
      </c>
    </row>
    <row r="12" spans="1:6" ht="15" customHeight="1" x14ac:dyDescent="0.25">
      <c r="A12" s="259" t="s">
        <v>5</v>
      </c>
      <c r="B12" s="260" t="s">
        <v>194</v>
      </c>
      <c r="C12" s="261" t="s">
        <v>0</v>
      </c>
      <c r="D12" s="262" t="s">
        <v>224</v>
      </c>
      <c r="E12" s="263"/>
      <c r="F12" s="264"/>
    </row>
    <row r="13" spans="1:6" x14ac:dyDescent="0.25">
      <c r="A13" s="259"/>
      <c r="B13" s="260"/>
      <c r="C13" s="261"/>
      <c r="D13" s="261" t="s">
        <v>1</v>
      </c>
      <c r="E13" s="261"/>
      <c r="F13" s="260" t="s">
        <v>2</v>
      </c>
    </row>
    <row r="14" spans="1:6" ht="28.5" customHeight="1" x14ac:dyDescent="0.25">
      <c r="A14" s="259"/>
      <c r="B14" s="260"/>
      <c r="C14" s="261"/>
      <c r="D14" s="205" t="s">
        <v>3</v>
      </c>
      <c r="E14" s="204" t="s">
        <v>4</v>
      </c>
      <c r="F14" s="260"/>
    </row>
    <row r="15" spans="1:6" ht="15" customHeight="1" x14ac:dyDescent="0.25">
      <c r="A15" s="7" t="s">
        <v>79</v>
      </c>
      <c r="B15" s="8" t="s">
        <v>63</v>
      </c>
      <c r="C15" s="10">
        <f>D15+F15</f>
        <v>65969</v>
      </c>
      <c r="D15" s="10">
        <f>'[1]4 pr._savarankiškos f-jos'!E14</f>
        <v>65969</v>
      </c>
      <c r="E15" s="10">
        <f>'[1]4 pr._savarankiškos f-jos'!F14</f>
        <v>48950</v>
      </c>
      <c r="F15" s="10">
        <f>'[1]4 pr._savarankiškos f-jos'!G14</f>
        <v>0</v>
      </c>
    </row>
    <row r="16" spans="1:6" ht="15" customHeight="1" x14ac:dyDescent="0.25">
      <c r="A16" s="7" t="s">
        <v>204</v>
      </c>
      <c r="B16" s="8" t="s">
        <v>20</v>
      </c>
      <c r="C16" s="10">
        <f>D16+F16</f>
        <v>17902981</v>
      </c>
      <c r="D16" s="10">
        <f>'[1]4 pr._savarankiškos f-jos'!E15+'[1]4 pr._savarankiškos f-jos'!E79+'[1]4 pr._savarankiškos f-jos'!E132+'[1]4 pr._savarankiškos f-jos'!E136+'[1]4 pr._savarankiškos f-jos'!E178+'[1]4 pr._savarankiškos f-jos'!E183+'[1]4 pr._savarankiškos f-jos'!E201+'[1]5 pr._valstybinės f-jos'!E14+'[1]5 pr._valstybinės f-jos'!E84+'[1]5 pr._valstybinės f-jos'!E110+'[1]6 pr._mokinio krepšelis'!E14+'[1]8 pr._aplinkos apsaugos s. p.'!E14+'[1]8 pr._aplinkos apsaugos s. p.'!E17+'[1]9 pr._įstaigų pajamos'!E14+'[1]9 pr._įstaigų pajamos'!E39+'[1]10 pr._skolintos lėšos'!E14+'[1]10 pr._skolintos lėšos'!E19+'[1]10 pr._skolintos lėšos'!E26+'[1]10 pr._skolintos lėšos'!E29+'[1]10 pr._skolintos lėšos'!E37+'[1]10 pr._skolintos lėšos'!E40+'[1]11 pr._apyvartinės lėšos'!E14+'[1]11 pr._apyvartinės lėšos'!E42+'[1]11 pr._apyvartinės lėšos'!E77+'[1]11 pr._apyvartinės lėšos'!E84+'[1]11 pr._apyvartinės lėšos'!E142+'[1]11 pr._apyvartinės lėšos'!E150+'7 pr._kita dotacija'!E16+'7 pr._kita dotacija'!E21+'7 pr._kita dotacija'!E25+'7 pr._kita dotacija'!E33+'7 pr._kita dotacija'!E37</f>
        <v>12168733</v>
      </c>
      <c r="E16" s="10">
        <f>'[1]4 pr._savarankiškos f-jos'!F15+'[1]4 pr._savarankiškos f-jos'!F79+'[1]4 pr._savarankiškos f-jos'!F132+'[1]4 pr._savarankiškos f-jos'!F136+'[1]4 pr._savarankiškos f-jos'!F178+'[1]4 pr._savarankiškos f-jos'!F183+'[1]4 pr._savarankiškos f-jos'!F201+'[1]5 pr._valstybinės f-jos'!F14+'[1]5 pr._valstybinės f-jos'!F84+'[1]5 pr._valstybinės f-jos'!F110+'[1]6 pr._mokinio krepšelis'!F14+'[1]8 pr._aplinkos apsaugos s. p.'!F14+'[1]8 pr._aplinkos apsaugos s. p.'!F17+'[1]9 pr._įstaigų pajamos'!F14+'[1]9 pr._įstaigų pajamos'!F39+'[1]10 pr._skolintos lėšos'!F14+'[1]10 pr._skolintos lėšos'!F19+'[1]10 pr._skolintos lėšos'!F26+'[1]10 pr._skolintos lėšos'!F29+'[1]10 pr._skolintos lėšos'!F37+'[1]10 pr._skolintos lėšos'!F40+'[1]11 pr._apyvartinės lėšos'!F14+'[1]11 pr._apyvartinės lėšos'!F42+'[1]11 pr._apyvartinės lėšos'!F77+'[1]11 pr._apyvartinės lėšos'!F84+'[1]11 pr._apyvartinės lėšos'!F142+'[1]11 pr._apyvartinės lėšos'!F150+'7 pr._kita dotacija'!F16+'7 pr._kita dotacija'!F21+'7 pr._kita dotacija'!F25+'7 pr._kita dotacija'!F33+'7 pr._kita dotacija'!F37</f>
        <v>2262996</v>
      </c>
      <c r="F16" s="10">
        <f>'[1]4 pr._savarankiškos f-jos'!G15+'[1]4 pr._savarankiškos f-jos'!G79+'[1]4 pr._savarankiškos f-jos'!G132+'[1]4 pr._savarankiškos f-jos'!G136+'[1]4 pr._savarankiškos f-jos'!G178+'[1]4 pr._savarankiškos f-jos'!G183+'[1]4 pr._savarankiškos f-jos'!G201+'[1]5 pr._valstybinės f-jos'!G14+'[1]5 pr._valstybinės f-jos'!G84+'[1]5 pr._valstybinės f-jos'!G110+'[1]6 pr._mokinio krepšelis'!G14+'[1]8 pr._aplinkos apsaugos s. p.'!G14+'[1]8 pr._aplinkos apsaugos s. p.'!G17+'[1]9 pr._įstaigų pajamos'!G14+'[1]9 pr._įstaigų pajamos'!G39+'[1]10 pr._skolintos lėšos'!G14+'[1]10 pr._skolintos lėšos'!G19+'[1]10 pr._skolintos lėšos'!G26+'[1]10 pr._skolintos lėšos'!G29+'[1]10 pr._skolintos lėšos'!G37+'[1]10 pr._skolintos lėšos'!G40+'[1]11 pr._apyvartinės lėšos'!G14+'[1]11 pr._apyvartinės lėšos'!G42+'[1]11 pr._apyvartinės lėšos'!G77+'[1]11 pr._apyvartinės lėšos'!G84+'[1]11 pr._apyvartinės lėšos'!G142+'[1]11 pr._apyvartinės lėšos'!G150+'7 pr._kita dotacija'!G16+'7 pr._kita dotacija'!G21+'7 pr._kita dotacija'!G25+'7 pr._kita dotacija'!G33+'7 pr._kita dotacija'!G37</f>
        <v>5734248</v>
      </c>
    </row>
    <row r="17" spans="1:6" ht="15" customHeight="1" x14ac:dyDescent="0.25">
      <c r="A17" s="7" t="s">
        <v>80</v>
      </c>
      <c r="B17" s="8" t="s">
        <v>7</v>
      </c>
      <c r="C17" s="10">
        <f>D17+F17</f>
        <v>138393</v>
      </c>
      <c r="D17" s="10">
        <f>'[1]4 pr._savarankiškos f-jos'!E19+'[1]4 pr._savarankiškos f-jos'!E86+'[1]4 pr._savarankiškos f-jos'!E184+'[1]5 pr._valstybinės f-jos'!E32+'[1]5 pr._valstybinės f-jos'!E86+'[1]9 pr._įstaigų pajamos'!E15+'[1]9 pr._įstaigų pajamos'!E26++'[1]9 pr._įstaigų pajamos'!E71+'[1]11 pr._apyvartinės lėšos'!E20+'[1]11 pr._apyvartinės lėšos'!E51</f>
        <v>133249</v>
      </c>
      <c r="E17" s="10">
        <f>'[1]4 pr._savarankiškos f-jos'!F19+'[1]4 pr._savarankiškos f-jos'!F86+'[1]4 pr._savarankiškos f-jos'!F184+'[1]5 pr._valstybinės f-jos'!F32+'[1]5 pr._valstybinės f-jos'!F86+'[1]9 pr._įstaigų pajamos'!F15+'[1]9 pr._įstaigų pajamos'!F26++'[1]9 pr._įstaigų pajamos'!F71+'[1]11 pr._apyvartinės lėšos'!F20+'[1]11 pr._apyvartinės lėšos'!F51</f>
        <v>71071</v>
      </c>
      <c r="F17" s="10">
        <f>'[1]4 pr._savarankiškos f-jos'!G19+'[1]4 pr._savarankiškos f-jos'!G86+'[1]4 pr._savarankiškos f-jos'!G184+'[1]5 pr._valstybinės f-jos'!G32+'[1]5 pr._valstybinės f-jos'!G86+'[1]9 pr._įstaigų pajamos'!G15+'[1]9 pr._įstaigų pajamos'!G26++'[1]9 pr._įstaigų pajamos'!G71+'[1]11 pr._apyvartinės lėšos'!G20+'[1]11 pr._apyvartinės lėšos'!G51</f>
        <v>5144</v>
      </c>
    </row>
    <row r="18" spans="1:6" ht="15" customHeight="1" x14ac:dyDescent="0.25">
      <c r="A18" s="7" t="s">
        <v>81</v>
      </c>
      <c r="B18" s="8" t="s">
        <v>10</v>
      </c>
      <c r="C18" s="10">
        <f>D18+F18</f>
        <v>119678</v>
      </c>
      <c r="D18" s="10">
        <f>'[1]4 pr._savarankiškos f-jos'!E25+'[1]4 pr._savarankiškos f-jos'!E90+'[1]4 pr._savarankiškos f-jos'!E185+'[1]5 pr._valstybinės f-jos'!E36+'[1]5 pr._valstybinės f-jos'!E88+'[1]9 pr._įstaigų pajamos'!E16+'[1]9 pr._įstaigų pajamos'!E27+'[1]9 pr._įstaigų pajamos'!E72+'[1]11 pr._apyvartinės lėšos'!E22+'[1]11 pr._apyvartinės lėšos'!E53++'[1]11 pr._apyvartinės lėšos'!E152</f>
        <v>118928</v>
      </c>
      <c r="E18" s="10">
        <f>'[1]4 pr._savarankiškos f-jos'!F25+'[1]4 pr._savarankiškos f-jos'!F90+'[1]4 pr._savarankiškos f-jos'!F185+'[1]5 pr._valstybinės f-jos'!F36+'[1]5 pr._valstybinės f-jos'!F88+'[1]9 pr._įstaigų pajamos'!F16+'[1]9 pr._įstaigų pajamos'!F27+'[1]9 pr._įstaigų pajamos'!F72+'[1]11 pr._apyvartinės lėšos'!F22+'[1]11 pr._apyvartinės lėšos'!F53++'[1]11 pr._apyvartinės lėšos'!F152</f>
        <v>67955</v>
      </c>
      <c r="F18" s="10">
        <f>'[1]4 pr._savarankiškos f-jos'!G25+'[1]4 pr._savarankiškos f-jos'!G90+'[1]4 pr._savarankiškos f-jos'!G185+'[1]5 pr._valstybinės f-jos'!G36+'[1]5 pr._valstybinės f-jos'!G88+'[1]9 pr._įstaigų pajamos'!G16+'[1]9 pr._įstaigų pajamos'!G27+'[1]9 pr._įstaigų pajamos'!G72+'[1]11 pr._apyvartinės lėšos'!G22+'[1]11 pr._apyvartinės lėšos'!G53++'[1]11 pr._apyvartinės lėšos'!G152</f>
        <v>750</v>
      </c>
    </row>
    <row r="19" spans="1:6" ht="15" customHeight="1" x14ac:dyDescent="0.25">
      <c r="A19" s="7" t="s">
        <v>82</v>
      </c>
      <c r="B19" s="8" t="s">
        <v>11</v>
      </c>
      <c r="C19" s="10">
        <f>D19+F19</f>
        <v>251208</v>
      </c>
      <c r="D19" s="10">
        <f>'[1]4 pr._savarankiškos f-jos'!E30+'[1]4 pr._savarankiškos f-jos'!E94+'[1]4 pr._savarankiškos f-jos'!E186+'[1]5 pr._valstybinės f-jos'!E40+'[1]5 pr._valstybinės f-jos'!E90+'[1]9 pr._įstaigų pajamos'!E17+'[1]9 pr._įstaigų pajamos'!E28+'[1]9 pr._įstaigų pajamos'!E73+'[1]11 pr._apyvartinės lėšos'!E24+'[1]11 pr._apyvartinės lėšos'!E55</f>
        <v>246023</v>
      </c>
      <c r="E19" s="10">
        <f>'[1]4 pr._savarankiškos f-jos'!F30+'[1]4 pr._savarankiškos f-jos'!F94+'[1]4 pr._savarankiškos f-jos'!F186+'[1]5 pr._valstybinės f-jos'!F40+'[1]5 pr._valstybinės f-jos'!F90+'[1]9 pr._įstaigų pajamos'!F17+'[1]9 pr._įstaigų pajamos'!F28+'[1]9 pr._įstaigų pajamos'!F73+'[1]11 pr._apyvartinės lėšos'!F24+'[1]11 pr._apyvartinės lėšos'!F55</f>
        <v>132786</v>
      </c>
      <c r="F19" s="10">
        <f>'[1]4 pr._savarankiškos f-jos'!G30+'[1]4 pr._savarankiškos f-jos'!G94+'[1]4 pr._savarankiškos f-jos'!G186+'[1]5 pr._valstybinės f-jos'!G40+'[1]5 pr._valstybinės f-jos'!G90+'[1]9 pr._įstaigų pajamos'!G17+'[1]9 pr._įstaigų pajamos'!G28+'[1]9 pr._įstaigų pajamos'!G73+'[1]11 pr._apyvartinės lėšos'!G24+'[1]11 pr._apyvartinės lėšos'!G55</f>
        <v>5185</v>
      </c>
    </row>
    <row r="20" spans="1:6" ht="15" customHeight="1" x14ac:dyDescent="0.25">
      <c r="A20" s="7" t="s">
        <v>83</v>
      </c>
      <c r="B20" s="8" t="s">
        <v>12</v>
      </c>
      <c r="C20" s="10">
        <f>D20+F20</f>
        <v>150466</v>
      </c>
      <c r="D20" s="10">
        <f>'[1]4 pr._savarankiškos f-jos'!E36+'[1]4 pr._savarankiškos f-jos'!E98+'[1]5 pr._valstybinės f-jos'!E44+'[1]5 pr._valstybinės f-jos'!E92+'[1]9 pr._įstaigų pajamos'!E18+'[1]9 pr._įstaigų pajamos'!E29+'[1]11 pr._apyvartinės lėšos'!E26+'[1]11 pr._apyvartinės lėšos'!E57</f>
        <v>150466</v>
      </c>
      <c r="E20" s="10">
        <f>'[1]4 pr._savarankiškos f-jos'!F36+'[1]4 pr._savarankiškos f-jos'!F98+'[1]5 pr._valstybinės f-jos'!F44+'[1]5 pr._valstybinės f-jos'!F92+'[1]9 pr._įstaigų pajamos'!F18+'[1]9 pr._įstaigų pajamos'!F29+'[1]11 pr._apyvartinės lėšos'!F26+'[1]11 pr._apyvartinės lėšos'!F57</f>
        <v>83782</v>
      </c>
      <c r="F20" s="10">
        <f>'[1]4 pr._savarankiškos f-jos'!G36+'[1]4 pr._savarankiškos f-jos'!G98+'[1]5 pr._valstybinės f-jos'!G44+'[1]5 pr._valstybinės f-jos'!G92+'[1]9 pr._įstaigų pajamos'!G18+'[1]9 pr._įstaigų pajamos'!G29+'[1]11 pr._apyvartinės lėšos'!G26+'[1]11 pr._apyvartinės lėšos'!G57</f>
        <v>0</v>
      </c>
    </row>
    <row r="21" spans="1:6" ht="15" customHeight="1" x14ac:dyDescent="0.25">
      <c r="A21" s="7" t="s">
        <v>84</v>
      </c>
      <c r="B21" s="8" t="s">
        <v>13</v>
      </c>
      <c r="C21" s="10">
        <f>D21+F21</f>
        <v>106167</v>
      </c>
      <c r="D21" s="10">
        <f>'[1]4 pr._savarankiškos f-jos'!E41+'[1]4 pr._savarankiškos f-jos'!E102+'[1]5 pr._valstybinės f-jos'!E48+'[1]5 pr._valstybinės f-jos'!E94+'[1]9 pr._įstaigų pajamos'!E30+'[1]11 pr._apyvartinės lėšos'!E59</f>
        <v>101823</v>
      </c>
      <c r="E21" s="10">
        <f>'[1]4 pr._savarankiškos f-jos'!F41+'[1]4 pr._savarankiškos f-jos'!F102+'[1]5 pr._valstybinės f-jos'!F48+'[1]5 pr._valstybinės f-jos'!F94+'[1]9 pr._įstaigų pajamos'!F30+'[1]11 pr._apyvartinės lėšos'!F59</f>
        <v>55858</v>
      </c>
      <c r="F21" s="10">
        <f>'[1]4 pr._savarankiškos f-jos'!G41+'[1]4 pr._savarankiškos f-jos'!G102+'[1]5 pr._valstybinės f-jos'!G48+'[1]5 pr._valstybinės f-jos'!G94+'[1]9 pr._įstaigų pajamos'!G30+'[1]11 pr._apyvartinės lėšos'!G59</f>
        <v>4344</v>
      </c>
    </row>
    <row r="22" spans="1:6" ht="15" customHeight="1" x14ac:dyDescent="0.25">
      <c r="A22" s="7" t="s">
        <v>85</v>
      </c>
      <c r="B22" s="10" t="s">
        <v>14</v>
      </c>
      <c r="C22" s="10">
        <f>D22+F22</f>
        <v>121749</v>
      </c>
      <c r="D22" s="10">
        <f>'[1]4 pr._savarankiškos f-jos'!E46+'[1]4 pr._savarankiškos f-jos'!E106+'[1]5 pr._valstybinės f-jos'!E52+'[1]5 pr._valstybinės f-jos'!E96+'[1]9 pr._įstaigų pajamos'!E19+'[1]9 pr._įstaigų pajamos'!E31+'[1]11 pr._apyvartinės lėšos'!E28+'[1]11 pr._apyvartinės lėšos'!E61</f>
        <v>121749</v>
      </c>
      <c r="E22" s="10">
        <f>'[1]4 pr._savarankiškos f-jos'!F46+'[1]4 pr._savarankiškos f-jos'!F106+'[1]5 pr._valstybinės f-jos'!F52+'[1]5 pr._valstybinės f-jos'!F96+'[1]9 pr._įstaigų pajamos'!F19+'[1]9 pr._įstaigų pajamos'!F31+'[1]11 pr._apyvartinės lėšos'!F28+'[1]11 pr._apyvartinės lėšos'!F61</f>
        <v>62877</v>
      </c>
      <c r="F22" s="10">
        <f>'[1]4 pr._savarankiškos f-jos'!G46+'[1]4 pr._savarankiškos f-jos'!G106+'[1]5 pr._valstybinės f-jos'!G52+'[1]5 pr._valstybinės f-jos'!G96+'[1]9 pr._įstaigų pajamos'!G19+'[1]9 pr._įstaigų pajamos'!G31+'[1]11 pr._apyvartinės lėšos'!G28+'[1]11 pr._apyvartinės lėšos'!G61</f>
        <v>0</v>
      </c>
    </row>
    <row r="23" spans="1:6" ht="15" customHeight="1" x14ac:dyDescent="0.25">
      <c r="A23" s="11" t="s">
        <v>86</v>
      </c>
      <c r="B23" s="14" t="s">
        <v>15</v>
      </c>
      <c r="C23" s="10">
        <f>D23+F23</f>
        <v>147912</v>
      </c>
      <c r="D23" s="10">
        <f>'[1]4 pr._savarankiškos f-jos'!E51+'[1]4 pr._savarankiškos f-jos'!E110++'[1]4 pr._savarankiškos f-jos'!E187+'[1]5 pr._valstybinės f-jos'!E56+'[1]5 pr._valstybinės f-jos'!E98+'[1]9 pr._įstaigų pajamos'!E20+'[1]9 pr._įstaigų pajamos'!E32+'[1]9 pr._įstaigų pajamos'!E74+'[1]11 pr._apyvartinės lėšos'!E63+'[1]11 pr._apyvartinės lėšos'!E154</f>
        <v>147912</v>
      </c>
      <c r="E23" s="10">
        <f>'[1]4 pr._savarankiškos f-jos'!F51+'[1]4 pr._savarankiškos f-jos'!F110++'[1]4 pr._savarankiškos f-jos'!F187+'[1]5 pr._valstybinės f-jos'!F56+'[1]5 pr._valstybinės f-jos'!F98+'[1]9 pr._įstaigų pajamos'!F20+'[1]9 pr._įstaigų pajamos'!F32+'[1]9 pr._įstaigų pajamos'!F74+'[1]11 pr._apyvartinės lėšos'!F63+'[1]11 pr._apyvartinės lėšos'!F154</f>
        <v>85593</v>
      </c>
      <c r="F23" s="10">
        <f>'[1]4 pr._savarankiškos f-jos'!G51+'[1]4 pr._savarankiškos f-jos'!G110++'[1]4 pr._savarankiškos f-jos'!G187+'[1]5 pr._valstybinės f-jos'!G56+'[1]5 pr._valstybinės f-jos'!G98+'[1]9 pr._įstaigų pajamos'!G20+'[1]9 pr._įstaigų pajamos'!G32+'[1]9 pr._įstaigų pajamos'!G74+'[1]11 pr._apyvartinės lėšos'!G63+'[1]11 pr._apyvartinės lėšos'!G154</f>
        <v>0</v>
      </c>
    </row>
    <row r="24" spans="1:6" ht="15" customHeight="1" x14ac:dyDescent="0.25">
      <c r="A24" s="13" t="s">
        <v>87</v>
      </c>
      <c r="B24" s="8" t="s">
        <v>16</v>
      </c>
      <c r="C24" s="10">
        <f>D24+F24</f>
        <v>229896</v>
      </c>
      <c r="D24" s="10">
        <f>'[1]4 pr._savarankiškos f-jos'!E56+'[1]4 pr._savarankiškos f-jos'!E114+'[1]5 pr._valstybinės f-jos'!E60+'[1]5 pr._valstybinės f-jos'!E100+'[1]9 pr._įstaigų pajamos'!E21+'[1]9 pr._įstaigų pajamos'!E33+'[1]11 pr._apyvartinės lėšos'!E30+'[1]11 pr._apyvartinės lėšos'!E65</f>
        <v>224189</v>
      </c>
      <c r="E24" s="10">
        <f>'[1]4 pr._savarankiškos f-jos'!F56+'[1]4 pr._savarankiškos f-jos'!F114+'[1]5 pr._valstybinės f-jos'!F60+'[1]5 pr._valstybinės f-jos'!F100+'[1]9 pr._įstaigų pajamos'!F21+'[1]9 pr._įstaigų pajamos'!F33+'[1]11 pr._apyvartinės lėšos'!F30+'[1]11 pr._apyvartinės lėšos'!F65</f>
        <v>119612</v>
      </c>
      <c r="F24" s="10">
        <f>'[1]4 pr._savarankiškos f-jos'!G56+'[1]4 pr._savarankiškos f-jos'!G114+'[1]5 pr._valstybinės f-jos'!G60+'[1]5 pr._valstybinės f-jos'!G100+'[1]9 pr._įstaigų pajamos'!G21+'[1]9 pr._įstaigų pajamos'!G33+'[1]11 pr._apyvartinės lėšos'!G30+'[1]11 pr._apyvartinės lėšos'!G65</f>
        <v>5707</v>
      </c>
    </row>
    <row r="25" spans="1:6" ht="15" customHeight="1" x14ac:dyDescent="0.25">
      <c r="A25" s="7" t="s">
        <v>88</v>
      </c>
      <c r="B25" s="8" t="s">
        <v>17</v>
      </c>
      <c r="C25" s="10">
        <f>D25+F25</f>
        <v>112219</v>
      </c>
      <c r="D25" s="10">
        <f>'[1]4 pr._savarankiškos f-jos'!E61+'[1]4 pr._savarankiškos f-jos'!E118+'[1]5 pr._valstybinės f-jos'!E64+'[1]5 pr._valstybinės f-jos'!E102+'[1]9 pr._įstaigų pajamos'!E22+'[1]9 pr._įstaigų pajamos'!E34+'[1]11 pr._apyvartinės lėšos'!E32+'[1]11 pr._apyvartinės lėšos'!E67</f>
        <v>112219</v>
      </c>
      <c r="E25" s="10">
        <f>'[1]4 pr._savarankiškos f-jos'!F61+'[1]4 pr._savarankiškos f-jos'!F118+'[1]5 pr._valstybinės f-jos'!F64+'[1]5 pr._valstybinės f-jos'!F102+'[1]9 pr._įstaigų pajamos'!F22+'[1]9 pr._įstaigų pajamos'!F34+'[1]11 pr._apyvartinės lėšos'!F32+'[1]11 pr._apyvartinės lėšos'!F67</f>
        <v>63943</v>
      </c>
      <c r="F25" s="10">
        <f>'[1]4 pr._savarankiškos f-jos'!G61+'[1]4 pr._savarankiškos f-jos'!G118+'[1]5 pr._valstybinės f-jos'!G64+'[1]5 pr._valstybinės f-jos'!G102+'[1]9 pr._įstaigų pajamos'!G22+'[1]9 pr._įstaigų pajamos'!G34+'[1]11 pr._apyvartinės lėšos'!G32+'[1]11 pr._apyvartinės lėšos'!G67</f>
        <v>0</v>
      </c>
    </row>
    <row r="26" spans="1:6" ht="15" customHeight="1" x14ac:dyDescent="0.25">
      <c r="A26" s="7" t="s">
        <v>89</v>
      </c>
      <c r="B26" s="8" t="s">
        <v>18</v>
      </c>
      <c r="C26" s="10">
        <f>D26+F26</f>
        <v>95891</v>
      </c>
      <c r="D26" s="10">
        <f>'[1]4 pr._savarankiškos f-jos'!E66+'[1]4 pr._savarankiškos f-jos'!E122+'[1]5 pr._valstybinės f-jos'!E68+'[1]5 pr._valstybinės f-jos'!E104+'[1]9 pr._įstaigų pajamos'!E23+'[1]9 pr._įstaigų pajamos'!E35+'[1]11 pr._apyvartinės lėšos'!E34+'[1]11 pr._apyvartinės lėšos'!E69</f>
        <v>91547</v>
      </c>
      <c r="E26" s="10">
        <f>'[1]4 pr._savarankiškos f-jos'!F66+'[1]4 pr._savarankiškos f-jos'!F122+'[1]5 pr._valstybinės f-jos'!F68+'[1]5 pr._valstybinės f-jos'!F104+'[1]9 pr._įstaigų pajamos'!F23+'[1]9 pr._įstaigų pajamos'!F35+'[1]11 pr._apyvartinės lėšos'!F34+'[1]11 pr._apyvartinės lėšos'!F69</f>
        <v>54456</v>
      </c>
      <c r="F26" s="10">
        <f>'[1]4 pr._savarankiškos f-jos'!G66+'[1]4 pr._savarankiškos f-jos'!G122+'[1]5 pr._valstybinės f-jos'!G68+'[1]5 pr._valstybinės f-jos'!G104+'[1]9 pr._įstaigų pajamos'!G23+'[1]9 pr._įstaigų pajamos'!G35+'[1]11 pr._apyvartinės lėšos'!G34+'[1]11 pr._apyvartinės lėšos'!G69</f>
        <v>4344</v>
      </c>
    </row>
    <row r="27" spans="1:6" ht="15" customHeight="1" x14ac:dyDescent="0.25">
      <c r="A27" s="7" t="s">
        <v>90</v>
      </c>
      <c r="B27" s="8" t="s">
        <v>19</v>
      </c>
      <c r="C27" s="10">
        <f>D27+F27</f>
        <v>732899</v>
      </c>
      <c r="D27" s="10">
        <f>'[1]4 pr._savarankiškos f-jos'!E71+'[1]4 pr._savarankiškos f-jos'!E126+'[1]5 pr._valstybinės f-jos'!E72+'[1]5 pr._valstybinės f-jos'!E106+'[1]9 pr._įstaigų pajamos'!E36</f>
        <v>732899</v>
      </c>
      <c r="E27" s="10">
        <f>'[1]4 pr._savarankiškos f-jos'!F71+'[1]4 pr._savarankiškos f-jos'!F126+'[1]5 pr._valstybinės f-jos'!F72+'[1]5 pr._valstybinės f-jos'!F106+'[1]9 pr._įstaigų pajamos'!F36</f>
        <v>137363</v>
      </c>
      <c r="F27" s="10">
        <f>'[1]4 pr._savarankiškos f-jos'!G71+'[1]4 pr._savarankiškos f-jos'!G126+'[1]5 pr._valstybinės f-jos'!G72+'[1]5 pr._valstybinės f-jos'!G106+'[1]9 pr._įstaigų pajamos'!G36</f>
        <v>0</v>
      </c>
    </row>
    <row r="28" spans="1:6" ht="15" customHeight="1" x14ac:dyDescent="0.25">
      <c r="A28" s="7" t="s">
        <v>91</v>
      </c>
      <c r="B28" s="8" t="s">
        <v>26</v>
      </c>
      <c r="C28" s="10">
        <f>D28+F28</f>
        <v>1229450</v>
      </c>
      <c r="D28" s="10">
        <f>'[1]4 pr._savarankiškos f-jos'!E75+'[1]11 pr._apyvartinės lėšos'!E36</f>
        <v>345504</v>
      </c>
      <c r="E28" s="10">
        <f>'[1]4 pr._savarankiškos f-jos'!F75+'[1]11 pr._apyvartinės lėšos'!F36</f>
        <v>0</v>
      </c>
      <c r="F28" s="10">
        <f>'[1]4 pr._savarankiškos f-jos'!G75+'[1]11 pr._apyvartinės lėšos'!G36</f>
        <v>883946</v>
      </c>
    </row>
    <row r="29" spans="1:6" ht="15" customHeight="1" x14ac:dyDescent="0.25">
      <c r="A29" s="11" t="s">
        <v>92</v>
      </c>
      <c r="B29" s="18" t="s">
        <v>189</v>
      </c>
      <c r="C29" s="10">
        <f>D29+F29</f>
        <v>328561</v>
      </c>
      <c r="D29" s="10">
        <f>'[1]4 pr._savarankiškos f-jos'!E76+'[1]5 pr._valstybinės f-jos'!E74</f>
        <v>316976</v>
      </c>
      <c r="E29" s="10">
        <f>'[1]4 pr._savarankiškos f-jos'!F76+'[1]5 pr._valstybinės f-jos'!F74</f>
        <v>219892</v>
      </c>
      <c r="F29" s="10">
        <f>'[1]4 pr._savarankiškos f-jos'!G76+'[1]5 pr._valstybinės f-jos'!G74</f>
        <v>11585</v>
      </c>
    </row>
    <row r="30" spans="1:6" ht="15" customHeight="1" x14ac:dyDescent="0.25">
      <c r="A30" s="13" t="s">
        <v>93</v>
      </c>
      <c r="B30" s="21" t="s">
        <v>78</v>
      </c>
      <c r="C30" s="10">
        <f>D30+F30</f>
        <v>177598</v>
      </c>
      <c r="D30" s="10">
        <f>'[1]4 pr._savarankiškos f-jos'!E133+'[1]5 pr._valstybinės f-jos'!E78</f>
        <v>177598</v>
      </c>
      <c r="E30" s="10">
        <f>'[1]4 pr._savarankiškos f-jos'!F133+'[1]5 pr._valstybinės f-jos'!F78</f>
        <v>102988</v>
      </c>
      <c r="F30" s="10">
        <f>'[1]4 pr._savarankiškos f-jos'!G133+'[1]5 pr._valstybinės f-jos'!G78</f>
        <v>0</v>
      </c>
    </row>
    <row r="31" spans="1:6" ht="15" customHeight="1" x14ac:dyDescent="0.25">
      <c r="A31" s="7" t="s">
        <v>94</v>
      </c>
      <c r="B31" s="48" t="s">
        <v>62</v>
      </c>
      <c r="C31" s="10">
        <f>D31+F31</f>
        <v>568647</v>
      </c>
      <c r="D31" s="10">
        <f>'[1]4 pr._savarankiškos f-jos'!E139+'[1]6 pr._mokinio krepšelis'!E17</f>
        <v>568647</v>
      </c>
      <c r="E31" s="10">
        <f>'[1]4 pr._savarankiškos f-jos'!F139+'[1]6 pr._mokinio krepšelis'!F17</f>
        <v>406242</v>
      </c>
      <c r="F31" s="10">
        <f>'[1]4 pr._savarankiškos f-jos'!G139+'[1]6 pr._mokinio krepšelis'!G17</f>
        <v>0</v>
      </c>
    </row>
    <row r="32" spans="1:6" ht="15" customHeight="1" x14ac:dyDescent="0.25">
      <c r="A32" s="7" t="s">
        <v>95</v>
      </c>
      <c r="B32" s="21" t="s">
        <v>35</v>
      </c>
      <c r="C32" s="10">
        <f>D32+F32</f>
        <v>595997</v>
      </c>
      <c r="D32" s="10">
        <f>'[1]4 pr._savarankiškos f-jos'!E140+'[1]6 pr._mokinio krepšelis'!E18</f>
        <v>595997</v>
      </c>
      <c r="E32" s="10">
        <f>'[1]4 pr._savarankiškos f-jos'!F140+'[1]6 pr._mokinio krepšelis'!F18</f>
        <v>421502</v>
      </c>
      <c r="F32" s="10">
        <f>'[1]4 pr._savarankiškos f-jos'!G140+'[1]6 pr._mokinio krepšelis'!G18</f>
        <v>0</v>
      </c>
    </row>
    <row r="33" spans="1:6" ht="15" customHeight="1" x14ac:dyDescent="0.25">
      <c r="A33" s="7" t="s">
        <v>96</v>
      </c>
      <c r="B33" s="21" t="s">
        <v>176</v>
      </c>
      <c r="C33" s="10">
        <f>D33+F33</f>
        <v>830126</v>
      </c>
      <c r="D33" s="10">
        <f>'[1]4 pr._savarankiškos f-jos'!E141+'[1]6 pr._mokinio krepšelis'!E19+'[1]9 pr._įstaigų pajamos'!E42+'[1]10 pr._skolintos lėšos'!E32+'[1]11 pr._apyvartinės lėšos'!E86</f>
        <v>830126</v>
      </c>
      <c r="E33" s="10">
        <f>'[1]4 pr._savarankiškos f-jos'!F141+'[1]6 pr._mokinio krepšelis'!F19+'[1]9 pr._įstaigų pajamos'!F42+'[1]10 pr._skolintos lėšos'!F32+'[1]11 pr._apyvartinės lėšos'!F86</f>
        <v>572338</v>
      </c>
      <c r="F33" s="10">
        <f>'[1]4 pr._savarankiškos f-jos'!G141+'[1]6 pr._mokinio krepšelis'!G19+'[1]9 pr._įstaigų pajamos'!G42+'[1]10 pr._skolintos lėšos'!G32+'[1]11 pr._apyvartinės lėšos'!G86</f>
        <v>0</v>
      </c>
    </row>
    <row r="34" spans="1:6" ht="15" customHeight="1" x14ac:dyDescent="0.25">
      <c r="A34" s="7" t="s">
        <v>97</v>
      </c>
      <c r="B34" s="21" t="s">
        <v>184</v>
      </c>
      <c r="C34" s="10">
        <f>D34+F34</f>
        <v>547728</v>
      </c>
      <c r="D34" s="10">
        <f>'[1]4 pr._savarankiškos f-jos'!E142+'[1]6 pr._mokinio krepšelis'!E20+'[1]9 pr._įstaigų pajamos'!E43+'[1]11 pr._apyvartinės lėšos'!E88</f>
        <v>547728</v>
      </c>
      <c r="E34" s="10">
        <f>'[1]4 pr._savarankiškos f-jos'!F142+'[1]6 pr._mokinio krepšelis'!F20+'[1]9 pr._įstaigų pajamos'!F43+'[1]11 pr._apyvartinės lėšos'!F88</f>
        <v>377190</v>
      </c>
      <c r="F34" s="10">
        <f>'[1]4 pr._savarankiškos f-jos'!G142+'[1]6 pr._mokinio krepšelis'!G20+'[1]9 pr._įstaigų pajamos'!G43+'[1]11 pr._apyvartinės lėšos'!G88</f>
        <v>0</v>
      </c>
    </row>
    <row r="35" spans="1:6" ht="15" customHeight="1" x14ac:dyDescent="0.25">
      <c r="A35" s="7" t="s">
        <v>98</v>
      </c>
      <c r="B35" s="12" t="s">
        <v>163</v>
      </c>
      <c r="C35" s="10">
        <f>D35+F35</f>
        <v>343514</v>
      </c>
      <c r="D35" s="10">
        <f>'[1]4 pr._savarankiškos f-jos'!E143+'[1]6 pr._mokinio krepšelis'!E21+'[1]9 pr._įstaigų pajamos'!E44+'[1]11 pr._apyvartinės lėšos'!E90</f>
        <v>343514</v>
      </c>
      <c r="E35" s="10">
        <f>'[1]4 pr._savarankiškos f-jos'!F143+'[1]6 pr._mokinio krepšelis'!F21+'[1]9 pr._įstaigų pajamos'!F44+'[1]11 pr._apyvartinės lėšos'!F90</f>
        <v>228010</v>
      </c>
      <c r="F35" s="10">
        <f>'[1]4 pr._savarankiškos f-jos'!G143+'[1]6 pr._mokinio krepšelis'!G21+'[1]9 pr._įstaigų pajamos'!G44+'[1]11 pr._apyvartinės lėšos'!G90</f>
        <v>0</v>
      </c>
    </row>
    <row r="36" spans="1:6" ht="15" customHeight="1" x14ac:dyDescent="0.25">
      <c r="A36" s="11" t="s">
        <v>99</v>
      </c>
      <c r="B36" s="23" t="s">
        <v>46</v>
      </c>
      <c r="C36" s="10">
        <f>D36+F36</f>
        <v>518689</v>
      </c>
      <c r="D36" s="10">
        <f>'[1]4 pr._savarankiškos f-jos'!E144+'[1]6 pr._mokinio krepšelis'!E22+'[1]9 pr._įstaigų pajamos'!E45+'[1]11 pr._apyvartinės lėšos'!E92</f>
        <v>518689</v>
      </c>
      <c r="E36" s="10">
        <f>'[1]4 pr._savarankiškos f-jos'!F144+'[1]6 pr._mokinio krepšelis'!F22+'[1]9 pr._įstaigų pajamos'!F45+'[1]11 pr._apyvartinės lėšos'!F92</f>
        <v>364497</v>
      </c>
      <c r="F36" s="10">
        <f>'[1]4 pr._savarankiškos f-jos'!G144+'[1]6 pr._mokinio krepšelis'!G22+'[1]9 pr._įstaigų pajamos'!G45+'[1]11 pr._apyvartinės lėšos'!G92</f>
        <v>0</v>
      </c>
    </row>
    <row r="37" spans="1:6" ht="15" customHeight="1" x14ac:dyDescent="0.25">
      <c r="A37" s="13" t="s">
        <v>100</v>
      </c>
      <c r="B37" s="21" t="s">
        <v>45</v>
      </c>
      <c r="C37" s="10">
        <f>D37+F37</f>
        <v>290426</v>
      </c>
      <c r="D37" s="10">
        <f>'[1]4 pr._savarankiškos f-jos'!E145+'[1]6 pr._mokinio krepšelis'!E23+'[1]9 pr._įstaigų pajamos'!E46+'[1]11 pr._apyvartinės lėšos'!E94</f>
        <v>289726</v>
      </c>
      <c r="E37" s="10">
        <f>'[1]4 pr._savarankiškos f-jos'!F145+'[1]6 pr._mokinio krepšelis'!F23+'[1]9 pr._įstaigų pajamos'!F46+'[1]11 pr._apyvartinės lėšos'!F94</f>
        <v>202298</v>
      </c>
      <c r="F37" s="10">
        <f>'[1]4 pr._savarankiškos f-jos'!G145+'[1]6 pr._mokinio krepšelis'!G23+'[1]9 pr._įstaigų pajamos'!G46+'[1]11 pr._apyvartinės lėšos'!G94</f>
        <v>700</v>
      </c>
    </row>
    <row r="38" spans="1:6" ht="15" customHeight="1" x14ac:dyDescent="0.25">
      <c r="A38" s="7" t="s">
        <v>101</v>
      </c>
      <c r="B38" s="21" t="s">
        <v>167</v>
      </c>
      <c r="C38" s="10">
        <f>D38+F38</f>
        <v>672006</v>
      </c>
      <c r="D38" s="10">
        <f>'[1]4 pr._savarankiškos f-jos'!E146+'[1]6 pr._mokinio krepšelis'!E24+'[1]9 pr._įstaigų pajamos'!E47+'[1]11 pr._apyvartinės lėšos'!E96</f>
        <v>672006</v>
      </c>
      <c r="E38" s="10">
        <f>'[1]4 pr._savarankiškos f-jos'!F146+'[1]6 pr._mokinio krepšelis'!F24+'[1]9 pr._įstaigų pajamos'!F47+'[1]11 pr._apyvartinės lėšos'!F96</f>
        <v>417806</v>
      </c>
      <c r="F38" s="10">
        <f>'[1]4 pr._savarankiškos f-jos'!G146+'[1]6 pr._mokinio krepšelis'!G24+'[1]9 pr._įstaigų pajamos'!G47+'[1]11 pr._apyvartinės lėšos'!G96</f>
        <v>0</v>
      </c>
    </row>
    <row r="39" spans="1:6" ht="15" customHeight="1" x14ac:dyDescent="0.25">
      <c r="A39" s="7" t="s">
        <v>102</v>
      </c>
      <c r="B39" s="21" t="s">
        <v>165</v>
      </c>
      <c r="C39" s="10">
        <f>D39+F39</f>
        <v>662936</v>
      </c>
      <c r="D39" s="10">
        <f>'[1]4 pr._savarankiškos f-jos'!E147+'[1]6 pr._mokinio krepšelis'!E25+'[1]9 pr._įstaigų pajamos'!E48+'[1]11 pr._apyvartinės lėšos'!E98</f>
        <v>662936</v>
      </c>
      <c r="E39" s="10">
        <f>'[1]4 pr._savarankiškos f-jos'!F147+'[1]6 pr._mokinio krepšelis'!F25+'[1]9 pr._įstaigų pajamos'!F48+'[1]11 pr._apyvartinės lėšos'!F98</f>
        <v>459388</v>
      </c>
      <c r="F39" s="10">
        <f>'[1]4 pr._savarankiškos f-jos'!G147+'[1]6 pr._mokinio krepšelis'!G25+'[1]9 pr._įstaigų pajamos'!G48+'[1]11 pr._apyvartinės lėšos'!G98</f>
        <v>0</v>
      </c>
    </row>
    <row r="40" spans="1:6" ht="15" customHeight="1" x14ac:dyDescent="0.25">
      <c r="A40" s="7" t="s">
        <v>103</v>
      </c>
      <c r="B40" s="21" t="s">
        <v>164</v>
      </c>
      <c r="C40" s="10">
        <f>D40+F40</f>
        <v>671786</v>
      </c>
      <c r="D40" s="10">
        <f>'[1]4 pr._savarankiškos f-jos'!E148+'[1]6 pr._mokinio krepšelis'!E26</f>
        <v>671786</v>
      </c>
      <c r="E40" s="10">
        <f>'[1]4 pr._savarankiškos f-jos'!F148+'[1]6 pr._mokinio krepšelis'!F26</f>
        <v>474087</v>
      </c>
      <c r="F40" s="10">
        <f>'[1]4 pr._savarankiškos f-jos'!G148+'[1]6 pr._mokinio krepšelis'!G26</f>
        <v>0</v>
      </c>
    </row>
    <row r="41" spans="1:6" ht="15" customHeight="1" x14ac:dyDescent="0.25">
      <c r="A41" s="7" t="s">
        <v>104</v>
      </c>
      <c r="B41" s="21" t="s">
        <v>166</v>
      </c>
      <c r="C41" s="10">
        <f>D41+F41</f>
        <v>735696</v>
      </c>
      <c r="D41" s="10">
        <f>'[1]4 pr._savarankiškos f-jos'!E149+'[1]6 pr._mokinio krepšelis'!E27+'[1]9 pr._įstaigų pajamos'!E49</f>
        <v>735696</v>
      </c>
      <c r="E41" s="10">
        <f>'[1]4 pr._savarankiškos f-jos'!F149+'[1]6 pr._mokinio krepšelis'!F27+'[1]9 pr._įstaigų pajamos'!F49</f>
        <v>516178</v>
      </c>
      <c r="F41" s="10">
        <f>'[1]4 pr._savarankiškos f-jos'!G149+'[1]6 pr._mokinio krepšelis'!G27+'[1]9 pr._įstaigų pajamos'!G49</f>
        <v>0</v>
      </c>
    </row>
    <row r="42" spans="1:6" ht="15" customHeight="1" x14ac:dyDescent="0.25">
      <c r="A42" s="7" t="s">
        <v>105</v>
      </c>
      <c r="B42" s="24" t="s">
        <v>52</v>
      </c>
      <c r="C42" s="10">
        <f>D42+F42</f>
        <v>291014</v>
      </c>
      <c r="D42" s="10">
        <f>'[1]4 pr._savarankiškos f-jos'!E150+'[1]6 pr._mokinio krepšelis'!E28+'[1]9 pr._įstaigų pajamos'!E50+'[1]11 pr._apyvartinės lėšos'!E100</f>
        <v>224401</v>
      </c>
      <c r="E42" s="10">
        <f>'[1]4 pr._savarankiškos f-jos'!F150+'[1]6 pr._mokinio krepšelis'!F28+'[1]9 pr._įstaigų pajamos'!F50+'[1]11 pr._apyvartinės lėšos'!F100</f>
        <v>142710</v>
      </c>
      <c r="F42" s="10">
        <f>'[1]4 pr._savarankiškos f-jos'!G150+'[1]6 pr._mokinio krepšelis'!G28+'[1]9 pr._įstaigų pajamos'!G50+'[1]11 pr._apyvartinės lėšos'!G100</f>
        <v>66613</v>
      </c>
    </row>
    <row r="43" spans="1:6" ht="15" customHeight="1" x14ac:dyDescent="0.25">
      <c r="A43" s="7" t="s">
        <v>106</v>
      </c>
      <c r="B43" s="24" t="s">
        <v>51</v>
      </c>
      <c r="C43" s="10">
        <f>D43+F43</f>
        <v>240938</v>
      </c>
      <c r="D43" s="10">
        <f>'[1]4 pr._savarankiškos f-jos'!E151+'[1]6 pr._mokinio krepšelis'!E29</f>
        <v>240288</v>
      </c>
      <c r="E43" s="10">
        <f>'[1]4 pr._savarankiškos f-jos'!F151+'[1]6 pr._mokinio krepšelis'!F29</f>
        <v>171961</v>
      </c>
      <c r="F43" s="10">
        <f>'[1]4 pr._savarankiškos f-jos'!G151+'[1]6 pr._mokinio krepšelis'!G29</f>
        <v>650</v>
      </c>
    </row>
    <row r="44" spans="1:6" ht="15" customHeight="1" x14ac:dyDescent="0.25">
      <c r="A44" s="7" t="s">
        <v>107</v>
      </c>
      <c r="B44" s="21" t="s">
        <v>47</v>
      </c>
      <c r="C44" s="10">
        <f>D44+F44</f>
        <v>276425</v>
      </c>
      <c r="D44" s="10">
        <f>'[1]4 pr._savarankiškos f-jos'!E152+'[1]6 pr._mokinio krepšelis'!E30</f>
        <v>276425</v>
      </c>
      <c r="E44" s="10">
        <f>'[1]4 pr._savarankiškos f-jos'!F152+'[1]6 pr._mokinio krepšelis'!F30</f>
        <v>196410</v>
      </c>
      <c r="F44" s="10">
        <f>'[1]4 pr._savarankiškos f-jos'!G152+'[1]6 pr._mokinio krepšelis'!G30</f>
        <v>0</v>
      </c>
    </row>
    <row r="45" spans="1:6" ht="15" customHeight="1" x14ac:dyDescent="0.25">
      <c r="A45" s="7" t="s">
        <v>108</v>
      </c>
      <c r="B45" s="21" t="s">
        <v>50</v>
      </c>
      <c r="C45" s="10">
        <f>D45+F45</f>
        <v>239689</v>
      </c>
      <c r="D45" s="10">
        <f>'[1]4 pr._savarankiškos f-jos'!E153+'[1]6 pr._mokinio krepšelis'!E31</f>
        <v>239689</v>
      </c>
      <c r="E45" s="10">
        <f>'[1]4 pr._savarankiškos f-jos'!F153+'[1]6 pr._mokinio krepšelis'!F31</f>
        <v>173081</v>
      </c>
      <c r="F45" s="10">
        <f>'[1]4 pr._savarankiškos f-jos'!G153+'[1]6 pr._mokinio krepšelis'!G31</f>
        <v>0</v>
      </c>
    </row>
    <row r="46" spans="1:6" ht="15" customHeight="1" x14ac:dyDescent="0.25">
      <c r="A46" s="7" t="s">
        <v>109</v>
      </c>
      <c r="B46" s="21" t="s">
        <v>182</v>
      </c>
      <c r="C46" s="10">
        <f>D46+F46</f>
        <v>407301</v>
      </c>
      <c r="D46" s="10">
        <f>'[1]4 pr._savarankiškos f-jos'!E154+'[1]6 pr._mokinio krepšelis'!E32</f>
        <v>392820</v>
      </c>
      <c r="E46" s="10">
        <f>'[1]4 pr._savarankiškos f-jos'!F154+'[1]6 pr._mokinio krepšelis'!F32</f>
        <v>271476</v>
      </c>
      <c r="F46" s="10">
        <f>'[1]4 pr._savarankiškos f-jos'!G154+'[1]6 pr._mokinio krepšelis'!G32</f>
        <v>14481</v>
      </c>
    </row>
    <row r="47" spans="1:6" ht="15" customHeight="1" x14ac:dyDescent="0.25">
      <c r="A47" s="7" t="s">
        <v>110</v>
      </c>
      <c r="B47" s="21" t="s">
        <v>49</v>
      </c>
      <c r="C47" s="10">
        <f>D47+F47</f>
        <v>156775</v>
      </c>
      <c r="D47" s="10">
        <f>'[1]4 pr._savarankiškos f-jos'!E155+'[1]6 pr._mokinio krepšelis'!E33</f>
        <v>156775</v>
      </c>
      <c r="E47" s="10">
        <f>'[1]4 pr._savarankiškos f-jos'!F155+'[1]6 pr._mokinio krepšelis'!F33</f>
        <v>109369</v>
      </c>
      <c r="F47" s="10">
        <f>'[1]4 pr._savarankiškos f-jos'!G155+'[1]6 pr._mokinio krepšelis'!G33</f>
        <v>0</v>
      </c>
    </row>
    <row r="48" spans="1:6" ht="15" customHeight="1" x14ac:dyDescent="0.25">
      <c r="A48" s="7" t="s">
        <v>111</v>
      </c>
      <c r="B48" s="21" t="s">
        <v>48</v>
      </c>
      <c r="C48" s="10">
        <f>D48+F48</f>
        <v>187054</v>
      </c>
      <c r="D48" s="10">
        <f>'[1]4 pr._savarankiškos f-jos'!E156+'[1]6 pr._mokinio krepšelis'!E34</f>
        <v>187054</v>
      </c>
      <c r="E48" s="10">
        <f>'[1]4 pr._savarankiškos f-jos'!F156+'[1]6 pr._mokinio krepšelis'!F34</f>
        <v>133582</v>
      </c>
      <c r="F48" s="10">
        <f>'[1]4 pr._savarankiškos f-jos'!G156+'[1]6 pr._mokinio krepšelis'!G34</f>
        <v>0</v>
      </c>
    </row>
    <row r="49" spans="1:6" ht="15" customHeight="1" x14ac:dyDescent="0.25">
      <c r="A49" s="7" t="s">
        <v>112</v>
      </c>
      <c r="B49" s="24" t="s">
        <v>53</v>
      </c>
      <c r="C49" s="10">
        <f>D49+F49</f>
        <v>302004</v>
      </c>
      <c r="D49" s="10">
        <f>'[1]4 pr._savarankiškos f-jos'!E157+'[1]6 pr._mokinio krepšelis'!E35</f>
        <v>302004</v>
      </c>
      <c r="E49" s="10">
        <f>'[1]4 pr._savarankiškos f-jos'!F157+'[1]6 pr._mokinio krepšelis'!F35</f>
        <v>214492</v>
      </c>
      <c r="F49" s="10">
        <f>'[1]4 pr._savarankiškos f-jos'!G157+'[1]6 pr._mokinio krepšelis'!G35</f>
        <v>0</v>
      </c>
    </row>
    <row r="50" spans="1:6" ht="15" customHeight="1" x14ac:dyDescent="0.25">
      <c r="A50" s="7" t="s">
        <v>113</v>
      </c>
      <c r="B50" s="21" t="s">
        <v>71</v>
      </c>
      <c r="C50" s="10">
        <f>D50+F50</f>
        <v>168332</v>
      </c>
      <c r="D50" s="10">
        <f>'[1]4 pr._savarankiškos f-jos'!E158+'[1]6 pr._mokinio krepšelis'!E36+'[1]9 pr._įstaigų pajamos'!E51+'[1]11 pr._apyvartinės lėšos'!E102</f>
        <v>168332</v>
      </c>
      <c r="E50" s="10">
        <f>'[1]4 pr._savarankiškos f-jos'!F158+'[1]6 pr._mokinio krepšelis'!F36+'[1]9 pr._įstaigų pajamos'!F51+'[1]11 pr._apyvartinės lėšos'!F102</f>
        <v>101800</v>
      </c>
      <c r="F50" s="10">
        <f>'[1]4 pr._savarankiškos f-jos'!G158+'[1]6 pr._mokinio krepšelis'!G36+'[1]9 pr._įstaigų pajamos'!G51+'[1]11 pr._apyvartinės lėšos'!G102</f>
        <v>0</v>
      </c>
    </row>
    <row r="51" spans="1:6" ht="15" customHeight="1" x14ac:dyDescent="0.25">
      <c r="A51" s="7" t="s">
        <v>114</v>
      </c>
      <c r="B51" s="21" t="s">
        <v>44</v>
      </c>
      <c r="C51" s="10">
        <f>D51+F51</f>
        <v>331674</v>
      </c>
      <c r="D51" s="10">
        <f>'[1]4 pr._savarankiškos f-jos'!E159+'[1]6 pr._mokinio krepšelis'!E37+'[1]9 pr._įstaigų pajamos'!E52+'[1]11 pr._apyvartinės lėšos'!E104</f>
        <v>331674</v>
      </c>
      <c r="E51" s="10">
        <f>'[1]4 pr._savarankiškos f-jos'!F159+'[1]6 pr._mokinio krepšelis'!F37+'[1]9 pr._įstaigų pajamos'!F52+'[1]11 pr._apyvartinės lėšos'!F104</f>
        <v>204096</v>
      </c>
      <c r="F51" s="10">
        <f>'[1]4 pr._savarankiškos f-jos'!G159+'[1]6 pr._mokinio krepšelis'!G37+'[1]9 pr._įstaigų pajamos'!G52+'[1]11 pr._apyvartinės lėšos'!G104</f>
        <v>0</v>
      </c>
    </row>
    <row r="52" spans="1:6" ht="15" customHeight="1" x14ac:dyDescent="0.25">
      <c r="A52" s="7" t="s">
        <v>115</v>
      </c>
      <c r="B52" s="24" t="s">
        <v>43</v>
      </c>
      <c r="C52" s="10">
        <f>D52+F52</f>
        <v>181125</v>
      </c>
      <c r="D52" s="10">
        <f>'[1]4 pr._savarankiškos f-jos'!E160+'[1]6 pr._mokinio krepšelis'!E38+'[1]9 pr._įstaigų pajamos'!E53+'[1]11 pr._apyvartinės lėšos'!E106</f>
        <v>181125</v>
      </c>
      <c r="E52" s="10">
        <f>'[1]4 pr._savarankiškos f-jos'!F160+'[1]6 pr._mokinio krepšelis'!F38+'[1]9 pr._įstaigų pajamos'!F53+'[1]11 pr._apyvartinės lėšos'!F106</f>
        <v>103203</v>
      </c>
      <c r="F52" s="10">
        <f>'[1]4 pr._savarankiškos f-jos'!G160+'[1]6 pr._mokinio krepšelis'!G38+'[1]9 pr._įstaigų pajamos'!G53+'[1]11 pr._apyvartinės lėšos'!G106</f>
        <v>0</v>
      </c>
    </row>
    <row r="53" spans="1:6" ht="15" customHeight="1" x14ac:dyDescent="0.25">
      <c r="A53" s="7" t="s">
        <v>116</v>
      </c>
      <c r="B53" s="21" t="s">
        <v>177</v>
      </c>
      <c r="C53" s="10">
        <f>D53+F53</f>
        <v>184827</v>
      </c>
      <c r="D53" s="10">
        <f>'[1]4 pr._savarankiškos f-jos'!E161+'[1]6 pr._mokinio krepšelis'!E39+'[1]9 pr._įstaigų pajamos'!E54+'[1]11 pr._apyvartinės lėšos'!E108</f>
        <v>184827</v>
      </c>
      <c r="E53" s="10">
        <f>'[1]4 pr._savarankiškos f-jos'!F161+'[1]6 pr._mokinio krepšelis'!F39+'[1]9 pr._įstaigų pajamos'!F54+'[1]11 pr._apyvartinės lėšos'!F108</f>
        <v>121318</v>
      </c>
      <c r="F53" s="10">
        <f>'[1]4 pr._savarankiškos f-jos'!G161+'[1]6 pr._mokinio krepšelis'!G39+'[1]9 pr._įstaigų pajamos'!G54+'[1]11 pr._apyvartinės lėšos'!G108</f>
        <v>0</v>
      </c>
    </row>
    <row r="54" spans="1:6" ht="15" customHeight="1" x14ac:dyDescent="0.25">
      <c r="A54" s="7" t="s">
        <v>117</v>
      </c>
      <c r="B54" s="21" t="s">
        <v>168</v>
      </c>
      <c r="C54" s="10">
        <f>D54+F54</f>
        <v>440267</v>
      </c>
      <c r="D54" s="10">
        <f>'[1]4 pr._savarankiškos f-jos'!E162+'[1]6 pr._mokinio krepšelis'!E40+'[1]9 pr._įstaigų pajamos'!E55+'[1]11 pr._apyvartinės lėšos'!E110</f>
        <v>440267</v>
      </c>
      <c r="E54" s="10">
        <f>'[1]4 pr._savarankiškos f-jos'!F162+'[1]6 pr._mokinio krepšelis'!F40+'[1]9 pr._įstaigų pajamos'!F55+'[1]11 pr._apyvartinės lėšos'!F110</f>
        <v>251683</v>
      </c>
      <c r="F54" s="10">
        <f>'[1]4 pr._savarankiškos f-jos'!G162+'[1]6 pr._mokinio krepšelis'!G40+'[1]9 pr._įstaigų pajamos'!G55+'[1]11 pr._apyvartinės lėšos'!G110</f>
        <v>0</v>
      </c>
    </row>
    <row r="55" spans="1:6" ht="15" customHeight="1" x14ac:dyDescent="0.25">
      <c r="A55" s="7" t="s">
        <v>170</v>
      </c>
      <c r="B55" s="21" t="s">
        <v>36</v>
      </c>
      <c r="C55" s="10">
        <f>D55+F55</f>
        <v>257327</v>
      </c>
      <c r="D55" s="10">
        <f>'[1]4 pr._savarankiškos f-jos'!E163+'[1]6 pr._mokinio krepšelis'!E41+'[1]9 pr._įstaigų pajamos'!E56+'[1]11 pr._apyvartinės lėšos'!E112</f>
        <v>257327</v>
      </c>
      <c r="E55" s="10">
        <f>'[1]4 pr._savarankiškos f-jos'!F163+'[1]6 pr._mokinio krepšelis'!F41+'[1]9 pr._įstaigų pajamos'!F56+'[1]11 pr._apyvartinės lėšos'!F112</f>
        <v>147249</v>
      </c>
      <c r="F55" s="10">
        <f>'[1]4 pr._savarankiškos f-jos'!G163+'[1]6 pr._mokinio krepšelis'!G41+'[1]9 pr._įstaigų pajamos'!G56+'[1]11 pr._apyvartinės lėšos'!G112</f>
        <v>0</v>
      </c>
    </row>
    <row r="56" spans="1:6" ht="15" customHeight="1" x14ac:dyDescent="0.25">
      <c r="A56" s="7" t="s">
        <v>171</v>
      </c>
      <c r="B56" s="21" t="s">
        <v>38</v>
      </c>
      <c r="C56" s="10">
        <f>D56+F56</f>
        <v>271121</v>
      </c>
      <c r="D56" s="10">
        <f>'[1]4 pr._savarankiškos f-jos'!E164+'[1]6 pr._mokinio krepšelis'!E42+'[1]9 pr._įstaigų pajamos'!E57+'[1]11 pr._apyvartinės lėšos'!E114</f>
        <v>271121</v>
      </c>
      <c r="E56" s="10">
        <f>'[1]4 pr._savarankiškos f-jos'!F164+'[1]6 pr._mokinio krepšelis'!F42+'[1]9 pr._įstaigų pajamos'!F57+'[1]11 pr._apyvartinės lėšos'!F114</f>
        <v>152959</v>
      </c>
      <c r="F56" s="10">
        <f>'[1]4 pr._savarankiškos f-jos'!G164+'[1]6 pr._mokinio krepšelis'!G42+'[1]9 pr._įstaigų pajamos'!G57+'[1]11 pr._apyvartinės lėšos'!G114</f>
        <v>0</v>
      </c>
    </row>
    <row r="57" spans="1:6" ht="15" customHeight="1" x14ac:dyDescent="0.25">
      <c r="A57" s="7" t="s">
        <v>118</v>
      </c>
      <c r="B57" s="21" t="s">
        <v>40</v>
      </c>
      <c r="C57" s="10">
        <f>D57+F57</f>
        <v>502790</v>
      </c>
      <c r="D57" s="10">
        <f>'[1]4 pr._savarankiškos f-jos'!E165+'[1]6 pr._mokinio krepšelis'!E43+'[1]9 pr._įstaigų pajamos'!E58+'[1]11 pr._apyvartinės lėšos'!E116</f>
        <v>502790</v>
      </c>
      <c r="E57" s="10">
        <f>'[1]4 pr._savarankiškos f-jos'!F165+'[1]6 pr._mokinio krepšelis'!F43+'[1]9 pr._įstaigų pajamos'!F58+'[1]11 pr._apyvartinės lėšos'!F116</f>
        <v>281853</v>
      </c>
      <c r="F57" s="10">
        <f>'[1]4 pr._savarankiškos f-jos'!G165+'[1]6 pr._mokinio krepšelis'!G43+'[1]9 pr._įstaigų pajamos'!G58+'[1]11 pr._apyvartinės lėšos'!G116</f>
        <v>0</v>
      </c>
    </row>
    <row r="58" spans="1:6" ht="15" customHeight="1" x14ac:dyDescent="0.25">
      <c r="A58" s="7" t="s">
        <v>172</v>
      </c>
      <c r="B58" s="21" t="s">
        <v>39</v>
      </c>
      <c r="C58" s="10">
        <f>D58+F58</f>
        <v>274714</v>
      </c>
      <c r="D58" s="10">
        <f>'[1]4 pr._savarankiškos f-jos'!E166+'[1]6 pr._mokinio krepšelis'!E44+'[1]9 pr._įstaigų pajamos'!E59+'[1]11 pr._apyvartinės lėšos'!E118</f>
        <v>274714</v>
      </c>
      <c r="E58" s="10">
        <f>'[1]4 pr._savarankiškos f-jos'!F166+'[1]6 pr._mokinio krepšelis'!F44+'[1]9 pr._įstaigų pajamos'!F59+'[1]11 pr._apyvartinės lėšos'!F118</f>
        <v>157241</v>
      </c>
      <c r="F58" s="10">
        <f>'[1]4 pr._savarankiškos f-jos'!G166+'[1]6 pr._mokinio krepšelis'!G44+'[1]9 pr._įstaigų pajamos'!G59+'[1]11 pr._apyvartinės lėšos'!G118</f>
        <v>0</v>
      </c>
    </row>
    <row r="59" spans="1:6" ht="15" customHeight="1" x14ac:dyDescent="0.25">
      <c r="A59" s="7" t="s">
        <v>173</v>
      </c>
      <c r="B59" s="18" t="s">
        <v>37</v>
      </c>
      <c r="C59" s="10">
        <f>D59+F59</f>
        <v>416091</v>
      </c>
      <c r="D59" s="10">
        <f>'[1]4 pr._savarankiškos f-jos'!E167+'[1]6 pr._mokinio krepšelis'!E45+'[1]9 pr._įstaigų pajamos'!E60+'[1]10 pr._skolintos lėšos'!E33+'[1]11 pr._apyvartinės lėšos'!E120</f>
        <v>416091</v>
      </c>
      <c r="E59" s="10">
        <f>'[1]4 pr._savarankiškos f-jos'!F167+'[1]6 pr._mokinio krepšelis'!F45+'[1]9 pr._įstaigų pajamos'!F60+'[1]10 pr._skolintos lėšos'!F33+'[1]11 pr._apyvartinės lėšos'!F120</f>
        <v>232597</v>
      </c>
      <c r="F59" s="10">
        <f>'[1]4 pr._savarankiškos f-jos'!G167+'[1]6 pr._mokinio krepšelis'!G45+'[1]9 pr._įstaigų pajamos'!G60+'[1]10 pr._skolintos lėšos'!G33+'[1]11 pr._apyvartinės lėšos'!G120</f>
        <v>0</v>
      </c>
    </row>
    <row r="60" spans="1:6" ht="15" customHeight="1" x14ac:dyDescent="0.25">
      <c r="A60" s="7" t="s">
        <v>119</v>
      </c>
      <c r="B60" s="25" t="s">
        <v>41</v>
      </c>
      <c r="C60" s="10">
        <f>D60+F60</f>
        <v>97610</v>
      </c>
      <c r="D60" s="10">
        <f>'[1]4 pr._savarankiškos f-jos'!E168+'[1]6 pr._mokinio krepšelis'!E46+'[1]9 pr._įstaigų pajamos'!E61+'[1]11 pr._apyvartinės lėšos'!E122</f>
        <v>97610</v>
      </c>
      <c r="E60" s="10">
        <f>'[1]4 pr._savarankiškos f-jos'!F168+'[1]6 pr._mokinio krepšelis'!F46+'[1]9 pr._įstaigų pajamos'!F61+'[1]11 pr._apyvartinės lėšos'!F122</f>
        <v>58645</v>
      </c>
      <c r="F60" s="10">
        <f>'[1]4 pr._savarankiškos f-jos'!G168+'[1]6 pr._mokinio krepšelis'!G46+'[1]9 pr._įstaigų pajamos'!G61+'[1]11 pr._apyvartinės lėšos'!G122</f>
        <v>0</v>
      </c>
    </row>
    <row r="61" spans="1:6" ht="15" customHeight="1" x14ac:dyDescent="0.25">
      <c r="A61" s="7" t="s">
        <v>120</v>
      </c>
      <c r="B61" s="25" t="s">
        <v>42</v>
      </c>
      <c r="C61" s="10">
        <f>D61+F61</f>
        <v>141505</v>
      </c>
      <c r="D61" s="10">
        <f>'[1]4 pr._savarankiškos f-jos'!E169+'[1]6 pr._mokinio krepšelis'!E47+'[1]9 pr._įstaigų pajamos'!E62+'[1]11 pr._apyvartinės lėšos'!E124</f>
        <v>141505</v>
      </c>
      <c r="E61" s="10">
        <f>'[1]4 pr._savarankiškos f-jos'!F169+'[1]6 pr._mokinio krepšelis'!F47+'[1]9 pr._įstaigų pajamos'!F62+'[1]11 pr._apyvartinės lėšos'!F124</f>
        <v>84110</v>
      </c>
      <c r="F61" s="10">
        <f>'[1]4 pr._savarankiškos f-jos'!G169+'[1]6 pr._mokinio krepšelis'!G47+'[1]9 pr._įstaigų pajamos'!G62+'[1]11 pr._apyvartinės lėšos'!G124</f>
        <v>0</v>
      </c>
    </row>
    <row r="62" spans="1:6" ht="15" customHeight="1" x14ac:dyDescent="0.25">
      <c r="A62" s="7" t="s">
        <v>121</v>
      </c>
      <c r="B62" s="18" t="s">
        <v>55</v>
      </c>
      <c r="C62" s="10">
        <f>D62+F62</f>
        <v>62295</v>
      </c>
      <c r="D62" s="10">
        <f>'[1]4 pr._savarankiškos f-jos'!E170+'[1]6 pr._mokinio krepšelis'!E48+'[1]9 pr._įstaigų pajamos'!E63+'[1]11 pr._apyvartinės lėšos'!E126</f>
        <v>62295</v>
      </c>
      <c r="E62" s="10">
        <f>'[1]4 pr._savarankiškos f-jos'!F170+'[1]6 pr._mokinio krepšelis'!F48+'[1]9 pr._įstaigų pajamos'!F63+'[1]11 pr._apyvartinės lėšos'!F126</f>
        <v>46985</v>
      </c>
      <c r="F62" s="10">
        <f>'[1]4 pr._savarankiškos f-jos'!G170+'[1]6 pr._mokinio krepšelis'!G48+'[1]9 pr._įstaigų pajamos'!G63+'[1]11 pr._apyvartinės lėšos'!G126</f>
        <v>0</v>
      </c>
    </row>
    <row r="63" spans="1:6" ht="15" customHeight="1" x14ac:dyDescent="0.25">
      <c r="A63" s="7" t="s">
        <v>122</v>
      </c>
      <c r="B63" s="18" t="s">
        <v>54</v>
      </c>
      <c r="C63" s="10">
        <f>D63+F63</f>
        <v>545654</v>
      </c>
      <c r="D63" s="10">
        <f>'[1]4 pr._savarankiškos f-jos'!E171+'[1]6 pr._mokinio krepšelis'!E49+'[1]9 pr._įstaigų pajamos'!E64+'[1]11 pr._apyvartinės lėšos'!E128</f>
        <v>545654</v>
      </c>
      <c r="E63" s="10">
        <f>'[1]4 pr._savarankiškos f-jos'!F171+'[1]6 pr._mokinio krepšelis'!F49+'[1]9 pr._įstaigų pajamos'!F64+'[1]11 pr._apyvartinės lėšos'!F128</f>
        <v>403380</v>
      </c>
      <c r="F63" s="10">
        <f>'[1]4 pr._savarankiškos f-jos'!G171+'[1]6 pr._mokinio krepšelis'!G49+'[1]9 pr._įstaigų pajamos'!G64+'[1]11 pr._apyvartinės lėšos'!G128</f>
        <v>0</v>
      </c>
    </row>
    <row r="64" spans="1:6" ht="15" customHeight="1" x14ac:dyDescent="0.25">
      <c r="A64" s="7" t="s">
        <v>123</v>
      </c>
      <c r="B64" s="18" t="s">
        <v>73</v>
      </c>
      <c r="C64" s="10">
        <f>D64+F64</f>
        <v>66446</v>
      </c>
      <c r="D64" s="10">
        <f>'[1]4 pr._savarankiškos f-jos'!E172+'[1]6 pr._mokinio krepšelis'!E50+'[1]9 pr._įstaigų pajamos'!E65+'[1]11 pr._apyvartinės lėšos'!E130</f>
        <v>66446</v>
      </c>
      <c r="E64" s="10">
        <f>'[1]4 pr._savarankiškos f-jos'!F172+'[1]6 pr._mokinio krepšelis'!F50+'[1]9 pr._įstaigų pajamos'!F65+'[1]11 pr._apyvartinės lėšos'!F130</f>
        <v>45662</v>
      </c>
      <c r="F64" s="10">
        <f>'[1]4 pr._savarankiškos f-jos'!G172+'[1]6 pr._mokinio krepšelis'!G50+'[1]9 pr._įstaigų pajamos'!G65+'[1]11 pr._apyvartinės lėšos'!G130</f>
        <v>0</v>
      </c>
    </row>
    <row r="65" spans="1:6" ht="15" customHeight="1" x14ac:dyDescent="0.25">
      <c r="A65" s="7" t="s">
        <v>183</v>
      </c>
      <c r="B65" s="18" t="s">
        <v>56</v>
      </c>
      <c r="C65" s="10">
        <f>D65+F65</f>
        <v>148316</v>
      </c>
      <c r="D65" s="10">
        <f>'[1]4 pr._savarankiškos f-jos'!E173+'[1]6 pr._mokinio krepšelis'!E51+'[1]9 pr._įstaigų pajamos'!E66+'[1]10 pr._skolintos lėšos'!E34+'[1]11 pr._apyvartinės lėšos'!E132</f>
        <v>148316</v>
      </c>
      <c r="E65" s="10">
        <f>'[1]4 pr._savarankiškos f-jos'!F173+'[1]6 pr._mokinio krepšelis'!F51+'[1]9 pr._įstaigų pajamos'!F66+'[1]10 pr._skolintos lėšos'!F34+'[1]11 pr._apyvartinės lėšos'!F132</f>
        <v>85978</v>
      </c>
      <c r="F65" s="10">
        <f>'[1]4 pr._savarankiškos f-jos'!G173+'[1]6 pr._mokinio krepšelis'!G51+'[1]9 pr._įstaigų pajamos'!G66+'[1]10 pr._skolintos lėšos'!G34+'[1]11 pr._apyvartinės lėšos'!G132</f>
        <v>0</v>
      </c>
    </row>
    <row r="66" spans="1:6" ht="15" customHeight="1" x14ac:dyDescent="0.25">
      <c r="A66" s="7" t="s">
        <v>124</v>
      </c>
      <c r="B66" s="18" t="s">
        <v>185</v>
      </c>
      <c r="C66" s="10">
        <f>D66+F66</f>
        <v>606450</v>
      </c>
      <c r="D66" s="10">
        <f>'[1]4 pr._savarankiškos f-jos'!E174+'[1]4 pr._savarankiškos f-jos'!E206+'[1]6 pr._mokinio krepšelis'!E52+'7 pr._kita dotacija'!E27+'[1]9 pr._įstaigų pajamos'!E67+'[1]9 pr._įstaigų pajamos'!E89+'[1]11 pr._apyvartinės lėšos'!E134+'[1]11 pr._apyvartinės lėšos'!E186</f>
        <v>606450</v>
      </c>
      <c r="E66" s="10">
        <f>'[1]4 pr._savarankiškos f-jos'!F174+'[1]4 pr._savarankiškos f-jos'!F206+'[1]6 pr._mokinio krepšelis'!F52+'7 pr._kita dotacija'!F27+'[1]9 pr._įstaigų pajamos'!F67+'[1]9 pr._įstaigų pajamos'!F89+'[1]11 pr._apyvartinės lėšos'!F134+'[1]11 pr._apyvartinės lėšos'!F186</f>
        <v>397645</v>
      </c>
      <c r="F66" s="10">
        <f>'[1]4 pr._savarankiškos f-jos'!G174+'[1]4 pr._savarankiškos f-jos'!G206+'[1]6 pr._mokinio krepšelis'!G52+'7 pr._kita dotacija'!G27+'[1]9 pr._įstaigų pajamos'!G67+'[1]9 pr._įstaigų pajamos'!G89+'[1]11 pr._apyvartinės lėšos'!G134+'[1]11 pr._apyvartinės lėšos'!G186</f>
        <v>0</v>
      </c>
    </row>
    <row r="67" spans="1:6" s="26" customFormat="1" ht="15" customHeight="1" x14ac:dyDescent="0.25">
      <c r="A67" s="7" t="s">
        <v>125</v>
      </c>
      <c r="B67" s="18" t="s">
        <v>186</v>
      </c>
      <c r="C67" s="10">
        <f>D67+F67</f>
        <v>426481</v>
      </c>
      <c r="D67" s="10">
        <f>'[1]4 pr._savarankiškos f-jos'!E175+'[1]6 pr._mokinio krepšelis'!E53+'7 pr._kita dotacija'!E29+'[1]9 pr._įstaigų pajamos'!E68</f>
        <v>426481</v>
      </c>
      <c r="E67" s="10">
        <f>'[1]4 pr._savarankiškos f-jos'!F175+'[1]6 pr._mokinio krepšelis'!F53+'7 pr._kita dotacija'!F29+'[1]9 pr._įstaigų pajamos'!F68</f>
        <v>276263</v>
      </c>
      <c r="F67" s="10">
        <f>'[1]4 pr._savarankiškos f-jos'!G175+'[1]6 pr._mokinio krepšelis'!G53+'7 pr._kita dotacija'!G29+'[1]9 pr._įstaigų pajamos'!G68</f>
        <v>0</v>
      </c>
    </row>
    <row r="68" spans="1:6" ht="15" customHeight="1" x14ac:dyDescent="0.25">
      <c r="A68" s="11" t="s">
        <v>126</v>
      </c>
      <c r="B68" s="21" t="s">
        <v>27</v>
      </c>
      <c r="C68" s="10">
        <f>D68+F68</f>
        <v>199206</v>
      </c>
      <c r="D68" s="29">
        <f>'[1]4 pr._savarankiškos f-jos'!E188+'[1]9 pr._įstaigų pajamos'!E75+'[1]11 pr._apyvartinės lėšos'!E156</f>
        <v>198482</v>
      </c>
      <c r="E68" s="29">
        <f>'[1]4 pr._savarankiškos f-jos'!F188+'[1]9 pr._įstaigų pajamos'!F75+'[1]11 pr._apyvartinės lėšos'!F156</f>
        <v>121428</v>
      </c>
      <c r="F68" s="29">
        <f>'[1]4 pr._savarankiškos f-jos'!G188+'[1]9 pr._įstaigų pajamos'!G75+'[1]11 pr._apyvartinės lėšos'!G156</f>
        <v>724</v>
      </c>
    </row>
    <row r="69" spans="1:6" ht="15" customHeight="1" x14ac:dyDescent="0.25">
      <c r="A69" s="31" t="s">
        <v>127</v>
      </c>
      <c r="B69" s="21" t="s">
        <v>178</v>
      </c>
      <c r="C69" s="10">
        <f>D69+F69</f>
        <v>14906</v>
      </c>
      <c r="D69" s="29">
        <f>'[1]4 pr._savarankiškos f-jos'!E189+'[1]11 pr._apyvartinės lėšos'!E158</f>
        <v>14906</v>
      </c>
      <c r="E69" s="29">
        <f>'[1]4 pr._savarankiškos f-jos'!F189+'[1]11 pr._apyvartinės lėšos'!F158</f>
        <v>11175</v>
      </c>
      <c r="F69" s="29">
        <f>'[1]4 pr._savarankiškos f-jos'!G189+'[1]11 pr._apyvartinės lėšos'!G158</f>
        <v>0</v>
      </c>
    </row>
    <row r="70" spans="1:6" ht="15" customHeight="1" x14ac:dyDescent="0.25">
      <c r="A70" s="27" t="s">
        <v>128</v>
      </c>
      <c r="B70" s="21" t="s">
        <v>64</v>
      </c>
      <c r="C70" s="10">
        <f>D70+F70</f>
        <v>54133</v>
      </c>
      <c r="D70" s="29">
        <f>'[1]4 pr._savarankiškos f-jos'!E190+'[1]9 pr._įstaigų pajamos'!E76+'[1]11 pr._apyvartinės lėšos'!E160</f>
        <v>54133</v>
      </c>
      <c r="E70" s="29">
        <f>'[1]4 pr._savarankiškos f-jos'!F190+'[1]9 pr._įstaigų pajamos'!F76+'[1]11 pr._apyvartinės lėšos'!F160</f>
        <v>36719</v>
      </c>
      <c r="F70" s="29">
        <f>'[1]4 pr._savarankiškos f-jos'!G190+'[1]9 pr._įstaigų pajamos'!G76+'[1]11 pr._apyvartinės lėšos'!G160</f>
        <v>0</v>
      </c>
    </row>
    <row r="71" spans="1:6" ht="15" customHeight="1" x14ac:dyDescent="0.25">
      <c r="A71" s="27" t="s">
        <v>179</v>
      </c>
      <c r="B71" s="21" t="s">
        <v>65</v>
      </c>
      <c r="C71" s="10">
        <f>D71+F71</f>
        <v>42747</v>
      </c>
      <c r="D71" s="29">
        <f>'[1]4 pr._savarankiškos f-jos'!E191+'[1]9 pr._įstaigų pajamos'!E77+'[1]11 pr._apyvartinės lėšos'!E162</f>
        <v>42747</v>
      </c>
      <c r="E71" s="29">
        <f>'[1]4 pr._savarankiškos f-jos'!F191+'[1]9 pr._įstaigų pajamos'!F77+'[1]11 pr._apyvartinės lėšos'!F162</f>
        <v>26269</v>
      </c>
      <c r="F71" s="29">
        <f>'[1]4 pr._savarankiškos f-jos'!G191+'[1]9 pr._įstaigų pajamos'!G77+'[1]11 pr._apyvartinės lėšos'!G162</f>
        <v>0</v>
      </c>
    </row>
    <row r="72" spans="1:6" ht="15" customHeight="1" x14ac:dyDescent="0.25">
      <c r="A72" s="27" t="s">
        <v>129</v>
      </c>
      <c r="B72" s="21" t="s">
        <v>28</v>
      </c>
      <c r="C72" s="10">
        <f>D72+F72</f>
        <v>26746</v>
      </c>
      <c r="D72" s="29">
        <f>'[1]4 pr._savarankiškos f-jos'!E192+'[1]9 pr._įstaigų pajamos'!E78+'[1]11 pr._apyvartinės lėšos'!E164</f>
        <v>26746</v>
      </c>
      <c r="E72" s="29">
        <f>'[1]4 pr._savarankiškos f-jos'!F192+'[1]9 pr._įstaigų pajamos'!F78+'[1]11 pr._apyvartinės lėšos'!F164</f>
        <v>18754</v>
      </c>
      <c r="F72" s="29">
        <f>'[1]4 pr._savarankiškos f-jos'!G192+'[1]9 pr._įstaigų pajamos'!G78+'[1]11 pr._apyvartinės lėšos'!G164</f>
        <v>0</v>
      </c>
    </row>
    <row r="73" spans="1:6" ht="15" customHeight="1" x14ac:dyDescent="0.25">
      <c r="A73" s="27" t="s">
        <v>130</v>
      </c>
      <c r="B73" s="21" t="s">
        <v>29</v>
      </c>
      <c r="C73" s="10">
        <f>D73+F73</f>
        <v>64336</v>
      </c>
      <c r="D73" s="29">
        <f>'[1]4 pr._savarankiškos f-jos'!E193+'[1]9 pr._įstaigų pajamos'!E79+'[1]11 pr._apyvartinės lėšos'!E166</f>
        <v>64336</v>
      </c>
      <c r="E73" s="29">
        <f>'[1]4 pr._savarankiškos f-jos'!F193+'[1]9 pr._įstaigų pajamos'!F79+'[1]11 pr._apyvartinės lėšos'!F166</f>
        <v>43678</v>
      </c>
      <c r="F73" s="29">
        <f>'[1]4 pr._savarankiškos f-jos'!G193+'[1]9 pr._įstaigų pajamos'!G79+'[1]11 pr._apyvartinės lėšos'!G166</f>
        <v>0</v>
      </c>
    </row>
    <row r="74" spans="1:6" ht="15" customHeight="1" x14ac:dyDescent="0.25">
      <c r="A74" s="27" t="s">
        <v>131</v>
      </c>
      <c r="B74" s="21" t="s">
        <v>75</v>
      </c>
      <c r="C74" s="10">
        <f>D74+F74</f>
        <v>31943</v>
      </c>
      <c r="D74" s="29">
        <f>'[1]4 pr._savarankiškos f-jos'!E194+'[1]9 pr._įstaigų pajamos'!E80+'[1]11 pr._apyvartinės lėšos'!E168</f>
        <v>31943</v>
      </c>
      <c r="E74" s="29">
        <f>'[1]4 pr._savarankiškos f-jos'!F194+'[1]9 pr._įstaigų pajamos'!F80+'[1]11 pr._apyvartinės lėšos'!F168</f>
        <v>21636</v>
      </c>
      <c r="F74" s="29">
        <f>'[1]4 pr._savarankiškos f-jos'!G194+'[1]9 pr._įstaigų pajamos'!G80+'[1]11 pr._apyvartinės lėšos'!G168</f>
        <v>0</v>
      </c>
    </row>
    <row r="75" spans="1:6" ht="15" customHeight="1" x14ac:dyDescent="0.25">
      <c r="A75" s="27" t="s">
        <v>132</v>
      </c>
      <c r="B75" s="21" t="s">
        <v>169</v>
      </c>
      <c r="C75" s="10">
        <f>D75+F75</f>
        <v>26456</v>
      </c>
      <c r="D75" s="29">
        <f>'[1]4 pr._savarankiškos f-jos'!E195+'[1]9 pr._įstaigų pajamos'!E81+'[1]11 pr._apyvartinės lėšos'!E170</f>
        <v>26456</v>
      </c>
      <c r="E75" s="29">
        <f>'[1]4 pr._savarankiškos f-jos'!F195+'[1]9 pr._įstaigų pajamos'!F81+'[1]11 pr._apyvartinės lėšos'!F170</f>
        <v>16403</v>
      </c>
      <c r="F75" s="29">
        <f>'[1]4 pr._savarankiškos f-jos'!G195+'[1]9 pr._įstaigų pajamos'!G81+'[1]11 pr._apyvartinės lėšos'!G170</f>
        <v>0</v>
      </c>
    </row>
    <row r="76" spans="1:6" ht="15" customHeight="1" x14ac:dyDescent="0.25">
      <c r="A76" s="27" t="s">
        <v>133</v>
      </c>
      <c r="B76" s="21" t="s">
        <v>30</v>
      </c>
      <c r="C76" s="10">
        <f>D76+F76</f>
        <v>362510</v>
      </c>
      <c r="D76" s="29">
        <f>'[1]4 pr._savarankiškos f-jos'!E196+'[1]9 pr._įstaigų pajamos'!E82+'[1]11 pr._apyvartinės lėšos'!E172</f>
        <v>362510</v>
      </c>
      <c r="E76" s="29">
        <f>'[1]4 pr._savarankiškos f-jos'!F196+'[1]9 pr._įstaigų pajamos'!F82+'[1]11 pr._apyvartinės lėšos'!F172</f>
        <v>244039</v>
      </c>
      <c r="F76" s="29">
        <f>'[1]4 pr._savarankiškos f-jos'!G196+'[1]9 pr._įstaigų pajamos'!G82+'[1]11 pr._apyvartinės lėšos'!G172</f>
        <v>0</v>
      </c>
    </row>
    <row r="77" spans="1:6" ht="15" customHeight="1" x14ac:dyDescent="0.25">
      <c r="A77" s="27" t="s">
        <v>134</v>
      </c>
      <c r="B77" s="10" t="s">
        <v>31</v>
      </c>
      <c r="C77" s="10">
        <f>D77+F77</f>
        <v>127567</v>
      </c>
      <c r="D77" s="29">
        <f>'[1]4 pr._savarankiškos f-jos'!E197+'[1]9 pr._įstaigų pajamos'!E83+'[1]11 pr._apyvartinės lėšos'!E174</f>
        <v>127567</v>
      </c>
      <c r="E77" s="29">
        <f>'[1]4 pr._savarankiškos f-jos'!F197+'[1]9 pr._įstaigų pajamos'!F83+'[1]11 pr._apyvartinės lėšos'!F174</f>
        <v>74600</v>
      </c>
      <c r="F77" s="29">
        <f>'[1]4 pr._savarankiškos f-jos'!G197+'[1]9 pr._įstaigų pajamos'!G83+'[1]11 pr._apyvartinės lėšos'!G174</f>
        <v>0</v>
      </c>
    </row>
    <row r="78" spans="1:6" ht="15" customHeight="1" x14ac:dyDescent="0.25">
      <c r="A78" s="27" t="s">
        <v>135</v>
      </c>
      <c r="B78" s="29" t="s">
        <v>72</v>
      </c>
      <c r="C78" s="10">
        <f>D78+F78</f>
        <v>343795</v>
      </c>
      <c r="D78" s="29">
        <f>'[1]4 pr._savarankiškos f-jos'!E198+'[1]6 pr._mokinio krepšelis'!E54+'[1]9 pr._įstaigų pajamos'!E84+'[1]11 pr._apyvartinės lėšos'!E176</f>
        <v>343795</v>
      </c>
      <c r="E78" s="29">
        <f>'[1]4 pr._savarankiškos f-jos'!F198+'[1]6 pr._mokinio krepšelis'!F54+'[1]9 pr._įstaigų pajamos'!F84+'[1]11 pr._apyvartinės lėšos'!F176</f>
        <v>221680</v>
      </c>
      <c r="F78" s="29">
        <f>'[1]4 pr._savarankiškos f-jos'!G198+'[1]6 pr._mokinio krepšelis'!G54+'[1]9 pr._įstaigų pajamos'!G84+'[1]11 pr._apyvartinės lėšos'!G176</f>
        <v>0</v>
      </c>
    </row>
    <row r="79" spans="1:6" ht="15" customHeight="1" x14ac:dyDescent="0.25">
      <c r="A79" s="30" t="s">
        <v>136</v>
      </c>
      <c r="B79" s="49" t="s">
        <v>58</v>
      </c>
      <c r="C79" s="10">
        <f>D79+F79</f>
        <v>404820</v>
      </c>
      <c r="D79" s="33">
        <f>'[1]4 pr._savarankiškos f-jos'!E204+'[1]9 pr._įstaigų pajamos'!E87+'[1]11 pr._apyvartinės lėšos'!E182</f>
        <v>404820</v>
      </c>
      <c r="E79" s="33">
        <f>'[1]4 pr._savarankiškos f-jos'!F204+'[1]9 pr._įstaigų pajamos'!F87+'[1]11 pr._apyvartinės lėšos'!F182</f>
        <v>209196</v>
      </c>
      <c r="F79" s="33">
        <f>'[1]4 pr._savarankiškos f-jos'!G204+'[1]9 pr._įstaigų pajamos'!G87+'[1]11 pr._apyvartinės lėšos'!G182</f>
        <v>0</v>
      </c>
    </row>
    <row r="80" spans="1:6" ht="15" customHeight="1" x14ac:dyDescent="0.25">
      <c r="A80" s="13" t="s">
        <v>137</v>
      </c>
      <c r="B80" s="21" t="s">
        <v>59</v>
      </c>
      <c r="C80" s="10">
        <f>D80+F80</f>
        <v>467836</v>
      </c>
      <c r="D80" s="10">
        <f>'[1]4 pr._savarankiškos f-jos'!E205+'[1]5 pr._valstybinės f-jos'!E116+'[1]9 pr._įstaigų pajamos'!E88+'[1]11 pr._apyvartinės lėšos'!E184</f>
        <v>467836</v>
      </c>
      <c r="E80" s="10">
        <f>'[1]4 pr._savarankiškos f-jos'!F205+'[1]5 pr._valstybinės f-jos'!F116+'[1]9 pr._įstaigų pajamos'!F88+'[1]11 pr._apyvartinės lėšos'!F184</f>
        <v>330621</v>
      </c>
      <c r="F80" s="10">
        <f>'[1]4 pr._savarankiškos f-jos'!G205+'[1]5 pr._valstybinės f-jos'!G116+'[1]9 pr._įstaigų pajamos'!G88+'[1]11 pr._apyvartinės lėšos'!G184</f>
        <v>0</v>
      </c>
    </row>
    <row r="81" spans="1:6" s="26" customFormat="1" ht="15" customHeight="1" x14ac:dyDescent="0.25">
      <c r="A81" s="50" t="s">
        <v>138</v>
      </c>
      <c r="B81" s="21" t="s">
        <v>77</v>
      </c>
      <c r="C81" s="10">
        <f>D81+F81</f>
        <v>662276</v>
      </c>
      <c r="D81" s="10">
        <f>'[1]4 pr._savarankiškos f-jos'!E207+'7 pr._kita dotacija'!E39+'[1]9 pr._įstaigų pajamos'!E90</f>
        <v>662276</v>
      </c>
      <c r="E81" s="10">
        <f>'[1]4 pr._savarankiškos f-jos'!F207+'7 pr._kita dotacija'!F39+'[1]9 pr._įstaigų pajamos'!F90</f>
        <v>357704</v>
      </c>
      <c r="F81" s="10">
        <f>'[1]4 pr._savarankiškos f-jos'!G207+'7 pr._kita dotacija'!G39+'[1]9 pr._įstaigų pajamos'!G90</f>
        <v>0</v>
      </c>
    </row>
    <row r="82" spans="1:6" ht="15.95" customHeight="1" x14ac:dyDescent="0.25">
      <c r="A82" s="36" t="s">
        <v>139</v>
      </c>
      <c r="B82" s="37" t="s">
        <v>191</v>
      </c>
      <c r="C82" s="39">
        <f>SUM(C15:C81)</f>
        <v>38402090</v>
      </c>
      <c r="D82" s="39">
        <f>SUM(D15:D81)</f>
        <v>31663669</v>
      </c>
      <c r="E82" s="39">
        <f>SUM(E15:E81)</f>
        <v>14309308</v>
      </c>
      <c r="F82" s="39">
        <f>SUM(F15:F81)</f>
        <v>6738421</v>
      </c>
    </row>
    <row r="83" spans="1:6" ht="15" customHeight="1" x14ac:dyDescent="0.25">
      <c r="A83" s="40"/>
      <c r="B83" s="41"/>
      <c r="C83" s="41"/>
      <c r="D83" s="41"/>
      <c r="E83" s="51"/>
      <c r="F83" s="44"/>
    </row>
    <row r="84" spans="1:6" x14ac:dyDescent="0.25">
      <c r="A84" s="40"/>
      <c r="B84" s="14"/>
      <c r="C84" s="14"/>
      <c r="D84" s="14"/>
      <c r="E84" s="44"/>
      <c r="F84" s="14"/>
    </row>
    <row r="85" spans="1:6" x14ac:dyDescent="0.25">
      <c r="A85" s="14"/>
      <c r="B85" s="14"/>
      <c r="C85" s="14"/>
      <c r="D85" s="14"/>
      <c r="E85" s="14"/>
      <c r="F85" s="14"/>
    </row>
    <row r="86" spans="1:6" x14ac:dyDescent="0.25">
      <c r="A86" s="14"/>
      <c r="B86" s="14"/>
      <c r="C86" s="14"/>
      <c r="D86" s="14"/>
      <c r="E86" s="14"/>
      <c r="F86" s="14"/>
    </row>
    <row r="87" spans="1:6" x14ac:dyDescent="0.25">
      <c r="A87" s="14"/>
      <c r="B87" s="14"/>
      <c r="C87" s="14"/>
      <c r="D87" s="14"/>
      <c r="E87" s="14"/>
      <c r="F87" s="14"/>
    </row>
    <row r="88" spans="1:6" x14ac:dyDescent="0.25">
      <c r="A88" s="14"/>
      <c r="B88" s="14"/>
      <c r="C88" s="14"/>
      <c r="D88" s="14"/>
      <c r="E88" s="14"/>
      <c r="F88" s="14" t="s">
        <v>192</v>
      </c>
    </row>
    <row r="89" spans="1:6" x14ac:dyDescent="0.25">
      <c r="A89" s="14"/>
      <c r="B89" s="14"/>
      <c r="C89" s="14"/>
      <c r="D89" s="14"/>
      <c r="E89" s="14"/>
      <c r="F89" s="14"/>
    </row>
    <row r="90" spans="1:6" x14ac:dyDescent="0.25">
      <c r="A90" s="14"/>
      <c r="B90" s="14"/>
      <c r="C90" s="14"/>
      <c r="D90" s="14"/>
      <c r="E90" s="14"/>
      <c r="F90" s="14"/>
    </row>
    <row r="91" spans="1:6" x14ac:dyDescent="0.25">
      <c r="A91" s="14"/>
      <c r="B91" s="14"/>
      <c r="C91" s="14"/>
      <c r="D91" s="14"/>
      <c r="E91" s="14"/>
      <c r="F91" s="14"/>
    </row>
    <row r="92" spans="1:6" x14ac:dyDescent="0.25">
      <c r="A92" s="14"/>
      <c r="B92" s="14"/>
      <c r="C92" s="14"/>
      <c r="D92" s="14"/>
      <c r="E92" s="14"/>
      <c r="F92" s="14"/>
    </row>
    <row r="93" spans="1:6" x14ac:dyDescent="0.25">
      <c r="A93" s="14"/>
      <c r="B93" s="14"/>
      <c r="C93" s="14"/>
      <c r="D93" s="14"/>
      <c r="E93" s="14"/>
      <c r="F93" s="14"/>
    </row>
    <row r="94" spans="1:6" x14ac:dyDescent="0.25">
      <c r="A94" s="14"/>
      <c r="B94" s="14"/>
      <c r="C94" s="14"/>
      <c r="D94" s="14"/>
      <c r="E94" s="14"/>
      <c r="F94" s="14"/>
    </row>
    <row r="95" spans="1:6" x14ac:dyDescent="0.25">
      <c r="A95" s="14"/>
      <c r="B95" s="14"/>
      <c r="C95" s="14"/>
      <c r="D95" s="14"/>
      <c r="E95" s="14"/>
      <c r="F95" s="14"/>
    </row>
    <row r="96" spans="1:6" x14ac:dyDescent="0.25">
      <c r="A96" s="14"/>
      <c r="B96" s="14"/>
      <c r="C96" s="14"/>
      <c r="D96" s="14"/>
      <c r="E96" s="14"/>
      <c r="F96" s="14"/>
    </row>
    <row r="97" spans="1:6" x14ac:dyDescent="0.25">
      <c r="A97" s="14"/>
      <c r="B97" s="14"/>
      <c r="C97" s="14"/>
      <c r="D97" s="14"/>
      <c r="E97" s="14"/>
      <c r="F97" s="14"/>
    </row>
    <row r="98" spans="1:6" x14ac:dyDescent="0.25">
      <c r="A98" s="14"/>
      <c r="B98" s="14"/>
      <c r="C98" s="14"/>
      <c r="D98" s="14"/>
      <c r="E98" s="14"/>
      <c r="F98" s="14"/>
    </row>
    <row r="99" spans="1:6" x14ac:dyDescent="0.25">
      <c r="A99" s="14"/>
      <c r="B99" s="14"/>
      <c r="C99" s="14"/>
      <c r="D99" s="14"/>
      <c r="E99" s="14"/>
      <c r="F99" s="14"/>
    </row>
    <row r="100" spans="1:6" x14ac:dyDescent="0.25">
      <c r="A100" s="14"/>
      <c r="B100" s="14"/>
      <c r="C100" s="14"/>
      <c r="D100" s="14"/>
      <c r="E100" s="14"/>
      <c r="F100" s="14"/>
    </row>
    <row r="101" spans="1:6" x14ac:dyDescent="0.25">
      <c r="A101" s="14"/>
      <c r="B101" s="14"/>
      <c r="C101" s="14"/>
      <c r="D101" s="14"/>
      <c r="E101" s="14"/>
      <c r="F101" s="14"/>
    </row>
    <row r="102" spans="1:6" x14ac:dyDescent="0.25">
      <c r="A102" s="14"/>
      <c r="B102" s="14"/>
      <c r="C102" s="14"/>
      <c r="D102" s="14"/>
      <c r="E102" s="14"/>
      <c r="F102" s="14"/>
    </row>
    <row r="103" spans="1:6" x14ac:dyDescent="0.25">
      <c r="A103" s="14"/>
      <c r="B103" s="14"/>
      <c r="C103" s="14"/>
      <c r="D103" s="14"/>
      <c r="E103" s="14"/>
      <c r="F103" s="14"/>
    </row>
    <row r="104" spans="1:6" x14ac:dyDescent="0.25">
      <c r="A104" s="14"/>
      <c r="B104" s="14"/>
      <c r="C104" s="14"/>
      <c r="D104" s="14"/>
      <c r="E104" s="14"/>
      <c r="F104" s="14"/>
    </row>
    <row r="105" spans="1:6" x14ac:dyDescent="0.25">
      <c r="A105" s="14"/>
      <c r="B105" s="14"/>
      <c r="C105" s="14"/>
      <c r="D105" s="14"/>
      <c r="E105" s="14"/>
      <c r="F105" s="14"/>
    </row>
    <row r="106" spans="1:6" x14ac:dyDescent="0.25">
      <c r="A106" s="14"/>
      <c r="B106" s="14"/>
      <c r="C106" s="14"/>
      <c r="D106" s="14"/>
      <c r="E106" s="14"/>
      <c r="F106" s="14"/>
    </row>
    <row r="107" spans="1:6" x14ac:dyDescent="0.25">
      <c r="A107" s="14"/>
      <c r="B107" s="14"/>
      <c r="C107" s="14"/>
      <c r="D107" s="14"/>
      <c r="E107" s="14"/>
      <c r="F107" s="14"/>
    </row>
    <row r="108" spans="1:6" x14ac:dyDescent="0.25">
      <c r="A108" s="14"/>
      <c r="B108" s="14"/>
      <c r="C108" s="14"/>
      <c r="D108" s="14"/>
      <c r="E108" s="14"/>
      <c r="F108" s="14"/>
    </row>
    <row r="109" spans="1:6" x14ac:dyDescent="0.25">
      <c r="A109" s="14"/>
      <c r="B109" s="14"/>
      <c r="C109" s="14"/>
      <c r="D109" s="14"/>
      <c r="E109" s="14"/>
      <c r="F109" s="14"/>
    </row>
    <row r="110" spans="1:6" x14ac:dyDescent="0.25">
      <c r="A110" s="14"/>
      <c r="B110" s="14"/>
      <c r="C110" s="14"/>
      <c r="D110" s="14"/>
      <c r="E110" s="14"/>
      <c r="F110" s="14"/>
    </row>
    <row r="111" spans="1:6" x14ac:dyDescent="0.25">
      <c r="A111" s="14"/>
      <c r="B111" s="14"/>
      <c r="C111" s="14"/>
      <c r="D111" s="14"/>
      <c r="E111" s="14"/>
      <c r="F111" s="14"/>
    </row>
    <row r="112" spans="1:6" x14ac:dyDescent="0.25">
      <c r="A112" s="14"/>
      <c r="B112" s="14"/>
      <c r="C112" s="14"/>
      <c r="D112" s="14"/>
      <c r="E112" s="14"/>
      <c r="F112" s="14"/>
    </row>
    <row r="113" spans="1:6" x14ac:dyDescent="0.25">
      <c r="A113" s="14"/>
      <c r="B113" s="14"/>
      <c r="C113" s="14"/>
      <c r="D113" s="14"/>
      <c r="E113" s="14"/>
      <c r="F113" s="14"/>
    </row>
    <row r="114" spans="1:6" x14ac:dyDescent="0.25">
      <c r="A114" s="14"/>
      <c r="B114" s="14"/>
      <c r="C114" s="14"/>
      <c r="D114" s="14"/>
      <c r="E114" s="14"/>
      <c r="F114" s="14"/>
    </row>
    <row r="115" spans="1:6" x14ac:dyDescent="0.25">
      <c r="A115" s="14"/>
      <c r="B115" s="14"/>
      <c r="C115" s="14"/>
      <c r="D115" s="14"/>
      <c r="E115" s="14"/>
      <c r="F115" s="14"/>
    </row>
    <row r="116" spans="1:6" x14ac:dyDescent="0.25">
      <c r="A116" s="14"/>
      <c r="B116" s="14"/>
      <c r="C116" s="14"/>
      <c r="D116" s="14"/>
      <c r="E116" s="14"/>
      <c r="F116" s="14"/>
    </row>
    <row r="117" spans="1:6" x14ac:dyDescent="0.25">
      <c r="A117" s="14"/>
      <c r="B117" s="14"/>
      <c r="C117" s="14"/>
      <c r="D117" s="14"/>
      <c r="E117" s="14"/>
      <c r="F117" s="14"/>
    </row>
    <row r="118" spans="1:6" x14ac:dyDescent="0.25">
      <c r="A118" s="14"/>
      <c r="B118" s="14"/>
      <c r="C118" s="14"/>
      <c r="D118" s="14"/>
      <c r="E118" s="14"/>
      <c r="F118" s="14"/>
    </row>
    <row r="119" spans="1:6" x14ac:dyDescent="0.25">
      <c r="A119" s="14"/>
      <c r="B119" s="14"/>
      <c r="C119" s="14"/>
      <c r="D119" s="14"/>
      <c r="E119" s="14"/>
      <c r="F119" s="14"/>
    </row>
    <row r="120" spans="1:6" x14ac:dyDescent="0.25">
      <c r="A120" s="14"/>
      <c r="B120" s="14"/>
      <c r="C120" s="14"/>
      <c r="D120" s="14"/>
      <c r="E120" s="14"/>
      <c r="F120" s="14"/>
    </row>
    <row r="121" spans="1:6" x14ac:dyDescent="0.25">
      <c r="A121" s="14"/>
      <c r="B121" s="14"/>
      <c r="C121" s="14"/>
      <c r="D121" s="14"/>
      <c r="E121" s="14"/>
      <c r="F121" s="14"/>
    </row>
    <row r="122" spans="1:6" x14ac:dyDescent="0.25">
      <c r="A122" s="14"/>
      <c r="B122" s="14"/>
      <c r="C122" s="14"/>
      <c r="D122" s="14"/>
      <c r="E122" s="14"/>
      <c r="F122" s="14"/>
    </row>
    <row r="123" spans="1:6" x14ac:dyDescent="0.25">
      <c r="A123" s="14"/>
      <c r="B123" s="14"/>
      <c r="C123" s="14"/>
      <c r="D123" s="14"/>
      <c r="E123" s="14"/>
      <c r="F123" s="14"/>
    </row>
    <row r="124" spans="1:6" x14ac:dyDescent="0.25">
      <c r="A124" s="14"/>
      <c r="B124" s="14"/>
      <c r="C124" s="14"/>
      <c r="D124" s="14"/>
      <c r="E124" s="14"/>
      <c r="F124" s="14"/>
    </row>
    <row r="125" spans="1:6" x14ac:dyDescent="0.25">
      <c r="A125" s="14"/>
      <c r="B125" s="14"/>
      <c r="C125" s="14"/>
      <c r="D125" s="14"/>
      <c r="E125" s="14"/>
      <c r="F125" s="14"/>
    </row>
    <row r="126" spans="1:6" x14ac:dyDescent="0.25">
      <c r="A126" s="14"/>
      <c r="B126" s="14"/>
      <c r="C126" s="14"/>
      <c r="D126" s="14"/>
      <c r="E126" s="14"/>
      <c r="F126" s="14"/>
    </row>
    <row r="127" spans="1:6" x14ac:dyDescent="0.25">
      <c r="A127" s="14"/>
      <c r="B127" s="14"/>
      <c r="C127" s="14"/>
      <c r="D127" s="14"/>
      <c r="E127" s="14"/>
      <c r="F127" s="14"/>
    </row>
    <row r="128" spans="1:6" x14ac:dyDescent="0.25">
      <c r="A128" s="14"/>
      <c r="B128" s="14"/>
      <c r="C128" s="14"/>
      <c r="D128" s="14"/>
      <c r="E128" s="14"/>
      <c r="F128" s="14"/>
    </row>
    <row r="129" spans="1:6" x14ac:dyDescent="0.25">
      <c r="A129" s="14"/>
      <c r="B129" s="14"/>
      <c r="C129" s="14"/>
      <c r="D129" s="14"/>
      <c r="E129" s="14"/>
      <c r="F129" s="14"/>
    </row>
    <row r="130" spans="1:6" x14ac:dyDescent="0.25">
      <c r="A130" s="14"/>
      <c r="B130" s="14"/>
      <c r="C130" s="14"/>
      <c r="D130" s="14"/>
      <c r="E130" s="14"/>
      <c r="F130" s="14"/>
    </row>
    <row r="131" spans="1:6" x14ac:dyDescent="0.25">
      <c r="A131" s="14"/>
      <c r="B131" s="14"/>
      <c r="C131" s="14"/>
      <c r="D131" s="14"/>
      <c r="E131" s="14"/>
      <c r="F131" s="14"/>
    </row>
    <row r="132" spans="1:6" x14ac:dyDescent="0.25">
      <c r="A132" s="14"/>
      <c r="B132" s="14"/>
      <c r="C132" s="14"/>
      <c r="D132" s="14"/>
      <c r="E132" s="14"/>
      <c r="F132" s="14"/>
    </row>
    <row r="133" spans="1:6" x14ac:dyDescent="0.25">
      <c r="A133" s="14"/>
      <c r="B133" s="14"/>
      <c r="C133" s="14"/>
      <c r="D133" s="14"/>
      <c r="E133" s="14"/>
      <c r="F133" s="14"/>
    </row>
    <row r="134" spans="1:6" x14ac:dyDescent="0.25">
      <c r="A134" s="14"/>
      <c r="B134" s="14"/>
      <c r="C134" s="14"/>
      <c r="D134" s="14"/>
      <c r="E134" s="14"/>
      <c r="F134" s="14"/>
    </row>
    <row r="135" spans="1:6" x14ac:dyDescent="0.25">
      <c r="A135" s="14"/>
      <c r="B135" s="14"/>
      <c r="C135" s="14"/>
      <c r="D135" s="14"/>
      <c r="E135" s="14"/>
      <c r="F135" s="14"/>
    </row>
    <row r="136" spans="1:6" x14ac:dyDescent="0.25">
      <c r="A136" s="14"/>
      <c r="B136" s="14"/>
      <c r="C136" s="14"/>
      <c r="D136" s="14"/>
      <c r="E136" s="14"/>
      <c r="F136" s="14"/>
    </row>
    <row r="137" spans="1:6" x14ac:dyDescent="0.25">
      <c r="A137" s="14"/>
      <c r="B137" s="14"/>
      <c r="C137" s="14"/>
      <c r="D137" s="14"/>
      <c r="E137" s="14"/>
      <c r="F137" s="14"/>
    </row>
    <row r="138" spans="1:6" x14ac:dyDescent="0.25">
      <c r="A138" s="14"/>
      <c r="B138" s="14"/>
      <c r="C138" s="14"/>
      <c r="D138" s="14"/>
      <c r="E138" s="14"/>
      <c r="F138" s="14"/>
    </row>
    <row r="139" spans="1:6" x14ac:dyDescent="0.25">
      <c r="A139" s="14"/>
      <c r="B139" s="14"/>
      <c r="C139" s="14"/>
      <c r="D139" s="14"/>
      <c r="E139" s="14"/>
      <c r="F139" s="14"/>
    </row>
    <row r="140" spans="1:6" x14ac:dyDescent="0.25">
      <c r="A140" s="14"/>
      <c r="B140" s="14"/>
      <c r="C140" s="14"/>
      <c r="D140" s="14"/>
      <c r="E140" s="14"/>
      <c r="F140" s="14"/>
    </row>
    <row r="141" spans="1:6" x14ac:dyDescent="0.25">
      <c r="A141" s="14"/>
      <c r="B141" s="14"/>
      <c r="C141" s="14"/>
      <c r="D141" s="14"/>
      <c r="E141" s="14"/>
      <c r="F141" s="14"/>
    </row>
    <row r="142" spans="1:6" x14ac:dyDescent="0.25">
      <c r="A142" s="14"/>
      <c r="B142" s="14"/>
      <c r="C142" s="14"/>
      <c r="D142" s="14"/>
      <c r="E142" s="14"/>
      <c r="F142" s="14"/>
    </row>
    <row r="143" spans="1:6" x14ac:dyDescent="0.25">
      <c r="A143" s="14"/>
      <c r="B143" s="14"/>
      <c r="C143" s="14"/>
      <c r="D143" s="14"/>
      <c r="E143" s="14"/>
      <c r="F143" s="14"/>
    </row>
    <row r="144" spans="1:6" x14ac:dyDescent="0.25">
      <c r="A144" s="14"/>
      <c r="B144" s="14"/>
      <c r="C144" s="14"/>
      <c r="D144" s="14"/>
      <c r="E144" s="14"/>
      <c r="F144" s="14"/>
    </row>
    <row r="145" spans="1:6" x14ac:dyDescent="0.25">
      <c r="A145" s="14"/>
      <c r="B145" s="14"/>
      <c r="C145" s="14"/>
      <c r="D145" s="14"/>
      <c r="E145" s="14"/>
      <c r="F145" s="14"/>
    </row>
    <row r="146" spans="1:6" x14ac:dyDescent="0.25">
      <c r="A146" s="14"/>
      <c r="B146" s="14"/>
      <c r="C146" s="14"/>
      <c r="D146" s="14"/>
      <c r="E146" s="14"/>
      <c r="F146" s="14"/>
    </row>
    <row r="147" spans="1:6" x14ac:dyDescent="0.25">
      <c r="A147" s="14"/>
      <c r="B147" s="14"/>
      <c r="C147" s="14"/>
      <c r="D147" s="14"/>
      <c r="E147" s="14"/>
      <c r="F147" s="14"/>
    </row>
    <row r="148" spans="1:6" x14ac:dyDescent="0.25">
      <c r="A148" s="14"/>
      <c r="B148" s="14"/>
      <c r="C148" s="14"/>
      <c r="D148" s="14"/>
      <c r="E148" s="14"/>
      <c r="F148" s="14"/>
    </row>
    <row r="149" spans="1:6" x14ac:dyDescent="0.25">
      <c r="A149" s="14"/>
      <c r="B149" s="14"/>
      <c r="C149" s="14"/>
      <c r="D149" s="14"/>
      <c r="E149" s="14"/>
      <c r="F149" s="14"/>
    </row>
    <row r="150" spans="1:6" x14ac:dyDescent="0.25">
      <c r="A150" s="14"/>
      <c r="B150" s="14"/>
      <c r="C150" s="14"/>
      <c r="D150" s="14"/>
      <c r="E150" s="14"/>
      <c r="F150" s="14"/>
    </row>
    <row r="151" spans="1:6" x14ac:dyDescent="0.25">
      <c r="A151" s="14"/>
      <c r="B151" s="14"/>
      <c r="C151" s="14"/>
      <c r="D151" s="14"/>
      <c r="E151" s="14"/>
      <c r="F151" s="14"/>
    </row>
    <row r="152" spans="1:6" x14ac:dyDescent="0.25">
      <c r="A152" s="14"/>
      <c r="B152" s="14"/>
      <c r="C152" s="14"/>
      <c r="D152" s="14"/>
      <c r="E152" s="14"/>
      <c r="F152" s="14"/>
    </row>
    <row r="153" spans="1:6" x14ac:dyDescent="0.25">
      <c r="A153" s="14"/>
      <c r="B153" s="14"/>
      <c r="C153" s="14"/>
      <c r="D153" s="14"/>
      <c r="E153" s="14"/>
      <c r="F153" s="14"/>
    </row>
    <row r="154" spans="1:6" x14ac:dyDescent="0.25">
      <c r="A154" s="14"/>
      <c r="B154" s="14"/>
      <c r="C154" s="14"/>
      <c r="D154" s="14"/>
      <c r="E154" s="14"/>
      <c r="F154" s="14"/>
    </row>
    <row r="155" spans="1:6" x14ac:dyDescent="0.25">
      <c r="A155" s="14"/>
      <c r="B155" s="14"/>
      <c r="C155" s="14"/>
      <c r="D155" s="14"/>
      <c r="E155" s="14"/>
      <c r="F155" s="14"/>
    </row>
    <row r="156" spans="1:6" x14ac:dyDescent="0.25">
      <c r="A156" s="14"/>
      <c r="B156" s="14"/>
      <c r="C156" s="14"/>
      <c r="D156" s="14"/>
      <c r="E156" s="14"/>
      <c r="F156" s="14"/>
    </row>
    <row r="157" spans="1:6" x14ac:dyDescent="0.25">
      <c r="A157" s="14"/>
      <c r="B157" s="14"/>
      <c r="C157" s="14"/>
      <c r="D157" s="14"/>
      <c r="E157" s="14"/>
      <c r="F157" s="14"/>
    </row>
    <row r="158" spans="1:6" x14ac:dyDescent="0.25">
      <c r="A158" s="14"/>
      <c r="B158" s="14"/>
      <c r="C158" s="14"/>
      <c r="D158" s="14"/>
      <c r="E158" s="14"/>
      <c r="F158" s="14"/>
    </row>
    <row r="159" spans="1:6" x14ac:dyDescent="0.25">
      <c r="A159" s="14"/>
      <c r="B159" s="14"/>
      <c r="C159" s="14"/>
      <c r="D159" s="14"/>
      <c r="E159" s="14"/>
      <c r="F159" s="14"/>
    </row>
    <row r="160" spans="1:6" x14ac:dyDescent="0.25">
      <c r="A160" s="14"/>
      <c r="B160" s="14"/>
      <c r="C160" s="14"/>
      <c r="D160" s="14"/>
      <c r="E160" s="14"/>
      <c r="F160" s="14"/>
    </row>
    <row r="161" spans="1:6" x14ac:dyDescent="0.25">
      <c r="A161" s="14"/>
      <c r="B161" s="14"/>
      <c r="C161" s="14"/>
      <c r="D161" s="14"/>
      <c r="E161" s="14"/>
      <c r="F161" s="14"/>
    </row>
    <row r="162" spans="1:6" x14ac:dyDescent="0.25">
      <c r="A162" s="14"/>
      <c r="B162" s="14"/>
      <c r="C162" s="14"/>
      <c r="D162" s="14"/>
      <c r="E162" s="14"/>
      <c r="F162" s="14"/>
    </row>
    <row r="163" spans="1:6" x14ac:dyDescent="0.25">
      <c r="A163" s="14"/>
      <c r="B163" s="14"/>
      <c r="C163" s="14"/>
      <c r="D163" s="14"/>
      <c r="E163" s="14"/>
      <c r="F163" s="14"/>
    </row>
    <row r="164" spans="1:6" x14ac:dyDescent="0.25">
      <c r="A164" s="14"/>
      <c r="B164" s="14"/>
      <c r="C164" s="14"/>
      <c r="D164" s="14"/>
      <c r="E164" s="14"/>
      <c r="F164" s="14"/>
    </row>
    <row r="165" spans="1:6" x14ac:dyDescent="0.25">
      <c r="A165" s="14"/>
      <c r="B165" s="14"/>
      <c r="C165" s="14"/>
      <c r="D165" s="14"/>
      <c r="E165" s="14"/>
      <c r="F165" s="14"/>
    </row>
    <row r="166" spans="1:6" x14ac:dyDescent="0.25">
      <c r="A166" s="14"/>
      <c r="B166" s="14"/>
      <c r="C166" s="14"/>
      <c r="D166" s="14"/>
      <c r="E166" s="14"/>
      <c r="F166" s="14"/>
    </row>
    <row r="167" spans="1:6" x14ac:dyDescent="0.25">
      <c r="A167" s="14"/>
      <c r="B167" s="14"/>
      <c r="C167" s="14"/>
      <c r="D167" s="14"/>
      <c r="E167" s="14"/>
      <c r="F167" s="14"/>
    </row>
    <row r="168" spans="1:6" x14ac:dyDescent="0.25">
      <c r="A168" s="14"/>
      <c r="B168" s="14"/>
      <c r="C168" s="14"/>
      <c r="D168" s="14"/>
      <c r="E168" s="14"/>
      <c r="F168" s="14"/>
    </row>
    <row r="169" spans="1:6" x14ac:dyDescent="0.25">
      <c r="A169" s="14"/>
      <c r="B169" s="14"/>
      <c r="C169" s="14"/>
      <c r="D169" s="14"/>
      <c r="E169" s="14"/>
      <c r="F169" s="14"/>
    </row>
    <row r="170" spans="1:6" x14ac:dyDescent="0.25">
      <c r="A170" s="14"/>
      <c r="B170" s="14"/>
      <c r="C170" s="14"/>
      <c r="D170" s="14"/>
      <c r="E170" s="14"/>
      <c r="F170" s="14"/>
    </row>
    <row r="171" spans="1:6" x14ac:dyDescent="0.25">
      <c r="A171" s="14"/>
      <c r="B171" s="14"/>
      <c r="C171" s="14"/>
      <c r="D171" s="14"/>
      <c r="E171" s="14"/>
      <c r="F171" s="14"/>
    </row>
    <row r="172" spans="1:6" x14ac:dyDescent="0.25">
      <c r="A172" s="14"/>
      <c r="B172" s="14"/>
      <c r="C172" s="14"/>
      <c r="D172" s="14"/>
      <c r="E172" s="14"/>
      <c r="F172" s="14"/>
    </row>
    <row r="173" spans="1:6" x14ac:dyDescent="0.25">
      <c r="A173" s="14"/>
      <c r="B173" s="14"/>
      <c r="C173" s="14"/>
      <c r="D173" s="14"/>
      <c r="E173" s="14"/>
      <c r="F173" s="14"/>
    </row>
    <row r="174" spans="1:6" x14ac:dyDescent="0.25">
      <c r="A174" s="14"/>
      <c r="B174" s="14"/>
      <c r="C174" s="14"/>
      <c r="D174" s="14"/>
      <c r="E174" s="14"/>
      <c r="F174" s="14"/>
    </row>
    <row r="175" spans="1:6" x14ac:dyDescent="0.25">
      <c r="A175" s="14"/>
      <c r="B175" s="14"/>
      <c r="C175" s="14"/>
      <c r="D175" s="14"/>
      <c r="E175" s="14"/>
      <c r="F175" s="14"/>
    </row>
    <row r="176" spans="1:6" x14ac:dyDescent="0.25">
      <c r="A176" s="14"/>
      <c r="B176" s="14"/>
      <c r="C176" s="14"/>
      <c r="D176" s="14"/>
      <c r="E176" s="14"/>
      <c r="F176" s="14"/>
    </row>
    <row r="177" spans="1:6" x14ac:dyDescent="0.25">
      <c r="A177" s="14"/>
      <c r="B177" s="14"/>
      <c r="C177" s="14"/>
      <c r="D177" s="14"/>
      <c r="E177" s="14"/>
      <c r="F177" s="14"/>
    </row>
    <row r="178" spans="1:6" x14ac:dyDescent="0.25">
      <c r="A178" s="14"/>
      <c r="B178" s="14"/>
      <c r="C178" s="14"/>
      <c r="D178" s="14"/>
      <c r="E178" s="14"/>
      <c r="F178" s="14"/>
    </row>
    <row r="179" spans="1:6" x14ac:dyDescent="0.25">
      <c r="A179" s="14"/>
      <c r="B179" s="14"/>
      <c r="C179" s="14"/>
      <c r="D179" s="14"/>
      <c r="E179" s="14"/>
      <c r="F179" s="14"/>
    </row>
    <row r="180" spans="1:6" x14ac:dyDescent="0.25">
      <c r="A180" s="14"/>
      <c r="B180" s="14"/>
      <c r="C180" s="14"/>
      <c r="D180" s="14"/>
      <c r="E180" s="14"/>
      <c r="F180" s="14"/>
    </row>
    <row r="181" spans="1:6" x14ac:dyDescent="0.25">
      <c r="A181" s="14"/>
      <c r="B181" s="14"/>
      <c r="C181" s="14"/>
      <c r="D181" s="14"/>
      <c r="E181" s="14"/>
      <c r="F181" s="14"/>
    </row>
    <row r="182" spans="1:6" x14ac:dyDescent="0.25">
      <c r="A182" s="14"/>
      <c r="B182" s="14"/>
      <c r="C182" s="14"/>
      <c r="D182" s="14"/>
      <c r="E182" s="14"/>
      <c r="F182" s="14"/>
    </row>
    <row r="183" spans="1:6" x14ac:dyDescent="0.25">
      <c r="A183" s="14"/>
      <c r="B183" s="14"/>
      <c r="C183" s="14"/>
      <c r="D183" s="14"/>
      <c r="E183" s="14"/>
      <c r="F183" s="14"/>
    </row>
    <row r="184" spans="1:6" x14ac:dyDescent="0.25">
      <c r="A184" s="14"/>
      <c r="B184" s="14"/>
      <c r="C184" s="14"/>
      <c r="D184" s="14"/>
      <c r="E184" s="14"/>
      <c r="F184" s="14"/>
    </row>
    <row r="185" spans="1:6" x14ac:dyDescent="0.25">
      <c r="A185" s="14"/>
      <c r="B185" s="14"/>
      <c r="C185" s="14"/>
      <c r="D185" s="14"/>
      <c r="E185" s="14"/>
      <c r="F185" s="14"/>
    </row>
    <row r="186" spans="1:6" x14ac:dyDescent="0.25">
      <c r="A186" s="14"/>
      <c r="B186" s="14"/>
      <c r="C186" s="14"/>
      <c r="D186" s="14"/>
      <c r="E186" s="14"/>
      <c r="F186" s="14"/>
    </row>
    <row r="187" spans="1:6" x14ac:dyDescent="0.25">
      <c r="A187" s="14"/>
      <c r="B187" s="14"/>
      <c r="C187" s="14"/>
      <c r="D187" s="14"/>
      <c r="E187" s="14"/>
      <c r="F187" s="14"/>
    </row>
    <row r="188" spans="1:6" x14ac:dyDescent="0.25">
      <c r="A188" s="14"/>
      <c r="B188" s="14"/>
      <c r="C188" s="14"/>
      <c r="D188" s="14"/>
      <c r="E188" s="14"/>
      <c r="F188" s="14"/>
    </row>
    <row r="189" spans="1:6" x14ac:dyDescent="0.25">
      <c r="A189" s="14"/>
      <c r="B189" s="14"/>
      <c r="C189" s="14"/>
      <c r="D189" s="14"/>
      <c r="E189" s="14"/>
      <c r="F189" s="14"/>
    </row>
    <row r="190" spans="1:6" x14ac:dyDescent="0.25">
      <c r="A190" s="14"/>
      <c r="B190" s="14"/>
      <c r="C190" s="14"/>
      <c r="D190" s="14"/>
      <c r="E190" s="14"/>
      <c r="F190" s="14"/>
    </row>
    <row r="191" spans="1:6" x14ac:dyDescent="0.25">
      <c r="A191" s="14"/>
      <c r="B191" s="14"/>
      <c r="C191" s="14"/>
      <c r="D191" s="14"/>
      <c r="E191" s="14"/>
      <c r="F191" s="14"/>
    </row>
    <row r="192" spans="1:6" x14ac:dyDescent="0.25">
      <c r="A192" s="14"/>
      <c r="B192" s="14"/>
      <c r="C192" s="14"/>
      <c r="D192" s="14"/>
      <c r="E192" s="14"/>
      <c r="F192" s="14"/>
    </row>
    <row r="193" spans="1:6" x14ac:dyDescent="0.25">
      <c r="A193" s="14"/>
      <c r="B193" s="14"/>
      <c r="C193" s="14"/>
      <c r="D193" s="14"/>
      <c r="E193" s="14"/>
      <c r="F193" s="14"/>
    </row>
  </sheetData>
  <mergeCells count="15">
    <mergeCell ref="B7:F7"/>
    <mergeCell ref="B8:F8"/>
    <mergeCell ref="A10:F10"/>
    <mergeCell ref="A12:A14"/>
    <mergeCell ref="B12:B14"/>
    <mergeCell ref="C12:C14"/>
    <mergeCell ref="D12:F12"/>
    <mergeCell ref="D13:E13"/>
    <mergeCell ref="F13:F14"/>
    <mergeCell ref="B6:F6"/>
    <mergeCell ref="B1:F1"/>
    <mergeCell ref="B2:F2"/>
    <mergeCell ref="B3:F3"/>
    <mergeCell ref="B4:F4"/>
    <mergeCell ref="B5:F5"/>
  </mergeCells>
  <pageMargins left="0.98425196850393704" right="0.19685039370078741" top="0.78740157480314965" bottom="0.78740157480314965" header="0.31496062992125984" footer="0.31496062992125984"/>
  <pageSetup paperSize="9" scale="9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54"/>
  <sheetViews>
    <sheetView showZeros="0" zoomScaleNormal="100" zoomScaleSheetLayoutView="100" workbookViewId="0">
      <selection activeCell="P11" sqref="P11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1.140625" style="2" customWidth="1"/>
    <col min="8" max="8" width="9.140625" style="2"/>
    <col min="9" max="10" width="9.140625" style="2" hidden="1" customWidth="1"/>
    <col min="11" max="16384" width="9.140625" style="2"/>
  </cols>
  <sheetData>
    <row r="1" spans="1:10" x14ac:dyDescent="0.25">
      <c r="B1" s="277" t="s">
        <v>438</v>
      </c>
      <c r="C1" s="277"/>
      <c r="D1" s="277"/>
      <c r="E1" s="277"/>
      <c r="F1" s="277"/>
      <c r="G1" s="277"/>
    </row>
    <row r="2" spans="1:10" x14ac:dyDescent="0.25">
      <c r="B2" s="277" t="s">
        <v>437</v>
      </c>
      <c r="C2" s="277"/>
      <c r="D2" s="277"/>
      <c r="E2" s="277"/>
      <c r="F2" s="277"/>
      <c r="G2" s="277"/>
    </row>
    <row r="3" spans="1:10" x14ac:dyDescent="0.25">
      <c r="B3" s="277" t="s">
        <v>436</v>
      </c>
      <c r="C3" s="277"/>
      <c r="D3" s="277"/>
      <c r="E3" s="277"/>
      <c r="F3" s="277"/>
      <c r="G3" s="277"/>
    </row>
    <row r="4" spans="1:10" x14ac:dyDescent="0.25">
      <c r="B4" s="277" t="s">
        <v>454</v>
      </c>
      <c r="C4" s="277"/>
      <c r="D4" s="277"/>
      <c r="E4" s="277"/>
      <c r="F4" s="277"/>
      <c r="G4" s="277"/>
    </row>
    <row r="5" spans="1:10" ht="15" customHeight="1" x14ac:dyDescent="0.25">
      <c r="B5" s="278" t="s">
        <v>434</v>
      </c>
      <c r="C5" s="278"/>
      <c r="D5" s="278"/>
      <c r="E5" s="278"/>
      <c r="F5" s="278"/>
      <c r="G5" s="278"/>
    </row>
    <row r="6" spans="1:10" ht="15" customHeight="1" x14ac:dyDescent="0.25">
      <c r="B6" s="278" t="s">
        <v>453</v>
      </c>
      <c r="C6" s="278"/>
      <c r="D6" s="278"/>
      <c r="E6" s="278"/>
      <c r="F6" s="278"/>
      <c r="G6" s="278"/>
    </row>
    <row r="8" spans="1:10" ht="30.75" customHeight="1" x14ac:dyDescent="0.25">
      <c r="A8" s="258" t="s">
        <v>205</v>
      </c>
      <c r="B8" s="258"/>
      <c r="C8" s="258"/>
      <c r="D8" s="258"/>
      <c r="E8" s="258"/>
      <c r="F8" s="258"/>
      <c r="G8" s="258"/>
    </row>
    <row r="9" spans="1:10" ht="17.25" customHeight="1" x14ac:dyDescent="0.25">
      <c r="G9" s="4" t="s">
        <v>188</v>
      </c>
    </row>
    <row r="10" spans="1:10" x14ac:dyDescent="0.25">
      <c r="A10" s="259" t="s">
        <v>5</v>
      </c>
      <c r="B10" s="260" t="s">
        <v>194</v>
      </c>
      <c r="C10" s="260" t="s">
        <v>60</v>
      </c>
      <c r="D10" s="261" t="s">
        <v>0</v>
      </c>
      <c r="E10" s="262" t="s">
        <v>224</v>
      </c>
      <c r="F10" s="263"/>
      <c r="G10" s="264"/>
    </row>
    <row r="11" spans="1:10" x14ac:dyDescent="0.25">
      <c r="A11" s="259"/>
      <c r="B11" s="260"/>
      <c r="C11" s="260"/>
      <c r="D11" s="261"/>
      <c r="E11" s="261" t="s">
        <v>1</v>
      </c>
      <c r="F11" s="261"/>
      <c r="G11" s="260" t="s">
        <v>2</v>
      </c>
    </row>
    <row r="12" spans="1:10" ht="28.5" customHeight="1" x14ac:dyDescent="0.25">
      <c r="A12" s="259"/>
      <c r="B12" s="260"/>
      <c r="C12" s="260"/>
      <c r="D12" s="261"/>
      <c r="E12" s="202" t="s">
        <v>3</v>
      </c>
      <c r="F12" s="201" t="s">
        <v>4</v>
      </c>
      <c r="G12" s="260"/>
    </row>
    <row r="13" spans="1:10" ht="15.95" customHeight="1" x14ac:dyDescent="0.25">
      <c r="A13" s="7" t="s">
        <v>79</v>
      </c>
      <c r="B13" s="268" t="s">
        <v>6</v>
      </c>
      <c r="C13" s="269"/>
      <c r="D13" s="269"/>
      <c r="E13" s="269"/>
      <c r="F13" s="269"/>
      <c r="G13" s="270"/>
      <c r="I13" s="280" t="s">
        <v>452</v>
      </c>
      <c r="J13" s="280"/>
    </row>
    <row r="14" spans="1:10" ht="15" customHeight="1" x14ac:dyDescent="0.25">
      <c r="A14" s="7" t="s">
        <v>204</v>
      </c>
      <c r="B14" s="8" t="s">
        <v>63</v>
      </c>
      <c r="C14" s="9" t="s">
        <v>9</v>
      </c>
      <c r="D14" s="10">
        <f>E14+G14</f>
        <v>65969</v>
      </c>
      <c r="E14" s="10">
        <v>65969</v>
      </c>
      <c r="F14" s="10">
        <v>48950</v>
      </c>
      <c r="G14" s="10"/>
      <c r="I14" s="132" t="s">
        <v>451</v>
      </c>
      <c r="J14" s="26">
        <f>D14+D16+D20+D26+D31+D37+D42+D47+D52+D57+D62+D67+D72+D75</f>
        <v>3756702</v>
      </c>
    </row>
    <row r="15" spans="1:10" ht="15" customHeight="1" x14ac:dyDescent="0.25">
      <c r="A15" s="7" t="s">
        <v>80</v>
      </c>
      <c r="B15" s="8" t="s">
        <v>20</v>
      </c>
      <c r="C15" s="9"/>
      <c r="D15" s="10">
        <f>SUM(D16:D18)</f>
        <v>2483806</v>
      </c>
      <c r="E15" s="10">
        <f>SUM(E16:E18)</f>
        <v>2404609</v>
      </c>
      <c r="F15" s="10">
        <f>SUM(F16:F18)</f>
        <v>1236447</v>
      </c>
      <c r="G15" s="10">
        <f>SUM(G16:G18)</f>
        <v>79197</v>
      </c>
      <c r="I15" s="132" t="s">
        <v>450</v>
      </c>
      <c r="J15" s="26"/>
    </row>
    <row r="16" spans="1:10" ht="15" customHeight="1" x14ac:dyDescent="0.25">
      <c r="A16" s="13"/>
      <c r="B16" s="14"/>
      <c r="C16" s="9" t="s">
        <v>9</v>
      </c>
      <c r="D16" s="10">
        <f>E16+G16</f>
        <v>2029076</v>
      </c>
      <c r="E16" s="10">
        <v>1993322</v>
      </c>
      <c r="F16" s="10">
        <v>1236447</v>
      </c>
      <c r="G16" s="10">
        <v>35754</v>
      </c>
      <c r="I16" s="132" t="s">
        <v>449</v>
      </c>
      <c r="J16" s="26">
        <f>D76+D80</f>
        <v>72405</v>
      </c>
    </row>
    <row r="17" spans="1:16" ht="15" customHeight="1" x14ac:dyDescent="0.25">
      <c r="A17" s="13"/>
      <c r="B17" s="52"/>
      <c r="C17" s="9" t="s">
        <v>25</v>
      </c>
      <c r="D17" s="10">
        <f>E17+G17</f>
        <v>260685</v>
      </c>
      <c r="E17" s="10">
        <v>260685</v>
      </c>
      <c r="F17" s="10"/>
      <c r="G17" s="10"/>
      <c r="I17" s="132" t="s">
        <v>448</v>
      </c>
      <c r="J17" s="26">
        <f>D17+D87+D91+D95+D99+D103+D107+D111+D115+D119+D123+D179</f>
        <v>481097</v>
      </c>
    </row>
    <row r="18" spans="1:16" ht="15" customHeight="1" x14ac:dyDescent="0.25">
      <c r="A18" s="13"/>
      <c r="B18" s="53"/>
      <c r="C18" s="9" t="s">
        <v>22</v>
      </c>
      <c r="D18" s="10">
        <f>E18+G18</f>
        <v>194045</v>
      </c>
      <c r="E18" s="10">
        <v>150602</v>
      </c>
      <c r="F18" s="10"/>
      <c r="G18" s="10">
        <v>43443</v>
      </c>
      <c r="I18" s="132" t="s">
        <v>447</v>
      </c>
      <c r="J18" s="26">
        <f>D21+D27+D32+D38+D43+D48+D53+D58+D63+D68+D73+D81+D88+D92+D96+D100+D104+D108+D112+D116+D120+D124+D127</f>
        <v>1499338</v>
      </c>
    </row>
    <row r="19" spans="1:16" ht="15" customHeight="1" x14ac:dyDescent="0.25">
      <c r="A19" s="7" t="s">
        <v>81</v>
      </c>
      <c r="B19" s="8" t="s">
        <v>7</v>
      </c>
      <c r="C19" s="9"/>
      <c r="D19" s="10">
        <f>SUM(D20:D24)</f>
        <v>72312</v>
      </c>
      <c r="E19" s="10">
        <f>SUM(E20:E24)</f>
        <v>72312</v>
      </c>
      <c r="F19" s="10">
        <f>SUM(F20:F24)</f>
        <v>45658</v>
      </c>
      <c r="G19" s="10">
        <f>SUM(G20:G24)</f>
        <v>0</v>
      </c>
      <c r="I19" s="132" t="s">
        <v>446</v>
      </c>
      <c r="J19" s="26">
        <f>D18+D22+D28+D33+D39+D44+D49+D54+D59+D64+D69+D74+D84+D89+D93+D97+D101+D105+D109+D113+D117+D121+D125+D128</f>
        <v>1099460</v>
      </c>
    </row>
    <row r="20" spans="1:16" ht="15" customHeight="1" x14ac:dyDescent="0.25">
      <c r="A20" s="13"/>
      <c r="C20" s="9" t="s">
        <v>9</v>
      </c>
      <c r="D20" s="10">
        <f>E20+G20</f>
        <v>29317</v>
      </c>
      <c r="E20" s="10">
        <v>29317</v>
      </c>
      <c r="F20" s="10">
        <v>16856</v>
      </c>
      <c r="G20" s="10"/>
      <c r="I20" s="132" t="s">
        <v>445</v>
      </c>
      <c r="J20" s="26">
        <f>D132+D133</f>
        <v>39433</v>
      </c>
    </row>
    <row r="21" spans="1:16" ht="15" customHeight="1" x14ac:dyDescent="0.25">
      <c r="A21" s="13"/>
      <c r="C21" s="9" t="s">
        <v>33</v>
      </c>
      <c r="D21" s="10">
        <f>E21+G21</f>
        <v>2255</v>
      </c>
      <c r="E21" s="10">
        <v>2255</v>
      </c>
      <c r="F21" s="10">
        <v>1722</v>
      </c>
      <c r="G21" s="10"/>
      <c r="I21" s="132" t="s">
        <v>444</v>
      </c>
      <c r="J21" s="26">
        <f>D23+D34+D85+D137+D180+SUM(D183:D198)</f>
        <v>1796875</v>
      </c>
    </row>
    <row r="22" spans="1:16" ht="15" customHeight="1" x14ac:dyDescent="0.25">
      <c r="A22" s="13"/>
      <c r="C22" s="9" t="s">
        <v>22</v>
      </c>
      <c r="D22" s="10">
        <f>E22+G22</f>
        <v>19337</v>
      </c>
      <c r="E22" s="10">
        <v>19337</v>
      </c>
      <c r="F22" s="10">
        <v>14763</v>
      </c>
      <c r="G22" s="10"/>
      <c r="I22" s="132" t="s">
        <v>443</v>
      </c>
      <c r="J22" s="26">
        <f>SUM(D138:D175)</f>
        <v>5129927</v>
      </c>
    </row>
    <row r="23" spans="1:16" ht="15" customHeight="1" x14ac:dyDescent="0.25">
      <c r="A23" s="13"/>
      <c r="C23" s="54" t="s">
        <v>32</v>
      </c>
      <c r="D23" s="10">
        <f>E23+G23</f>
        <v>8161</v>
      </c>
      <c r="E23" s="10">
        <v>8161</v>
      </c>
      <c r="F23" s="10">
        <v>2251</v>
      </c>
      <c r="G23" s="10"/>
      <c r="I23" s="132" t="s">
        <v>442</v>
      </c>
      <c r="J23" s="26">
        <f>D24+D29+D35+D40+D45+D50+D55+D60+D65+D70+D201+D204+D205+D206+D207</f>
        <v>4687676</v>
      </c>
    </row>
    <row r="24" spans="1:16" ht="15" customHeight="1" x14ac:dyDescent="0.25">
      <c r="A24" s="31"/>
      <c r="B24" s="52"/>
      <c r="C24" s="54" t="s">
        <v>24</v>
      </c>
      <c r="D24" s="10">
        <f>E24+G24</f>
        <v>13242</v>
      </c>
      <c r="E24" s="29">
        <v>13242</v>
      </c>
      <c r="F24" s="29">
        <v>10066</v>
      </c>
      <c r="G24" s="29"/>
      <c r="I24" s="214" t="s">
        <v>191</v>
      </c>
      <c r="J24" s="213">
        <f>SUM(J14:J23)</f>
        <v>18562913</v>
      </c>
    </row>
    <row r="25" spans="1:16" ht="15" customHeight="1" x14ac:dyDescent="0.25">
      <c r="A25" s="7" t="s">
        <v>82</v>
      </c>
      <c r="B25" s="8" t="s">
        <v>10</v>
      </c>
      <c r="C25" s="9"/>
      <c r="D25" s="10">
        <f>SUM(D26:D29)</f>
        <v>59282</v>
      </c>
      <c r="E25" s="10">
        <f>SUM(E26:E29)</f>
        <v>59282</v>
      </c>
      <c r="F25" s="10">
        <f>SUM(F26:F29)</f>
        <v>41280</v>
      </c>
      <c r="G25" s="10">
        <f>SUM(G26:G29)</f>
        <v>0</v>
      </c>
      <c r="J25" s="212">
        <f>J24-D210</f>
        <v>0</v>
      </c>
    </row>
    <row r="26" spans="1:16" ht="15" customHeight="1" x14ac:dyDescent="0.25">
      <c r="A26" s="13"/>
      <c r="C26" s="9" t="s">
        <v>9</v>
      </c>
      <c r="D26" s="10">
        <f>E26+G26</f>
        <v>26113</v>
      </c>
      <c r="E26" s="10">
        <v>26113</v>
      </c>
      <c r="F26" s="10">
        <v>16109</v>
      </c>
      <c r="G26" s="10"/>
      <c r="J26" s="2">
        <f>J24-D210</f>
        <v>0</v>
      </c>
      <c r="P26" s="2" t="s">
        <v>202</v>
      </c>
    </row>
    <row r="27" spans="1:16" ht="15" customHeight="1" x14ac:dyDescent="0.25">
      <c r="A27" s="13"/>
      <c r="C27" s="9" t="s">
        <v>33</v>
      </c>
      <c r="D27" s="10">
        <f>E27+G27</f>
        <v>2245</v>
      </c>
      <c r="E27" s="10">
        <v>2245</v>
      </c>
      <c r="F27" s="10">
        <v>1714</v>
      </c>
      <c r="G27" s="10"/>
    </row>
    <row r="28" spans="1:16" ht="15" customHeight="1" x14ac:dyDescent="0.25">
      <c r="A28" s="13"/>
      <c r="C28" s="9" t="s">
        <v>22</v>
      </c>
      <c r="D28" s="10">
        <f>E28+G28</f>
        <v>17452</v>
      </c>
      <c r="E28" s="10">
        <v>17452</v>
      </c>
      <c r="F28" s="10">
        <v>13324</v>
      </c>
      <c r="G28" s="10"/>
    </row>
    <row r="29" spans="1:16" ht="15" customHeight="1" x14ac:dyDescent="0.25">
      <c r="A29" s="31"/>
      <c r="B29" s="52"/>
      <c r="C29" s="54" t="s">
        <v>24</v>
      </c>
      <c r="D29" s="10">
        <f>E29+G29</f>
        <v>13472</v>
      </c>
      <c r="E29" s="29">
        <v>13472</v>
      </c>
      <c r="F29" s="29">
        <v>10133</v>
      </c>
      <c r="G29" s="29"/>
    </row>
    <row r="30" spans="1:16" ht="15" customHeight="1" x14ac:dyDescent="0.25">
      <c r="A30" s="7" t="s">
        <v>83</v>
      </c>
      <c r="B30" s="8" t="s">
        <v>11</v>
      </c>
      <c r="C30" s="9"/>
      <c r="D30" s="10">
        <f>SUM(D31:D35)</f>
        <v>117904</v>
      </c>
      <c r="E30" s="10">
        <f>SUM(E31:E35)</f>
        <v>117904</v>
      </c>
      <c r="F30" s="10">
        <f>SUM(F31:F35)</f>
        <v>76956</v>
      </c>
      <c r="G30" s="10">
        <f>SUM(G31:G35)</f>
        <v>0</v>
      </c>
    </row>
    <row r="31" spans="1:16" ht="15" customHeight="1" x14ac:dyDescent="0.25">
      <c r="A31" s="13"/>
      <c r="C31" s="9" t="s">
        <v>9</v>
      </c>
      <c r="D31" s="10">
        <f>E31+G31</f>
        <v>38813</v>
      </c>
      <c r="E31" s="10">
        <v>38813</v>
      </c>
      <c r="F31" s="10">
        <v>24601</v>
      </c>
      <c r="G31" s="10"/>
    </row>
    <row r="32" spans="1:16" ht="15" customHeight="1" x14ac:dyDescent="0.25">
      <c r="A32" s="13"/>
      <c r="C32" s="9" t="s">
        <v>33</v>
      </c>
      <c r="D32" s="10">
        <f>E32+G32</f>
        <v>4510</v>
      </c>
      <c r="E32" s="10">
        <v>4510</v>
      </c>
      <c r="F32" s="10">
        <v>3443</v>
      </c>
      <c r="G32" s="10"/>
    </row>
    <row r="33" spans="1:7" ht="15" customHeight="1" x14ac:dyDescent="0.25">
      <c r="A33" s="13"/>
      <c r="C33" s="9" t="s">
        <v>22</v>
      </c>
      <c r="D33" s="10">
        <f>E33+G33</f>
        <v>58409</v>
      </c>
      <c r="E33" s="10">
        <v>58409</v>
      </c>
      <c r="F33" s="10">
        <v>36634</v>
      </c>
      <c r="G33" s="10"/>
    </row>
    <row r="34" spans="1:7" ht="15" customHeight="1" x14ac:dyDescent="0.25">
      <c r="A34" s="13"/>
      <c r="C34" s="54" t="s">
        <v>32</v>
      </c>
      <c r="D34" s="10">
        <f>E34+G34</f>
        <v>2628</v>
      </c>
      <c r="E34" s="10">
        <v>2628</v>
      </c>
      <c r="F34" s="10">
        <v>2006</v>
      </c>
      <c r="G34" s="10"/>
    </row>
    <row r="35" spans="1:7" ht="15" customHeight="1" x14ac:dyDescent="0.25">
      <c r="A35" s="31"/>
      <c r="B35" s="52"/>
      <c r="C35" s="54" t="s">
        <v>24</v>
      </c>
      <c r="D35" s="10">
        <f>E35+G35</f>
        <v>13544</v>
      </c>
      <c r="E35" s="29">
        <v>13544</v>
      </c>
      <c r="F35" s="29">
        <v>10272</v>
      </c>
      <c r="G35" s="29"/>
    </row>
    <row r="36" spans="1:7" ht="15" customHeight="1" x14ac:dyDescent="0.25">
      <c r="A36" s="7" t="s">
        <v>84</v>
      </c>
      <c r="B36" s="8" t="s">
        <v>12</v>
      </c>
      <c r="C36" s="9"/>
      <c r="D36" s="10">
        <f>SUM(D37:D40)</f>
        <v>111559</v>
      </c>
      <c r="E36" s="10">
        <f>SUM(E37:E40)</f>
        <v>111559</v>
      </c>
      <c r="F36" s="10">
        <f>SUM(F37:F40)</f>
        <v>70799</v>
      </c>
      <c r="G36" s="10">
        <f>SUM(G37:G40)</f>
        <v>0</v>
      </c>
    </row>
    <row r="37" spans="1:7" ht="15" customHeight="1" x14ac:dyDescent="0.25">
      <c r="A37" s="13"/>
      <c r="C37" s="9" t="s">
        <v>9</v>
      </c>
      <c r="D37" s="10">
        <f>E37+G37</f>
        <v>35456</v>
      </c>
      <c r="E37" s="10">
        <v>35456</v>
      </c>
      <c r="F37" s="10">
        <v>23046</v>
      </c>
      <c r="G37" s="10"/>
    </row>
    <row r="38" spans="1:7" ht="15" customHeight="1" x14ac:dyDescent="0.25">
      <c r="A38" s="13"/>
      <c r="C38" s="9" t="s">
        <v>33</v>
      </c>
      <c r="D38" s="10">
        <f>E38+G38</f>
        <v>6768</v>
      </c>
      <c r="E38" s="10">
        <v>6768</v>
      </c>
      <c r="F38" s="10">
        <v>5167</v>
      </c>
      <c r="G38" s="10"/>
    </row>
    <row r="39" spans="1:7" ht="15" customHeight="1" x14ac:dyDescent="0.25">
      <c r="A39" s="13"/>
      <c r="C39" s="9" t="s">
        <v>22</v>
      </c>
      <c r="D39" s="10">
        <f>E39+G39</f>
        <v>55808</v>
      </c>
      <c r="E39" s="10">
        <v>55808</v>
      </c>
      <c r="F39" s="10">
        <v>32304</v>
      </c>
      <c r="G39" s="10"/>
    </row>
    <row r="40" spans="1:7" ht="15" customHeight="1" x14ac:dyDescent="0.25">
      <c r="A40" s="31"/>
      <c r="B40" s="52"/>
      <c r="C40" s="54" t="s">
        <v>24</v>
      </c>
      <c r="D40" s="10">
        <f>E40+G40</f>
        <v>13527</v>
      </c>
      <c r="E40" s="29">
        <v>13527</v>
      </c>
      <c r="F40" s="29">
        <v>10282</v>
      </c>
      <c r="G40" s="29"/>
    </row>
    <row r="41" spans="1:7" ht="15" customHeight="1" x14ac:dyDescent="0.25">
      <c r="A41" s="7" t="s">
        <v>85</v>
      </c>
      <c r="B41" s="8" t="s">
        <v>13</v>
      </c>
      <c r="C41" s="9"/>
      <c r="D41" s="10">
        <f>SUM(D42:D45)</f>
        <v>63768</v>
      </c>
      <c r="E41" s="10">
        <f>SUM(E42:E45)</f>
        <v>59424</v>
      </c>
      <c r="F41" s="10">
        <f>SUM(F42:F45)</f>
        <v>38977</v>
      </c>
      <c r="G41" s="10">
        <f>SUM(G42:G45)</f>
        <v>4344</v>
      </c>
    </row>
    <row r="42" spans="1:7" ht="15" customHeight="1" x14ac:dyDescent="0.25">
      <c r="A42" s="13"/>
      <c r="C42" s="9" t="s">
        <v>9</v>
      </c>
      <c r="D42" s="10">
        <f>E42+G42</f>
        <v>32791</v>
      </c>
      <c r="E42" s="10">
        <v>28447</v>
      </c>
      <c r="F42" s="10">
        <v>15437</v>
      </c>
      <c r="G42" s="10">
        <v>4344</v>
      </c>
    </row>
    <row r="43" spans="1:7" ht="15" customHeight="1" x14ac:dyDescent="0.25">
      <c r="A43" s="13"/>
      <c r="C43" s="9" t="s">
        <v>33</v>
      </c>
      <c r="D43" s="10">
        <f>E43+G43</f>
        <v>4474</v>
      </c>
      <c r="E43" s="10">
        <v>4474</v>
      </c>
      <c r="F43" s="10">
        <v>3416</v>
      </c>
      <c r="G43" s="10"/>
    </row>
    <row r="44" spans="1:7" ht="15" customHeight="1" x14ac:dyDescent="0.25">
      <c r="A44" s="13"/>
      <c r="C44" s="9" t="s">
        <v>22</v>
      </c>
      <c r="D44" s="10">
        <f>E44+G44</f>
        <v>12958</v>
      </c>
      <c r="E44" s="10">
        <v>12958</v>
      </c>
      <c r="F44" s="10">
        <v>9893</v>
      </c>
      <c r="G44" s="10"/>
    </row>
    <row r="45" spans="1:7" ht="15" customHeight="1" x14ac:dyDescent="0.25">
      <c r="A45" s="31"/>
      <c r="B45" s="52"/>
      <c r="C45" s="54" t="s">
        <v>24</v>
      </c>
      <c r="D45" s="10">
        <f>E45+G45</f>
        <v>13545</v>
      </c>
      <c r="E45" s="29">
        <v>13545</v>
      </c>
      <c r="F45" s="29">
        <v>10231</v>
      </c>
      <c r="G45" s="29"/>
    </row>
    <row r="46" spans="1:7" ht="15" customHeight="1" x14ac:dyDescent="0.25">
      <c r="A46" s="7" t="s">
        <v>86</v>
      </c>
      <c r="B46" s="55" t="s">
        <v>14</v>
      </c>
      <c r="C46" s="9"/>
      <c r="D46" s="10">
        <f>SUM(D47:D50)</f>
        <v>71738</v>
      </c>
      <c r="E46" s="10">
        <f>SUM(E47:E50)</f>
        <v>71738</v>
      </c>
      <c r="F46" s="10">
        <f>SUM(F47:F50)</f>
        <v>49837</v>
      </c>
      <c r="G46" s="10">
        <f>SUM(G47:G50)</f>
        <v>0</v>
      </c>
    </row>
    <row r="47" spans="1:7" ht="15" customHeight="1" x14ac:dyDescent="0.25">
      <c r="A47" s="13"/>
      <c r="B47" s="56"/>
      <c r="C47" s="9" t="s">
        <v>9</v>
      </c>
      <c r="D47" s="10">
        <f>E47+G47</f>
        <v>36495</v>
      </c>
      <c r="E47" s="10">
        <v>36495</v>
      </c>
      <c r="F47" s="10">
        <v>23082</v>
      </c>
      <c r="G47" s="10"/>
    </row>
    <row r="48" spans="1:7" ht="15" customHeight="1" x14ac:dyDescent="0.25">
      <c r="A48" s="13"/>
      <c r="B48" s="56"/>
      <c r="C48" s="9" t="s">
        <v>33</v>
      </c>
      <c r="D48" s="10">
        <f>E48+G48</f>
        <v>4514</v>
      </c>
      <c r="E48" s="10">
        <v>4514</v>
      </c>
      <c r="F48" s="10">
        <v>3446</v>
      </c>
      <c r="G48" s="10"/>
    </row>
    <row r="49" spans="1:7" ht="15" customHeight="1" x14ac:dyDescent="0.25">
      <c r="A49" s="13"/>
      <c r="B49" s="56"/>
      <c r="C49" s="9" t="s">
        <v>22</v>
      </c>
      <c r="D49" s="10">
        <f>E49+G49</f>
        <v>17501</v>
      </c>
      <c r="E49" s="10">
        <v>17501</v>
      </c>
      <c r="F49" s="10">
        <v>13362</v>
      </c>
      <c r="G49" s="10"/>
    </row>
    <row r="50" spans="1:7" ht="15" customHeight="1" x14ac:dyDescent="0.25">
      <c r="A50" s="57"/>
      <c r="B50" s="58"/>
      <c r="C50" s="54" t="s">
        <v>24</v>
      </c>
      <c r="D50" s="10">
        <f>E50+G50</f>
        <v>13228</v>
      </c>
      <c r="E50" s="29">
        <v>13228</v>
      </c>
      <c r="F50" s="29">
        <v>9947</v>
      </c>
      <c r="G50" s="29"/>
    </row>
    <row r="51" spans="1:7" ht="15" customHeight="1" x14ac:dyDescent="0.25">
      <c r="A51" s="13" t="s">
        <v>87</v>
      </c>
      <c r="B51" s="14" t="s">
        <v>15</v>
      </c>
      <c r="C51" s="9"/>
      <c r="D51" s="10">
        <f>SUM(D52:D55)</f>
        <v>78982</v>
      </c>
      <c r="E51" s="10">
        <f>SUM(E52:E55)</f>
        <v>78982</v>
      </c>
      <c r="F51" s="10">
        <f>SUM(F52:F55)</f>
        <v>56001</v>
      </c>
      <c r="G51" s="10">
        <f>SUM(G52:G55)</f>
        <v>0</v>
      </c>
    </row>
    <row r="52" spans="1:7" ht="15" customHeight="1" x14ac:dyDescent="0.25">
      <c r="A52" s="13"/>
      <c r="C52" s="9" t="s">
        <v>9</v>
      </c>
      <c r="D52" s="10">
        <f>E52+G52</f>
        <v>32788</v>
      </c>
      <c r="E52" s="10">
        <v>32788</v>
      </c>
      <c r="F52" s="10">
        <v>20955</v>
      </c>
      <c r="G52" s="10"/>
    </row>
    <row r="53" spans="1:7" ht="15" customHeight="1" x14ac:dyDescent="0.25">
      <c r="A53" s="13"/>
      <c r="C53" s="9" t="s">
        <v>33</v>
      </c>
      <c r="D53" s="10">
        <f>E53+G53</f>
        <v>6729</v>
      </c>
      <c r="E53" s="10">
        <v>6729</v>
      </c>
      <c r="F53" s="10">
        <v>5137</v>
      </c>
      <c r="G53" s="10"/>
    </row>
    <row r="54" spans="1:7" ht="15" customHeight="1" x14ac:dyDescent="0.25">
      <c r="A54" s="13"/>
      <c r="C54" s="9" t="s">
        <v>22</v>
      </c>
      <c r="D54" s="10">
        <f>E54+G54</f>
        <v>25954</v>
      </c>
      <c r="E54" s="10">
        <v>25954</v>
      </c>
      <c r="F54" s="10">
        <v>19815</v>
      </c>
      <c r="G54" s="10"/>
    </row>
    <row r="55" spans="1:7" ht="15" customHeight="1" x14ac:dyDescent="0.25">
      <c r="A55" s="31"/>
      <c r="B55" s="52"/>
      <c r="C55" s="54" t="s">
        <v>24</v>
      </c>
      <c r="D55" s="10">
        <f>E55+G55</f>
        <v>13511</v>
      </c>
      <c r="E55" s="29">
        <v>13511</v>
      </c>
      <c r="F55" s="29">
        <v>10094</v>
      </c>
      <c r="G55" s="29"/>
    </row>
    <row r="56" spans="1:7" ht="15" customHeight="1" x14ac:dyDescent="0.25">
      <c r="A56" s="7" t="s">
        <v>88</v>
      </c>
      <c r="B56" s="8" t="s">
        <v>16</v>
      </c>
      <c r="C56" s="9"/>
      <c r="D56" s="10">
        <f>SUM(D57:D60)</f>
        <v>122847</v>
      </c>
      <c r="E56" s="10">
        <f>SUM(E57:E60)</f>
        <v>122847</v>
      </c>
      <c r="F56" s="10">
        <f>SUM(F57:F60)</f>
        <v>85670</v>
      </c>
      <c r="G56" s="10">
        <f>SUM(G57:G60)</f>
        <v>0</v>
      </c>
    </row>
    <row r="57" spans="1:7" ht="15" customHeight="1" x14ac:dyDescent="0.25">
      <c r="A57" s="13"/>
      <c r="C57" s="9" t="s">
        <v>9</v>
      </c>
      <c r="D57" s="10">
        <f>E57+G57</f>
        <v>57732</v>
      </c>
      <c r="E57" s="10">
        <v>57732</v>
      </c>
      <c r="F57" s="10">
        <v>36109</v>
      </c>
      <c r="G57" s="10"/>
    </row>
    <row r="58" spans="1:7" ht="15" customHeight="1" x14ac:dyDescent="0.25">
      <c r="A58" s="13"/>
      <c r="C58" s="9" t="s">
        <v>33</v>
      </c>
      <c r="D58" s="10">
        <f>E58+G58</f>
        <v>11102</v>
      </c>
      <c r="E58" s="10">
        <v>11102</v>
      </c>
      <c r="F58" s="10">
        <v>8476</v>
      </c>
      <c r="G58" s="10"/>
    </row>
    <row r="59" spans="1:7" ht="15" customHeight="1" x14ac:dyDescent="0.25">
      <c r="A59" s="13"/>
      <c r="C59" s="9" t="s">
        <v>22</v>
      </c>
      <c r="D59" s="10">
        <f>E59+G59</f>
        <v>37758</v>
      </c>
      <c r="E59" s="10">
        <v>37758</v>
      </c>
      <c r="F59" s="10">
        <v>28827</v>
      </c>
      <c r="G59" s="10"/>
    </row>
    <row r="60" spans="1:7" ht="15" customHeight="1" x14ac:dyDescent="0.25">
      <c r="A60" s="31"/>
      <c r="B60" s="52"/>
      <c r="C60" s="54" t="s">
        <v>24</v>
      </c>
      <c r="D60" s="10">
        <f>E60+G60</f>
        <v>16255</v>
      </c>
      <c r="E60" s="29">
        <v>16255</v>
      </c>
      <c r="F60" s="29">
        <v>12258</v>
      </c>
      <c r="G60" s="29"/>
    </row>
    <row r="61" spans="1:7" ht="15" customHeight="1" x14ac:dyDescent="0.25">
      <c r="A61" s="7" t="s">
        <v>89</v>
      </c>
      <c r="B61" s="8" t="s">
        <v>17</v>
      </c>
      <c r="C61" s="9"/>
      <c r="D61" s="10">
        <f>SUM(D62:D65)</f>
        <v>72599</v>
      </c>
      <c r="E61" s="10">
        <f>SUM(E62:E65)</f>
        <v>72599</v>
      </c>
      <c r="F61" s="10">
        <f>SUM(F62:F65)</f>
        <v>50445</v>
      </c>
      <c r="G61" s="10">
        <f>SUM(G62:G65)</f>
        <v>0</v>
      </c>
    </row>
    <row r="62" spans="1:7" ht="15" customHeight="1" x14ac:dyDescent="0.25">
      <c r="A62" s="13"/>
      <c r="C62" s="9" t="s">
        <v>9</v>
      </c>
      <c r="D62" s="10">
        <f>E62+G62</f>
        <v>35817</v>
      </c>
      <c r="E62" s="10">
        <v>35817</v>
      </c>
      <c r="F62" s="10">
        <v>22585</v>
      </c>
      <c r="G62" s="10"/>
    </row>
    <row r="63" spans="1:7" ht="15" customHeight="1" x14ac:dyDescent="0.25">
      <c r="A63" s="13"/>
      <c r="C63" s="9" t="s">
        <v>33</v>
      </c>
      <c r="D63" s="10">
        <f>E63+G63</f>
        <v>2148</v>
      </c>
      <c r="E63" s="10">
        <v>2148</v>
      </c>
      <c r="F63" s="10">
        <v>1640</v>
      </c>
      <c r="G63" s="10"/>
    </row>
    <row r="64" spans="1:7" ht="15" customHeight="1" x14ac:dyDescent="0.25">
      <c r="A64" s="13"/>
      <c r="C64" s="9" t="s">
        <v>22</v>
      </c>
      <c r="D64" s="10">
        <f>E64+G64</f>
        <v>21149</v>
      </c>
      <c r="E64" s="10">
        <v>21149</v>
      </c>
      <c r="F64" s="10">
        <v>16146</v>
      </c>
      <c r="G64" s="10"/>
    </row>
    <row r="65" spans="1:7" ht="15" customHeight="1" x14ac:dyDescent="0.25">
      <c r="A65" s="31"/>
      <c r="B65" s="52"/>
      <c r="C65" s="54" t="s">
        <v>24</v>
      </c>
      <c r="D65" s="10">
        <f>E65+G65</f>
        <v>13485</v>
      </c>
      <c r="E65" s="29">
        <v>13485</v>
      </c>
      <c r="F65" s="29">
        <v>10074</v>
      </c>
      <c r="G65" s="29"/>
    </row>
    <row r="66" spans="1:7" ht="15" customHeight="1" x14ac:dyDescent="0.25">
      <c r="A66" s="7" t="s">
        <v>90</v>
      </c>
      <c r="B66" s="8" t="s">
        <v>18</v>
      </c>
      <c r="C66" s="9"/>
      <c r="D66" s="10">
        <f>SUM(D67:D70)</f>
        <v>58861</v>
      </c>
      <c r="E66" s="10">
        <f>SUM(E67:E70)</f>
        <v>58861</v>
      </c>
      <c r="F66" s="10">
        <f>SUM(F67:F70)</f>
        <v>42366</v>
      </c>
      <c r="G66" s="10">
        <f>SUM(G67:G70)</f>
        <v>0</v>
      </c>
    </row>
    <row r="67" spans="1:7" ht="15" customHeight="1" x14ac:dyDescent="0.25">
      <c r="A67" s="13"/>
      <c r="C67" s="9" t="s">
        <v>9</v>
      </c>
      <c r="D67" s="10">
        <f>E67+G67</f>
        <v>25492</v>
      </c>
      <c r="E67" s="10">
        <v>25492</v>
      </c>
      <c r="F67" s="10">
        <v>16935</v>
      </c>
      <c r="G67" s="10"/>
    </row>
    <row r="68" spans="1:7" ht="15" customHeight="1" x14ac:dyDescent="0.25">
      <c r="A68" s="13"/>
      <c r="C68" s="9" t="s">
        <v>33</v>
      </c>
      <c r="D68" s="10">
        <f>E68+G68</f>
        <v>2265</v>
      </c>
      <c r="E68" s="10">
        <v>2265</v>
      </c>
      <c r="F68" s="10">
        <v>1729</v>
      </c>
      <c r="G68" s="10"/>
    </row>
    <row r="69" spans="1:7" ht="15" customHeight="1" x14ac:dyDescent="0.25">
      <c r="A69" s="13"/>
      <c r="C69" s="9" t="s">
        <v>22</v>
      </c>
      <c r="D69" s="10">
        <f>E69+G69</f>
        <v>21140</v>
      </c>
      <c r="E69" s="10">
        <v>21140</v>
      </c>
      <c r="F69" s="10">
        <v>16139</v>
      </c>
      <c r="G69" s="10"/>
    </row>
    <row r="70" spans="1:7" ht="15" customHeight="1" x14ac:dyDescent="0.25">
      <c r="A70" s="31"/>
      <c r="B70" s="52"/>
      <c r="C70" s="54" t="s">
        <v>24</v>
      </c>
      <c r="D70" s="10">
        <f>E70+G70</f>
        <v>9964</v>
      </c>
      <c r="E70" s="29">
        <v>9964</v>
      </c>
      <c r="F70" s="29">
        <v>7563</v>
      </c>
      <c r="G70" s="29"/>
    </row>
    <row r="71" spans="1:7" ht="15" customHeight="1" x14ac:dyDescent="0.25">
      <c r="A71" s="7" t="s">
        <v>91</v>
      </c>
      <c r="B71" s="8" t="s">
        <v>19</v>
      </c>
      <c r="C71" s="9"/>
      <c r="D71" s="10">
        <f>SUM(D72:D74)</f>
        <v>136793</v>
      </c>
      <c r="E71" s="10">
        <f>SUM(E72:E74)</f>
        <v>136793</v>
      </c>
      <c r="F71" s="10">
        <f>SUM(F72:F74)</f>
        <v>88500</v>
      </c>
      <c r="G71" s="10">
        <f>SUM(G72:G74)</f>
        <v>0</v>
      </c>
    </row>
    <row r="72" spans="1:7" ht="15" customHeight="1" x14ac:dyDescent="0.25">
      <c r="A72" s="13"/>
      <c r="C72" s="9" t="s">
        <v>9</v>
      </c>
      <c r="D72" s="10">
        <f>E72+G72</f>
        <v>94367</v>
      </c>
      <c r="E72" s="10">
        <v>94367</v>
      </c>
      <c r="F72" s="10">
        <v>56109</v>
      </c>
      <c r="G72" s="10"/>
    </row>
    <row r="73" spans="1:7" ht="15" customHeight="1" x14ac:dyDescent="0.25">
      <c r="A73" s="13"/>
      <c r="C73" s="9" t="s">
        <v>33</v>
      </c>
      <c r="D73" s="10">
        <f>E73+G73</f>
        <v>13258</v>
      </c>
      <c r="E73" s="10">
        <v>13258</v>
      </c>
      <c r="F73" s="10">
        <v>10122</v>
      </c>
      <c r="G73" s="10"/>
    </row>
    <row r="74" spans="1:7" ht="15" customHeight="1" x14ac:dyDescent="0.25">
      <c r="A74" s="13"/>
      <c r="C74" s="9" t="s">
        <v>22</v>
      </c>
      <c r="D74" s="10">
        <f>E74+G74</f>
        <v>29168</v>
      </c>
      <c r="E74" s="10">
        <v>29168</v>
      </c>
      <c r="F74" s="10">
        <v>22269</v>
      </c>
      <c r="G74" s="10"/>
    </row>
    <row r="75" spans="1:7" ht="15" customHeight="1" x14ac:dyDescent="0.25">
      <c r="A75" s="11" t="s">
        <v>92</v>
      </c>
      <c r="B75" s="8" t="s">
        <v>26</v>
      </c>
      <c r="C75" s="9" t="s">
        <v>9</v>
      </c>
      <c r="D75" s="10">
        <f>E75+G75</f>
        <v>1216476</v>
      </c>
      <c r="E75" s="10">
        <v>345504</v>
      </c>
      <c r="F75" s="10"/>
      <c r="G75" s="10">
        <v>870972</v>
      </c>
    </row>
    <row r="76" spans="1:7" ht="15" customHeight="1" x14ac:dyDescent="0.25">
      <c r="A76" s="13" t="s">
        <v>93</v>
      </c>
      <c r="B76" s="18" t="s">
        <v>189</v>
      </c>
      <c r="C76" s="54" t="s">
        <v>21</v>
      </c>
      <c r="D76" s="10">
        <f>E76+G76</f>
        <v>11585</v>
      </c>
      <c r="E76" s="10"/>
      <c r="F76" s="10"/>
      <c r="G76" s="10">
        <v>11585</v>
      </c>
    </row>
    <row r="77" spans="1:7" ht="15.95" customHeight="1" x14ac:dyDescent="0.25">
      <c r="A77" s="15" t="s">
        <v>94</v>
      </c>
      <c r="B77" s="1" t="s">
        <v>195</v>
      </c>
      <c r="C77" s="16"/>
      <c r="D77" s="1">
        <f>D14+D15+D19+D25+D30+D36+D41+D46+D51+D56+D61+D66+D71+D75+D76</f>
        <v>4744481</v>
      </c>
      <c r="E77" s="1">
        <f>E14+E15+E19+E25+E30+E36+E41+E46+E51+E56+E61+E66+E71+E75+E76</f>
        <v>3778383</v>
      </c>
      <c r="F77" s="1">
        <f>F14+F15+F19+F25+F30+F36+F41+F46+F51+F56+F61+F66+F71+F75+F76</f>
        <v>1931886</v>
      </c>
      <c r="G77" s="1">
        <f>G14+G15+G19+G25+G30+G36+G41+G46+G51+G56+G61+G66+G71+G75+G76</f>
        <v>966098</v>
      </c>
    </row>
    <row r="78" spans="1:7" ht="15.95" customHeight="1" x14ac:dyDescent="0.25">
      <c r="A78" s="13" t="s">
        <v>95</v>
      </c>
      <c r="B78" s="271" t="s">
        <v>66</v>
      </c>
      <c r="C78" s="272"/>
      <c r="D78" s="272"/>
      <c r="E78" s="272"/>
      <c r="F78" s="272"/>
      <c r="G78" s="273"/>
    </row>
    <row r="79" spans="1:7" ht="15" customHeight="1" x14ac:dyDescent="0.25">
      <c r="A79" s="7" t="s">
        <v>96</v>
      </c>
      <c r="B79" s="21" t="s">
        <v>20</v>
      </c>
      <c r="C79" s="22"/>
      <c r="D79" s="10">
        <f>D80+D81+D84+D85</f>
        <v>1495676</v>
      </c>
      <c r="E79" s="10">
        <f>E80+E81+E84+E85</f>
        <v>1297720</v>
      </c>
      <c r="F79" s="10">
        <f>F80+F81+F84+F85</f>
        <v>0</v>
      </c>
      <c r="G79" s="10">
        <f>G80+G81+G84+G85</f>
        <v>197956</v>
      </c>
    </row>
    <row r="80" spans="1:7" ht="15" customHeight="1" x14ac:dyDescent="0.25">
      <c r="A80" s="13"/>
      <c r="B80" s="49"/>
      <c r="C80" s="22" t="s">
        <v>21</v>
      </c>
      <c r="D80" s="10">
        <f>E80+G80</f>
        <v>60820</v>
      </c>
      <c r="E80" s="10">
        <v>60820</v>
      </c>
      <c r="F80" s="10"/>
      <c r="G80" s="10"/>
    </row>
    <row r="81" spans="1:7" ht="15" customHeight="1" x14ac:dyDescent="0.25">
      <c r="A81" s="31"/>
      <c r="B81" s="32"/>
      <c r="C81" s="59" t="s">
        <v>33</v>
      </c>
      <c r="D81" s="10">
        <f>D82+D83</f>
        <v>1279214</v>
      </c>
      <c r="E81" s="10">
        <f>E82+E83</f>
        <v>1124701</v>
      </c>
      <c r="F81" s="10">
        <f>F82+F83</f>
        <v>0</v>
      </c>
      <c r="G81" s="10">
        <f>G82+G83</f>
        <v>154513</v>
      </c>
    </row>
    <row r="82" spans="1:7" ht="15" hidden="1" customHeight="1" x14ac:dyDescent="0.25">
      <c r="A82" s="60"/>
      <c r="B82" s="61" t="s">
        <v>8</v>
      </c>
      <c r="C82" s="62"/>
      <c r="D82" s="63">
        <f>E82+G82</f>
        <v>265544</v>
      </c>
      <c r="E82" s="63">
        <v>111031</v>
      </c>
      <c r="F82" s="63"/>
      <c r="G82" s="63">
        <v>154513</v>
      </c>
    </row>
    <row r="83" spans="1:7" ht="27.95" customHeight="1" x14ac:dyDescent="0.25">
      <c r="A83" s="31"/>
      <c r="B83" s="64" t="s">
        <v>187</v>
      </c>
      <c r="C83" s="59" t="s">
        <v>33</v>
      </c>
      <c r="D83" s="10">
        <f>E83+G83</f>
        <v>1013670</v>
      </c>
      <c r="E83" s="29">
        <v>1013670</v>
      </c>
      <c r="F83" s="65"/>
      <c r="G83" s="65"/>
    </row>
    <row r="84" spans="1:7" ht="15" customHeight="1" x14ac:dyDescent="0.25">
      <c r="A84" s="31"/>
      <c r="B84" s="32"/>
      <c r="C84" s="59" t="s">
        <v>22</v>
      </c>
      <c r="D84" s="10">
        <f>E84+G84</f>
        <v>102485</v>
      </c>
      <c r="E84" s="29">
        <v>59042</v>
      </c>
      <c r="F84" s="29"/>
      <c r="G84" s="29">
        <v>43443</v>
      </c>
    </row>
    <row r="85" spans="1:7" ht="15" customHeight="1" x14ac:dyDescent="0.25">
      <c r="A85" s="31"/>
      <c r="B85" s="32"/>
      <c r="C85" s="59" t="s">
        <v>32</v>
      </c>
      <c r="D85" s="10">
        <f>E85+G85</f>
        <v>53157</v>
      </c>
      <c r="E85" s="29">
        <v>53157</v>
      </c>
      <c r="F85" s="29"/>
      <c r="G85" s="29"/>
    </row>
    <row r="86" spans="1:7" ht="15" customHeight="1" x14ac:dyDescent="0.25">
      <c r="A86" s="27" t="s">
        <v>97</v>
      </c>
      <c r="B86" s="55" t="s">
        <v>7</v>
      </c>
      <c r="C86" s="54"/>
      <c r="D86" s="10">
        <f>SUM(D87:D89)</f>
        <v>20111</v>
      </c>
      <c r="E86" s="10">
        <f>SUM(E87:E89)</f>
        <v>15767</v>
      </c>
      <c r="F86" s="10">
        <f>SUM(F87:F89)</f>
        <v>0</v>
      </c>
      <c r="G86" s="10">
        <f>SUM(G87:G89)</f>
        <v>4344</v>
      </c>
    </row>
    <row r="87" spans="1:7" ht="15" customHeight="1" x14ac:dyDescent="0.25">
      <c r="A87" s="31"/>
      <c r="B87" s="66"/>
      <c r="C87" s="54" t="s">
        <v>25</v>
      </c>
      <c r="D87" s="10">
        <f>E87+G87</f>
        <v>7989</v>
      </c>
      <c r="E87" s="29">
        <v>7989</v>
      </c>
      <c r="F87" s="29"/>
      <c r="G87" s="29"/>
    </row>
    <row r="88" spans="1:7" ht="15" customHeight="1" x14ac:dyDescent="0.25">
      <c r="A88" s="31"/>
      <c r="B88" s="56"/>
      <c r="C88" s="54" t="s">
        <v>33</v>
      </c>
      <c r="D88" s="10">
        <f>E88+G88</f>
        <v>1738</v>
      </c>
      <c r="E88" s="29">
        <v>1738</v>
      </c>
      <c r="F88" s="29"/>
      <c r="G88" s="29"/>
    </row>
    <row r="89" spans="1:7" ht="15" customHeight="1" x14ac:dyDescent="0.25">
      <c r="A89" s="31"/>
      <c r="B89" s="56"/>
      <c r="C89" s="54" t="s">
        <v>22</v>
      </c>
      <c r="D89" s="10">
        <f>E89+G89</f>
        <v>10384</v>
      </c>
      <c r="E89" s="29">
        <v>6040</v>
      </c>
      <c r="F89" s="29"/>
      <c r="G89" s="29">
        <v>4344</v>
      </c>
    </row>
    <row r="90" spans="1:7" ht="15" customHeight="1" x14ac:dyDescent="0.25">
      <c r="A90" s="27" t="s">
        <v>98</v>
      </c>
      <c r="B90" s="8" t="s">
        <v>10</v>
      </c>
      <c r="C90" s="54"/>
      <c r="D90" s="10">
        <f>SUM(D91:D93)</f>
        <v>16284</v>
      </c>
      <c r="E90" s="10">
        <f>SUM(E91:E93)</f>
        <v>16284</v>
      </c>
      <c r="F90" s="10">
        <f>SUM(F91:F93)</f>
        <v>0</v>
      </c>
      <c r="G90" s="10">
        <f>SUM(G91:G93)</f>
        <v>0</v>
      </c>
    </row>
    <row r="91" spans="1:7" ht="15" customHeight="1" x14ac:dyDescent="0.25">
      <c r="A91" s="31"/>
      <c r="B91" s="52"/>
      <c r="C91" s="54" t="s">
        <v>25</v>
      </c>
      <c r="D91" s="10">
        <f>E91+G91</f>
        <v>6543</v>
      </c>
      <c r="E91" s="29">
        <v>6543</v>
      </c>
      <c r="F91" s="29"/>
      <c r="G91" s="29"/>
    </row>
    <row r="92" spans="1:7" ht="15" customHeight="1" x14ac:dyDescent="0.25">
      <c r="A92" s="31"/>
      <c r="B92" s="14"/>
      <c r="C92" s="54" t="s">
        <v>33</v>
      </c>
      <c r="D92" s="10">
        <f>E92+G92</f>
        <v>855</v>
      </c>
      <c r="E92" s="29">
        <v>855</v>
      </c>
      <c r="F92" s="29"/>
      <c r="G92" s="29"/>
    </row>
    <row r="93" spans="1:7" ht="15" customHeight="1" x14ac:dyDescent="0.25">
      <c r="A93" s="31"/>
      <c r="B93" s="14"/>
      <c r="C93" s="54" t="s">
        <v>22</v>
      </c>
      <c r="D93" s="10">
        <f>E93+G93</f>
        <v>8886</v>
      </c>
      <c r="E93" s="29">
        <v>8886</v>
      </c>
      <c r="F93" s="29"/>
      <c r="G93" s="29"/>
    </row>
    <row r="94" spans="1:7" ht="15" customHeight="1" x14ac:dyDescent="0.25">
      <c r="A94" s="27" t="s">
        <v>99</v>
      </c>
      <c r="B94" s="18" t="s">
        <v>11</v>
      </c>
      <c r="C94" s="54"/>
      <c r="D94" s="10">
        <f>SUM(D95:D97)</f>
        <v>26200</v>
      </c>
      <c r="E94" s="10">
        <f>SUM(E95:E97)</f>
        <v>26200</v>
      </c>
      <c r="F94" s="10">
        <f>SUM(F95:F97)</f>
        <v>0</v>
      </c>
      <c r="G94" s="10">
        <f>SUM(G95:G97)</f>
        <v>0</v>
      </c>
    </row>
    <row r="95" spans="1:7" ht="15" customHeight="1" x14ac:dyDescent="0.25">
      <c r="A95" s="31"/>
      <c r="B95" s="52"/>
      <c r="C95" s="54" t="s">
        <v>25</v>
      </c>
      <c r="D95" s="10">
        <f>E95+G95</f>
        <v>9638</v>
      </c>
      <c r="E95" s="29">
        <v>9638</v>
      </c>
      <c r="F95" s="29"/>
      <c r="G95" s="29"/>
    </row>
    <row r="96" spans="1:7" ht="15" customHeight="1" x14ac:dyDescent="0.25">
      <c r="A96" s="31"/>
      <c r="B96" s="67"/>
      <c r="C96" s="54" t="s">
        <v>33</v>
      </c>
      <c r="D96" s="10">
        <f>E96+G96</f>
        <v>3494</v>
      </c>
      <c r="E96" s="29">
        <v>3494</v>
      </c>
      <c r="F96" s="29"/>
      <c r="G96" s="29"/>
    </row>
    <row r="97" spans="1:7" ht="15" customHeight="1" x14ac:dyDescent="0.25">
      <c r="A97" s="31"/>
      <c r="B97" s="67"/>
      <c r="C97" s="54" t="s">
        <v>22</v>
      </c>
      <c r="D97" s="10">
        <f>E97+G97</f>
        <v>13068</v>
      </c>
      <c r="E97" s="29">
        <v>13068</v>
      </c>
      <c r="F97" s="29"/>
      <c r="G97" s="29"/>
    </row>
    <row r="98" spans="1:7" ht="15" customHeight="1" x14ac:dyDescent="0.25">
      <c r="A98" s="27" t="s">
        <v>100</v>
      </c>
      <c r="B98" s="18" t="s">
        <v>68</v>
      </c>
      <c r="C98" s="54"/>
      <c r="D98" s="10">
        <f>SUM(D99:D101)</f>
        <v>17939</v>
      </c>
      <c r="E98" s="10">
        <f>SUM(E99:E101)</f>
        <v>17939</v>
      </c>
      <c r="F98" s="10">
        <f>SUM(F99:F101)</f>
        <v>0</v>
      </c>
      <c r="G98" s="10">
        <f>SUM(G99:G101)</f>
        <v>0</v>
      </c>
    </row>
    <row r="99" spans="1:7" ht="15" customHeight="1" x14ac:dyDescent="0.25">
      <c r="A99" s="31"/>
      <c r="B99" s="52"/>
      <c r="C99" s="54" t="s">
        <v>25</v>
      </c>
      <c r="D99" s="10">
        <f>E99+G99</f>
        <v>8095</v>
      </c>
      <c r="E99" s="29">
        <v>8095</v>
      </c>
      <c r="F99" s="29"/>
      <c r="G99" s="29"/>
    </row>
    <row r="100" spans="1:7" ht="15" customHeight="1" x14ac:dyDescent="0.25">
      <c r="A100" s="31"/>
      <c r="B100" s="67"/>
      <c r="C100" s="54" t="s">
        <v>33</v>
      </c>
      <c r="D100" s="10">
        <f>E100+G100</f>
        <v>1867</v>
      </c>
      <c r="E100" s="29">
        <v>1867</v>
      </c>
      <c r="F100" s="29"/>
      <c r="G100" s="29"/>
    </row>
    <row r="101" spans="1:7" ht="15" customHeight="1" x14ac:dyDescent="0.25">
      <c r="A101" s="31"/>
      <c r="B101" s="67"/>
      <c r="C101" s="54" t="s">
        <v>22</v>
      </c>
      <c r="D101" s="10">
        <f>E101+G101</f>
        <v>7977</v>
      </c>
      <c r="E101" s="29">
        <v>7977</v>
      </c>
      <c r="F101" s="29"/>
      <c r="G101" s="29"/>
    </row>
    <row r="102" spans="1:7" ht="15" customHeight="1" x14ac:dyDescent="0.25">
      <c r="A102" s="27" t="s">
        <v>101</v>
      </c>
      <c r="B102" s="18" t="s">
        <v>69</v>
      </c>
      <c r="C102" s="54"/>
      <c r="D102" s="10">
        <f>SUM(D103:D105)</f>
        <v>14777</v>
      </c>
      <c r="E102" s="10">
        <f>SUM(E103:E105)</f>
        <v>14777</v>
      </c>
      <c r="F102" s="10">
        <f>SUM(F103:F105)</f>
        <v>0</v>
      </c>
      <c r="G102" s="10">
        <f>SUM(G103:G105)</f>
        <v>0</v>
      </c>
    </row>
    <row r="103" spans="1:7" ht="15" customHeight="1" x14ac:dyDescent="0.25">
      <c r="A103" s="31"/>
      <c r="B103" s="52"/>
      <c r="C103" s="54" t="s">
        <v>25</v>
      </c>
      <c r="D103" s="10">
        <f>E103+G103</f>
        <v>5636</v>
      </c>
      <c r="E103" s="29">
        <v>5636</v>
      </c>
      <c r="F103" s="29"/>
      <c r="G103" s="29"/>
    </row>
    <row r="104" spans="1:7" ht="15" customHeight="1" x14ac:dyDescent="0.25">
      <c r="A104" s="31"/>
      <c r="B104" s="67"/>
      <c r="C104" s="54" t="s">
        <v>33</v>
      </c>
      <c r="D104" s="10">
        <f>E104+G104</f>
        <v>1810</v>
      </c>
      <c r="E104" s="29">
        <v>1810</v>
      </c>
      <c r="F104" s="29"/>
      <c r="G104" s="29"/>
    </row>
    <row r="105" spans="1:7" ht="15" customHeight="1" x14ac:dyDescent="0.25">
      <c r="A105" s="31"/>
      <c r="B105" s="67"/>
      <c r="C105" s="54" t="s">
        <v>22</v>
      </c>
      <c r="D105" s="10">
        <f>E105+G105</f>
        <v>7331</v>
      </c>
      <c r="E105" s="29">
        <v>7331</v>
      </c>
      <c r="F105" s="29"/>
      <c r="G105" s="29"/>
    </row>
    <row r="106" spans="1:7" ht="15" customHeight="1" x14ac:dyDescent="0.25">
      <c r="A106" s="27" t="s">
        <v>102</v>
      </c>
      <c r="B106" s="18" t="s">
        <v>14</v>
      </c>
      <c r="C106" s="54"/>
      <c r="D106" s="10">
        <f>SUM(D107:D109)</f>
        <v>25490</v>
      </c>
      <c r="E106" s="10">
        <f>SUM(E107:E109)</f>
        <v>25490</v>
      </c>
      <c r="F106" s="10">
        <f>SUM(F107:F109)</f>
        <v>0</v>
      </c>
      <c r="G106" s="10">
        <f>SUM(G107:G109)</f>
        <v>0</v>
      </c>
    </row>
    <row r="107" spans="1:7" ht="15" customHeight="1" x14ac:dyDescent="0.25">
      <c r="A107" s="31"/>
      <c r="B107" s="52"/>
      <c r="C107" s="54" t="s">
        <v>25</v>
      </c>
      <c r="D107" s="10">
        <f>E107+G107</f>
        <v>10763</v>
      </c>
      <c r="E107" s="29">
        <v>10763</v>
      </c>
      <c r="F107" s="29"/>
      <c r="G107" s="29"/>
    </row>
    <row r="108" spans="1:7" ht="15" customHeight="1" x14ac:dyDescent="0.25">
      <c r="A108" s="31"/>
      <c r="B108" s="67"/>
      <c r="C108" s="54" t="s">
        <v>33</v>
      </c>
      <c r="D108" s="10">
        <f>E108+G108</f>
        <v>2409</v>
      </c>
      <c r="E108" s="29">
        <v>2409</v>
      </c>
      <c r="F108" s="29"/>
      <c r="G108" s="29"/>
    </row>
    <row r="109" spans="1:7" ht="15" customHeight="1" x14ac:dyDescent="0.25">
      <c r="A109" s="31"/>
      <c r="B109" s="67"/>
      <c r="C109" s="54" t="s">
        <v>22</v>
      </c>
      <c r="D109" s="10">
        <f>E109+G109</f>
        <v>12318</v>
      </c>
      <c r="E109" s="29">
        <v>12318</v>
      </c>
      <c r="F109" s="29"/>
      <c r="G109" s="29"/>
    </row>
    <row r="110" spans="1:7" ht="15" customHeight="1" x14ac:dyDescent="0.25">
      <c r="A110" s="27" t="s">
        <v>103</v>
      </c>
      <c r="B110" s="18" t="s">
        <v>15</v>
      </c>
      <c r="C110" s="54"/>
      <c r="D110" s="10">
        <f>SUM(D111:D113)</f>
        <v>19235</v>
      </c>
      <c r="E110" s="10">
        <f>SUM(E111:E113)</f>
        <v>19235</v>
      </c>
      <c r="F110" s="10">
        <f>SUM(F111:F113)</f>
        <v>0</v>
      </c>
      <c r="G110" s="10">
        <f>SUM(G111:G113)</f>
        <v>0</v>
      </c>
    </row>
    <row r="111" spans="1:7" ht="15" customHeight="1" x14ac:dyDescent="0.25">
      <c r="A111" s="31"/>
      <c r="B111" s="52"/>
      <c r="C111" s="54" t="s">
        <v>25</v>
      </c>
      <c r="D111" s="10">
        <f>E111+G111</f>
        <v>8859</v>
      </c>
      <c r="E111" s="29">
        <v>8859</v>
      </c>
      <c r="F111" s="29"/>
      <c r="G111" s="29"/>
    </row>
    <row r="112" spans="1:7" ht="15" customHeight="1" x14ac:dyDescent="0.25">
      <c r="A112" s="31"/>
      <c r="B112" s="67"/>
      <c r="C112" s="54" t="s">
        <v>33</v>
      </c>
      <c r="D112" s="10">
        <f>E112+G112</f>
        <v>1338</v>
      </c>
      <c r="E112" s="29">
        <v>1338</v>
      </c>
      <c r="F112" s="29"/>
      <c r="G112" s="29"/>
    </row>
    <row r="113" spans="1:7" ht="15" customHeight="1" x14ac:dyDescent="0.25">
      <c r="A113" s="31"/>
      <c r="B113" s="67"/>
      <c r="C113" s="54" t="s">
        <v>22</v>
      </c>
      <c r="D113" s="10">
        <f>E113+G113</f>
        <v>9038</v>
      </c>
      <c r="E113" s="29">
        <v>9038</v>
      </c>
      <c r="F113" s="29"/>
      <c r="G113" s="29"/>
    </row>
    <row r="114" spans="1:7" ht="15" customHeight="1" x14ac:dyDescent="0.25">
      <c r="A114" s="27" t="s">
        <v>104</v>
      </c>
      <c r="B114" s="55" t="s">
        <v>16</v>
      </c>
      <c r="C114" s="54"/>
      <c r="D114" s="10">
        <f>SUM(D115:D117)</f>
        <v>42339</v>
      </c>
      <c r="E114" s="10">
        <f>SUM(E115:E117)</f>
        <v>42339</v>
      </c>
      <c r="F114" s="10">
        <f>SUM(F115:F117)</f>
        <v>0</v>
      </c>
      <c r="G114" s="10">
        <f>SUM(G115:G117)</f>
        <v>0</v>
      </c>
    </row>
    <row r="115" spans="1:7" ht="15" customHeight="1" x14ac:dyDescent="0.25">
      <c r="A115" s="31"/>
      <c r="B115" s="52"/>
      <c r="C115" s="54" t="s">
        <v>25</v>
      </c>
      <c r="D115" s="10">
        <f>E115+G115</f>
        <v>16232</v>
      </c>
      <c r="E115" s="29">
        <v>16232</v>
      </c>
      <c r="F115" s="29"/>
      <c r="G115" s="29"/>
    </row>
    <row r="116" spans="1:7" ht="15" customHeight="1" x14ac:dyDescent="0.25">
      <c r="A116" s="31"/>
      <c r="B116" s="56"/>
      <c r="C116" s="54" t="s">
        <v>33</v>
      </c>
      <c r="D116" s="10">
        <f>E116+G116</f>
        <v>5432</v>
      </c>
      <c r="E116" s="29">
        <v>5432</v>
      </c>
      <c r="F116" s="29"/>
      <c r="G116" s="29"/>
    </row>
    <row r="117" spans="1:7" ht="15" customHeight="1" x14ac:dyDescent="0.25">
      <c r="A117" s="31"/>
      <c r="B117" s="56"/>
      <c r="C117" s="54" t="s">
        <v>22</v>
      </c>
      <c r="D117" s="10">
        <f>E117+G117</f>
        <v>20675</v>
      </c>
      <c r="E117" s="29">
        <v>20675</v>
      </c>
      <c r="F117" s="29"/>
      <c r="G117" s="29"/>
    </row>
    <row r="118" spans="1:7" ht="15" customHeight="1" x14ac:dyDescent="0.25">
      <c r="A118" s="27" t="s">
        <v>105</v>
      </c>
      <c r="B118" s="18" t="s">
        <v>17</v>
      </c>
      <c r="C118" s="54"/>
      <c r="D118" s="10">
        <f>SUM(D119:D121)</f>
        <v>19240</v>
      </c>
      <c r="E118" s="10">
        <f>SUM(E119:E121)</f>
        <v>19240</v>
      </c>
      <c r="F118" s="10">
        <f>SUM(F119:F121)</f>
        <v>0</v>
      </c>
      <c r="G118" s="10">
        <f>SUM(G119:G121)</f>
        <v>0</v>
      </c>
    </row>
    <row r="119" spans="1:7" ht="15" customHeight="1" x14ac:dyDescent="0.25">
      <c r="A119" s="31"/>
      <c r="B119" s="52"/>
      <c r="C119" s="54" t="s">
        <v>25</v>
      </c>
      <c r="D119" s="10">
        <f>E119+G119</f>
        <v>8176</v>
      </c>
      <c r="E119" s="29">
        <v>8176</v>
      </c>
      <c r="F119" s="29"/>
      <c r="G119" s="29"/>
    </row>
    <row r="120" spans="1:7" ht="15" customHeight="1" x14ac:dyDescent="0.25">
      <c r="A120" s="31"/>
      <c r="B120" s="67"/>
      <c r="C120" s="54" t="s">
        <v>33</v>
      </c>
      <c r="D120" s="10">
        <f>E120+G120</f>
        <v>1461</v>
      </c>
      <c r="E120" s="29">
        <v>1461</v>
      </c>
      <c r="F120" s="29"/>
      <c r="G120" s="29"/>
    </row>
    <row r="121" spans="1:7" ht="15" customHeight="1" x14ac:dyDescent="0.25">
      <c r="A121" s="31"/>
      <c r="B121" s="67"/>
      <c r="C121" s="54" t="s">
        <v>22</v>
      </c>
      <c r="D121" s="10">
        <f>E121+G121</f>
        <v>9603</v>
      </c>
      <c r="E121" s="29">
        <v>9603</v>
      </c>
      <c r="F121" s="29"/>
      <c r="G121" s="29"/>
    </row>
    <row r="122" spans="1:7" ht="15" customHeight="1" x14ac:dyDescent="0.25">
      <c r="A122" s="27" t="s">
        <v>106</v>
      </c>
      <c r="B122" s="18" t="s">
        <v>18</v>
      </c>
      <c r="C122" s="54"/>
      <c r="D122" s="10">
        <f>SUM(D123:D125)</f>
        <v>16352</v>
      </c>
      <c r="E122" s="10">
        <f>SUM(E123:E125)</f>
        <v>12008</v>
      </c>
      <c r="F122" s="10">
        <f>SUM(F123:F125)</f>
        <v>0</v>
      </c>
      <c r="G122" s="10">
        <f>SUM(G123:G125)</f>
        <v>4344</v>
      </c>
    </row>
    <row r="123" spans="1:7" ht="15" customHeight="1" x14ac:dyDescent="0.25">
      <c r="A123" s="31"/>
      <c r="B123" s="52"/>
      <c r="C123" s="54" t="s">
        <v>25</v>
      </c>
      <c r="D123" s="10">
        <f>E123+G123</f>
        <v>5007</v>
      </c>
      <c r="E123" s="29">
        <v>5007</v>
      </c>
      <c r="F123" s="29"/>
      <c r="G123" s="29"/>
    </row>
    <row r="124" spans="1:7" ht="15" customHeight="1" x14ac:dyDescent="0.25">
      <c r="A124" s="31"/>
      <c r="B124" s="67"/>
      <c r="C124" s="54" t="s">
        <v>33</v>
      </c>
      <c r="D124" s="10">
        <f>E124+G124</f>
        <v>1725</v>
      </c>
      <c r="E124" s="29">
        <v>1725</v>
      </c>
      <c r="F124" s="29"/>
      <c r="G124" s="29"/>
    </row>
    <row r="125" spans="1:7" ht="15" customHeight="1" x14ac:dyDescent="0.25">
      <c r="A125" s="31"/>
      <c r="B125" s="67"/>
      <c r="C125" s="54" t="s">
        <v>22</v>
      </c>
      <c r="D125" s="10">
        <f>E125+G125</f>
        <v>9620</v>
      </c>
      <c r="E125" s="29">
        <v>5276</v>
      </c>
      <c r="F125" s="29"/>
      <c r="G125" s="29">
        <v>4344</v>
      </c>
    </row>
    <row r="126" spans="1:7" ht="15" customHeight="1" x14ac:dyDescent="0.25">
      <c r="A126" s="27" t="s">
        <v>107</v>
      </c>
      <c r="B126" s="21" t="s">
        <v>19</v>
      </c>
      <c r="C126" s="59"/>
      <c r="D126" s="10">
        <f>SUM(D127:D128)</f>
        <v>515123</v>
      </c>
      <c r="E126" s="10">
        <f>SUM(E127:E128)</f>
        <v>515123</v>
      </c>
      <c r="F126" s="10">
        <f>SUM(F127:F128)</f>
        <v>0</v>
      </c>
      <c r="G126" s="10">
        <f>SUM(G127:G128)</f>
        <v>0</v>
      </c>
    </row>
    <row r="127" spans="1:7" ht="15" customHeight="1" x14ac:dyDescent="0.25">
      <c r="A127" s="31"/>
      <c r="B127" s="49"/>
      <c r="C127" s="59" t="s">
        <v>33</v>
      </c>
      <c r="D127" s="10">
        <f>E127+G127</f>
        <v>137727</v>
      </c>
      <c r="E127" s="29">
        <v>137727</v>
      </c>
      <c r="F127" s="29"/>
      <c r="G127" s="29"/>
    </row>
    <row r="128" spans="1:7" ht="15" customHeight="1" x14ac:dyDescent="0.25">
      <c r="A128" s="31"/>
      <c r="B128" s="49"/>
      <c r="C128" s="59" t="s">
        <v>22</v>
      </c>
      <c r="D128" s="10">
        <f>E128+G128</f>
        <v>377396</v>
      </c>
      <c r="E128" s="29">
        <v>377396</v>
      </c>
      <c r="F128" s="29"/>
      <c r="G128" s="29"/>
    </row>
    <row r="129" spans="1:7" ht="15.95" customHeight="1" x14ac:dyDescent="0.25">
      <c r="A129" s="68" t="s">
        <v>108</v>
      </c>
      <c r="B129" s="35" t="s">
        <v>196</v>
      </c>
      <c r="C129" s="17"/>
      <c r="D129" s="1">
        <f>D79+D86+D90+D94+D98+D102+D106+D110+D114+D118+D122+D126</f>
        <v>2228766</v>
      </c>
      <c r="E129" s="1">
        <f>E79+E86+E90+E94+E98+E102+E106+E110+E114+E118+E122+E126</f>
        <v>2022122</v>
      </c>
      <c r="F129" s="1">
        <f>F79+F86+F90+F94+F98+F102+F106+F110+F114+F118+F122+F126</f>
        <v>0</v>
      </c>
      <c r="G129" s="1">
        <f>G79+G86+G90+G94+G98+G102+G106+G110+G114+G118+G122+G126</f>
        <v>206644</v>
      </c>
    </row>
    <row r="130" spans="1:7" ht="27.95" customHeight="1" x14ac:dyDescent="0.25">
      <c r="A130" s="69"/>
      <c r="B130" s="70" t="s">
        <v>187</v>
      </c>
      <c r="C130" s="20"/>
      <c r="D130" s="71">
        <f>D83</f>
        <v>1013670</v>
      </c>
      <c r="E130" s="71">
        <f>E83</f>
        <v>1013670</v>
      </c>
      <c r="F130" s="71">
        <f>F83</f>
        <v>0</v>
      </c>
      <c r="G130" s="71">
        <f>G83</f>
        <v>0</v>
      </c>
    </row>
    <row r="131" spans="1:7" ht="15.95" customHeight="1" x14ac:dyDescent="0.25">
      <c r="A131" s="13" t="s">
        <v>109</v>
      </c>
      <c r="B131" s="271" t="s">
        <v>70</v>
      </c>
      <c r="C131" s="269"/>
      <c r="D131" s="269"/>
      <c r="E131" s="269"/>
      <c r="F131" s="269"/>
      <c r="G131" s="270"/>
    </row>
    <row r="132" spans="1:7" ht="15" customHeight="1" x14ac:dyDescent="0.25">
      <c r="A132" s="7" t="s">
        <v>110</v>
      </c>
      <c r="B132" s="18" t="s">
        <v>20</v>
      </c>
      <c r="C132" s="9" t="s">
        <v>34</v>
      </c>
      <c r="D132" s="10">
        <f>E132+G132</f>
        <v>10137</v>
      </c>
      <c r="E132" s="10">
        <v>10137</v>
      </c>
      <c r="F132" s="10"/>
      <c r="G132" s="10"/>
    </row>
    <row r="133" spans="1:7" ht="15" customHeight="1" x14ac:dyDescent="0.25">
      <c r="A133" s="7" t="s">
        <v>111</v>
      </c>
      <c r="B133" s="21" t="s">
        <v>78</v>
      </c>
      <c r="C133" s="22" t="s">
        <v>34</v>
      </c>
      <c r="D133" s="10">
        <f>E133+G133</f>
        <v>29296</v>
      </c>
      <c r="E133" s="10">
        <v>29296</v>
      </c>
      <c r="F133" s="10">
        <v>22367</v>
      </c>
      <c r="G133" s="10"/>
    </row>
    <row r="134" spans="1:7" ht="15.95" customHeight="1" x14ac:dyDescent="0.25">
      <c r="A134" s="15" t="s">
        <v>112</v>
      </c>
      <c r="B134" s="19" t="s">
        <v>197</v>
      </c>
      <c r="C134" s="20"/>
      <c r="D134" s="1">
        <f>D132+D133</f>
        <v>39433</v>
      </c>
      <c r="E134" s="1">
        <f>E132+E133</f>
        <v>39433</v>
      </c>
      <c r="F134" s="1">
        <f>F132+F133</f>
        <v>22367</v>
      </c>
      <c r="G134" s="1">
        <f>G132+G133</f>
        <v>0</v>
      </c>
    </row>
    <row r="135" spans="1:7" ht="15.95" customHeight="1" x14ac:dyDescent="0.25">
      <c r="A135" s="13" t="s">
        <v>113</v>
      </c>
      <c r="B135" s="271" t="s">
        <v>190</v>
      </c>
      <c r="C135" s="272"/>
      <c r="D135" s="272"/>
      <c r="E135" s="272"/>
      <c r="F135" s="272"/>
      <c r="G135" s="273"/>
    </row>
    <row r="136" spans="1:7" ht="15" customHeight="1" x14ac:dyDescent="0.25">
      <c r="A136" s="7" t="s">
        <v>114</v>
      </c>
      <c r="B136" s="48" t="s">
        <v>20</v>
      </c>
      <c r="C136" s="22"/>
      <c r="D136" s="10">
        <f>SUM(D137:D138)</f>
        <v>440467</v>
      </c>
      <c r="E136" s="10">
        <f>SUM(E137:E138)</f>
        <v>359374</v>
      </c>
      <c r="F136" s="10">
        <f>SUM(F137:F138)</f>
        <v>68635</v>
      </c>
      <c r="G136" s="10">
        <f>SUM(G137:G138)</f>
        <v>81093</v>
      </c>
    </row>
    <row r="137" spans="1:7" ht="15" customHeight="1" x14ac:dyDescent="0.25">
      <c r="A137" s="13"/>
      <c r="B137" s="72"/>
      <c r="C137" s="22" t="s">
        <v>32</v>
      </c>
      <c r="D137" s="10">
        <f t="shared" ref="D137:D175" si="0">E137+G137</f>
        <v>4344</v>
      </c>
      <c r="E137" s="33">
        <v>4344</v>
      </c>
      <c r="F137" s="33"/>
      <c r="G137" s="33"/>
    </row>
    <row r="138" spans="1:7" ht="15" customHeight="1" x14ac:dyDescent="0.25">
      <c r="A138" s="13"/>
      <c r="B138" s="72"/>
      <c r="C138" s="22" t="s">
        <v>57</v>
      </c>
      <c r="D138" s="10">
        <f t="shared" si="0"/>
        <v>436123</v>
      </c>
      <c r="E138" s="33">
        <v>355030</v>
      </c>
      <c r="F138" s="33">
        <v>68635</v>
      </c>
      <c r="G138" s="33">
        <v>81093</v>
      </c>
    </row>
    <row r="139" spans="1:7" ht="15" customHeight="1" x14ac:dyDescent="0.25">
      <c r="A139" s="7" t="s">
        <v>115</v>
      </c>
      <c r="B139" s="48" t="s">
        <v>62</v>
      </c>
      <c r="C139" s="22" t="s">
        <v>57</v>
      </c>
      <c r="D139" s="10">
        <f t="shared" si="0"/>
        <v>131788</v>
      </c>
      <c r="E139" s="10">
        <v>131788</v>
      </c>
      <c r="F139" s="10">
        <v>81361</v>
      </c>
      <c r="G139" s="10"/>
    </row>
    <row r="140" spans="1:7" ht="15" customHeight="1" x14ac:dyDescent="0.25">
      <c r="A140" s="7" t="s">
        <v>116</v>
      </c>
      <c r="B140" s="21" t="s">
        <v>35</v>
      </c>
      <c r="C140" s="22" t="s">
        <v>57</v>
      </c>
      <c r="D140" s="10">
        <f t="shared" si="0"/>
        <v>106635</v>
      </c>
      <c r="E140" s="10">
        <v>106635</v>
      </c>
      <c r="F140" s="10">
        <v>58586</v>
      </c>
      <c r="G140" s="10"/>
    </row>
    <row r="141" spans="1:7" ht="15" customHeight="1" x14ac:dyDescent="0.25">
      <c r="A141" s="7" t="s">
        <v>117</v>
      </c>
      <c r="B141" s="21" t="s">
        <v>176</v>
      </c>
      <c r="C141" s="22" t="s">
        <v>57</v>
      </c>
      <c r="D141" s="10">
        <f t="shared" si="0"/>
        <v>151493</v>
      </c>
      <c r="E141" s="10">
        <v>151493</v>
      </c>
      <c r="F141" s="10">
        <v>73611</v>
      </c>
      <c r="G141" s="10"/>
    </row>
    <row r="142" spans="1:7" ht="15" customHeight="1" x14ac:dyDescent="0.25">
      <c r="A142" s="7" t="s">
        <v>170</v>
      </c>
      <c r="B142" s="21" t="s">
        <v>184</v>
      </c>
      <c r="C142" s="22" t="s">
        <v>57</v>
      </c>
      <c r="D142" s="10">
        <f t="shared" si="0"/>
        <v>145844</v>
      </c>
      <c r="E142" s="10">
        <v>145844</v>
      </c>
      <c r="F142" s="10">
        <v>84645</v>
      </c>
      <c r="G142" s="10"/>
    </row>
    <row r="143" spans="1:7" ht="15" customHeight="1" x14ac:dyDescent="0.25">
      <c r="A143" s="11" t="s">
        <v>171</v>
      </c>
      <c r="B143" s="12" t="s">
        <v>163</v>
      </c>
      <c r="C143" s="22" t="s">
        <v>57</v>
      </c>
      <c r="D143" s="10">
        <f t="shared" si="0"/>
        <v>90158</v>
      </c>
      <c r="E143" s="10">
        <v>90158</v>
      </c>
      <c r="F143" s="10">
        <v>47376</v>
      </c>
      <c r="G143" s="10"/>
    </row>
    <row r="144" spans="1:7" ht="15" customHeight="1" x14ac:dyDescent="0.25">
      <c r="A144" s="13" t="s">
        <v>118</v>
      </c>
      <c r="B144" s="23" t="s">
        <v>46</v>
      </c>
      <c r="C144" s="22" t="s">
        <v>57</v>
      </c>
      <c r="D144" s="10">
        <f t="shared" si="0"/>
        <v>139784</v>
      </c>
      <c r="E144" s="10">
        <v>139784</v>
      </c>
      <c r="F144" s="10">
        <v>87329</v>
      </c>
      <c r="G144" s="10"/>
    </row>
    <row r="145" spans="1:7" ht="15" customHeight="1" x14ac:dyDescent="0.25">
      <c r="A145" s="7" t="s">
        <v>172</v>
      </c>
      <c r="B145" s="21" t="s">
        <v>45</v>
      </c>
      <c r="C145" s="22" t="s">
        <v>57</v>
      </c>
      <c r="D145" s="10">
        <f t="shared" si="0"/>
        <v>103673</v>
      </c>
      <c r="E145" s="10">
        <v>102973</v>
      </c>
      <c r="F145" s="10">
        <v>68568</v>
      </c>
      <c r="G145" s="10">
        <v>700</v>
      </c>
    </row>
    <row r="146" spans="1:7" ht="15" customHeight="1" x14ac:dyDescent="0.25">
      <c r="A146" s="7" t="s">
        <v>173</v>
      </c>
      <c r="B146" s="21" t="s">
        <v>167</v>
      </c>
      <c r="C146" s="9" t="s">
        <v>57</v>
      </c>
      <c r="D146" s="10">
        <f t="shared" si="0"/>
        <v>217131</v>
      </c>
      <c r="E146" s="10">
        <v>217131</v>
      </c>
      <c r="F146" s="10">
        <v>96444</v>
      </c>
      <c r="G146" s="10"/>
    </row>
    <row r="147" spans="1:7" ht="15" customHeight="1" x14ac:dyDescent="0.25">
      <c r="A147" s="7" t="s">
        <v>119</v>
      </c>
      <c r="B147" s="21" t="s">
        <v>165</v>
      </c>
      <c r="C147" s="9" t="s">
        <v>57</v>
      </c>
      <c r="D147" s="10">
        <f t="shared" si="0"/>
        <v>147388</v>
      </c>
      <c r="E147" s="10">
        <v>147388</v>
      </c>
      <c r="F147" s="10">
        <v>80112</v>
      </c>
      <c r="G147" s="10"/>
    </row>
    <row r="148" spans="1:7" ht="15" customHeight="1" x14ac:dyDescent="0.25">
      <c r="A148" s="7" t="s">
        <v>120</v>
      </c>
      <c r="B148" s="21" t="s">
        <v>164</v>
      </c>
      <c r="C148" s="9" t="s">
        <v>57</v>
      </c>
      <c r="D148" s="10">
        <f t="shared" si="0"/>
        <v>125912</v>
      </c>
      <c r="E148" s="10">
        <v>125912</v>
      </c>
      <c r="F148" s="10">
        <v>71545</v>
      </c>
      <c r="G148" s="10"/>
    </row>
    <row r="149" spans="1:7" ht="15" customHeight="1" x14ac:dyDescent="0.25">
      <c r="A149" s="7" t="s">
        <v>121</v>
      </c>
      <c r="B149" s="21" t="s">
        <v>166</v>
      </c>
      <c r="C149" s="9" t="s">
        <v>57</v>
      </c>
      <c r="D149" s="10">
        <f t="shared" si="0"/>
        <v>136836</v>
      </c>
      <c r="E149" s="10">
        <v>136836</v>
      </c>
      <c r="F149" s="10">
        <v>75883</v>
      </c>
      <c r="G149" s="10"/>
    </row>
    <row r="150" spans="1:7" ht="15" customHeight="1" x14ac:dyDescent="0.25">
      <c r="A150" s="7" t="s">
        <v>122</v>
      </c>
      <c r="B150" s="24" t="s">
        <v>52</v>
      </c>
      <c r="C150" s="22" t="s">
        <v>57</v>
      </c>
      <c r="D150" s="10">
        <f t="shared" si="0"/>
        <v>165779</v>
      </c>
      <c r="E150" s="10">
        <v>99166</v>
      </c>
      <c r="F150" s="10">
        <v>53883</v>
      </c>
      <c r="G150" s="10">
        <v>66613</v>
      </c>
    </row>
    <row r="151" spans="1:7" ht="15" customHeight="1" x14ac:dyDescent="0.25">
      <c r="A151" s="7" t="s">
        <v>123</v>
      </c>
      <c r="B151" s="24" t="s">
        <v>51</v>
      </c>
      <c r="C151" s="22" t="s">
        <v>57</v>
      </c>
      <c r="D151" s="10">
        <f t="shared" si="0"/>
        <v>89244</v>
      </c>
      <c r="E151" s="10">
        <v>88594</v>
      </c>
      <c r="F151" s="10">
        <v>58633</v>
      </c>
      <c r="G151" s="10">
        <v>650</v>
      </c>
    </row>
    <row r="152" spans="1:7" ht="15" customHeight="1" x14ac:dyDescent="0.25">
      <c r="A152" s="7" t="s">
        <v>183</v>
      </c>
      <c r="B152" s="21" t="s">
        <v>47</v>
      </c>
      <c r="C152" s="22" t="s">
        <v>57</v>
      </c>
      <c r="D152" s="10">
        <f t="shared" si="0"/>
        <v>93010</v>
      </c>
      <c r="E152" s="10">
        <v>93010</v>
      </c>
      <c r="F152" s="10">
        <v>59256</v>
      </c>
      <c r="G152" s="10"/>
    </row>
    <row r="153" spans="1:7" ht="15" customHeight="1" x14ac:dyDescent="0.25">
      <c r="A153" s="7" t="s">
        <v>124</v>
      </c>
      <c r="B153" s="21" t="s">
        <v>50</v>
      </c>
      <c r="C153" s="22" t="s">
        <v>57</v>
      </c>
      <c r="D153" s="10">
        <f t="shared" si="0"/>
        <v>70664</v>
      </c>
      <c r="E153" s="10">
        <v>70664</v>
      </c>
      <c r="F153" s="10">
        <v>46736</v>
      </c>
      <c r="G153" s="10"/>
    </row>
    <row r="154" spans="1:7" ht="15" customHeight="1" x14ac:dyDescent="0.25">
      <c r="A154" s="7" t="s">
        <v>125</v>
      </c>
      <c r="B154" s="21" t="s">
        <v>182</v>
      </c>
      <c r="C154" s="22" t="s">
        <v>57</v>
      </c>
      <c r="D154" s="10">
        <f t="shared" si="0"/>
        <v>142154</v>
      </c>
      <c r="E154" s="10">
        <v>127673</v>
      </c>
      <c r="F154" s="10">
        <v>74102</v>
      </c>
      <c r="G154" s="10">
        <v>14481</v>
      </c>
    </row>
    <row r="155" spans="1:7" ht="15" customHeight="1" x14ac:dyDescent="0.25">
      <c r="A155" s="7" t="s">
        <v>126</v>
      </c>
      <c r="B155" s="21" t="s">
        <v>49</v>
      </c>
      <c r="C155" s="22" t="s">
        <v>57</v>
      </c>
      <c r="D155" s="10">
        <f t="shared" si="0"/>
        <v>73666</v>
      </c>
      <c r="E155" s="10">
        <v>73666</v>
      </c>
      <c r="F155" s="10">
        <v>47060</v>
      </c>
      <c r="G155" s="10"/>
    </row>
    <row r="156" spans="1:7" ht="15" customHeight="1" x14ac:dyDescent="0.25">
      <c r="A156" s="7" t="s">
        <v>127</v>
      </c>
      <c r="B156" s="21" t="s">
        <v>48</v>
      </c>
      <c r="C156" s="22" t="s">
        <v>57</v>
      </c>
      <c r="D156" s="10">
        <f t="shared" si="0"/>
        <v>69326</v>
      </c>
      <c r="E156" s="10">
        <v>69326</v>
      </c>
      <c r="F156" s="10">
        <v>45494</v>
      </c>
      <c r="G156" s="10"/>
    </row>
    <row r="157" spans="1:7" ht="15" customHeight="1" x14ac:dyDescent="0.25">
      <c r="A157" s="7" t="s">
        <v>128</v>
      </c>
      <c r="B157" s="24" t="s">
        <v>53</v>
      </c>
      <c r="C157" s="22" t="s">
        <v>57</v>
      </c>
      <c r="D157" s="10">
        <f t="shared" si="0"/>
        <v>80943</v>
      </c>
      <c r="E157" s="10">
        <v>80943</v>
      </c>
      <c r="F157" s="10">
        <v>49739</v>
      </c>
      <c r="G157" s="10"/>
    </row>
    <row r="158" spans="1:7" ht="15" customHeight="1" x14ac:dyDescent="0.25">
      <c r="A158" s="7" t="s">
        <v>179</v>
      </c>
      <c r="B158" s="21" t="s">
        <v>71</v>
      </c>
      <c r="C158" s="22" t="s">
        <v>57</v>
      </c>
      <c r="D158" s="10">
        <f t="shared" si="0"/>
        <v>90783</v>
      </c>
      <c r="E158" s="10">
        <v>90783</v>
      </c>
      <c r="F158" s="10">
        <v>49078</v>
      </c>
      <c r="G158" s="10"/>
    </row>
    <row r="159" spans="1:7" ht="15" customHeight="1" x14ac:dyDescent="0.25">
      <c r="A159" s="7" t="s">
        <v>129</v>
      </c>
      <c r="B159" s="21" t="s">
        <v>44</v>
      </c>
      <c r="C159" s="22" t="s">
        <v>57</v>
      </c>
      <c r="D159" s="10">
        <f t="shared" si="0"/>
        <v>133415</v>
      </c>
      <c r="E159" s="10">
        <v>133415</v>
      </c>
      <c r="F159" s="10">
        <v>79446</v>
      </c>
      <c r="G159" s="10"/>
    </row>
    <row r="160" spans="1:7" ht="15" customHeight="1" x14ac:dyDescent="0.25">
      <c r="A160" s="7" t="s">
        <v>130</v>
      </c>
      <c r="B160" s="24" t="s">
        <v>43</v>
      </c>
      <c r="C160" s="22" t="s">
        <v>57</v>
      </c>
      <c r="D160" s="10">
        <f t="shared" si="0"/>
        <v>72153</v>
      </c>
      <c r="E160" s="10">
        <v>72153</v>
      </c>
      <c r="F160" s="10">
        <v>40472</v>
      </c>
      <c r="G160" s="10"/>
    </row>
    <row r="161" spans="1:7" ht="15" customHeight="1" x14ac:dyDescent="0.25">
      <c r="A161" s="7" t="s">
        <v>131</v>
      </c>
      <c r="B161" s="21" t="s">
        <v>177</v>
      </c>
      <c r="C161" s="22" t="s">
        <v>57</v>
      </c>
      <c r="D161" s="10">
        <f t="shared" si="0"/>
        <v>96687</v>
      </c>
      <c r="E161" s="10">
        <v>96687</v>
      </c>
      <c r="F161" s="10">
        <v>64452</v>
      </c>
      <c r="G161" s="10"/>
    </row>
    <row r="162" spans="1:7" ht="15" customHeight="1" x14ac:dyDescent="0.25">
      <c r="A162" s="7" t="s">
        <v>132</v>
      </c>
      <c r="B162" s="21" t="s">
        <v>168</v>
      </c>
      <c r="C162" s="22" t="s">
        <v>57</v>
      </c>
      <c r="D162" s="10">
        <f t="shared" si="0"/>
        <v>215628</v>
      </c>
      <c r="E162" s="10">
        <v>215628</v>
      </c>
      <c r="F162" s="10">
        <v>134510</v>
      </c>
      <c r="G162" s="10"/>
    </row>
    <row r="163" spans="1:7" ht="15" customHeight="1" x14ac:dyDescent="0.25">
      <c r="A163" s="7" t="s">
        <v>133</v>
      </c>
      <c r="B163" s="21" t="s">
        <v>36</v>
      </c>
      <c r="C163" s="22" t="s">
        <v>57</v>
      </c>
      <c r="D163" s="10">
        <f t="shared" si="0"/>
        <v>130675</v>
      </c>
      <c r="E163" s="10">
        <v>130675</v>
      </c>
      <c r="F163" s="10">
        <v>83543</v>
      </c>
      <c r="G163" s="10"/>
    </row>
    <row r="164" spans="1:7" ht="15" customHeight="1" x14ac:dyDescent="0.25">
      <c r="A164" s="7" t="s">
        <v>134</v>
      </c>
      <c r="B164" s="21" t="s">
        <v>38</v>
      </c>
      <c r="C164" s="22" t="s">
        <v>57</v>
      </c>
      <c r="D164" s="10">
        <f t="shared" si="0"/>
        <v>147269</v>
      </c>
      <c r="E164" s="10">
        <v>147269</v>
      </c>
      <c r="F164" s="10">
        <v>87540</v>
      </c>
      <c r="G164" s="10"/>
    </row>
    <row r="165" spans="1:7" ht="15" customHeight="1" x14ac:dyDescent="0.25">
      <c r="A165" s="7" t="s">
        <v>135</v>
      </c>
      <c r="B165" s="21" t="s">
        <v>40</v>
      </c>
      <c r="C165" s="22" t="s">
        <v>57</v>
      </c>
      <c r="D165" s="10">
        <f t="shared" si="0"/>
        <v>241682</v>
      </c>
      <c r="E165" s="10">
        <v>241682</v>
      </c>
      <c r="F165" s="10">
        <v>148623</v>
      </c>
      <c r="G165" s="10"/>
    </row>
    <row r="166" spans="1:7" ht="15" customHeight="1" x14ac:dyDescent="0.25">
      <c r="A166" s="7" t="s">
        <v>136</v>
      </c>
      <c r="B166" s="21" t="s">
        <v>39</v>
      </c>
      <c r="C166" s="22" t="s">
        <v>57</v>
      </c>
      <c r="D166" s="10">
        <f t="shared" si="0"/>
        <v>142631</v>
      </c>
      <c r="E166" s="10">
        <v>142631</v>
      </c>
      <c r="F166" s="10">
        <v>88903</v>
      </c>
      <c r="G166" s="10"/>
    </row>
    <row r="167" spans="1:7" ht="15" customHeight="1" x14ac:dyDescent="0.25">
      <c r="A167" s="7" t="s">
        <v>137</v>
      </c>
      <c r="B167" s="18" t="s">
        <v>37</v>
      </c>
      <c r="C167" s="9" t="s">
        <v>57</v>
      </c>
      <c r="D167" s="10">
        <f t="shared" si="0"/>
        <v>204338</v>
      </c>
      <c r="E167" s="10">
        <v>204338</v>
      </c>
      <c r="F167" s="10">
        <v>124869</v>
      </c>
      <c r="G167" s="10"/>
    </row>
    <row r="168" spans="1:7" ht="15" customHeight="1" x14ac:dyDescent="0.25">
      <c r="A168" s="7" t="s">
        <v>138</v>
      </c>
      <c r="B168" s="25" t="s">
        <v>41</v>
      </c>
      <c r="C168" s="9" t="s">
        <v>57</v>
      </c>
      <c r="D168" s="10">
        <f t="shared" si="0"/>
        <v>58455</v>
      </c>
      <c r="E168" s="10">
        <v>58455</v>
      </c>
      <c r="F168" s="10">
        <v>36747</v>
      </c>
      <c r="G168" s="10"/>
    </row>
    <row r="169" spans="1:7" ht="15" customHeight="1" x14ac:dyDescent="0.25">
      <c r="A169" s="7" t="s">
        <v>139</v>
      </c>
      <c r="B169" s="25" t="s">
        <v>42</v>
      </c>
      <c r="C169" s="9" t="s">
        <v>57</v>
      </c>
      <c r="D169" s="10">
        <f t="shared" si="0"/>
        <v>80472</v>
      </c>
      <c r="E169" s="10">
        <v>80472</v>
      </c>
      <c r="F169" s="10">
        <v>51916</v>
      </c>
      <c r="G169" s="10"/>
    </row>
    <row r="170" spans="1:7" ht="15" customHeight="1" x14ac:dyDescent="0.25">
      <c r="A170" s="7" t="s">
        <v>140</v>
      </c>
      <c r="B170" s="18" t="s">
        <v>55</v>
      </c>
      <c r="C170" s="9" t="s">
        <v>57</v>
      </c>
      <c r="D170" s="10">
        <f t="shared" si="0"/>
        <v>58219</v>
      </c>
      <c r="E170" s="10">
        <v>58219</v>
      </c>
      <c r="F170" s="10">
        <v>44413</v>
      </c>
      <c r="G170" s="10"/>
    </row>
    <row r="171" spans="1:7" ht="15" customHeight="1" x14ac:dyDescent="0.25">
      <c r="A171" s="7" t="s">
        <v>180</v>
      </c>
      <c r="B171" s="18" t="s">
        <v>54</v>
      </c>
      <c r="C171" s="9" t="s">
        <v>57</v>
      </c>
      <c r="D171" s="10">
        <f t="shared" si="0"/>
        <v>480244</v>
      </c>
      <c r="E171" s="10">
        <v>480244</v>
      </c>
      <c r="F171" s="10">
        <v>359313</v>
      </c>
      <c r="G171" s="10"/>
    </row>
    <row r="172" spans="1:7" ht="15" customHeight="1" x14ac:dyDescent="0.25">
      <c r="A172" s="7" t="s">
        <v>141</v>
      </c>
      <c r="B172" s="18" t="s">
        <v>73</v>
      </c>
      <c r="C172" s="9" t="s">
        <v>57</v>
      </c>
      <c r="D172" s="10">
        <f t="shared" si="0"/>
        <v>56223</v>
      </c>
      <c r="E172" s="10">
        <v>56223</v>
      </c>
      <c r="F172" s="10">
        <v>40458</v>
      </c>
      <c r="G172" s="10"/>
    </row>
    <row r="173" spans="1:7" ht="15" customHeight="1" x14ac:dyDescent="0.25">
      <c r="A173" s="7" t="s">
        <v>142</v>
      </c>
      <c r="B173" s="18" t="s">
        <v>56</v>
      </c>
      <c r="C173" s="9" t="s">
        <v>57</v>
      </c>
      <c r="D173" s="10">
        <f t="shared" si="0"/>
        <v>55516</v>
      </c>
      <c r="E173" s="10">
        <v>55516</v>
      </c>
      <c r="F173" s="10">
        <v>40173</v>
      </c>
      <c r="G173" s="10"/>
    </row>
    <row r="174" spans="1:7" ht="15" customHeight="1" x14ac:dyDescent="0.25">
      <c r="A174" s="7" t="s">
        <v>143</v>
      </c>
      <c r="B174" s="18" t="s">
        <v>185</v>
      </c>
      <c r="C174" s="9" t="s">
        <v>57</v>
      </c>
      <c r="D174" s="10">
        <f t="shared" si="0"/>
        <v>135780</v>
      </c>
      <c r="E174" s="10">
        <v>135780</v>
      </c>
      <c r="F174" s="10">
        <v>75487</v>
      </c>
      <c r="G174" s="10"/>
    </row>
    <row r="175" spans="1:7" s="26" customFormat="1" ht="15" customHeight="1" x14ac:dyDescent="0.25">
      <c r="A175" s="7" t="s">
        <v>144</v>
      </c>
      <c r="B175" s="18" t="s">
        <v>186</v>
      </c>
      <c r="C175" s="9" t="s">
        <v>57</v>
      </c>
      <c r="D175" s="10">
        <f t="shared" si="0"/>
        <v>12206</v>
      </c>
      <c r="E175" s="10">
        <v>12206</v>
      </c>
      <c r="F175" s="10">
        <v>9319</v>
      </c>
      <c r="G175" s="10"/>
    </row>
    <row r="176" spans="1:7" ht="15.95" customHeight="1" x14ac:dyDescent="0.25">
      <c r="A176" s="15" t="s">
        <v>146</v>
      </c>
      <c r="B176" s="19" t="s">
        <v>198</v>
      </c>
      <c r="C176" s="17"/>
      <c r="D176" s="1">
        <f>D136+SUM(D139:D175)</f>
        <v>5134271</v>
      </c>
      <c r="E176" s="1">
        <f>E136+SUM(E139:E175)</f>
        <v>4970734</v>
      </c>
      <c r="F176" s="1">
        <f>F136+SUM(F139:F175)</f>
        <v>2888260</v>
      </c>
      <c r="G176" s="1">
        <f>G136+SUM(G139:G175)</f>
        <v>163537</v>
      </c>
    </row>
    <row r="177" spans="1:7" ht="15.95" customHeight="1" x14ac:dyDescent="0.25">
      <c r="A177" s="13" t="s">
        <v>147</v>
      </c>
      <c r="B177" s="274" t="s">
        <v>203</v>
      </c>
      <c r="C177" s="279"/>
      <c r="D177" s="279"/>
      <c r="E177" s="279"/>
      <c r="F177" s="279"/>
      <c r="G177" s="279"/>
    </row>
    <row r="178" spans="1:7" ht="15" customHeight="1" x14ac:dyDescent="0.25">
      <c r="A178" s="7" t="s">
        <v>181</v>
      </c>
      <c r="B178" s="55" t="s">
        <v>20</v>
      </c>
      <c r="C178" s="73"/>
      <c r="D178" s="10">
        <f>SUM(D179:D180)</f>
        <v>145924</v>
      </c>
      <c r="E178" s="10">
        <f>SUM(E179:E180)</f>
        <v>141580</v>
      </c>
      <c r="F178" s="10">
        <f>SUM(F179:F180)</f>
        <v>0</v>
      </c>
      <c r="G178" s="10">
        <f>SUM(G179:G180)</f>
        <v>4344</v>
      </c>
    </row>
    <row r="179" spans="1:7" ht="15" customHeight="1" x14ac:dyDescent="0.25">
      <c r="A179" s="13"/>
      <c r="B179" s="74"/>
      <c r="C179" s="22" t="s">
        <v>25</v>
      </c>
      <c r="D179" s="10">
        <f>E179+G179</f>
        <v>133474</v>
      </c>
      <c r="E179" s="33">
        <v>133474</v>
      </c>
      <c r="F179" s="33"/>
      <c r="G179" s="33"/>
    </row>
    <row r="180" spans="1:7" ht="15" customHeight="1" x14ac:dyDescent="0.25">
      <c r="A180" s="13"/>
      <c r="B180" s="75"/>
      <c r="C180" s="22" t="s">
        <v>32</v>
      </c>
      <c r="D180" s="10">
        <f>E180+G180</f>
        <v>12450</v>
      </c>
      <c r="E180" s="33">
        <v>8106</v>
      </c>
      <c r="F180" s="33"/>
      <c r="G180" s="33">
        <v>4344</v>
      </c>
    </row>
    <row r="181" spans="1:7" ht="15.95" customHeight="1" x14ac:dyDescent="0.25">
      <c r="A181" s="15" t="s">
        <v>148</v>
      </c>
      <c r="B181" s="19" t="s">
        <v>199</v>
      </c>
      <c r="C181" s="17"/>
      <c r="D181" s="1">
        <f>D178</f>
        <v>145924</v>
      </c>
      <c r="E181" s="1">
        <f>E178</f>
        <v>141580</v>
      </c>
      <c r="F181" s="1">
        <f>F178</f>
        <v>0</v>
      </c>
      <c r="G181" s="1">
        <f>G178</f>
        <v>4344</v>
      </c>
    </row>
    <row r="182" spans="1:7" ht="15.95" customHeight="1" x14ac:dyDescent="0.25">
      <c r="A182" s="13" t="s">
        <v>206</v>
      </c>
      <c r="B182" s="274" t="s">
        <v>74</v>
      </c>
      <c r="C182" s="267"/>
      <c r="D182" s="267"/>
      <c r="E182" s="267"/>
      <c r="F182" s="267"/>
      <c r="G182" s="267"/>
    </row>
    <row r="183" spans="1:7" ht="15" customHeight="1" x14ac:dyDescent="0.25">
      <c r="A183" s="27" t="s">
        <v>207</v>
      </c>
      <c r="B183" s="55" t="s">
        <v>20</v>
      </c>
      <c r="C183" s="28" t="s">
        <v>32</v>
      </c>
      <c r="D183" s="10">
        <f t="shared" ref="D183:D198" si="1">E183+G183</f>
        <v>347721</v>
      </c>
      <c r="E183" s="29">
        <v>314352</v>
      </c>
      <c r="F183" s="29"/>
      <c r="G183" s="29">
        <v>33369</v>
      </c>
    </row>
    <row r="184" spans="1:7" ht="15" customHeight="1" x14ac:dyDescent="0.25">
      <c r="A184" s="27" t="s">
        <v>208</v>
      </c>
      <c r="B184" s="21" t="s">
        <v>7</v>
      </c>
      <c r="C184" s="28" t="s">
        <v>32</v>
      </c>
      <c r="D184" s="10">
        <f t="shared" si="1"/>
        <v>22393</v>
      </c>
      <c r="E184" s="29">
        <v>22393</v>
      </c>
      <c r="F184" s="29">
        <v>11553</v>
      </c>
      <c r="G184" s="29"/>
    </row>
    <row r="185" spans="1:7" ht="15" customHeight="1" x14ac:dyDescent="0.25">
      <c r="A185" s="27" t="s">
        <v>209</v>
      </c>
      <c r="B185" s="21" t="s">
        <v>10</v>
      </c>
      <c r="C185" s="28" t="s">
        <v>32</v>
      </c>
      <c r="D185" s="10">
        <f t="shared" si="1"/>
        <v>21800</v>
      </c>
      <c r="E185" s="29">
        <v>21399</v>
      </c>
      <c r="F185" s="29">
        <v>12892</v>
      </c>
      <c r="G185" s="29">
        <v>401</v>
      </c>
    </row>
    <row r="186" spans="1:7" ht="15" customHeight="1" x14ac:dyDescent="0.25">
      <c r="A186" s="27" t="s">
        <v>210</v>
      </c>
      <c r="B186" s="21" t="s">
        <v>11</v>
      </c>
      <c r="C186" s="28" t="s">
        <v>32</v>
      </c>
      <c r="D186" s="10">
        <f t="shared" si="1"/>
        <v>60720</v>
      </c>
      <c r="E186" s="29">
        <v>60720</v>
      </c>
      <c r="F186" s="29">
        <v>37190</v>
      </c>
      <c r="G186" s="29"/>
    </row>
    <row r="187" spans="1:7" ht="15" customHeight="1" x14ac:dyDescent="0.25">
      <c r="A187" s="30" t="s">
        <v>211</v>
      </c>
      <c r="B187" s="21" t="s">
        <v>15</v>
      </c>
      <c r="C187" s="28" t="s">
        <v>32</v>
      </c>
      <c r="D187" s="10">
        <f t="shared" si="1"/>
        <v>23791</v>
      </c>
      <c r="E187" s="29">
        <v>23791</v>
      </c>
      <c r="F187" s="29">
        <v>14173</v>
      </c>
      <c r="G187" s="29"/>
    </row>
    <row r="188" spans="1:7" ht="15" customHeight="1" x14ac:dyDescent="0.25">
      <c r="A188" s="31" t="s">
        <v>212</v>
      </c>
      <c r="B188" s="21" t="s">
        <v>27</v>
      </c>
      <c r="C188" s="28" t="s">
        <v>32</v>
      </c>
      <c r="D188" s="10">
        <f t="shared" si="1"/>
        <v>187402</v>
      </c>
      <c r="E188" s="29">
        <v>187402</v>
      </c>
      <c r="F188" s="29">
        <v>121428</v>
      </c>
      <c r="G188" s="29"/>
    </row>
    <row r="189" spans="1:7" ht="15" customHeight="1" x14ac:dyDescent="0.25">
      <c r="A189" s="27" t="s">
        <v>213</v>
      </c>
      <c r="B189" s="21" t="s">
        <v>178</v>
      </c>
      <c r="C189" s="28" t="s">
        <v>32</v>
      </c>
      <c r="D189" s="10">
        <f t="shared" si="1"/>
        <v>14637</v>
      </c>
      <c r="E189" s="29">
        <v>14637</v>
      </c>
      <c r="F189" s="29">
        <v>11175</v>
      </c>
      <c r="G189" s="29"/>
    </row>
    <row r="190" spans="1:7" ht="15" customHeight="1" x14ac:dyDescent="0.25">
      <c r="A190" s="27" t="s">
        <v>214</v>
      </c>
      <c r="B190" s="21" t="s">
        <v>64</v>
      </c>
      <c r="C190" s="28" t="s">
        <v>32</v>
      </c>
      <c r="D190" s="10">
        <f t="shared" si="1"/>
        <v>51743</v>
      </c>
      <c r="E190" s="29">
        <v>51743</v>
      </c>
      <c r="F190" s="29">
        <v>36719</v>
      </c>
      <c r="G190" s="29"/>
    </row>
    <row r="191" spans="1:7" ht="15" customHeight="1" x14ac:dyDescent="0.25">
      <c r="A191" s="27" t="s">
        <v>215</v>
      </c>
      <c r="B191" s="21" t="s">
        <v>65</v>
      </c>
      <c r="C191" s="28" t="s">
        <v>32</v>
      </c>
      <c r="D191" s="10">
        <f t="shared" si="1"/>
        <v>41300</v>
      </c>
      <c r="E191" s="29">
        <v>41300</v>
      </c>
      <c r="F191" s="29">
        <v>26269</v>
      </c>
      <c r="G191" s="29"/>
    </row>
    <row r="192" spans="1:7" ht="15" customHeight="1" x14ac:dyDescent="0.25">
      <c r="A192" s="27" t="s">
        <v>216</v>
      </c>
      <c r="B192" s="21" t="s">
        <v>28</v>
      </c>
      <c r="C192" s="28" t="s">
        <v>32</v>
      </c>
      <c r="D192" s="10">
        <f t="shared" si="1"/>
        <v>25375</v>
      </c>
      <c r="E192" s="29">
        <v>25375</v>
      </c>
      <c r="F192" s="29">
        <v>18754</v>
      </c>
      <c r="G192" s="29"/>
    </row>
    <row r="193" spans="1:7" ht="15" customHeight="1" x14ac:dyDescent="0.25">
      <c r="A193" s="27" t="s">
        <v>149</v>
      </c>
      <c r="B193" s="21" t="s">
        <v>29</v>
      </c>
      <c r="C193" s="28" t="s">
        <v>32</v>
      </c>
      <c r="D193" s="10">
        <f t="shared" si="1"/>
        <v>63409</v>
      </c>
      <c r="E193" s="29">
        <v>63409</v>
      </c>
      <c r="F193" s="29">
        <v>43678</v>
      </c>
      <c r="G193" s="29"/>
    </row>
    <row r="194" spans="1:7" ht="15" customHeight="1" x14ac:dyDescent="0.25">
      <c r="A194" s="27" t="s">
        <v>150</v>
      </c>
      <c r="B194" s="21" t="s">
        <v>75</v>
      </c>
      <c r="C194" s="28" t="s">
        <v>32</v>
      </c>
      <c r="D194" s="10">
        <f t="shared" si="1"/>
        <v>30829</v>
      </c>
      <c r="E194" s="29">
        <v>30829</v>
      </c>
      <c r="F194" s="29">
        <v>21636</v>
      </c>
      <c r="G194" s="29"/>
    </row>
    <row r="195" spans="1:7" ht="15" customHeight="1" x14ac:dyDescent="0.25">
      <c r="A195" s="27" t="s">
        <v>151</v>
      </c>
      <c r="B195" s="21" t="s">
        <v>169</v>
      </c>
      <c r="C195" s="28" t="s">
        <v>32</v>
      </c>
      <c r="D195" s="10">
        <f t="shared" si="1"/>
        <v>25336</v>
      </c>
      <c r="E195" s="29">
        <v>25336</v>
      </c>
      <c r="F195" s="29">
        <v>16403</v>
      </c>
      <c r="G195" s="29"/>
    </row>
    <row r="196" spans="1:7" ht="15" customHeight="1" x14ac:dyDescent="0.25">
      <c r="A196" s="27" t="s">
        <v>152</v>
      </c>
      <c r="B196" s="21" t="s">
        <v>30</v>
      </c>
      <c r="C196" s="28" t="s">
        <v>32</v>
      </c>
      <c r="D196" s="10">
        <f t="shared" si="1"/>
        <v>361499</v>
      </c>
      <c r="E196" s="29">
        <v>361499</v>
      </c>
      <c r="F196" s="29">
        <v>244039</v>
      </c>
      <c r="G196" s="29"/>
    </row>
    <row r="197" spans="1:7" ht="15" customHeight="1" x14ac:dyDescent="0.25">
      <c r="A197" s="27" t="s">
        <v>153</v>
      </c>
      <c r="B197" s="10" t="s">
        <v>31</v>
      </c>
      <c r="C197" s="28" t="s">
        <v>32</v>
      </c>
      <c r="D197" s="10">
        <f t="shared" si="1"/>
        <v>113756</v>
      </c>
      <c r="E197" s="29">
        <v>113756</v>
      </c>
      <c r="F197" s="29">
        <v>74600</v>
      </c>
      <c r="G197" s="29"/>
    </row>
    <row r="198" spans="1:7" ht="15" customHeight="1" x14ac:dyDescent="0.25">
      <c r="A198" s="27" t="s">
        <v>154</v>
      </c>
      <c r="B198" s="32" t="s">
        <v>72</v>
      </c>
      <c r="C198" s="28" t="s">
        <v>32</v>
      </c>
      <c r="D198" s="10">
        <f t="shared" si="1"/>
        <v>324424</v>
      </c>
      <c r="E198" s="29">
        <v>324424</v>
      </c>
      <c r="F198" s="29">
        <v>215716</v>
      </c>
      <c r="G198" s="29"/>
    </row>
    <row r="199" spans="1:7" ht="15.95" customHeight="1" x14ac:dyDescent="0.25">
      <c r="A199" s="15" t="s">
        <v>155</v>
      </c>
      <c r="B199" s="19" t="s">
        <v>200</v>
      </c>
      <c r="C199" s="17"/>
      <c r="D199" s="1">
        <f>SUM(D183:D198)</f>
        <v>1716135</v>
      </c>
      <c r="E199" s="1">
        <f>SUM(E183:E198)</f>
        <v>1682365</v>
      </c>
      <c r="F199" s="1">
        <f>SUM(F183:F198)</f>
        <v>906225</v>
      </c>
      <c r="G199" s="1">
        <f>SUM(G183:G198)</f>
        <v>33770</v>
      </c>
    </row>
    <row r="200" spans="1:7" ht="15.95" customHeight="1" x14ac:dyDescent="0.25">
      <c r="A200" s="13" t="s">
        <v>156</v>
      </c>
      <c r="B200" s="274" t="s">
        <v>76</v>
      </c>
      <c r="C200" s="267"/>
      <c r="D200" s="267"/>
      <c r="E200" s="267"/>
      <c r="F200" s="267"/>
      <c r="G200" s="267"/>
    </row>
    <row r="201" spans="1:7" ht="15" customHeight="1" x14ac:dyDescent="0.25">
      <c r="A201" s="27" t="s">
        <v>157</v>
      </c>
      <c r="B201" s="21" t="s">
        <v>20</v>
      </c>
      <c r="C201" s="28" t="s">
        <v>24</v>
      </c>
      <c r="D201" s="10">
        <f>SUM(D202:D203)</f>
        <v>3518806</v>
      </c>
      <c r="E201" s="10">
        <f>SUM(E202:E203)</f>
        <v>3518806</v>
      </c>
      <c r="F201" s="10">
        <f>SUM(F202:F203)</f>
        <v>0</v>
      </c>
      <c r="G201" s="10">
        <f>SUM(G202:G203)</f>
        <v>0</v>
      </c>
    </row>
    <row r="202" spans="1:7" ht="15.95" hidden="1" customHeight="1" x14ac:dyDescent="0.25">
      <c r="A202" s="60"/>
      <c r="B202" s="76" t="s">
        <v>8</v>
      </c>
      <c r="C202" s="77"/>
      <c r="D202" s="63">
        <f t="shared" ref="D202:D207" si="2">E202+G202</f>
        <v>1511854</v>
      </c>
      <c r="E202" s="63">
        <v>1511854</v>
      </c>
      <c r="F202" s="63"/>
      <c r="G202" s="63"/>
    </row>
    <row r="203" spans="1:7" ht="15" customHeight="1" x14ac:dyDescent="0.25">
      <c r="A203" s="57"/>
      <c r="B203" s="78" t="s">
        <v>174</v>
      </c>
      <c r="C203" s="28" t="s">
        <v>24</v>
      </c>
      <c r="D203" s="10">
        <f t="shared" si="2"/>
        <v>2006952</v>
      </c>
      <c r="E203" s="29">
        <v>2006952</v>
      </c>
      <c r="F203" s="29"/>
      <c r="G203" s="29"/>
    </row>
    <row r="204" spans="1:7" ht="15" customHeight="1" x14ac:dyDescent="0.25">
      <c r="A204" s="13" t="s">
        <v>158</v>
      </c>
      <c r="B204" s="49" t="s">
        <v>58</v>
      </c>
      <c r="C204" s="22" t="s">
        <v>24</v>
      </c>
      <c r="D204" s="10">
        <f t="shared" si="2"/>
        <v>211679</v>
      </c>
      <c r="E204" s="33">
        <v>211679</v>
      </c>
      <c r="F204" s="33">
        <v>130699</v>
      </c>
      <c r="G204" s="33"/>
    </row>
    <row r="205" spans="1:7" ht="15" customHeight="1" x14ac:dyDescent="0.25">
      <c r="A205" s="11" t="s">
        <v>159</v>
      </c>
      <c r="B205" s="21" t="s">
        <v>59</v>
      </c>
      <c r="C205" s="22" t="s">
        <v>24</v>
      </c>
      <c r="D205" s="10">
        <f t="shared" si="2"/>
        <v>355295</v>
      </c>
      <c r="E205" s="10">
        <v>355295</v>
      </c>
      <c r="F205" s="10">
        <v>254831</v>
      </c>
      <c r="G205" s="10"/>
    </row>
    <row r="206" spans="1:7" ht="15" customHeight="1" x14ac:dyDescent="0.25">
      <c r="A206" s="11" t="s">
        <v>217</v>
      </c>
      <c r="B206" s="21" t="s">
        <v>185</v>
      </c>
      <c r="C206" s="22" t="s">
        <v>24</v>
      </c>
      <c r="D206" s="10">
        <f t="shared" si="2"/>
        <v>43385</v>
      </c>
      <c r="E206" s="33">
        <v>43385</v>
      </c>
      <c r="F206" s="33">
        <v>33123</v>
      </c>
      <c r="G206" s="33"/>
    </row>
    <row r="207" spans="1:7" s="26" customFormat="1" ht="15" customHeight="1" x14ac:dyDescent="0.25">
      <c r="A207" s="7" t="s">
        <v>160</v>
      </c>
      <c r="B207" s="21" t="s">
        <v>77</v>
      </c>
      <c r="C207" s="22" t="s">
        <v>24</v>
      </c>
      <c r="D207" s="10">
        <f t="shared" si="2"/>
        <v>424738</v>
      </c>
      <c r="E207" s="10">
        <v>424738</v>
      </c>
      <c r="F207" s="10">
        <v>226764</v>
      </c>
      <c r="G207" s="10"/>
    </row>
    <row r="208" spans="1:7" ht="15.95" customHeight="1" x14ac:dyDescent="0.25">
      <c r="A208" s="34" t="s">
        <v>161</v>
      </c>
      <c r="B208" s="35" t="s">
        <v>201</v>
      </c>
      <c r="C208" s="17"/>
      <c r="D208" s="1">
        <f>D201+SUM(D204:D207)</f>
        <v>4553903</v>
      </c>
      <c r="E208" s="1">
        <f>E201+SUM(E204:E207)</f>
        <v>4553903</v>
      </c>
      <c r="F208" s="1">
        <f>F201+SUM(F204:F207)</f>
        <v>645417</v>
      </c>
      <c r="G208" s="1">
        <f>G201+SUM(G204:G207)</f>
        <v>0</v>
      </c>
    </row>
    <row r="209" spans="1:7" s="26" customFormat="1" ht="15.95" customHeight="1" x14ac:dyDescent="0.25">
      <c r="A209" s="81"/>
      <c r="B209" s="82" t="s">
        <v>174</v>
      </c>
      <c r="C209" s="17"/>
      <c r="D209" s="71">
        <f>D203</f>
        <v>2006952</v>
      </c>
      <c r="E209" s="71">
        <f>E203</f>
        <v>2006952</v>
      </c>
      <c r="F209" s="71">
        <f>F203</f>
        <v>0</v>
      </c>
      <c r="G209" s="71">
        <f>G203</f>
        <v>0</v>
      </c>
    </row>
    <row r="210" spans="1:7" ht="15.95" customHeight="1" x14ac:dyDescent="0.25">
      <c r="A210" s="84" t="s">
        <v>162</v>
      </c>
      <c r="B210" s="85" t="s">
        <v>191</v>
      </c>
      <c r="C210" s="38"/>
      <c r="D210" s="39">
        <f>D77+D129+D134+D176+D181+D199+D208</f>
        <v>18562913</v>
      </c>
      <c r="E210" s="39">
        <f>E77+E129+E134+E176+E181+E199+E208</f>
        <v>17188520</v>
      </c>
      <c r="F210" s="39">
        <f>F77+F129+F134+F176+F181+F199+F208</f>
        <v>6394155</v>
      </c>
      <c r="G210" s="39">
        <f>G77+G129+G134+G176+G181+G199+G208</f>
        <v>1374393</v>
      </c>
    </row>
    <row r="211" spans="1:7" s="26" customFormat="1" ht="15.95" customHeight="1" x14ac:dyDescent="0.25">
      <c r="A211" s="81"/>
      <c r="B211" s="82" t="s">
        <v>174</v>
      </c>
      <c r="C211" s="17"/>
      <c r="D211" s="71">
        <f>E211+G211</f>
        <v>2006952</v>
      </c>
      <c r="E211" s="71">
        <f>E203</f>
        <v>2006952</v>
      </c>
      <c r="F211" s="71">
        <f>F203</f>
        <v>0</v>
      </c>
      <c r="G211" s="71">
        <f>G203</f>
        <v>0</v>
      </c>
    </row>
    <row r="212" spans="1:7" s="26" customFormat="1" ht="27.95" customHeight="1" x14ac:dyDescent="0.25">
      <c r="A212" s="69"/>
      <c r="B212" s="86" t="s">
        <v>67</v>
      </c>
      <c r="C212" s="17"/>
      <c r="D212" s="71">
        <f>E212+G212</f>
        <v>1013670</v>
      </c>
      <c r="E212" s="71">
        <f>E83</f>
        <v>1013670</v>
      </c>
      <c r="F212" s="71">
        <f>F83</f>
        <v>0</v>
      </c>
      <c r="G212" s="71">
        <f>G83</f>
        <v>0</v>
      </c>
    </row>
    <row r="213" spans="1:7" ht="15" customHeight="1" x14ac:dyDescent="0.25">
      <c r="A213" s="40"/>
      <c r="B213" s="41"/>
      <c r="C213" s="42"/>
      <c r="D213" s="41"/>
      <c r="E213" s="41"/>
      <c r="F213" s="43"/>
      <c r="G213" s="44"/>
    </row>
    <row r="214" spans="1:7" x14ac:dyDescent="0.25">
      <c r="A214" s="40"/>
      <c r="B214" s="14"/>
      <c r="C214" s="45"/>
      <c r="D214" s="14"/>
      <c r="E214" s="14"/>
      <c r="F214" s="44"/>
      <c r="G214" s="14"/>
    </row>
    <row r="215" spans="1:7" x14ac:dyDescent="0.25">
      <c r="A215" s="14"/>
      <c r="B215" s="14"/>
      <c r="C215" s="46"/>
      <c r="D215" s="14"/>
      <c r="E215" s="14"/>
      <c r="F215" s="14"/>
      <c r="G215" s="14"/>
    </row>
    <row r="216" spans="1:7" x14ac:dyDescent="0.25">
      <c r="A216" s="14"/>
      <c r="B216" s="14"/>
      <c r="C216" s="46"/>
      <c r="D216" s="14"/>
      <c r="E216" s="14"/>
      <c r="F216" s="14"/>
      <c r="G216" s="14"/>
    </row>
    <row r="217" spans="1:7" x14ac:dyDescent="0.25">
      <c r="A217" s="14"/>
      <c r="B217" s="14"/>
      <c r="C217" s="46"/>
      <c r="D217" s="14"/>
      <c r="E217" s="14"/>
      <c r="F217" s="14"/>
      <c r="G217" s="14"/>
    </row>
    <row r="218" spans="1:7" x14ac:dyDescent="0.25">
      <c r="A218" s="14"/>
      <c r="B218" s="14"/>
      <c r="C218" s="46"/>
      <c r="D218" s="14"/>
      <c r="E218" s="14"/>
      <c r="F218" s="14"/>
      <c r="G218" s="14"/>
    </row>
    <row r="219" spans="1:7" x14ac:dyDescent="0.25">
      <c r="A219" s="14"/>
      <c r="B219" s="14"/>
      <c r="C219" s="46"/>
      <c r="D219" s="14"/>
      <c r="E219" s="14"/>
      <c r="F219" s="14"/>
      <c r="G219" s="14"/>
    </row>
    <row r="220" spans="1:7" x14ac:dyDescent="0.25">
      <c r="A220" s="14"/>
      <c r="B220" s="14"/>
      <c r="C220" s="46"/>
      <c r="D220" s="14"/>
      <c r="E220" s="14"/>
      <c r="F220" s="14"/>
      <c r="G220" s="14" t="s">
        <v>192</v>
      </c>
    </row>
    <row r="221" spans="1:7" x14ac:dyDescent="0.25">
      <c r="A221" s="14"/>
      <c r="B221" s="14"/>
      <c r="C221" s="46"/>
      <c r="D221" s="14"/>
      <c r="E221" s="14"/>
      <c r="F221" s="14"/>
      <c r="G221" s="14"/>
    </row>
    <row r="222" spans="1:7" x14ac:dyDescent="0.25">
      <c r="A222" s="14"/>
      <c r="B222" s="14"/>
      <c r="C222" s="46"/>
      <c r="D222" s="14"/>
      <c r="E222" s="14"/>
      <c r="F222" s="14"/>
      <c r="G222" s="14"/>
    </row>
    <row r="223" spans="1:7" x14ac:dyDescent="0.25">
      <c r="A223" s="14"/>
      <c r="B223" s="14"/>
      <c r="C223" s="46"/>
      <c r="D223" s="14"/>
      <c r="E223" s="14"/>
      <c r="F223" s="14"/>
      <c r="G223" s="14"/>
    </row>
    <row r="224" spans="1:7" x14ac:dyDescent="0.25">
      <c r="A224" s="14"/>
      <c r="B224" s="14"/>
      <c r="C224" s="46"/>
      <c r="D224" s="14"/>
      <c r="E224" s="14"/>
      <c r="F224" s="14"/>
      <c r="G224" s="14"/>
    </row>
    <row r="225" spans="1:7" x14ac:dyDescent="0.25">
      <c r="A225" s="14"/>
      <c r="B225" s="14"/>
      <c r="C225" s="46"/>
      <c r="D225" s="14"/>
      <c r="E225" s="14"/>
      <c r="F225" s="14"/>
      <c r="G225" s="14"/>
    </row>
    <row r="226" spans="1:7" x14ac:dyDescent="0.25">
      <c r="A226" s="14"/>
      <c r="B226" s="14"/>
      <c r="C226" s="46"/>
      <c r="D226" s="14"/>
      <c r="E226" s="14"/>
      <c r="F226" s="14"/>
      <c r="G226" s="14"/>
    </row>
    <row r="227" spans="1:7" x14ac:dyDescent="0.25">
      <c r="A227" s="14"/>
      <c r="B227" s="14"/>
      <c r="C227" s="46"/>
      <c r="D227" s="14"/>
      <c r="E227" s="14"/>
      <c r="F227" s="14"/>
      <c r="G227" s="14"/>
    </row>
    <row r="228" spans="1:7" x14ac:dyDescent="0.25">
      <c r="A228" s="14"/>
      <c r="B228" s="14"/>
      <c r="C228" s="46"/>
      <c r="D228" s="14"/>
      <c r="E228" s="14"/>
      <c r="F228" s="14"/>
      <c r="G228" s="14"/>
    </row>
    <row r="229" spans="1:7" x14ac:dyDescent="0.25">
      <c r="A229" s="14"/>
      <c r="B229" s="14"/>
      <c r="C229" s="46"/>
      <c r="D229" s="14"/>
      <c r="E229" s="14"/>
      <c r="F229" s="14"/>
      <c r="G229" s="14"/>
    </row>
    <row r="230" spans="1:7" x14ac:dyDescent="0.25">
      <c r="A230" s="14"/>
      <c r="B230" s="14"/>
      <c r="C230" s="46"/>
      <c r="D230" s="14"/>
      <c r="E230" s="14"/>
      <c r="F230" s="14"/>
      <c r="G230" s="14"/>
    </row>
    <row r="231" spans="1:7" x14ac:dyDescent="0.25">
      <c r="A231" s="14"/>
      <c r="B231" s="14"/>
      <c r="C231" s="46"/>
      <c r="D231" s="14"/>
      <c r="E231" s="14"/>
      <c r="F231" s="14"/>
      <c r="G231" s="14"/>
    </row>
    <row r="232" spans="1:7" x14ac:dyDescent="0.25">
      <c r="A232" s="14"/>
      <c r="B232" s="14"/>
      <c r="C232" s="46"/>
      <c r="D232" s="14"/>
      <c r="E232" s="14"/>
      <c r="F232" s="14"/>
      <c r="G232" s="14"/>
    </row>
    <row r="233" spans="1:7" x14ac:dyDescent="0.25">
      <c r="A233" s="14"/>
      <c r="B233" s="14"/>
      <c r="C233" s="46"/>
      <c r="D233" s="14"/>
      <c r="E233" s="14"/>
      <c r="F233" s="14"/>
      <c r="G233" s="14"/>
    </row>
    <row r="234" spans="1:7" x14ac:dyDescent="0.25">
      <c r="A234" s="14"/>
      <c r="B234" s="14"/>
      <c r="C234" s="46"/>
      <c r="D234" s="14"/>
      <c r="E234" s="14"/>
      <c r="F234" s="14"/>
      <c r="G234" s="14"/>
    </row>
    <row r="235" spans="1:7" x14ac:dyDescent="0.25">
      <c r="A235" s="14"/>
      <c r="B235" s="14"/>
      <c r="C235" s="46"/>
      <c r="D235" s="14"/>
      <c r="E235" s="14"/>
      <c r="F235" s="14"/>
      <c r="G235" s="14"/>
    </row>
    <row r="236" spans="1:7" x14ac:dyDescent="0.25">
      <c r="A236" s="14"/>
      <c r="B236" s="14"/>
      <c r="C236" s="46"/>
      <c r="D236" s="14"/>
      <c r="E236" s="14"/>
      <c r="F236" s="14"/>
      <c r="G236" s="14"/>
    </row>
    <row r="237" spans="1:7" x14ac:dyDescent="0.25">
      <c r="A237" s="14"/>
      <c r="B237" s="14"/>
      <c r="C237" s="46"/>
      <c r="D237" s="14"/>
      <c r="E237" s="14"/>
      <c r="F237" s="14"/>
      <c r="G237" s="14"/>
    </row>
    <row r="238" spans="1:7" x14ac:dyDescent="0.25">
      <c r="A238" s="14"/>
      <c r="B238" s="14"/>
      <c r="C238" s="46"/>
      <c r="D238" s="14"/>
      <c r="E238" s="14"/>
      <c r="F238" s="14"/>
      <c r="G238" s="14"/>
    </row>
    <row r="239" spans="1:7" x14ac:dyDescent="0.25">
      <c r="A239" s="14"/>
      <c r="B239" s="14"/>
      <c r="C239" s="46"/>
      <c r="D239" s="14"/>
      <c r="E239" s="14"/>
      <c r="F239" s="14"/>
      <c r="G239" s="14"/>
    </row>
    <row r="240" spans="1:7" x14ac:dyDescent="0.25">
      <c r="A240" s="14"/>
      <c r="B240" s="14"/>
      <c r="C240" s="46"/>
      <c r="D240" s="14"/>
      <c r="E240" s="14"/>
      <c r="F240" s="14"/>
      <c r="G240" s="14"/>
    </row>
    <row r="241" spans="1:7" x14ac:dyDescent="0.25">
      <c r="A241" s="14"/>
      <c r="B241" s="14"/>
      <c r="C241" s="46"/>
      <c r="D241" s="14"/>
      <c r="E241" s="14"/>
      <c r="F241" s="14"/>
      <c r="G241" s="14"/>
    </row>
    <row r="242" spans="1:7" x14ac:dyDescent="0.25">
      <c r="A242" s="14"/>
      <c r="B242" s="14"/>
      <c r="C242" s="46"/>
      <c r="D242" s="14"/>
      <c r="E242" s="14"/>
      <c r="F242" s="14"/>
      <c r="G242" s="14"/>
    </row>
    <row r="243" spans="1:7" x14ac:dyDescent="0.25">
      <c r="A243" s="14"/>
      <c r="B243" s="14"/>
      <c r="C243" s="46"/>
      <c r="D243" s="14"/>
      <c r="E243" s="14"/>
      <c r="F243" s="14"/>
      <c r="G243" s="14"/>
    </row>
    <row r="244" spans="1:7" x14ac:dyDescent="0.25">
      <c r="A244" s="14"/>
      <c r="B244" s="14"/>
      <c r="C244" s="46"/>
      <c r="D244" s="14"/>
      <c r="E244" s="14"/>
      <c r="F244" s="14"/>
      <c r="G244" s="14"/>
    </row>
    <row r="245" spans="1:7" x14ac:dyDescent="0.25">
      <c r="A245" s="14"/>
      <c r="B245" s="14"/>
      <c r="C245" s="46"/>
      <c r="D245" s="14"/>
      <c r="E245" s="14"/>
      <c r="F245" s="14"/>
      <c r="G245" s="14"/>
    </row>
    <row r="246" spans="1:7" x14ac:dyDescent="0.25">
      <c r="A246" s="14"/>
      <c r="B246" s="14"/>
      <c r="C246" s="46"/>
      <c r="D246" s="14"/>
      <c r="E246" s="14"/>
      <c r="F246" s="14"/>
      <c r="G246" s="14"/>
    </row>
    <row r="247" spans="1:7" x14ac:dyDescent="0.25">
      <c r="A247" s="14"/>
      <c r="B247" s="14"/>
      <c r="C247" s="46"/>
      <c r="D247" s="14"/>
      <c r="E247" s="14"/>
      <c r="F247" s="14"/>
      <c r="G247" s="14"/>
    </row>
    <row r="248" spans="1:7" x14ac:dyDescent="0.25">
      <c r="A248" s="14"/>
      <c r="B248" s="14"/>
      <c r="C248" s="46"/>
      <c r="D248" s="14"/>
      <c r="E248" s="14"/>
      <c r="F248" s="14"/>
      <c r="G248" s="14"/>
    </row>
    <row r="249" spans="1:7" x14ac:dyDescent="0.25">
      <c r="A249" s="14"/>
      <c r="B249" s="14"/>
      <c r="C249" s="46"/>
      <c r="D249" s="14"/>
      <c r="E249" s="14"/>
      <c r="F249" s="14"/>
      <c r="G249" s="14"/>
    </row>
    <row r="250" spans="1:7" x14ac:dyDescent="0.25">
      <c r="A250" s="14"/>
      <c r="B250" s="14"/>
      <c r="C250" s="46"/>
      <c r="D250" s="14"/>
      <c r="E250" s="14"/>
      <c r="F250" s="14"/>
      <c r="G250" s="14"/>
    </row>
    <row r="251" spans="1:7" x14ac:dyDescent="0.25">
      <c r="A251" s="14"/>
      <c r="B251" s="14"/>
      <c r="C251" s="46"/>
      <c r="D251" s="14"/>
      <c r="E251" s="14"/>
      <c r="F251" s="14"/>
      <c r="G251" s="14"/>
    </row>
    <row r="252" spans="1:7" x14ac:dyDescent="0.25">
      <c r="A252" s="14"/>
      <c r="B252" s="14"/>
      <c r="C252" s="46"/>
      <c r="D252" s="14"/>
      <c r="E252" s="14"/>
      <c r="F252" s="14"/>
      <c r="G252" s="14"/>
    </row>
    <row r="253" spans="1:7" x14ac:dyDescent="0.25">
      <c r="A253" s="14"/>
      <c r="B253" s="14"/>
      <c r="C253" s="46"/>
      <c r="D253" s="14"/>
      <c r="E253" s="14"/>
      <c r="F253" s="14"/>
      <c r="G253" s="14"/>
    </row>
    <row r="254" spans="1:7" x14ac:dyDescent="0.25">
      <c r="A254" s="14"/>
      <c r="B254" s="14"/>
      <c r="C254" s="46"/>
      <c r="D254" s="14"/>
      <c r="E254" s="14"/>
      <c r="F254" s="14"/>
      <c r="G254" s="14"/>
    </row>
    <row r="255" spans="1:7" x14ac:dyDescent="0.25">
      <c r="A255" s="14"/>
      <c r="B255" s="14"/>
      <c r="C255" s="46"/>
      <c r="D255" s="14"/>
      <c r="E255" s="14"/>
      <c r="F255" s="14"/>
      <c r="G255" s="14"/>
    </row>
    <row r="256" spans="1:7" x14ac:dyDescent="0.25">
      <c r="A256" s="14"/>
      <c r="B256" s="14"/>
      <c r="C256" s="46"/>
      <c r="D256" s="14"/>
      <c r="E256" s="14"/>
      <c r="F256" s="14"/>
      <c r="G256" s="14"/>
    </row>
    <row r="257" spans="1:7" x14ac:dyDescent="0.25">
      <c r="A257" s="14"/>
      <c r="B257" s="14"/>
      <c r="C257" s="46"/>
      <c r="D257" s="14"/>
      <c r="E257" s="14"/>
      <c r="F257" s="14"/>
      <c r="G257" s="14"/>
    </row>
    <row r="258" spans="1:7" x14ac:dyDescent="0.25">
      <c r="A258" s="14"/>
      <c r="B258" s="14"/>
      <c r="C258" s="46"/>
      <c r="D258" s="14"/>
      <c r="E258" s="14"/>
      <c r="F258" s="14"/>
      <c r="G258" s="14"/>
    </row>
    <row r="259" spans="1:7" x14ac:dyDescent="0.25">
      <c r="A259" s="14"/>
      <c r="B259" s="14"/>
      <c r="C259" s="46"/>
      <c r="D259" s="14"/>
      <c r="E259" s="14"/>
      <c r="F259" s="14"/>
      <c r="G259" s="14"/>
    </row>
    <row r="260" spans="1:7" x14ac:dyDescent="0.25">
      <c r="A260" s="14"/>
      <c r="B260" s="14"/>
      <c r="C260" s="46"/>
      <c r="D260" s="14"/>
      <c r="E260" s="14"/>
      <c r="F260" s="14"/>
      <c r="G260" s="14"/>
    </row>
    <row r="261" spans="1:7" x14ac:dyDescent="0.25">
      <c r="A261" s="14"/>
      <c r="B261" s="14"/>
      <c r="C261" s="46"/>
      <c r="D261" s="14"/>
      <c r="E261" s="14"/>
      <c r="F261" s="14"/>
      <c r="G261" s="14"/>
    </row>
    <row r="262" spans="1:7" x14ac:dyDescent="0.25">
      <c r="A262" s="14"/>
      <c r="B262" s="14"/>
      <c r="C262" s="46"/>
      <c r="D262" s="14"/>
      <c r="E262" s="14"/>
      <c r="F262" s="14"/>
      <c r="G262" s="14"/>
    </row>
    <row r="263" spans="1:7" x14ac:dyDescent="0.25">
      <c r="A263" s="14"/>
      <c r="B263" s="14"/>
      <c r="C263" s="46"/>
      <c r="D263" s="14"/>
      <c r="E263" s="14"/>
      <c r="F263" s="14"/>
      <c r="G263" s="14"/>
    </row>
    <row r="264" spans="1:7" x14ac:dyDescent="0.25">
      <c r="A264" s="14"/>
      <c r="B264" s="14"/>
      <c r="C264" s="46"/>
      <c r="D264" s="14"/>
      <c r="E264" s="14"/>
      <c r="F264" s="14"/>
      <c r="G264" s="14"/>
    </row>
    <row r="265" spans="1:7" x14ac:dyDescent="0.25">
      <c r="A265" s="14"/>
      <c r="B265" s="14"/>
      <c r="C265" s="46"/>
      <c r="D265" s="14"/>
      <c r="E265" s="14"/>
      <c r="F265" s="14"/>
      <c r="G265" s="14"/>
    </row>
    <row r="266" spans="1:7" x14ac:dyDescent="0.25">
      <c r="A266" s="14"/>
      <c r="B266" s="14"/>
      <c r="C266" s="46"/>
      <c r="D266" s="14"/>
      <c r="E266" s="14"/>
      <c r="F266" s="14"/>
      <c r="G266" s="14"/>
    </row>
    <row r="267" spans="1:7" x14ac:dyDescent="0.25">
      <c r="A267" s="14"/>
      <c r="B267" s="14"/>
      <c r="C267" s="46"/>
      <c r="D267" s="14"/>
      <c r="E267" s="14"/>
      <c r="F267" s="14"/>
      <c r="G267" s="14"/>
    </row>
    <row r="268" spans="1:7" x14ac:dyDescent="0.25">
      <c r="A268" s="14"/>
      <c r="B268" s="14"/>
      <c r="C268" s="46"/>
      <c r="D268" s="14"/>
      <c r="E268" s="14"/>
      <c r="F268" s="14"/>
      <c r="G268" s="14"/>
    </row>
    <row r="269" spans="1:7" x14ac:dyDescent="0.25">
      <c r="A269" s="14"/>
      <c r="B269" s="14"/>
      <c r="C269" s="46"/>
      <c r="D269" s="14"/>
      <c r="E269" s="14"/>
      <c r="F269" s="14"/>
      <c r="G269" s="14"/>
    </row>
    <row r="270" spans="1:7" x14ac:dyDescent="0.25">
      <c r="A270" s="14"/>
      <c r="B270" s="14"/>
      <c r="C270" s="46"/>
      <c r="D270" s="14"/>
      <c r="E270" s="14"/>
      <c r="F270" s="14"/>
      <c r="G270" s="14"/>
    </row>
    <row r="271" spans="1:7" x14ac:dyDescent="0.25">
      <c r="A271" s="14"/>
      <c r="B271" s="14"/>
      <c r="C271" s="46"/>
      <c r="D271" s="14"/>
      <c r="E271" s="14"/>
      <c r="F271" s="14"/>
      <c r="G271" s="14"/>
    </row>
    <row r="272" spans="1:7" x14ac:dyDescent="0.25">
      <c r="A272" s="14"/>
      <c r="B272" s="14"/>
      <c r="C272" s="46"/>
      <c r="D272" s="14"/>
      <c r="E272" s="14"/>
      <c r="F272" s="14"/>
      <c r="G272" s="14"/>
    </row>
    <row r="273" spans="1:7" x14ac:dyDescent="0.25">
      <c r="A273" s="14"/>
      <c r="B273" s="14"/>
      <c r="C273" s="46"/>
      <c r="D273" s="14"/>
      <c r="E273" s="14"/>
      <c r="F273" s="14"/>
      <c r="G273" s="14"/>
    </row>
    <row r="274" spans="1:7" x14ac:dyDescent="0.25">
      <c r="A274" s="14"/>
      <c r="B274" s="14"/>
      <c r="C274" s="46"/>
      <c r="D274" s="14"/>
      <c r="E274" s="14"/>
      <c r="F274" s="14"/>
      <c r="G274" s="14"/>
    </row>
    <row r="275" spans="1:7" x14ac:dyDescent="0.25">
      <c r="A275" s="14"/>
      <c r="B275" s="14"/>
      <c r="C275" s="46"/>
      <c r="D275" s="14"/>
      <c r="E275" s="14"/>
      <c r="F275" s="14"/>
      <c r="G275" s="14"/>
    </row>
    <row r="276" spans="1:7" x14ac:dyDescent="0.25">
      <c r="A276" s="14"/>
      <c r="B276" s="14"/>
      <c r="C276" s="46"/>
      <c r="D276" s="14"/>
      <c r="E276" s="14"/>
      <c r="F276" s="14"/>
      <c r="G276" s="14"/>
    </row>
    <row r="277" spans="1:7" x14ac:dyDescent="0.25">
      <c r="A277" s="14"/>
      <c r="B277" s="14"/>
      <c r="C277" s="46"/>
      <c r="D277" s="14"/>
      <c r="E277" s="14"/>
      <c r="F277" s="14"/>
      <c r="G277" s="14"/>
    </row>
    <row r="278" spans="1:7" x14ac:dyDescent="0.25">
      <c r="A278" s="14"/>
      <c r="B278" s="14"/>
      <c r="C278" s="46"/>
      <c r="D278" s="14"/>
      <c r="E278" s="14"/>
      <c r="F278" s="14"/>
      <c r="G278" s="14"/>
    </row>
    <row r="279" spans="1:7" x14ac:dyDescent="0.25">
      <c r="A279" s="14"/>
      <c r="B279" s="14"/>
      <c r="C279" s="46"/>
      <c r="D279" s="14"/>
      <c r="E279" s="14"/>
      <c r="F279" s="14"/>
      <c r="G279" s="14"/>
    </row>
    <row r="280" spans="1:7" x14ac:dyDescent="0.25">
      <c r="A280" s="14"/>
      <c r="B280" s="14"/>
      <c r="C280" s="46"/>
      <c r="D280" s="14"/>
      <c r="E280" s="14"/>
      <c r="F280" s="14"/>
      <c r="G280" s="14"/>
    </row>
    <row r="281" spans="1:7" x14ac:dyDescent="0.25">
      <c r="A281" s="14"/>
      <c r="B281" s="14"/>
      <c r="C281" s="46"/>
      <c r="D281" s="14"/>
      <c r="E281" s="14"/>
      <c r="F281" s="14"/>
      <c r="G281" s="14"/>
    </row>
    <row r="282" spans="1:7" x14ac:dyDescent="0.25">
      <c r="A282" s="14"/>
      <c r="B282" s="14"/>
      <c r="C282" s="46"/>
      <c r="D282" s="14"/>
      <c r="E282" s="14"/>
      <c r="F282" s="14"/>
      <c r="G282" s="14"/>
    </row>
    <row r="283" spans="1:7" x14ac:dyDescent="0.25">
      <c r="A283" s="14"/>
      <c r="B283" s="14"/>
      <c r="C283" s="46"/>
      <c r="D283" s="14"/>
      <c r="E283" s="14"/>
      <c r="F283" s="14"/>
      <c r="G283" s="14"/>
    </row>
    <row r="284" spans="1:7" x14ac:dyDescent="0.25">
      <c r="A284" s="14"/>
      <c r="B284" s="14"/>
      <c r="C284" s="46"/>
      <c r="D284" s="14"/>
      <c r="E284" s="14"/>
      <c r="F284" s="14"/>
      <c r="G284" s="14"/>
    </row>
    <row r="285" spans="1:7" x14ac:dyDescent="0.25">
      <c r="A285" s="14"/>
      <c r="B285" s="14"/>
      <c r="C285" s="46"/>
      <c r="D285" s="14"/>
      <c r="E285" s="14"/>
      <c r="F285" s="14"/>
      <c r="G285" s="14"/>
    </row>
    <row r="286" spans="1:7" x14ac:dyDescent="0.25">
      <c r="A286" s="14"/>
      <c r="B286" s="14"/>
      <c r="C286" s="46"/>
      <c r="D286" s="14"/>
      <c r="E286" s="14"/>
      <c r="F286" s="14"/>
      <c r="G286" s="14"/>
    </row>
    <row r="287" spans="1:7" x14ac:dyDescent="0.25">
      <c r="A287" s="14"/>
      <c r="B287" s="14"/>
      <c r="C287" s="46"/>
      <c r="D287" s="14"/>
      <c r="E287" s="14"/>
      <c r="F287" s="14"/>
      <c r="G287" s="14"/>
    </row>
    <row r="288" spans="1:7" x14ac:dyDescent="0.25">
      <c r="A288" s="14"/>
      <c r="B288" s="14"/>
      <c r="C288" s="46"/>
      <c r="D288" s="14"/>
      <c r="E288" s="14"/>
      <c r="F288" s="14"/>
      <c r="G288" s="14"/>
    </row>
    <row r="289" spans="1:7" x14ac:dyDescent="0.25">
      <c r="A289" s="14"/>
      <c r="B289" s="14"/>
      <c r="C289" s="46"/>
      <c r="D289" s="14"/>
      <c r="E289" s="14"/>
      <c r="F289" s="14"/>
      <c r="G289" s="14"/>
    </row>
    <row r="290" spans="1:7" x14ac:dyDescent="0.25">
      <c r="A290" s="14"/>
      <c r="B290" s="14"/>
      <c r="C290" s="46"/>
      <c r="D290" s="14"/>
      <c r="E290" s="14"/>
      <c r="F290" s="14"/>
      <c r="G290" s="14"/>
    </row>
    <row r="291" spans="1:7" x14ac:dyDescent="0.25">
      <c r="A291" s="14"/>
      <c r="B291" s="14"/>
      <c r="C291" s="46"/>
      <c r="D291" s="14"/>
      <c r="E291" s="14"/>
      <c r="F291" s="14"/>
      <c r="G291" s="14"/>
    </row>
    <row r="292" spans="1:7" x14ac:dyDescent="0.25">
      <c r="A292" s="14"/>
      <c r="B292" s="14"/>
      <c r="C292" s="46"/>
      <c r="D292" s="14"/>
      <c r="E292" s="14"/>
      <c r="F292" s="14"/>
      <c r="G292" s="14"/>
    </row>
    <row r="293" spans="1:7" x14ac:dyDescent="0.25">
      <c r="A293" s="14"/>
      <c r="B293" s="14"/>
      <c r="C293" s="46"/>
      <c r="D293" s="14"/>
      <c r="E293" s="14"/>
      <c r="F293" s="14"/>
      <c r="G293" s="14"/>
    </row>
    <row r="294" spans="1:7" x14ac:dyDescent="0.25">
      <c r="A294" s="14"/>
      <c r="B294" s="14"/>
      <c r="C294" s="46"/>
      <c r="D294" s="14"/>
      <c r="E294" s="14"/>
      <c r="F294" s="14"/>
      <c r="G294" s="14"/>
    </row>
    <row r="295" spans="1:7" x14ac:dyDescent="0.25">
      <c r="A295" s="14"/>
      <c r="B295" s="14"/>
      <c r="C295" s="46"/>
      <c r="D295" s="14"/>
      <c r="E295" s="14"/>
      <c r="F295" s="14"/>
      <c r="G295" s="14"/>
    </row>
    <row r="296" spans="1:7" x14ac:dyDescent="0.25">
      <c r="A296" s="14"/>
      <c r="B296" s="14"/>
      <c r="C296" s="46"/>
      <c r="D296" s="14"/>
      <c r="E296" s="14"/>
      <c r="F296" s="14"/>
      <c r="G296" s="14"/>
    </row>
    <row r="297" spans="1:7" x14ac:dyDescent="0.25">
      <c r="A297" s="14"/>
      <c r="B297" s="14"/>
      <c r="C297" s="46"/>
      <c r="D297" s="14"/>
      <c r="E297" s="14"/>
      <c r="F297" s="14"/>
      <c r="G297" s="14"/>
    </row>
    <row r="298" spans="1:7" x14ac:dyDescent="0.25">
      <c r="A298" s="14"/>
      <c r="B298" s="14"/>
      <c r="C298" s="46"/>
      <c r="D298" s="14"/>
      <c r="E298" s="14"/>
      <c r="F298" s="14"/>
      <c r="G298" s="14"/>
    </row>
    <row r="299" spans="1:7" x14ac:dyDescent="0.25">
      <c r="A299" s="14"/>
      <c r="B299" s="14"/>
      <c r="C299" s="46"/>
      <c r="D299" s="14"/>
      <c r="E299" s="14"/>
      <c r="F299" s="14"/>
      <c r="G299" s="14"/>
    </row>
    <row r="300" spans="1:7" x14ac:dyDescent="0.25">
      <c r="A300" s="14"/>
      <c r="B300" s="14"/>
      <c r="C300" s="46"/>
      <c r="D300" s="14"/>
      <c r="E300" s="14"/>
      <c r="F300" s="14"/>
      <c r="G300" s="14"/>
    </row>
    <row r="301" spans="1:7" x14ac:dyDescent="0.25">
      <c r="A301" s="14"/>
      <c r="B301" s="14"/>
      <c r="C301" s="46"/>
      <c r="D301" s="14"/>
      <c r="E301" s="14"/>
      <c r="F301" s="14"/>
      <c r="G301" s="14"/>
    </row>
    <row r="302" spans="1:7" x14ac:dyDescent="0.25">
      <c r="A302" s="14"/>
      <c r="B302" s="14"/>
      <c r="C302" s="46"/>
      <c r="D302" s="14"/>
      <c r="E302" s="14"/>
      <c r="F302" s="14"/>
      <c r="G302" s="14"/>
    </row>
    <row r="303" spans="1:7" x14ac:dyDescent="0.25">
      <c r="A303" s="14"/>
      <c r="B303" s="14"/>
      <c r="C303" s="46"/>
      <c r="D303" s="14"/>
      <c r="E303" s="14"/>
      <c r="F303" s="14"/>
      <c r="G303" s="14"/>
    </row>
    <row r="304" spans="1:7" x14ac:dyDescent="0.25">
      <c r="A304" s="14"/>
      <c r="B304" s="14"/>
      <c r="C304" s="46"/>
      <c r="D304" s="14"/>
      <c r="E304" s="14"/>
      <c r="F304" s="14"/>
      <c r="G304" s="14"/>
    </row>
    <row r="305" spans="1:7" x14ac:dyDescent="0.25">
      <c r="A305" s="14"/>
      <c r="B305" s="14"/>
      <c r="C305" s="46"/>
      <c r="D305" s="14"/>
      <c r="E305" s="14"/>
      <c r="F305" s="14"/>
      <c r="G305" s="14"/>
    </row>
    <row r="306" spans="1:7" x14ac:dyDescent="0.25">
      <c r="A306" s="14"/>
      <c r="B306" s="14"/>
      <c r="C306" s="46"/>
      <c r="D306" s="14"/>
      <c r="E306" s="14"/>
      <c r="F306" s="14"/>
      <c r="G306" s="14"/>
    </row>
    <row r="307" spans="1:7" x14ac:dyDescent="0.25">
      <c r="A307" s="14"/>
      <c r="B307" s="14"/>
      <c r="C307" s="46"/>
      <c r="D307" s="14"/>
      <c r="E307" s="14"/>
      <c r="F307" s="14"/>
      <c r="G307" s="14"/>
    </row>
    <row r="308" spans="1:7" x14ac:dyDescent="0.25">
      <c r="A308" s="14"/>
      <c r="B308" s="14"/>
      <c r="C308" s="46"/>
      <c r="D308" s="14"/>
      <c r="E308" s="14"/>
      <c r="F308" s="14"/>
      <c r="G308" s="14"/>
    </row>
    <row r="309" spans="1:7" x14ac:dyDescent="0.25">
      <c r="A309" s="14"/>
      <c r="B309" s="14"/>
      <c r="C309" s="46"/>
      <c r="D309" s="14"/>
      <c r="E309" s="14"/>
      <c r="F309" s="14"/>
      <c r="G309" s="14"/>
    </row>
    <row r="310" spans="1:7" x14ac:dyDescent="0.25">
      <c r="A310" s="14"/>
      <c r="B310" s="14"/>
      <c r="C310" s="46"/>
      <c r="D310" s="14"/>
      <c r="E310" s="14"/>
      <c r="F310" s="14"/>
      <c r="G310" s="14"/>
    </row>
    <row r="311" spans="1:7" x14ac:dyDescent="0.25">
      <c r="A311" s="14"/>
      <c r="B311" s="14"/>
      <c r="C311" s="46"/>
      <c r="D311" s="14"/>
      <c r="E311" s="14"/>
      <c r="F311" s="14"/>
      <c r="G311" s="14"/>
    </row>
    <row r="312" spans="1:7" x14ac:dyDescent="0.25">
      <c r="A312" s="14"/>
      <c r="B312" s="14"/>
      <c r="C312" s="46"/>
      <c r="D312" s="14"/>
      <c r="E312" s="14"/>
      <c r="F312" s="14"/>
      <c r="G312" s="14"/>
    </row>
    <row r="313" spans="1:7" x14ac:dyDescent="0.25">
      <c r="A313" s="14"/>
      <c r="B313" s="14"/>
      <c r="C313" s="46"/>
      <c r="D313" s="14"/>
      <c r="E313" s="14"/>
      <c r="F313" s="14"/>
      <c r="G313" s="14"/>
    </row>
    <row r="314" spans="1:7" x14ac:dyDescent="0.25">
      <c r="A314" s="14"/>
      <c r="B314" s="14"/>
      <c r="C314" s="46"/>
      <c r="D314" s="14"/>
      <c r="E314" s="14"/>
      <c r="F314" s="14"/>
      <c r="G314" s="14"/>
    </row>
    <row r="315" spans="1:7" x14ac:dyDescent="0.25">
      <c r="A315" s="14"/>
      <c r="B315" s="14"/>
      <c r="C315" s="46"/>
      <c r="D315" s="14"/>
      <c r="E315" s="14"/>
      <c r="F315" s="14"/>
      <c r="G315" s="14"/>
    </row>
    <row r="316" spans="1:7" x14ac:dyDescent="0.25">
      <c r="A316" s="14"/>
      <c r="B316" s="14"/>
      <c r="C316" s="46"/>
      <c r="D316" s="14"/>
      <c r="E316" s="14"/>
      <c r="F316" s="14"/>
      <c r="G316" s="14"/>
    </row>
    <row r="317" spans="1:7" x14ac:dyDescent="0.25">
      <c r="A317" s="14"/>
      <c r="B317" s="14"/>
      <c r="C317" s="46"/>
      <c r="D317" s="14"/>
      <c r="E317" s="14"/>
      <c r="F317" s="14"/>
      <c r="G317" s="14"/>
    </row>
    <row r="318" spans="1:7" x14ac:dyDescent="0.25">
      <c r="A318" s="14"/>
      <c r="B318" s="14"/>
      <c r="C318" s="46"/>
      <c r="D318" s="14"/>
      <c r="E318" s="14"/>
      <c r="F318" s="14"/>
      <c r="G318" s="14"/>
    </row>
    <row r="319" spans="1:7" x14ac:dyDescent="0.25">
      <c r="A319" s="14"/>
      <c r="B319" s="14"/>
      <c r="C319" s="46"/>
      <c r="D319" s="14"/>
      <c r="E319" s="14"/>
      <c r="F319" s="14"/>
      <c r="G319" s="14"/>
    </row>
    <row r="320" spans="1:7" x14ac:dyDescent="0.25">
      <c r="A320" s="14"/>
      <c r="B320" s="14"/>
      <c r="C320" s="46"/>
      <c r="D320" s="14"/>
      <c r="E320" s="14"/>
      <c r="F320" s="14"/>
      <c r="G320" s="14"/>
    </row>
    <row r="321" spans="1:7" x14ac:dyDescent="0.25">
      <c r="A321" s="14"/>
      <c r="B321" s="14"/>
      <c r="C321" s="46"/>
      <c r="D321" s="14"/>
      <c r="E321" s="14"/>
      <c r="F321" s="14"/>
      <c r="G321" s="14"/>
    </row>
    <row r="322" spans="1:7" x14ac:dyDescent="0.25">
      <c r="A322" s="14"/>
      <c r="B322" s="14"/>
      <c r="C322" s="46"/>
      <c r="D322" s="14"/>
      <c r="E322" s="14"/>
      <c r="F322" s="14"/>
      <c r="G322" s="14"/>
    </row>
    <row r="323" spans="1:7" x14ac:dyDescent="0.25">
      <c r="A323" s="14"/>
      <c r="B323" s="14"/>
      <c r="C323" s="46"/>
      <c r="D323" s="14"/>
      <c r="E323" s="14"/>
      <c r="F323" s="14"/>
      <c r="G323" s="14"/>
    </row>
    <row r="324" spans="1:7" x14ac:dyDescent="0.25">
      <c r="A324" s="14"/>
      <c r="B324" s="14"/>
      <c r="C324" s="46"/>
      <c r="D324" s="14"/>
      <c r="E324" s="14"/>
      <c r="F324" s="14"/>
      <c r="G324" s="14"/>
    </row>
    <row r="325" spans="1:7" x14ac:dyDescent="0.25">
      <c r="A325" s="14"/>
      <c r="B325" s="14"/>
      <c r="C325" s="46"/>
      <c r="D325" s="14"/>
      <c r="E325" s="14"/>
      <c r="F325" s="14"/>
      <c r="G325" s="14"/>
    </row>
    <row r="326" spans="1:7" x14ac:dyDescent="0.25">
      <c r="C326" s="47"/>
    </row>
    <row r="327" spans="1:7" x14ac:dyDescent="0.25">
      <c r="C327" s="47"/>
    </row>
    <row r="328" spans="1:7" x14ac:dyDescent="0.25">
      <c r="C328" s="47"/>
    </row>
    <row r="329" spans="1:7" x14ac:dyDescent="0.25">
      <c r="C329" s="47"/>
    </row>
    <row r="330" spans="1:7" x14ac:dyDescent="0.25">
      <c r="C330" s="47"/>
    </row>
    <row r="331" spans="1:7" x14ac:dyDescent="0.25">
      <c r="C331" s="47"/>
    </row>
    <row r="332" spans="1:7" x14ac:dyDescent="0.25">
      <c r="C332" s="47"/>
    </row>
    <row r="333" spans="1:7" x14ac:dyDescent="0.25">
      <c r="C333" s="47"/>
    </row>
    <row r="334" spans="1:7" x14ac:dyDescent="0.25">
      <c r="C334" s="47"/>
    </row>
    <row r="335" spans="1:7" x14ac:dyDescent="0.25">
      <c r="C335" s="47"/>
    </row>
    <row r="336" spans="1:7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  <row r="579" spans="3:3" x14ac:dyDescent="0.25">
      <c r="C579" s="47"/>
    </row>
    <row r="580" spans="3:3" x14ac:dyDescent="0.25">
      <c r="C580" s="47"/>
    </row>
    <row r="581" spans="3:3" x14ac:dyDescent="0.25">
      <c r="C581" s="47"/>
    </row>
    <row r="582" spans="3:3" x14ac:dyDescent="0.25">
      <c r="C582" s="47"/>
    </row>
    <row r="583" spans="3:3" x14ac:dyDescent="0.25">
      <c r="C583" s="47"/>
    </row>
    <row r="584" spans="3:3" x14ac:dyDescent="0.25">
      <c r="C584" s="47"/>
    </row>
    <row r="585" spans="3:3" x14ac:dyDescent="0.25">
      <c r="C585" s="47"/>
    </row>
    <row r="586" spans="3:3" x14ac:dyDescent="0.25">
      <c r="C586" s="47"/>
    </row>
    <row r="587" spans="3:3" x14ac:dyDescent="0.25">
      <c r="C587" s="47"/>
    </row>
    <row r="588" spans="3:3" x14ac:dyDescent="0.25">
      <c r="C588" s="47"/>
    </row>
    <row r="589" spans="3:3" x14ac:dyDescent="0.25">
      <c r="C589" s="47"/>
    </row>
    <row r="590" spans="3:3" x14ac:dyDescent="0.25">
      <c r="C590" s="47"/>
    </row>
    <row r="591" spans="3:3" x14ac:dyDescent="0.25">
      <c r="C591" s="47"/>
    </row>
    <row r="592" spans="3:3" x14ac:dyDescent="0.25">
      <c r="C592" s="47"/>
    </row>
    <row r="593" spans="3:3" x14ac:dyDescent="0.25">
      <c r="C593" s="47"/>
    </row>
    <row r="594" spans="3:3" x14ac:dyDescent="0.25">
      <c r="C594" s="47"/>
    </row>
    <row r="595" spans="3:3" x14ac:dyDescent="0.25">
      <c r="C595" s="47"/>
    </row>
    <row r="596" spans="3:3" x14ac:dyDescent="0.25">
      <c r="C596" s="47"/>
    </row>
    <row r="597" spans="3:3" x14ac:dyDescent="0.25">
      <c r="C597" s="47"/>
    </row>
    <row r="598" spans="3:3" x14ac:dyDescent="0.25">
      <c r="C598" s="47"/>
    </row>
    <row r="599" spans="3:3" x14ac:dyDescent="0.25">
      <c r="C599" s="47"/>
    </row>
    <row r="600" spans="3:3" x14ac:dyDescent="0.25">
      <c r="C600" s="47"/>
    </row>
    <row r="601" spans="3:3" x14ac:dyDescent="0.25">
      <c r="C601" s="47"/>
    </row>
    <row r="602" spans="3:3" x14ac:dyDescent="0.25">
      <c r="C602" s="47"/>
    </row>
    <row r="603" spans="3:3" x14ac:dyDescent="0.25">
      <c r="C603" s="47"/>
    </row>
    <row r="604" spans="3:3" x14ac:dyDescent="0.25">
      <c r="C604" s="47"/>
    </row>
    <row r="605" spans="3:3" x14ac:dyDescent="0.25">
      <c r="C605" s="47"/>
    </row>
    <row r="606" spans="3:3" x14ac:dyDescent="0.25">
      <c r="C606" s="47"/>
    </row>
    <row r="607" spans="3:3" x14ac:dyDescent="0.25">
      <c r="C607" s="47"/>
    </row>
    <row r="608" spans="3:3" x14ac:dyDescent="0.25">
      <c r="C608" s="47"/>
    </row>
    <row r="609" spans="3:3" x14ac:dyDescent="0.25">
      <c r="C609" s="47"/>
    </row>
    <row r="610" spans="3:3" x14ac:dyDescent="0.25">
      <c r="C610" s="47"/>
    </row>
    <row r="611" spans="3:3" x14ac:dyDescent="0.25">
      <c r="C611" s="47"/>
    </row>
    <row r="612" spans="3:3" x14ac:dyDescent="0.25">
      <c r="C612" s="47"/>
    </row>
    <row r="613" spans="3:3" x14ac:dyDescent="0.25">
      <c r="C613" s="47"/>
    </row>
    <row r="614" spans="3:3" x14ac:dyDescent="0.25">
      <c r="C614" s="47"/>
    </row>
    <row r="615" spans="3:3" x14ac:dyDescent="0.25">
      <c r="C615" s="47"/>
    </row>
    <row r="616" spans="3:3" x14ac:dyDescent="0.25">
      <c r="C616" s="47"/>
    </row>
    <row r="617" spans="3:3" x14ac:dyDescent="0.25">
      <c r="C617" s="47"/>
    </row>
    <row r="618" spans="3:3" x14ac:dyDescent="0.25">
      <c r="C618" s="47"/>
    </row>
    <row r="619" spans="3:3" x14ac:dyDescent="0.25">
      <c r="C619" s="47"/>
    </row>
    <row r="620" spans="3:3" x14ac:dyDescent="0.25">
      <c r="C620" s="47"/>
    </row>
    <row r="621" spans="3:3" x14ac:dyDescent="0.25">
      <c r="C621" s="47"/>
    </row>
    <row r="622" spans="3:3" x14ac:dyDescent="0.25">
      <c r="C622" s="47"/>
    </row>
    <row r="623" spans="3:3" x14ac:dyDescent="0.25">
      <c r="C623" s="47"/>
    </row>
    <row r="624" spans="3:3" x14ac:dyDescent="0.25">
      <c r="C624" s="47"/>
    </row>
    <row r="625" spans="3:3" x14ac:dyDescent="0.25">
      <c r="C625" s="47"/>
    </row>
    <row r="626" spans="3:3" x14ac:dyDescent="0.25">
      <c r="C626" s="47"/>
    </row>
    <row r="627" spans="3:3" x14ac:dyDescent="0.25">
      <c r="C627" s="47"/>
    </row>
    <row r="628" spans="3:3" x14ac:dyDescent="0.25">
      <c r="C628" s="47"/>
    </row>
    <row r="629" spans="3:3" x14ac:dyDescent="0.25">
      <c r="C629" s="47"/>
    </row>
    <row r="630" spans="3:3" x14ac:dyDescent="0.25">
      <c r="C630" s="47"/>
    </row>
    <row r="631" spans="3:3" x14ac:dyDescent="0.25">
      <c r="C631" s="47"/>
    </row>
    <row r="632" spans="3:3" x14ac:dyDescent="0.25">
      <c r="C632" s="47"/>
    </row>
    <row r="633" spans="3:3" x14ac:dyDescent="0.25">
      <c r="C633" s="47"/>
    </row>
    <row r="634" spans="3:3" x14ac:dyDescent="0.25">
      <c r="C634" s="47"/>
    </row>
    <row r="635" spans="3:3" x14ac:dyDescent="0.25">
      <c r="C635" s="47"/>
    </row>
    <row r="636" spans="3:3" x14ac:dyDescent="0.25">
      <c r="C636" s="47"/>
    </row>
    <row r="637" spans="3:3" x14ac:dyDescent="0.25">
      <c r="C637" s="47"/>
    </row>
    <row r="638" spans="3:3" x14ac:dyDescent="0.25">
      <c r="C638" s="47"/>
    </row>
    <row r="639" spans="3:3" x14ac:dyDescent="0.25">
      <c r="C639" s="47"/>
    </row>
    <row r="640" spans="3:3" x14ac:dyDescent="0.25">
      <c r="C640" s="47"/>
    </row>
    <row r="641" spans="3:3" x14ac:dyDescent="0.25">
      <c r="C641" s="47"/>
    </row>
    <row r="642" spans="3:3" x14ac:dyDescent="0.25">
      <c r="C642" s="47"/>
    </row>
    <row r="643" spans="3:3" x14ac:dyDescent="0.25">
      <c r="C643" s="47"/>
    </row>
    <row r="644" spans="3:3" x14ac:dyDescent="0.25">
      <c r="C644" s="47"/>
    </row>
    <row r="645" spans="3:3" x14ac:dyDescent="0.25">
      <c r="C645" s="47"/>
    </row>
    <row r="646" spans="3:3" x14ac:dyDescent="0.25">
      <c r="C646" s="47"/>
    </row>
    <row r="647" spans="3:3" x14ac:dyDescent="0.25">
      <c r="C647" s="47"/>
    </row>
    <row r="648" spans="3:3" x14ac:dyDescent="0.25">
      <c r="C648" s="47"/>
    </row>
    <row r="649" spans="3:3" x14ac:dyDescent="0.25">
      <c r="C649" s="47"/>
    </row>
    <row r="650" spans="3:3" x14ac:dyDescent="0.25">
      <c r="C650" s="47"/>
    </row>
    <row r="651" spans="3:3" x14ac:dyDescent="0.25">
      <c r="C651" s="47"/>
    </row>
    <row r="652" spans="3:3" x14ac:dyDescent="0.25">
      <c r="C652" s="47"/>
    </row>
    <row r="653" spans="3:3" x14ac:dyDescent="0.25">
      <c r="C653" s="47"/>
    </row>
    <row r="654" spans="3:3" x14ac:dyDescent="0.25">
      <c r="C654" s="47"/>
    </row>
  </sheetData>
  <mergeCells count="22">
    <mergeCell ref="I13:J13"/>
    <mergeCell ref="A8:G8"/>
    <mergeCell ref="E10:G10"/>
    <mergeCell ref="E11:F11"/>
    <mergeCell ref="G11:G12"/>
    <mergeCell ref="D10:D12"/>
    <mergeCell ref="C10:C12"/>
    <mergeCell ref="B10:B12"/>
    <mergeCell ref="A10:A12"/>
    <mergeCell ref="B13:G13"/>
    <mergeCell ref="B6:G6"/>
    <mergeCell ref="B78:G78"/>
    <mergeCell ref="B131:G131"/>
    <mergeCell ref="B182:G182"/>
    <mergeCell ref="B200:G200"/>
    <mergeCell ref="B135:G135"/>
    <mergeCell ref="B177:G177"/>
    <mergeCell ref="B1:G1"/>
    <mergeCell ref="B2:G2"/>
    <mergeCell ref="B3:G3"/>
    <mergeCell ref="B4:G4"/>
    <mergeCell ref="B5:G5"/>
  </mergeCells>
  <pageMargins left="0.98425196850393704" right="0.19685039370078741" top="0.78740157480314965" bottom="0.78740157480314965" header="0" footer="0"/>
  <pageSetup paperSize="9" scale="95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62"/>
  <sheetViews>
    <sheetView showZeros="0" workbookViewId="0">
      <selection activeCell="M9" sqref="M9"/>
    </sheetView>
  </sheetViews>
  <sheetFormatPr defaultRowHeight="15" x14ac:dyDescent="0.25"/>
  <cols>
    <col min="1" max="1" width="4.42578125" style="2" customWidth="1"/>
    <col min="2" max="2" width="41.7109375" style="2" customWidth="1"/>
    <col min="3" max="3" width="6.7109375" style="3" customWidth="1"/>
    <col min="4" max="7" width="10" style="2" customWidth="1"/>
    <col min="8" max="16384" width="9.140625" style="2"/>
  </cols>
  <sheetData>
    <row r="1" spans="1:7" ht="11.25" customHeight="1" x14ac:dyDescent="0.25">
      <c r="D1" s="4"/>
      <c r="E1" s="3" t="s">
        <v>175</v>
      </c>
      <c r="F1" s="3"/>
      <c r="G1" s="3"/>
    </row>
    <row r="2" spans="1:7" x14ac:dyDescent="0.25">
      <c r="E2" s="3" t="s">
        <v>61</v>
      </c>
      <c r="F2" s="3"/>
      <c r="G2" s="3"/>
    </row>
    <row r="3" spans="1:7" x14ac:dyDescent="0.25">
      <c r="E3" s="3" t="s">
        <v>406</v>
      </c>
      <c r="F3" s="3"/>
      <c r="G3" s="3"/>
    </row>
    <row r="4" spans="1:7" x14ac:dyDescent="0.25">
      <c r="E4" s="3" t="s">
        <v>218</v>
      </c>
      <c r="F4" s="3"/>
      <c r="G4" s="3"/>
    </row>
    <row r="5" spans="1:7" x14ac:dyDescent="0.25">
      <c r="E5" s="3"/>
      <c r="F5" s="3"/>
      <c r="G5" s="3"/>
    </row>
    <row r="6" spans="1:7" ht="30.75" customHeight="1" x14ac:dyDescent="0.25">
      <c r="A6" s="258" t="s">
        <v>239</v>
      </c>
      <c r="B6" s="258"/>
      <c r="C6" s="258"/>
      <c r="D6" s="258"/>
      <c r="E6" s="258"/>
      <c r="F6" s="258"/>
      <c r="G6" s="258"/>
    </row>
    <row r="7" spans="1:7" ht="17.25" customHeight="1" x14ac:dyDescent="0.25">
      <c r="G7" s="4" t="s">
        <v>188</v>
      </c>
    </row>
    <row r="8" spans="1:7" x14ac:dyDescent="0.25">
      <c r="A8" s="259" t="s">
        <v>5</v>
      </c>
      <c r="B8" s="260" t="s">
        <v>290</v>
      </c>
      <c r="C8" s="260" t="s">
        <v>60</v>
      </c>
      <c r="D8" s="261" t="s">
        <v>0</v>
      </c>
      <c r="E8" s="262" t="s">
        <v>224</v>
      </c>
      <c r="F8" s="263"/>
      <c r="G8" s="264"/>
    </row>
    <row r="9" spans="1:7" x14ac:dyDescent="0.25">
      <c r="A9" s="259"/>
      <c r="B9" s="260"/>
      <c r="C9" s="260"/>
      <c r="D9" s="261"/>
      <c r="E9" s="261" t="s">
        <v>1</v>
      </c>
      <c r="F9" s="261"/>
      <c r="G9" s="260" t="s">
        <v>2</v>
      </c>
    </row>
    <row r="10" spans="1:7" ht="28.5" customHeight="1" x14ac:dyDescent="0.25">
      <c r="A10" s="259"/>
      <c r="B10" s="260"/>
      <c r="C10" s="260"/>
      <c r="D10" s="261"/>
      <c r="E10" s="6" t="s">
        <v>3</v>
      </c>
      <c r="F10" s="5" t="s">
        <v>4</v>
      </c>
      <c r="G10" s="260"/>
    </row>
    <row r="11" spans="1:7" ht="15.95" customHeight="1" x14ac:dyDescent="0.25">
      <c r="A11" s="7" t="s">
        <v>79</v>
      </c>
      <c r="B11" s="268" t="s">
        <v>6</v>
      </c>
      <c r="C11" s="269"/>
      <c r="D11" s="269"/>
      <c r="E11" s="269"/>
      <c r="F11" s="269"/>
      <c r="G11" s="270"/>
    </row>
    <row r="12" spans="1:7" ht="15" customHeight="1" x14ac:dyDescent="0.25">
      <c r="A12" s="50" t="s">
        <v>204</v>
      </c>
      <c r="B12" s="21" t="s">
        <v>20</v>
      </c>
      <c r="C12" s="87"/>
      <c r="D12" s="21">
        <f>SUM(D14:D29)</f>
        <v>408156</v>
      </c>
      <c r="E12" s="21">
        <f>SUM(E14:E29)</f>
        <v>408156</v>
      </c>
      <c r="F12" s="21">
        <f>SUM(F14:F29)</f>
        <v>235913</v>
      </c>
      <c r="G12" s="21">
        <f>SUM(G14:G29)</f>
        <v>0</v>
      </c>
    </row>
    <row r="13" spans="1:7" ht="15" customHeight="1" x14ac:dyDescent="0.25">
      <c r="A13" s="80"/>
      <c r="B13" s="88" t="s">
        <v>224</v>
      </c>
      <c r="C13" s="89"/>
      <c r="D13" s="21"/>
      <c r="E13" s="21"/>
      <c r="F13" s="21"/>
      <c r="G13" s="21"/>
    </row>
    <row r="14" spans="1:7" ht="26.25" x14ac:dyDescent="0.25">
      <c r="A14" s="80"/>
      <c r="B14" s="90" t="s">
        <v>240</v>
      </c>
      <c r="C14" s="91" t="s">
        <v>9</v>
      </c>
      <c r="D14" s="92">
        <f>E14+G14</f>
        <v>782</v>
      </c>
      <c r="E14" s="92">
        <v>782</v>
      </c>
      <c r="F14" s="92">
        <v>597</v>
      </c>
      <c r="G14" s="92"/>
    </row>
    <row r="15" spans="1:7" ht="15" customHeight="1" x14ac:dyDescent="0.25">
      <c r="A15" s="80"/>
      <c r="B15" s="93" t="s">
        <v>231</v>
      </c>
      <c r="C15" s="22" t="s">
        <v>9</v>
      </c>
      <c r="D15" s="10">
        <f>E15+G15</f>
        <v>62761</v>
      </c>
      <c r="E15" s="10">
        <v>62761</v>
      </c>
      <c r="F15" s="10">
        <v>23594</v>
      </c>
      <c r="G15" s="10"/>
    </row>
    <row r="16" spans="1:7" ht="26.25" x14ac:dyDescent="0.25">
      <c r="A16" s="80"/>
      <c r="B16" s="93" t="s">
        <v>242</v>
      </c>
      <c r="C16" s="22" t="s">
        <v>9</v>
      </c>
      <c r="D16" s="10">
        <f t="shared" ref="D16:D29" si="0">E16+G16</f>
        <v>8000</v>
      </c>
      <c r="E16" s="10">
        <v>8000</v>
      </c>
      <c r="F16" s="10">
        <v>6100</v>
      </c>
      <c r="G16" s="10"/>
    </row>
    <row r="17" spans="1:7" ht="26.25" x14ac:dyDescent="0.25">
      <c r="A17" s="80"/>
      <c r="B17" s="93" t="s">
        <v>233</v>
      </c>
      <c r="C17" s="22" t="s">
        <v>9</v>
      </c>
      <c r="D17" s="10">
        <f t="shared" si="0"/>
        <v>25933</v>
      </c>
      <c r="E17" s="10">
        <v>25933</v>
      </c>
      <c r="F17" s="10">
        <v>16000</v>
      </c>
      <c r="G17" s="10"/>
    </row>
    <row r="18" spans="1:7" ht="15" customHeight="1" x14ac:dyDescent="0.25">
      <c r="A18" s="80"/>
      <c r="B18" s="94" t="s">
        <v>243</v>
      </c>
      <c r="C18" s="22" t="s">
        <v>9</v>
      </c>
      <c r="D18" s="10">
        <f t="shared" si="0"/>
        <v>92215</v>
      </c>
      <c r="E18" s="10">
        <v>92215</v>
      </c>
      <c r="F18" s="10">
        <v>66468</v>
      </c>
      <c r="G18" s="10"/>
    </row>
    <row r="19" spans="1:7" ht="15" customHeight="1" x14ac:dyDescent="0.25">
      <c r="A19" s="80"/>
      <c r="B19" s="94" t="s">
        <v>244</v>
      </c>
      <c r="C19" s="22" t="s">
        <v>9</v>
      </c>
      <c r="D19" s="10">
        <f t="shared" si="0"/>
        <v>13718</v>
      </c>
      <c r="E19" s="10">
        <v>13718</v>
      </c>
      <c r="F19" s="10">
        <v>9917</v>
      </c>
      <c r="G19" s="10"/>
    </row>
    <row r="20" spans="1:7" ht="26.25" x14ac:dyDescent="0.25">
      <c r="A20" s="80"/>
      <c r="B20" s="93" t="s">
        <v>232</v>
      </c>
      <c r="C20" s="22" t="s">
        <v>9</v>
      </c>
      <c r="D20" s="10">
        <f t="shared" si="0"/>
        <v>8689</v>
      </c>
      <c r="E20" s="10">
        <v>8689</v>
      </c>
      <c r="F20" s="10">
        <v>6634</v>
      </c>
      <c r="G20" s="10"/>
    </row>
    <row r="21" spans="1:7" ht="15" customHeight="1" x14ac:dyDescent="0.25">
      <c r="A21" s="80"/>
      <c r="B21" s="93" t="s">
        <v>245</v>
      </c>
      <c r="C21" s="22" t="s">
        <v>9</v>
      </c>
      <c r="D21" s="10">
        <f t="shared" si="0"/>
        <v>12483</v>
      </c>
      <c r="E21" s="10">
        <v>12483</v>
      </c>
      <c r="F21" s="10">
        <v>3215</v>
      </c>
      <c r="G21" s="10"/>
    </row>
    <row r="22" spans="1:7" ht="26.25" x14ac:dyDescent="0.25">
      <c r="A22" s="80"/>
      <c r="B22" s="93" t="s">
        <v>260</v>
      </c>
      <c r="C22" s="22" t="s">
        <v>9</v>
      </c>
      <c r="D22" s="10">
        <f t="shared" si="0"/>
        <v>579</v>
      </c>
      <c r="E22" s="10">
        <v>579</v>
      </c>
      <c r="F22" s="10">
        <v>442</v>
      </c>
      <c r="G22" s="10"/>
    </row>
    <row r="23" spans="1:7" ht="15" customHeight="1" x14ac:dyDescent="0.25">
      <c r="A23" s="80"/>
      <c r="B23" s="93" t="s">
        <v>241</v>
      </c>
      <c r="C23" s="22" t="s">
        <v>23</v>
      </c>
      <c r="D23" s="10">
        <f t="shared" si="0"/>
        <v>16855</v>
      </c>
      <c r="E23" s="10">
        <v>16855</v>
      </c>
      <c r="F23" s="10">
        <v>11448</v>
      </c>
      <c r="G23" s="10"/>
    </row>
    <row r="24" spans="1:7" ht="15" customHeight="1" x14ac:dyDescent="0.25">
      <c r="A24" s="80"/>
      <c r="B24" s="94" t="s">
        <v>228</v>
      </c>
      <c r="C24" s="22" t="s">
        <v>23</v>
      </c>
      <c r="D24" s="10">
        <f t="shared" si="0"/>
        <v>7501</v>
      </c>
      <c r="E24" s="10">
        <v>7501</v>
      </c>
      <c r="F24" s="10">
        <v>5097</v>
      </c>
      <c r="G24" s="10"/>
    </row>
    <row r="25" spans="1:7" ht="15" customHeight="1" x14ac:dyDescent="0.25">
      <c r="A25" s="80"/>
      <c r="B25" s="93" t="s">
        <v>248</v>
      </c>
      <c r="C25" s="22" t="s">
        <v>25</v>
      </c>
      <c r="D25" s="10">
        <f t="shared" si="0"/>
        <v>122029</v>
      </c>
      <c r="E25" s="10">
        <v>122029</v>
      </c>
      <c r="F25" s="10">
        <v>66304</v>
      </c>
      <c r="G25" s="10"/>
    </row>
    <row r="26" spans="1:7" ht="26.25" x14ac:dyDescent="0.25">
      <c r="A26" s="80"/>
      <c r="B26" s="93" t="s">
        <v>250</v>
      </c>
      <c r="C26" s="22" t="s">
        <v>24</v>
      </c>
      <c r="D26" s="10">
        <f t="shared" si="0"/>
        <v>1152</v>
      </c>
      <c r="E26" s="10">
        <v>1152</v>
      </c>
      <c r="F26" s="10">
        <v>880</v>
      </c>
      <c r="G26" s="10"/>
    </row>
    <row r="27" spans="1:7" ht="27.75" customHeight="1" x14ac:dyDescent="0.25">
      <c r="A27" s="80"/>
      <c r="B27" s="94" t="s">
        <v>246</v>
      </c>
      <c r="C27" s="22" t="s">
        <v>24</v>
      </c>
      <c r="D27" s="10">
        <f t="shared" si="0"/>
        <v>5279</v>
      </c>
      <c r="E27" s="10">
        <v>5279</v>
      </c>
      <c r="F27" s="10"/>
      <c r="G27" s="10"/>
    </row>
    <row r="28" spans="1:7" x14ac:dyDescent="0.25">
      <c r="A28" s="80"/>
      <c r="B28" s="94" t="s">
        <v>247</v>
      </c>
      <c r="C28" s="22" t="s">
        <v>24</v>
      </c>
      <c r="D28" s="10">
        <f t="shared" si="0"/>
        <v>20031</v>
      </c>
      <c r="E28" s="10">
        <v>20031</v>
      </c>
      <c r="F28" s="10">
        <v>12225</v>
      </c>
      <c r="G28" s="10"/>
    </row>
    <row r="29" spans="1:7" ht="15" customHeight="1" x14ac:dyDescent="0.25">
      <c r="A29" s="80"/>
      <c r="B29" s="94" t="s">
        <v>249</v>
      </c>
      <c r="C29" s="22" t="s">
        <v>24</v>
      </c>
      <c r="D29" s="10">
        <f t="shared" si="0"/>
        <v>10149</v>
      </c>
      <c r="E29" s="10">
        <v>10149</v>
      </c>
      <c r="F29" s="10">
        <v>6992</v>
      </c>
      <c r="G29" s="10"/>
    </row>
    <row r="30" spans="1:7" ht="15" customHeight="1" x14ac:dyDescent="0.25">
      <c r="A30" s="50" t="s">
        <v>80</v>
      </c>
      <c r="B30" s="21" t="s">
        <v>7</v>
      </c>
      <c r="C30" s="87"/>
      <c r="D30" s="21">
        <f>SUM(D32:D33)</f>
        <v>11567</v>
      </c>
      <c r="E30" s="21">
        <f>SUM(E32:E33)</f>
        <v>11567</v>
      </c>
      <c r="F30" s="21">
        <f>SUM(F32:F33)</f>
        <v>8074</v>
      </c>
      <c r="G30" s="21">
        <f>SUM(G32:G33)</f>
        <v>0</v>
      </c>
    </row>
    <row r="31" spans="1:7" ht="15" customHeight="1" x14ac:dyDescent="0.25">
      <c r="A31" s="80"/>
      <c r="B31" s="88" t="s">
        <v>224</v>
      </c>
      <c r="C31" s="89"/>
      <c r="D31" s="21">
        <f>E31+G31</f>
        <v>0</v>
      </c>
      <c r="E31" s="21"/>
      <c r="F31" s="21"/>
      <c r="G31" s="21"/>
    </row>
    <row r="32" spans="1:7" ht="15" customHeight="1" x14ac:dyDescent="0.25">
      <c r="A32" s="80"/>
      <c r="B32" s="90" t="s">
        <v>248</v>
      </c>
      <c r="C32" s="91" t="s">
        <v>25</v>
      </c>
      <c r="D32" s="92">
        <f>E32+G32</f>
        <v>11036</v>
      </c>
      <c r="E32" s="92">
        <v>11036</v>
      </c>
      <c r="F32" s="92">
        <v>7705</v>
      </c>
      <c r="G32" s="92"/>
    </row>
    <row r="33" spans="1:7" ht="39" x14ac:dyDescent="0.25">
      <c r="A33" s="80"/>
      <c r="B33" s="93" t="s">
        <v>251</v>
      </c>
      <c r="C33" s="22" t="s">
        <v>25</v>
      </c>
      <c r="D33" s="10">
        <f>E33+G33</f>
        <v>531</v>
      </c>
      <c r="E33" s="10">
        <v>531</v>
      </c>
      <c r="F33" s="10">
        <v>369</v>
      </c>
      <c r="G33" s="10"/>
    </row>
    <row r="34" spans="1:7" ht="15" customHeight="1" x14ac:dyDescent="0.25">
      <c r="A34" s="50" t="s">
        <v>81</v>
      </c>
      <c r="B34" s="21" t="s">
        <v>10</v>
      </c>
      <c r="C34" s="87"/>
      <c r="D34" s="21">
        <f>SUM(D36:D37)</f>
        <v>11241</v>
      </c>
      <c r="E34" s="21">
        <f>SUM(E36:E37)</f>
        <v>11241</v>
      </c>
      <c r="F34" s="21">
        <f>SUM(F36:F37)</f>
        <v>7997</v>
      </c>
      <c r="G34" s="21">
        <f>SUM(G36:G37)</f>
        <v>0</v>
      </c>
    </row>
    <row r="35" spans="1:7" ht="15" customHeight="1" x14ac:dyDescent="0.25">
      <c r="A35" s="80"/>
      <c r="B35" s="88" t="s">
        <v>224</v>
      </c>
      <c r="C35" s="89"/>
      <c r="D35" s="21">
        <f>E35+G35</f>
        <v>0</v>
      </c>
      <c r="E35" s="21"/>
      <c r="F35" s="21"/>
      <c r="G35" s="21"/>
    </row>
    <row r="36" spans="1:7" ht="15" customHeight="1" x14ac:dyDescent="0.25">
      <c r="A36" s="80"/>
      <c r="B36" s="90" t="s">
        <v>248</v>
      </c>
      <c r="C36" s="91" t="s">
        <v>25</v>
      </c>
      <c r="D36" s="92">
        <f>E36+G36</f>
        <v>10710</v>
      </c>
      <c r="E36" s="92">
        <v>10710</v>
      </c>
      <c r="F36" s="92">
        <v>7592</v>
      </c>
      <c r="G36" s="92"/>
    </row>
    <row r="37" spans="1:7" ht="39" x14ac:dyDescent="0.25">
      <c r="A37" s="80"/>
      <c r="B37" s="93" t="s">
        <v>251</v>
      </c>
      <c r="C37" s="22" t="s">
        <v>25</v>
      </c>
      <c r="D37" s="10">
        <f>E37+G37</f>
        <v>531</v>
      </c>
      <c r="E37" s="10">
        <v>531</v>
      </c>
      <c r="F37" s="10">
        <v>405</v>
      </c>
      <c r="G37" s="10"/>
    </row>
    <row r="38" spans="1:7" ht="15" customHeight="1" x14ac:dyDescent="0.25">
      <c r="A38" s="50" t="s">
        <v>82</v>
      </c>
      <c r="B38" s="21" t="s">
        <v>11</v>
      </c>
      <c r="C38" s="87"/>
      <c r="D38" s="21">
        <f>SUM(D40:D41)</f>
        <v>12909</v>
      </c>
      <c r="E38" s="21">
        <f>SUM(E40:E41)</f>
        <v>12909</v>
      </c>
      <c r="F38" s="21">
        <f>SUM(F40:F41)</f>
        <v>8987</v>
      </c>
      <c r="G38" s="21">
        <f>SUM(G40:G41)</f>
        <v>0</v>
      </c>
    </row>
    <row r="39" spans="1:7" ht="15" customHeight="1" x14ac:dyDescent="0.25">
      <c r="A39" s="80"/>
      <c r="B39" s="88" t="s">
        <v>224</v>
      </c>
      <c r="C39" s="89"/>
      <c r="D39" s="21">
        <f>E39+G39</f>
        <v>0</v>
      </c>
      <c r="E39" s="21"/>
      <c r="F39" s="21"/>
      <c r="G39" s="21"/>
    </row>
    <row r="40" spans="1:7" ht="15" customHeight="1" x14ac:dyDescent="0.25">
      <c r="A40" s="80"/>
      <c r="B40" s="90" t="s">
        <v>248</v>
      </c>
      <c r="C40" s="91" t="s">
        <v>25</v>
      </c>
      <c r="D40" s="92">
        <f>E40+G40</f>
        <v>12024</v>
      </c>
      <c r="E40" s="92">
        <v>12024</v>
      </c>
      <c r="F40" s="92">
        <v>8385</v>
      </c>
      <c r="G40" s="92"/>
    </row>
    <row r="41" spans="1:7" ht="39" x14ac:dyDescent="0.25">
      <c r="A41" s="95"/>
      <c r="B41" s="96" t="s">
        <v>251</v>
      </c>
      <c r="C41" s="22" t="s">
        <v>25</v>
      </c>
      <c r="D41" s="10">
        <f>E41+G41</f>
        <v>885</v>
      </c>
      <c r="E41" s="10">
        <v>885</v>
      </c>
      <c r="F41" s="10">
        <v>602</v>
      </c>
      <c r="G41" s="10"/>
    </row>
    <row r="42" spans="1:7" ht="15" customHeight="1" x14ac:dyDescent="0.25">
      <c r="A42" s="50" t="s">
        <v>83</v>
      </c>
      <c r="B42" s="21" t="s">
        <v>12</v>
      </c>
      <c r="C42" s="87"/>
      <c r="D42" s="21">
        <f>SUM(D44:D45)</f>
        <v>9006</v>
      </c>
      <c r="E42" s="21">
        <f>SUM(E44:E45)</f>
        <v>9006</v>
      </c>
      <c r="F42" s="21">
        <f>SUM(F44:F45)</f>
        <v>6145</v>
      </c>
      <c r="G42" s="21">
        <f>SUM(G44:G45)</f>
        <v>0</v>
      </c>
    </row>
    <row r="43" spans="1:7" ht="15" customHeight="1" x14ac:dyDescent="0.25">
      <c r="A43" s="80"/>
      <c r="B43" s="88" t="s">
        <v>224</v>
      </c>
      <c r="C43" s="89"/>
      <c r="D43" s="21">
        <f>E43+G43</f>
        <v>0</v>
      </c>
      <c r="E43" s="21"/>
      <c r="F43" s="21"/>
      <c r="G43" s="21"/>
    </row>
    <row r="44" spans="1:7" ht="15" customHeight="1" x14ac:dyDescent="0.25">
      <c r="A44" s="80"/>
      <c r="B44" s="90" t="s">
        <v>248</v>
      </c>
      <c r="C44" s="91" t="s">
        <v>25</v>
      </c>
      <c r="D44" s="92">
        <f>E44+G44</f>
        <v>8379</v>
      </c>
      <c r="E44" s="92">
        <v>8379</v>
      </c>
      <c r="F44" s="92">
        <v>5666</v>
      </c>
      <c r="G44" s="92"/>
    </row>
    <row r="45" spans="1:7" ht="39" x14ac:dyDescent="0.25">
      <c r="A45" s="80"/>
      <c r="B45" s="93" t="s">
        <v>251</v>
      </c>
      <c r="C45" s="22" t="s">
        <v>25</v>
      </c>
      <c r="D45" s="10">
        <f>E45+G45</f>
        <v>627</v>
      </c>
      <c r="E45" s="10">
        <v>627</v>
      </c>
      <c r="F45" s="10">
        <v>479</v>
      </c>
      <c r="G45" s="10"/>
    </row>
    <row r="46" spans="1:7" ht="15" customHeight="1" x14ac:dyDescent="0.25">
      <c r="A46" s="50" t="s">
        <v>84</v>
      </c>
      <c r="B46" s="21" t="s">
        <v>13</v>
      </c>
      <c r="C46" s="87"/>
      <c r="D46" s="21">
        <f>SUM(D48:D49)</f>
        <v>11991</v>
      </c>
      <c r="E46" s="21">
        <f>SUM(E48:E49)</f>
        <v>11991</v>
      </c>
      <c r="F46" s="21">
        <f>SUM(F48:F49)</f>
        <v>8464</v>
      </c>
      <c r="G46" s="21">
        <f>SUM(G48:G49)</f>
        <v>0</v>
      </c>
    </row>
    <row r="47" spans="1:7" ht="15" customHeight="1" x14ac:dyDescent="0.25">
      <c r="A47" s="80"/>
      <c r="B47" s="88" t="s">
        <v>224</v>
      </c>
      <c r="C47" s="89"/>
      <c r="D47" s="21">
        <f>E47+G47</f>
        <v>0</v>
      </c>
      <c r="E47" s="21"/>
      <c r="F47" s="21"/>
      <c r="G47" s="21"/>
    </row>
    <row r="48" spans="1:7" ht="15" customHeight="1" x14ac:dyDescent="0.25">
      <c r="A48" s="80"/>
      <c r="B48" s="90" t="s">
        <v>248</v>
      </c>
      <c r="C48" s="91" t="s">
        <v>25</v>
      </c>
      <c r="D48" s="92">
        <f>E48+G48</f>
        <v>11123</v>
      </c>
      <c r="E48" s="92">
        <v>11123</v>
      </c>
      <c r="F48" s="92">
        <v>7875</v>
      </c>
      <c r="G48" s="92"/>
    </row>
    <row r="49" spans="1:7" ht="39" x14ac:dyDescent="0.25">
      <c r="A49" s="80"/>
      <c r="B49" s="93" t="s">
        <v>251</v>
      </c>
      <c r="C49" s="22" t="s">
        <v>25</v>
      </c>
      <c r="D49" s="10">
        <f>E49+G49</f>
        <v>868</v>
      </c>
      <c r="E49" s="10">
        <v>868</v>
      </c>
      <c r="F49" s="10">
        <v>589</v>
      </c>
      <c r="G49" s="10"/>
    </row>
    <row r="50" spans="1:7" ht="15" customHeight="1" x14ac:dyDescent="0.25">
      <c r="A50" s="50" t="s">
        <v>85</v>
      </c>
      <c r="B50" s="21" t="s">
        <v>14</v>
      </c>
      <c r="C50" s="87"/>
      <c r="D50" s="21">
        <f>SUM(D52:D53)</f>
        <v>9438</v>
      </c>
      <c r="E50" s="21">
        <f>SUM(E52:E53)</f>
        <v>9438</v>
      </c>
      <c r="F50" s="21">
        <f>SUM(F52:F53)</f>
        <v>6465</v>
      </c>
      <c r="G50" s="21">
        <f>SUM(G52:G53)</f>
        <v>0</v>
      </c>
    </row>
    <row r="51" spans="1:7" ht="15" customHeight="1" x14ac:dyDescent="0.25">
      <c r="A51" s="80"/>
      <c r="B51" s="88" t="s">
        <v>224</v>
      </c>
      <c r="C51" s="89"/>
      <c r="D51" s="21">
        <f>E51+G51</f>
        <v>0</v>
      </c>
      <c r="E51" s="21"/>
      <c r="F51" s="21"/>
      <c r="G51" s="21"/>
    </row>
    <row r="52" spans="1:7" ht="15" customHeight="1" x14ac:dyDescent="0.25">
      <c r="A52" s="80"/>
      <c r="B52" s="90" t="s">
        <v>248</v>
      </c>
      <c r="C52" s="91" t="s">
        <v>25</v>
      </c>
      <c r="D52" s="92">
        <f>E52+G52</f>
        <v>8835</v>
      </c>
      <c r="E52" s="92">
        <v>8835</v>
      </c>
      <c r="F52" s="92">
        <v>6005</v>
      </c>
      <c r="G52" s="92"/>
    </row>
    <row r="53" spans="1:7" ht="39" x14ac:dyDescent="0.25">
      <c r="A53" s="80"/>
      <c r="B53" s="93" t="s">
        <v>251</v>
      </c>
      <c r="C53" s="22" t="s">
        <v>25</v>
      </c>
      <c r="D53" s="10">
        <f>E53+G53</f>
        <v>603</v>
      </c>
      <c r="E53" s="10">
        <v>603</v>
      </c>
      <c r="F53" s="10">
        <v>460</v>
      </c>
      <c r="G53" s="10"/>
    </row>
    <row r="54" spans="1:7" ht="15" customHeight="1" x14ac:dyDescent="0.25">
      <c r="A54" s="50" t="s">
        <v>86</v>
      </c>
      <c r="B54" s="21" t="s">
        <v>15</v>
      </c>
      <c r="C54" s="87"/>
      <c r="D54" s="21">
        <f>SUM(D56:D57)</f>
        <v>11407</v>
      </c>
      <c r="E54" s="21">
        <f>SUM(E56:E57)</f>
        <v>11407</v>
      </c>
      <c r="F54" s="21">
        <f>SUM(F56:F57)</f>
        <v>8051</v>
      </c>
      <c r="G54" s="21">
        <f>SUM(G56:G57)</f>
        <v>0</v>
      </c>
    </row>
    <row r="55" spans="1:7" ht="15" customHeight="1" x14ac:dyDescent="0.25">
      <c r="A55" s="80"/>
      <c r="B55" s="88" t="s">
        <v>224</v>
      </c>
      <c r="C55" s="89"/>
      <c r="D55" s="21">
        <f>E55+G55</f>
        <v>0</v>
      </c>
      <c r="E55" s="21"/>
      <c r="F55" s="21"/>
      <c r="G55" s="21"/>
    </row>
    <row r="56" spans="1:7" ht="15" customHeight="1" x14ac:dyDescent="0.25">
      <c r="A56" s="80"/>
      <c r="B56" s="90" t="s">
        <v>248</v>
      </c>
      <c r="C56" s="91" t="s">
        <v>25</v>
      </c>
      <c r="D56" s="92">
        <f>E56+G56</f>
        <v>10731</v>
      </c>
      <c r="E56" s="92">
        <v>10731</v>
      </c>
      <c r="F56" s="92">
        <v>7535</v>
      </c>
      <c r="G56" s="92"/>
    </row>
    <row r="57" spans="1:7" ht="39" x14ac:dyDescent="0.25">
      <c r="A57" s="95"/>
      <c r="B57" s="93" t="s">
        <v>251</v>
      </c>
      <c r="C57" s="22" t="s">
        <v>25</v>
      </c>
      <c r="D57" s="10">
        <f>E57+G57</f>
        <v>676</v>
      </c>
      <c r="E57" s="10">
        <v>676</v>
      </c>
      <c r="F57" s="10">
        <v>516</v>
      </c>
      <c r="G57" s="10"/>
    </row>
    <row r="58" spans="1:7" ht="15" customHeight="1" x14ac:dyDescent="0.25">
      <c r="A58" s="50" t="s">
        <v>87</v>
      </c>
      <c r="B58" s="21" t="s">
        <v>16</v>
      </c>
      <c r="C58" s="87"/>
      <c r="D58" s="21">
        <f>SUM(D60:D61)</f>
        <v>19620</v>
      </c>
      <c r="E58" s="21">
        <f>SUM(E60:E61)</f>
        <v>19620</v>
      </c>
      <c r="F58" s="21">
        <f>SUM(F60:F61)</f>
        <v>13164</v>
      </c>
      <c r="G58" s="21">
        <f>SUM(G60:G61)</f>
        <v>0</v>
      </c>
    </row>
    <row r="59" spans="1:7" ht="15" customHeight="1" x14ac:dyDescent="0.25">
      <c r="A59" s="80"/>
      <c r="B59" s="88" t="s">
        <v>224</v>
      </c>
      <c r="C59" s="89"/>
      <c r="D59" s="21">
        <f>E59+G59</f>
        <v>0</v>
      </c>
      <c r="E59" s="21"/>
      <c r="F59" s="21"/>
      <c r="G59" s="21"/>
    </row>
    <row r="60" spans="1:7" ht="15" customHeight="1" x14ac:dyDescent="0.25">
      <c r="A60" s="80"/>
      <c r="B60" s="90" t="s">
        <v>248</v>
      </c>
      <c r="C60" s="91" t="s">
        <v>25</v>
      </c>
      <c r="D60" s="92">
        <f>E60+G60</f>
        <v>17716</v>
      </c>
      <c r="E60" s="92">
        <v>17716</v>
      </c>
      <c r="F60" s="92">
        <v>12059</v>
      </c>
      <c r="G60" s="92"/>
    </row>
    <row r="61" spans="1:7" ht="39" x14ac:dyDescent="0.25">
      <c r="A61" s="80"/>
      <c r="B61" s="93" t="s">
        <v>251</v>
      </c>
      <c r="C61" s="22" t="s">
        <v>25</v>
      </c>
      <c r="D61" s="10">
        <f>E61+G61</f>
        <v>1904</v>
      </c>
      <c r="E61" s="10">
        <v>1904</v>
      </c>
      <c r="F61" s="10">
        <v>1105</v>
      </c>
      <c r="G61" s="10"/>
    </row>
    <row r="62" spans="1:7" ht="15" customHeight="1" x14ac:dyDescent="0.25">
      <c r="A62" s="50" t="s">
        <v>88</v>
      </c>
      <c r="B62" s="21" t="s">
        <v>17</v>
      </c>
      <c r="C62" s="87"/>
      <c r="D62" s="21">
        <f>SUM(D64:D65)</f>
        <v>10595</v>
      </c>
      <c r="E62" s="21">
        <f>SUM(E64:E65)</f>
        <v>10595</v>
      </c>
      <c r="F62" s="21">
        <f>SUM(F64:F65)</f>
        <v>7449</v>
      </c>
      <c r="G62" s="21">
        <f>SUM(G64:G65)</f>
        <v>0</v>
      </c>
    </row>
    <row r="63" spans="1:7" ht="15" customHeight="1" x14ac:dyDescent="0.25">
      <c r="A63" s="80"/>
      <c r="B63" s="88" t="s">
        <v>224</v>
      </c>
      <c r="C63" s="89"/>
      <c r="D63" s="21">
        <f>E63+G63</f>
        <v>0</v>
      </c>
      <c r="E63" s="21"/>
      <c r="F63" s="21"/>
      <c r="G63" s="21"/>
    </row>
    <row r="64" spans="1:7" ht="15" customHeight="1" x14ac:dyDescent="0.25">
      <c r="A64" s="80"/>
      <c r="B64" s="90" t="s">
        <v>248</v>
      </c>
      <c r="C64" s="91" t="s">
        <v>25</v>
      </c>
      <c r="D64" s="92">
        <f>E64+G64</f>
        <v>10040</v>
      </c>
      <c r="E64" s="92">
        <v>10040</v>
      </c>
      <c r="F64" s="92">
        <v>7025</v>
      </c>
      <c r="G64" s="92"/>
    </row>
    <row r="65" spans="1:7" ht="39" x14ac:dyDescent="0.25">
      <c r="A65" s="80"/>
      <c r="B65" s="93" t="s">
        <v>251</v>
      </c>
      <c r="C65" s="22" t="s">
        <v>25</v>
      </c>
      <c r="D65" s="10">
        <f>E65+G65</f>
        <v>555</v>
      </c>
      <c r="E65" s="10">
        <v>555</v>
      </c>
      <c r="F65" s="10">
        <v>424</v>
      </c>
      <c r="G65" s="10"/>
    </row>
    <row r="66" spans="1:7" ht="15" customHeight="1" x14ac:dyDescent="0.25">
      <c r="A66" s="50" t="s">
        <v>89</v>
      </c>
      <c r="B66" s="21" t="s">
        <v>18</v>
      </c>
      <c r="C66" s="87"/>
      <c r="D66" s="21">
        <f>SUM(D68:D69)</f>
        <v>10376</v>
      </c>
      <c r="E66" s="21">
        <f>SUM(E68:E69)</f>
        <v>10376</v>
      </c>
      <c r="F66" s="21">
        <f>SUM(F68:F69)</f>
        <v>7356</v>
      </c>
      <c r="G66" s="21">
        <f>SUM(G68:G69)</f>
        <v>0</v>
      </c>
    </row>
    <row r="67" spans="1:7" ht="15" customHeight="1" x14ac:dyDescent="0.25">
      <c r="A67" s="80"/>
      <c r="B67" s="88" t="s">
        <v>224</v>
      </c>
      <c r="C67" s="89"/>
      <c r="D67" s="21">
        <f>E67+G67</f>
        <v>0</v>
      </c>
      <c r="E67" s="21"/>
      <c r="F67" s="21"/>
      <c r="G67" s="21"/>
    </row>
    <row r="68" spans="1:7" ht="15" customHeight="1" x14ac:dyDescent="0.25">
      <c r="A68" s="80"/>
      <c r="B68" s="90" t="s">
        <v>248</v>
      </c>
      <c r="C68" s="91" t="s">
        <v>25</v>
      </c>
      <c r="D68" s="92">
        <f>E68+G68</f>
        <v>9942</v>
      </c>
      <c r="E68" s="92">
        <v>9942</v>
      </c>
      <c r="F68" s="92">
        <v>7025</v>
      </c>
      <c r="G68" s="92"/>
    </row>
    <row r="69" spans="1:7" ht="39" x14ac:dyDescent="0.25">
      <c r="A69" s="80"/>
      <c r="B69" s="93" t="s">
        <v>251</v>
      </c>
      <c r="C69" s="22" t="s">
        <v>25</v>
      </c>
      <c r="D69" s="10">
        <f>E69+G69</f>
        <v>434</v>
      </c>
      <c r="E69" s="10">
        <v>434</v>
      </c>
      <c r="F69" s="10">
        <v>331</v>
      </c>
      <c r="G69" s="10"/>
    </row>
    <row r="70" spans="1:7" ht="15" customHeight="1" x14ac:dyDescent="0.25">
      <c r="A70" s="50" t="s">
        <v>90</v>
      </c>
      <c r="B70" s="21" t="s">
        <v>19</v>
      </c>
      <c r="C70" s="283" t="s">
        <v>25</v>
      </c>
      <c r="D70" s="97">
        <f>E70+G70</f>
        <v>4919</v>
      </c>
      <c r="E70" s="97">
        <v>4919</v>
      </c>
      <c r="F70" s="97">
        <v>2836</v>
      </c>
      <c r="G70" s="97">
        <f>SUM(G71:G71)</f>
        <v>0</v>
      </c>
    </row>
    <row r="71" spans="1:7" ht="39" x14ac:dyDescent="0.25">
      <c r="A71" s="80"/>
      <c r="B71" s="96" t="s">
        <v>251</v>
      </c>
      <c r="C71" s="284"/>
      <c r="D71" s="98"/>
      <c r="E71" s="98"/>
      <c r="F71" s="98"/>
      <c r="G71" s="98"/>
    </row>
    <row r="72" spans="1:7" ht="15" customHeight="1" x14ac:dyDescent="0.25">
      <c r="A72" s="7" t="s">
        <v>91</v>
      </c>
      <c r="B72" s="49" t="s">
        <v>189</v>
      </c>
      <c r="C72" s="285" t="s">
        <v>21</v>
      </c>
      <c r="D72" s="97">
        <f>E72+G72</f>
        <v>316976</v>
      </c>
      <c r="E72" s="97">
        <v>316976</v>
      </c>
      <c r="F72" s="97">
        <v>219892</v>
      </c>
      <c r="G72" s="97"/>
    </row>
    <row r="73" spans="1:7" ht="15" customHeight="1" x14ac:dyDescent="0.25">
      <c r="A73" s="99"/>
      <c r="B73" s="96" t="s">
        <v>253</v>
      </c>
      <c r="C73" s="286"/>
      <c r="D73" s="98"/>
      <c r="E73" s="98"/>
      <c r="F73" s="98"/>
      <c r="G73" s="98"/>
    </row>
    <row r="74" spans="1:7" ht="15.95" customHeight="1" x14ac:dyDescent="0.25">
      <c r="A74" s="15" t="s">
        <v>92</v>
      </c>
      <c r="B74" s="100" t="s">
        <v>195</v>
      </c>
      <c r="C74" s="16"/>
      <c r="D74" s="1">
        <f>D12+D30+D34+D38+D42+D46+D50+D54+D58+D62+D66+D70+D72</f>
        <v>848201</v>
      </c>
      <c r="E74" s="1">
        <f>E12+E30+E34+E38+E42+E46+E50+E54+E58+E62+E66+E70+E72</f>
        <v>848201</v>
      </c>
      <c r="F74" s="1">
        <f>F12+F30+F34+F38+F42+F46+F50+F54+F58+F62+F66+F70+F72</f>
        <v>540793</v>
      </c>
      <c r="G74" s="1">
        <f>G12+G30+G34+G38+G42+G46+G50+G54+G58+G62+G66+G70+G72</f>
        <v>0</v>
      </c>
    </row>
    <row r="75" spans="1:7" ht="15.95" customHeight="1" x14ac:dyDescent="0.25">
      <c r="A75" s="13" t="s">
        <v>93</v>
      </c>
      <c r="B75" s="271" t="s">
        <v>70</v>
      </c>
      <c r="C75" s="269"/>
      <c r="D75" s="269"/>
      <c r="E75" s="269"/>
      <c r="F75" s="269"/>
      <c r="G75" s="270"/>
    </row>
    <row r="76" spans="1:7" ht="15" customHeight="1" x14ac:dyDescent="0.25">
      <c r="A76" s="291" t="s">
        <v>94</v>
      </c>
      <c r="B76" s="21" t="s">
        <v>78</v>
      </c>
      <c r="C76" s="87"/>
      <c r="D76" s="21">
        <f>SUM(D78:D79)</f>
        <v>148302</v>
      </c>
      <c r="E76" s="21">
        <f>SUM(E78:E79)</f>
        <v>148302</v>
      </c>
      <c r="F76" s="21">
        <f>SUM(F78:F79)</f>
        <v>80621</v>
      </c>
      <c r="G76" s="21">
        <f>SUM(G78:G79)</f>
        <v>0</v>
      </c>
    </row>
    <row r="77" spans="1:7" ht="15" customHeight="1" x14ac:dyDescent="0.25">
      <c r="A77" s="292"/>
      <c r="B77" s="88" t="s">
        <v>224</v>
      </c>
      <c r="C77" s="89"/>
      <c r="D77" s="21">
        <f>E77+G77</f>
        <v>0</v>
      </c>
      <c r="E77" s="21"/>
      <c r="F77" s="21"/>
      <c r="G77" s="21"/>
    </row>
    <row r="78" spans="1:7" ht="15" customHeight="1" x14ac:dyDescent="0.25">
      <c r="A78" s="292"/>
      <c r="B78" s="90" t="s">
        <v>252</v>
      </c>
      <c r="C78" s="91" t="s">
        <v>34</v>
      </c>
      <c r="D78" s="92">
        <f>E78+G78</f>
        <v>77005</v>
      </c>
      <c r="E78" s="92">
        <v>77005</v>
      </c>
      <c r="F78" s="92">
        <v>47033</v>
      </c>
      <c r="G78" s="92"/>
    </row>
    <row r="79" spans="1:7" ht="26.25" x14ac:dyDescent="0.25">
      <c r="A79" s="293"/>
      <c r="B79" s="96" t="s">
        <v>262</v>
      </c>
      <c r="C79" s="22" t="s">
        <v>34</v>
      </c>
      <c r="D79" s="10">
        <f>E79+G79</f>
        <v>71297</v>
      </c>
      <c r="E79" s="10">
        <v>71297</v>
      </c>
      <c r="F79" s="10">
        <v>33588</v>
      </c>
      <c r="G79" s="10"/>
    </row>
    <row r="80" spans="1:7" ht="15.75" customHeight="1" x14ac:dyDescent="0.25">
      <c r="A80" s="15" t="s">
        <v>95</v>
      </c>
      <c r="B80" s="101" t="s">
        <v>197</v>
      </c>
      <c r="C80" s="20"/>
      <c r="D80" s="1">
        <f>D76</f>
        <v>148302</v>
      </c>
      <c r="E80" s="1">
        <f>E76</f>
        <v>148302</v>
      </c>
      <c r="F80" s="1">
        <f>F76</f>
        <v>80621</v>
      </c>
      <c r="G80" s="1">
        <f>G76</f>
        <v>0</v>
      </c>
    </row>
    <row r="81" spans="1:7" ht="15.95" customHeight="1" x14ac:dyDescent="0.25">
      <c r="A81" s="13" t="s">
        <v>96</v>
      </c>
      <c r="B81" s="274" t="s">
        <v>203</v>
      </c>
      <c r="C81" s="279"/>
      <c r="D81" s="279"/>
      <c r="E81" s="279"/>
      <c r="F81" s="279"/>
      <c r="G81" s="279"/>
    </row>
    <row r="82" spans="1:7" ht="15" customHeight="1" x14ac:dyDescent="0.25">
      <c r="A82" s="7" t="s">
        <v>97</v>
      </c>
      <c r="B82" s="8" t="s">
        <v>20</v>
      </c>
      <c r="C82" s="281" t="s">
        <v>25</v>
      </c>
      <c r="D82" s="97">
        <f>E82+G82</f>
        <v>201865</v>
      </c>
      <c r="E82" s="97">
        <v>201865</v>
      </c>
      <c r="F82" s="97">
        <f>SUM(F83:F83)</f>
        <v>0</v>
      </c>
      <c r="G82" s="97">
        <f>SUM(G83:G83)</f>
        <v>0</v>
      </c>
    </row>
    <row r="83" spans="1:7" ht="39" customHeight="1" x14ac:dyDescent="0.25">
      <c r="A83" s="99"/>
      <c r="B83" s="102" t="s">
        <v>255</v>
      </c>
      <c r="C83" s="282"/>
      <c r="D83" s="98"/>
      <c r="E83" s="98"/>
      <c r="F83" s="98"/>
      <c r="G83" s="98"/>
    </row>
    <row r="84" spans="1:7" ht="15" customHeight="1" x14ac:dyDescent="0.25">
      <c r="A84" s="50" t="s">
        <v>98</v>
      </c>
      <c r="B84" s="21" t="s">
        <v>7</v>
      </c>
      <c r="C84" s="281" t="s">
        <v>25</v>
      </c>
      <c r="D84" s="97">
        <f>E84+G84</f>
        <v>8110</v>
      </c>
      <c r="E84" s="97">
        <v>8110</v>
      </c>
      <c r="F84" s="97">
        <v>5786</v>
      </c>
      <c r="G84" s="97">
        <f>SUM(G85:G85)</f>
        <v>0</v>
      </c>
    </row>
    <row r="85" spans="1:7" ht="39" x14ac:dyDescent="0.25">
      <c r="A85" s="80"/>
      <c r="B85" s="93" t="s">
        <v>254</v>
      </c>
      <c r="C85" s="282"/>
      <c r="D85" s="98"/>
      <c r="E85" s="98"/>
      <c r="F85" s="98"/>
      <c r="G85" s="98"/>
    </row>
    <row r="86" spans="1:7" ht="15" customHeight="1" x14ac:dyDescent="0.25">
      <c r="A86" s="50" t="s">
        <v>99</v>
      </c>
      <c r="B86" s="21" t="s">
        <v>10</v>
      </c>
      <c r="C86" s="281" t="s">
        <v>25</v>
      </c>
      <c r="D86" s="97">
        <f>E86+G86</f>
        <v>8110</v>
      </c>
      <c r="E86" s="97">
        <v>8110</v>
      </c>
      <c r="F86" s="97">
        <v>5786</v>
      </c>
      <c r="G86" s="97">
        <f>SUM(G87:G87)</f>
        <v>0</v>
      </c>
    </row>
    <row r="87" spans="1:7" ht="39" x14ac:dyDescent="0.25">
      <c r="A87" s="80"/>
      <c r="B87" s="93" t="s">
        <v>254</v>
      </c>
      <c r="C87" s="282"/>
      <c r="D87" s="98"/>
      <c r="E87" s="98"/>
      <c r="F87" s="98"/>
      <c r="G87" s="98"/>
    </row>
    <row r="88" spans="1:7" ht="15" customHeight="1" x14ac:dyDescent="0.25">
      <c r="A88" s="50" t="s">
        <v>100</v>
      </c>
      <c r="B88" s="21" t="s">
        <v>11</v>
      </c>
      <c r="C88" s="281" t="s">
        <v>25</v>
      </c>
      <c r="D88" s="97">
        <f>E88+G88</f>
        <v>13529</v>
      </c>
      <c r="E88" s="97">
        <v>13529</v>
      </c>
      <c r="F88" s="97">
        <v>9653</v>
      </c>
      <c r="G88" s="97">
        <f>SUM(G89:G89)</f>
        <v>0</v>
      </c>
    </row>
    <row r="89" spans="1:7" ht="39" x14ac:dyDescent="0.25">
      <c r="A89" s="80"/>
      <c r="B89" s="93" t="s">
        <v>254</v>
      </c>
      <c r="C89" s="282"/>
      <c r="D89" s="98"/>
      <c r="E89" s="98"/>
      <c r="F89" s="98"/>
      <c r="G89" s="98"/>
    </row>
    <row r="90" spans="1:7" ht="15" customHeight="1" x14ac:dyDescent="0.25">
      <c r="A90" s="50" t="s">
        <v>101</v>
      </c>
      <c r="B90" s="21" t="s">
        <v>12</v>
      </c>
      <c r="C90" s="281" t="s">
        <v>25</v>
      </c>
      <c r="D90" s="97">
        <f>E90+G90</f>
        <v>9584</v>
      </c>
      <c r="E90" s="97">
        <v>9584</v>
      </c>
      <c r="F90" s="97">
        <v>6838</v>
      </c>
      <c r="G90" s="97">
        <f>SUM(G91:G91)</f>
        <v>0</v>
      </c>
    </row>
    <row r="91" spans="1:7" ht="39" x14ac:dyDescent="0.25">
      <c r="A91" s="80"/>
      <c r="B91" s="93" t="s">
        <v>254</v>
      </c>
      <c r="C91" s="282"/>
      <c r="D91" s="98"/>
      <c r="E91" s="98"/>
      <c r="F91" s="98"/>
      <c r="G91" s="98"/>
    </row>
    <row r="92" spans="1:7" ht="15" customHeight="1" x14ac:dyDescent="0.25">
      <c r="A92" s="50" t="s">
        <v>102</v>
      </c>
      <c r="B92" s="21" t="s">
        <v>69</v>
      </c>
      <c r="C92" s="281" t="s">
        <v>25</v>
      </c>
      <c r="D92" s="97">
        <f>E92+G92</f>
        <v>13270</v>
      </c>
      <c r="E92" s="97">
        <v>13270</v>
      </c>
      <c r="F92" s="97">
        <v>8417</v>
      </c>
      <c r="G92" s="97">
        <f>SUM(G93:G93)</f>
        <v>0</v>
      </c>
    </row>
    <row r="93" spans="1:7" ht="39" x14ac:dyDescent="0.25">
      <c r="A93" s="80"/>
      <c r="B93" s="93" t="s">
        <v>254</v>
      </c>
      <c r="C93" s="282"/>
      <c r="D93" s="98"/>
      <c r="E93" s="98"/>
      <c r="F93" s="98"/>
      <c r="G93" s="98"/>
    </row>
    <row r="94" spans="1:7" ht="15" customHeight="1" x14ac:dyDescent="0.25">
      <c r="A94" s="50" t="s">
        <v>103</v>
      </c>
      <c r="B94" s="21" t="s">
        <v>14</v>
      </c>
      <c r="C94" s="281" t="s">
        <v>25</v>
      </c>
      <c r="D94" s="97">
        <f>E94+G94</f>
        <v>9215</v>
      </c>
      <c r="E94" s="97">
        <v>9215</v>
      </c>
      <c r="F94" s="97">
        <v>6575</v>
      </c>
      <c r="G94" s="97">
        <f>SUM(G95:G95)</f>
        <v>0</v>
      </c>
    </row>
    <row r="95" spans="1:7" ht="39" x14ac:dyDescent="0.25">
      <c r="A95" s="80"/>
      <c r="B95" s="93" t="s">
        <v>254</v>
      </c>
      <c r="C95" s="282"/>
      <c r="D95" s="98"/>
      <c r="E95" s="98"/>
      <c r="F95" s="98"/>
      <c r="G95" s="98"/>
    </row>
    <row r="96" spans="1:7" ht="15" customHeight="1" x14ac:dyDescent="0.25">
      <c r="A96" s="50" t="s">
        <v>104</v>
      </c>
      <c r="B96" s="21" t="s">
        <v>15</v>
      </c>
      <c r="C96" s="281" t="s">
        <v>25</v>
      </c>
      <c r="D96" s="97">
        <f>E96+G96</f>
        <v>10327</v>
      </c>
      <c r="E96" s="97">
        <v>10327</v>
      </c>
      <c r="F96" s="97">
        <v>7368</v>
      </c>
      <c r="G96" s="97">
        <f>SUM(G97:G97)</f>
        <v>0</v>
      </c>
    </row>
    <row r="97" spans="1:7" ht="39" x14ac:dyDescent="0.25">
      <c r="A97" s="80"/>
      <c r="B97" s="93" t="s">
        <v>254</v>
      </c>
      <c r="C97" s="282"/>
      <c r="D97" s="98"/>
      <c r="E97" s="98"/>
      <c r="F97" s="98"/>
      <c r="G97" s="98"/>
    </row>
    <row r="98" spans="1:7" ht="15" customHeight="1" x14ac:dyDescent="0.25">
      <c r="A98" s="50" t="s">
        <v>105</v>
      </c>
      <c r="B98" s="21" t="s">
        <v>16</v>
      </c>
      <c r="C98" s="281" t="s">
        <v>25</v>
      </c>
      <c r="D98" s="97">
        <f>E98+G98</f>
        <v>29119</v>
      </c>
      <c r="E98" s="97">
        <v>29119</v>
      </c>
      <c r="F98" s="97">
        <v>20778</v>
      </c>
      <c r="G98" s="97">
        <f>SUM(G99:G99)</f>
        <v>0</v>
      </c>
    </row>
    <row r="99" spans="1:7" ht="39" x14ac:dyDescent="0.25">
      <c r="A99" s="80"/>
      <c r="B99" s="93" t="s">
        <v>254</v>
      </c>
      <c r="C99" s="282"/>
      <c r="D99" s="98"/>
      <c r="E99" s="98"/>
      <c r="F99" s="98"/>
      <c r="G99" s="98"/>
    </row>
    <row r="100" spans="1:7" ht="15" customHeight="1" x14ac:dyDescent="0.25">
      <c r="A100" s="50" t="s">
        <v>106</v>
      </c>
      <c r="B100" s="21" t="s">
        <v>17</v>
      </c>
      <c r="C100" s="281" t="s">
        <v>25</v>
      </c>
      <c r="D100" s="97">
        <f>E100+G100</f>
        <v>8478</v>
      </c>
      <c r="E100" s="97">
        <v>8478</v>
      </c>
      <c r="F100" s="97">
        <v>6049</v>
      </c>
      <c r="G100" s="97">
        <f>SUM(G101:G101)</f>
        <v>0</v>
      </c>
    </row>
    <row r="101" spans="1:7" ht="39" x14ac:dyDescent="0.25">
      <c r="A101" s="80"/>
      <c r="B101" s="93" t="s">
        <v>254</v>
      </c>
      <c r="C101" s="282"/>
      <c r="D101" s="98"/>
      <c r="E101" s="98"/>
      <c r="F101" s="98"/>
      <c r="G101" s="98"/>
    </row>
    <row r="102" spans="1:7" ht="15" customHeight="1" x14ac:dyDescent="0.25">
      <c r="A102" s="50" t="s">
        <v>107</v>
      </c>
      <c r="B102" s="21" t="s">
        <v>18</v>
      </c>
      <c r="C102" s="281" t="s">
        <v>25</v>
      </c>
      <c r="D102" s="97">
        <f>E102+G102</f>
        <v>6635</v>
      </c>
      <c r="E102" s="97">
        <v>6635</v>
      </c>
      <c r="F102" s="97">
        <v>4734</v>
      </c>
      <c r="G102" s="97">
        <f>SUM(G103:G103)</f>
        <v>0</v>
      </c>
    </row>
    <row r="103" spans="1:7" ht="39" x14ac:dyDescent="0.25">
      <c r="A103" s="80"/>
      <c r="B103" s="93" t="s">
        <v>254</v>
      </c>
      <c r="C103" s="282"/>
      <c r="D103" s="98"/>
      <c r="E103" s="98"/>
      <c r="F103" s="98"/>
      <c r="G103" s="98"/>
    </row>
    <row r="104" spans="1:7" ht="15" customHeight="1" x14ac:dyDescent="0.25">
      <c r="A104" s="50" t="s">
        <v>108</v>
      </c>
      <c r="B104" s="21" t="s">
        <v>19</v>
      </c>
      <c r="C104" s="281" t="s">
        <v>25</v>
      </c>
      <c r="D104" s="97">
        <f>E104+G104</f>
        <v>75195</v>
      </c>
      <c r="E104" s="97">
        <v>75195</v>
      </c>
      <c r="F104" s="97">
        <v>46027</v>
      </c>
      <c r="G104" s="97">
        <f>SUM(G105:G105)</f>
        <v>0</v>
      </c>
    </row>
    <row r="105" spans="1:7" ht="39" x14ac:dyDescent="0.25">
      <c r="A105" s="80"/>
      <c r="B105" s="93" t="s">
        <v>254</v>
      </c>
      <c r="C105" s="282"/>
      <c r="D105" s="98"/>
      <c r="E105" s="98"/>
      <c r="F105" s="98"/>
      <c r="G105" s="98"/>
    </row>
    <row r="106" spans="1:7" ht="15.95" customHeight="1" x14ac:dyDescent="0.25">
      <c r="A106" s="15" t="s">
        <v>109</v>
      </c>
      <c r="B106" s="19" t="s">
        <v>199</v>
      </c>
      <c r="C106" s="17"/>
      <c r="D106" s="1">
        <f>SUM(D82:D105)</f>
        <v>393437</v>
      </c>
      <c r="E106" s="1">
        <f>SUM(E82:E105)</f>
        <v>393437</v>
      </c>
      <c r="F106" s="1">
        <f>SUM(F82:F105)</f>
        <v>128011</v>
      </c>
      <c r="G106" s="1">
        <f>SUM(G82:G105)</f>
        <v>0</v>
      </c>
    </row>
    <row r="107" spans="1:7" ht="15.95" customHeight="1" x14ac:dyDescent="0.25">
      <c r="A107" s="13" t="s">
        <v>110</v>
      </c>
      <c r="B107" s="274" t="s">
        <v>76</v>
      </c>
      <c r="C107" s="267"/>
      <c r="D107" s="267"/>
      <c r="E107" s="267"/>
      <c r="F107" s="267"/>
      <c r="G107" s="267"/>
    </row>
    <row r="108" spans="1:7" ht="15" customHeight="1" x14ac:dyDescent="0.25">
      <c r="A108" s="289" t="s">
        <v>111</v>
      </c>
      <c r="B108" s="21" t="s">
        <v>20</v>
      </c>
      <c r="C108" s="103"/>
      <c r="D108" s="21">
        <f>SUM(D110:D113)</f>
        <v>1079053</v>
      </c>
      <c r="E108" s="21">
        <f>SUM(E110:E113)</f>
        <v>1079053</v>
      </c>
      <c r="F108" s="21">
        <f>SUM(F110:F113)</f>
        <v>0</v>
      </c>
      <c r="G108" s="21">
        <f>SUM(G110:G113)</f>
        <v>0</v>
      </c>
    </row>
    <row r="109" spans="1:7" ht="15" customHeight="1" x14ac:dyDescent="0.25">
      <c r="A109" s="290"/>
      <c r="B109" s="88" t="s">
        <v>224</v>
      </c>
      <c r="C109" s="104"/>
      <c r="D109" s="21"/>
      <c r="E109" s="21"/>
      <c r="F109" s="21"/>
      <c r="G109" s="21"/>
    </row>
    <row r="110" spans="1:7" ht="26.25" x14ac:dyDescent="0.25">
      <c r="A110" s="290"/>
      <c r="B110" s="90" t="s">
        <v>256</v>
      </c>
      <c r="C110" s="105">
        <v>10</v>
      </c>
      <c r="D110" s="106">
        <f>E110+G110</f>
        <v>28806</v>
      </c>
      <c r="E110" s="106">
        <v>28806</v>
      </c>
      <c r="F110" s="106"/>
      <c r="G110" s="106"/>
    </row>
    <row r="111" spans="1:7" ht="26.25" x14ac:dyDescent="0.25">
      <c r="A111" s="290"/>
      <c r="B111" s="94" t="s">
        <v>229</v>
      </c>
      <c r="C111" s="28" t="s">
        <v>24</v>
      </c>
      <c r="D111" s="10">
        <f>E111+G111</f>
        <v>211160</v>
      </c>
      <c r="E111" s="29">
        <v>211160</v>
      </c>
      <c r="F111" s="29"/>
      <c r="G111" s="29"/>
    </row>
    <row r="112" spans="1:7" x14ac:dyDescent="0.25">
      <c r="A112" s="290"/>
      <c r="B112" s="94" t="s">
        <v>257</v>
      </c>
      <c r="C112" s="22" t="s">
        <v>24</v>
      </c>
      <c r="D112" s="10">
        <f>E112+G112</f>
        <v>500773</v>
      </c>
      <c r="E112" s="33">
        <v>500773</v>
      </c>
      <c r="F112" s="33"/>
      <c r="G112" s="33"/>
    </row>
    <row r="113" spans="1:7" ht="13.5" customHeight="1" x14ac:dyDescent="0.25">
      <c r="A113" s="290"/>
      <c r="B113" s="107" t="s">
        <v>258</v>
      </c>
      <c r="C113" s="22" t="s">
        <v>24</v>
      </c>
      <c r="D113" s="10">
        <f>E113+G113</f>
        <v>338314</v>
      </c>
      <c r="E113" s="10">
        <v>338314</v>
      </c>
      <c r="F113" s="10"/>
      <c r="G113" s="10"/>
    </row>
    <row r="114" spans="1:7" ht="15" customHeight="1" x14ac:dyDescent="0.25">
      <c r="A114" s="287" t="s">
        <v>112</v>
      </c>
      <c r="B114" s="49" t="s">
        <v>59</v>
      </c>
      <c r="C114" s="281" t="s">
        <v>24</v>
      </c>
      <c r="D114" s="97">
        <f>E114+G114</f>
        <v>99270</v>
      </c>
      <c r="E114" s="97">
        <v>99270</v>
      </c>
      <c r="F114" s="97">
        <v>75790</v>
      </c>
      <c r="G114" s="97"/>
    </row>
    <row r="115" spans="1:7" s="26" customFormat="1" ht="12.75" customHeight="1" x14ac:dyDescent="0.2">
      <c r="A115" s="288"/>
      <c r="B115" s="108" t="s">
        <v>259</v>
      </c>
      <c r="C115" s="282"/>
      <c r="D115" s="98"/>
      <c r="E115" s="98"/>
      <c r="F115" s="98"/>
      <c r="G115" s="98"/>
    </row>
    <row r="116" spans="1:7" ht="15.95" customHeight="1" x14ac:dyDescent="0.25">
      <c r="A116" s="68" t="s">
        <v>113</v>
      </c>
      <c r="B116" s="35" t="s">
        <v>201</v>
      </c>
      <c r="C116" s="20"/>
      <c r="D116" s="1">
        <f>D108+D114</f>
        <v>1178323</v>
      </c>
      <c r="E116" s="1">
        <f>E108+E114</f>
        <v>1178323</v>
      </c>
      <c r="F116" s="1">
        <f>F108+F114</f>
        <v>75790</v>
      </c>
      <c r="G116" s="1">
        <f>G108+G114</f>
        <v>0</v>
      </c>
    </row>
    <row r="117" spans="1:7" ht="15.95" customHeight="1" x14ac:dyDescent="0.25">
      <c r="A117" s="84" t="s">
        <v>114</v>
      </c>
      <c r="B117" s="85" t="s">
        <v>191</v>
      </c>
      <c r="C117" s="109"/>
      <c r="D117" s="110">
        <f>SUM(D119:D138)</f>
        <v>2568263</v>
      </c>
      <c r="E117" s="110">
        <f>SUM(E119:E138)</f>
        <v>2568263</v>
      </c>
      <c r="F117" s="110">
        <f>SUM(F119:F138)</f>
        <v>825215</v>
      </c>
      <c r="G117" s="110">
        <f>SUM(G119:G138)</f>
        <v>0</v>
      </c>
    </row>
    <row r="118" spans="1:7" ht="15" customHeight="1" x14ac:dyDescent="0.25">
      <c r="A118" s="81"/>
      <c r="B118" s="111" t="s">
        <v>224</v>
      </c>
      <c r="C118" s="112"/>
      <c r="D118" s="113"/>
      <c r="E118" s="113"/>
      <c r="F118" s="114"/>
      <c r="G118" s="114"/>
    </row>
    <row r="119" spans="1:7" ht="26.25" x14ac:dyDescent="0.25">
      <c r="A119" s="81"/>
      <c r="B119" s="115" t="s">
        <v>240</v>
      </c>
      <c r="C119" s="116"/>
      <c r="D119" s="117">
        <f>E119+G119</f>
        <v>782</v>
      </c>
      <c r="E119" s="117">
        <f t="shared" ref="E119:G129" si="1">E14</f>
        <v>782</v>
      </c>
      <c r="F119" s="117">
        <f t="shared" si="1"/>
        <v>597</v>
      </c>
      <c r="G119" s="117">
        <f t="shared" si="1"/>
        <v>0</v>
      </c>
    </row>
    <row r="120" spans="1:7" x14ac:dyDescent="0.25">
      <c r="A120" s="118"/>
      <c r="B120" s="119" t="s">
        <v>231</v>
      </c>
      <c r="C120" s="120"/>
      <c r="D120" s="71">
        <f t="shared" ref="D120:D138" si="2">E120+G120</f>
        <v>62761</v>
      </c>
      <c r="E120" s="71">
        <f t="shared" si="1"/>
        <v>62761</v>
      </c>
      <c r="F120" s="71">
        <f t="shared" si="1"/>
        <v>23594</v>
      </c>
      <c r="G120" s="71">
        <f t="shared" si="1"/>
        <v>0</v>
      </c>
    </row>
    <row r="121" spans="1:7" ht="26.25" x14ac:dyDescent="0.25">
      <c r="A121" s="118"/>
      <c r="B121" s="119" t="s">
        <v>242</v>
      </c>
      <c r="C121" s="120"/>
      <c r="D121" s="71">
        <f t="shared" si="2"/>
        <v>8000</v>
      </c>
      <c r="E121" s="71">
        <f t="shared" si="1"/>
        <v>8000</v>
      </c>
      <c r="F121" s="71">
        <f t="shared" si="1"/>
        <v>6100</v>
      </c>
      <c r="G121" s="71">
        <f t="shared" si="1"/>
        <v>0</v>
      </c>
    </row>
    <row r="122" spans="1:7" ht="26.25" x14ac:dyDescent="0.25">
      <c r="A122" s="118"/>
      <c r="B122" s="119" t="s">
        <v>233</v>
      </c>
      <c r="C122" s="120"/>
      <c r="D122" s="71">
        <f t="shared" si="2"/>
        <v>25933</v>
      </c>
      <c r="E122" s="71">
        <f t="shared" si="1"/>
        <v>25933</v>
      </c>
      <c r="F122" s="71">
        <f t="shared" si="1"/>
        <v>16000</v>
      </c>
      <c r="G122" s="71">
        <f t="shared" si="1"/>
        <v>0</v>
      </c>
    </row>
    <row r="123" spans="1:7" x14ac:dyDescent="0.25">
      <c r="A123" s="118"/>
      <c r="B123" s="119" t="s">
        <v>243</v>
      </c>
      <c r="C123" s="120"/>
      <c r="D123" s="71">
        <f t="shared" si="2"/>
        <v>92215</v>
      </c>
      <c r="E123" s="71">
        <f t="shared" si="1"/>
        <v>92215</v>
      </c>
      <c r="F123" s="71">
        <f t="shared" si="1"/>
        <v>66468</v>
      </c>
      <c r="G123" s="71">
        <f t="shared" si="1"/>
        <v>0</v>
      </c>
    </row>
    <row r="124" spans="1:7" x14ac:dyDescent="0.25">
      <c r="A124" s="118"/>
      <c r="B124" s="119" t="s">
        <v>244</v>
      </c>
      <c r="C124" s="120"/>
      <c r="D124" s="71">
        <f t="shared" si="2"/>
        <v>13718</v>
      </c>
      <c r="E124" s="71">
        <f t="shared" si="1"/>
        <v>13718</v>
      </c>
      <c r="F124" s="71">
        <f t="shared" si="1"/>
        <v>9917</v>
      </c>
      <c r="G124" s="71">
        <f t="shared" si="1"/>
        <v>0</v>
      </c>
    </row>
    <row r="125" spans="1:7" ht="26.25" x14ac:dyDescent="0.25">
      <c r="A125" s="118"/>
      <c r="B125" s="119" t="s">
        <v>232</v>
      </c>
      <c r="C125" s="120"/>
      <c r="D125" s="71">
        <f t="shared" si="2"/>
        <v>8689</v>
      </c>
      <c r="E125" s="71">
        <f t="shared" si="1"/>
        <v>8689</v>
      </c>
      <c r="F125" s="71">
        <f t="shared" si="1"/>
        <v>6634</v>
      </c>
      <c r="G125" s="71">
        <f t="shared" si="1"/>
        <v>0</v>
      </c>
    </row>
    <row r="126" spans="1:7" x14ac:dyDescent="0.25">
      <c r="A126" s="118"/>
      <c r="B126" s="119" t="s">
        <v>245</v>
      </c>
      <c r="C126" s="120"/>
      <c r="D126" s="71">
        <f t="shared" si="2"/>
        <v>12483</v>
      </c>
      <c r="E126" s="71">
        <f t="shared" si="1"/>
        <v>12483</v>
      </c>
      <c r="F126" s="71">
        <f t="shared" si="1"/>
        <v>3215</v>
      </c>
      <c r="G126" s="71">
        <f t="shared" si="1"/>
        <v>0</v>
      </c>
    </row>
    <row r="127" spans="1:7" ht="26.25" x14ac:dyDescent="0.25">
      <c r="A127" s="118"/>
      <c r="B127" s="119" t="s">
        <v>260</v>
      </c>
      <c r="C127" s="120"/>
      <c r="D127" s="71">
        <f t="shared" si="2"/>
        <v>579</v>
      </c>
      <c r="E127" s="71">
        <f t="shared" si="1"/>
        <v>579</v>
      </c>
      <c r="F127" s="71">
        <f t="shared" si="1"/>
        <v>442</v>
      </c>
      <c r="G127" s="71">
        <f t="shared" si="1"/>
        <v>0</v>
      </c>
    </row>
    <row r="128" spans="1:7" x14ac:dyDescent="0.25">
      <c r="A128" s="118"/>
      <c r="B128" s="119" t="s">
        <v>241</v>
      </c>
      <c r="C128" s="120"/>
      <c r="D128" s="71">
        <f t="shared" si="2"/>
        <v>16855</v>
      </c>
      <c r="E128" s="71">
        <f t="shared" si="1"/>
        <v>16855</v>
      </c>
      <c r="F128" s="71">
        <f t="shared" si="1"/>
        <v>11448</v>
      </c>
      <c r="G128" s="71">
        <f t="shared" si="1"/>
        <v>0</v>
      </c>
    </row>
    <row r="129" spans="1:7" x14ac:dyDescent="0.25">
      <c r="A129" s="118"/>
      <c r="B129" s="119" t="s">
        <v>228</v>
      </c>
      <c r="C129" s="120"/>
      <c r="D129" s="71">
        <f t="shared" si="2"/>
        <v>7501</v>
      </c>
      <c r="E129" s="71">
        <f t="shared" si="1"/>
        <v>7501</v>
      </c>
      <c r="F129" s="71">
        <f t="shared" si="1"/>
        <v>5097</v>
      </c>
      <c r="G129" s="71">
        <f t="shared" si="1"/>
        <v>0</v>
      </c>
    </row>
    <row r="130" spans="1:7" x14ac:dyDescent="0.25">
      <c r="A130" s="118"/>
      <c r="B130" s="119" t="s">
        <v>248</v>
      </c>
      <c r="C130" s="120"/>
      <c r="D130" s="71">
        <f t="shared" si="2"/>
        <v>232565</v>
      </c>
      <c r="E130" s="71">
        <f>E25+E32+E36+E40+E44+E48+E52+E56+E60+E64+E68</f>
        <v>232565</v>
      </c>
      <c r="F130" s="71">
        <f>F25+F32+F36+F40+F44+F48+F52+F56+F60+F64+F68</f>
        <v>143176</v>
      </c>
      <c r="G130" s="71">
        <f>G25+G32+G36+G40+G44+G48+G52+G56+G60+G64+G68</f>
        <v>0</v>
      </c>
    </row>
    <row r="131" spans="1:7" ht="40.5" customHeight="1" x14ac:dyDescent="0.25">
      <c r="A131" s="118"/>
      <c r="B131" s="119" t="s">
        <v>255</v>
      </c>
      <c r="C131" s="120"/>
      <c r="D131" s="71">
        <f t="shared" si="2"/>
        <v>201865</v>
      </c>
      <c r="E131" s="71">
        <f>E82</f>
        <v>201865</v>
      </c>
      <c r="F131" s="71">
        <f>F82</f>
        <v>0</v>
      </c>
      <c r="G131" s="71">
        <f>G82</f>
        <v>0</v>
      </c>
    </row>
    <row r="132" spans="1:7" x14ac:dyDescent="0.25">
      <c r="A132" s="118"/>
      <c r="B132" s="119" t="s">
        <v>253</v>
      </c>
      <c r="C132" s="120"/>
      <c r="D132" s="71">
        <f t="shared" si="2"/>
        <v>316976</v>
      </c>
      <c r="E132" s="71">
        <f>E72</f>
        <v>316976</v>
      </c>
      <c r="F132" s="71">
        <f>F72</f>
        <v>219892</v>
      </c>
      <c r="G132" s="71">
        <f>G72</f>
        <v>0</v>
      </c>
    </row>
    <row r="133" spans="1:7" ht="15.75" customHeight="1" x14ac:dyDescent="0.25">
      <c r="A133" s="118"/>
      <c r="B133" s="121" t="s">
        <v>230</v>
      </c>
      <c r="C133" s="120"/>
      <c r="D133" s="71">
        <f t="shared" si="2"/>
        <v>148302</v>
      </c>
      <c r="E133" s="71">
        <f>E78+E79</f>
        <v>148302</v>
      </c>
      <c r="F133" s="71">
        <f>F78+F79</f>
        <v>80621</v>
      </c>
      <c r="G133" s="71">
        <f>G78+G79</f>
        <v>0</v>
      </c>
    </row>
    <row r="134" spans="1:7" ht="26.25" x14ac:dyDescent="0.25">
      <c r="A134" s="118"/>
      <c r="B134" s="119" t="s">
        <v>256</v>
      </c>
      <c r="C134" s="120"/>
      <c r="D134" s="71">
        <f t="shared" si="2"/>
        <v>29958</v>
      </c>
      <c r="E134" s="71">
        <f t="shared" ref="E134:G136" si="3">E26+E110</f>
        <v>29958</v>
      </c>
      <c r="F134" s="71">
        <f t="shared" si="3"/>
        <v>880</v>
      </c>
      <c r="G134" s="71">
        <f t="shared" si="3"/>
        <v>0</v>
      </c>
    </row>
    <row r="135" spans="1:7" ht="26.25" x14ac:dyDescent="0.25">
      <c r="A135" s="118"/>
      <c r="B135" s="119" t="s">
        <v>229</v>
      </c>
      <c r="C135" s="120"/>
      <c r="D135" s="71">
        <f t="shared" si="2"/>
        <v>216439</v>
      </c>
      <c r="E135" s="71">
        <f t="shared" si="3"/>
        <v>216439</v>
      </c>
      <c r="F135" s="71">
        <f t="shared" si="3"/>
        <v>0</v>
      </c>
      <c r="G135" s="71">
        <f t="shared" si="3"/>
        <v>0</v>
      </c>
    </row>
    <row r="136" spans="1:7" x14ac:dyDescent="0.25">
      <c r="A136" s="118"/>
      <c r="B136" s="119" t="s">
        <v>257</v>
      </c>
      <c r="C136" s="120"/>
      <c r="D136" s="71">
        <f t="shared" si="2"/>
        <v>520804</v>
      </c>
      <c r="E136" s="71">
        <f t="shared" si="3"/>
        <v>520804</v>
      </c>
      <c r="F136" s="71">
        <f t="shared" si="3"/>
        <v>12225</v>
      </c>
      <c r="G136" s="71">
        <f t="shared" si="3"/>
        <v>0</v>
      </c>
    </row>
    <row r="137" spans="1:7" x14ac:dyDescent="0.25">
      <c r="A137" s="118"/>
      <c r="B137" s="119" t="s">
        <v>261</v>
      </c>
      <c r="C137" s="120"/>
      <c r="D137" s="71">
        <f t="shared" si="2"/>
        <v>447733</v>
      </c>
      <c r="E137" s="71">
        <f>E29+E113+E114</f>
        <v>447733</v>
      </c>
      <c r="F137" s="71">
        <f>F29+F113+F114</f>
        <v>82782</v>
      </c>
      <c r="G137" s="71">
        <f>G29+G113+G114</f>
        <v>0</v>
      </c>
    </row>
    <row r="138" spans="1:7" ht="39" x14ac:dyDescent="0.25">
      <c r="A138" s="117"/>
      <c r="B138" s="122" t="s">
        <v>254</v>
      </c>
      <c r="C138" s="120"/>
      <c r="D138" s="71">
        <f t="shared" si="2"/>
        <v>204105</v>
      </c>
      <c r="E138" s="71">
        <f>E33+E37+E41+E45+E49+E53+E57+E61+E65+E69+E70+E84+E86+E88+E90+E92+E94+E96+E98+E100+E102+E104</f>
        <v>204105</v>
      </c>
      <c r="F138" s="71">
        <f>F33+F37+F41+F45+F49+F53+F57+F61+F65+F69+F70+F84+F86+F88+F90+F92+F94+F96+F98+F100+F102+F104</f>
        <v>136127</v>
      </c>
      <c r="G138" s="71">
        <f>G33+G37+G41+G45+G49+G53+G57+G61+G65+G69+G70+G84+G86+G88+G90+G92+G94+G96+G98+G100+G102+G104</f>
        <v>0</v>
      </c>
    </row>
    <row r="139" spans="1:7" x14ac:dyDescent="0.25">
      <c r="A139" s="14"/>
      <c r="B139" s="14"/>
      <c r="C139" s="46"/>
      <c r="D139" s="14"/>
      <c r="E139" s="14"/>
      <c r="F139" s="14"/>
      <c r="G139" s="14"/>
    </row>
    <row r="140" spans="1:7" x14ac:dyDescent="0.25">
      <c r="A140" s="14"/>
      <c r="B140" s="14"/>
      <c r="C140" s="46"/>
      <c r="D140" s="14"/>
      <c r="E140" s="14"/>
      <c r="F140" s="14"/>
      <c r="G140" s="14"/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A157" s="14"/>
      <c r="B157" s="14"/>
      <c r="C157" s="46"/>
      <c r="D157" s="14"/>
      <c r="E157" s="14"/>
      <c r="F157" s="14"/>
      <c r="G157" s="14"/>
    </row>
    <row r="158" spans="1:7" x14ac:dyDescent="0.25">
      <c r="A158" s="14"/>
      <c r="B158" s="14"/>
      <c r="C158" s="46"/>
      <c r="D158" s="14"/>
      <c r="E158" s="14"/>
      <c r="F158" s="14"/>
      <c r="G158" s="14"/>
    </row>
    <row r="159" spans="1:7" x14ac:dyDescent="0.25">
      <c r="A159" s="14"/>
      <c r="B159" s="14"/>
      <c r="C159" s="46"/>
      <c r="D159" s="14"/>
      <c r="E159" s="14"/>
      <c r="F159" s="14"/>
      <c r="G159" s="14"/>
    </row>
    <row r="160" spans="1:7" x14ac:dyDescent="0.25">
      <c r="A160" s="14"/>
      <c r="B160" s="14"/>
      <c r="C160" s="46"/>
      <c r="D160" s="14"/>
      <c r="E160" s="14"/>
      <c r="F160" s="14"/>
      <c r="G160" s="14"/>
    </row>
    <row r="161" spans="1:7" x14ac:dyDescent="0.25">
      <c r="A161" s="14"/>
      <c r="B161" s="14"/>
      <c r="C161" s="46"/>
      <c r="D161" s="14"/>
      <c r="E161" s="14"/>
      <c r="F161" s="14"/>
      <c r="G161" s="14"/>
    </row>
    <row r="162" spans="1:7" x14ac:dyDescent="0.25">
      <c r="A162" s="14"/>
      <c r="B162" s="14"/>
      <c r="C162" s="46"/>
      <c r="D162" s="14"/>
      <c r="E162" s="14"/>
      <c r="F162" s="14"/>
      <c r="G162" s="14"/>
    </row>
    <row r="163" spans="1:7" x14ac:dyDescent="0.25">
      <c r="A163" s="14"/>
      <c r="B163" s="14"/>
      <c r="C163" s="46"/>
      <c r="D163" s="14"/>
      <c r="E163" s="14"/>
      <c r="F163" s="14"/>
      <c r="G163" s="14"/>
    </row>
    <row r="164" spans="1:7" x14ac:dyDescent="0.25">
      <c r="A164" s="14"/>
      <c r="B164" s="14"/>
      <c r="C164" s="46"/>
      <c r="D164" s="14"/>
      <c r="E164" s="14"/>
      <c r="F164" s="14"/>
      <c r="G164" s="14"/>
    </row>
    <row r="165" spans="1:7" x14ac:dyDescent="0.25">
      <c r="A165" s="14"/>
      <c r="B165" s="14"/>
      <c r="C165" s="46"/>
      <c r="D165" s="14"/>
      <c r="E165" s="14"/>
      <c r="F165" s="14"/>
      <c r="G165" s="14"/>
    </row>
    <row r="166" spans="1:7" x14ac:dyDescent="0.25">
      <c r="A166" s="14"/>
      <c r="B166" s="14"/>
      <c r="C166" s="46"/>
      <c r="D166" s="14"/>
      <c r="E166" s="14"/>
      <c r="F166" s="14"/>
      <c r="G166" s="14"/>
    </row>
    <row r="167" spans="1:7" x14ac:dyDescent="0.25">
      <c r="A167" s="14"/>
      <c r="B167" s="14"/>
      <c r="C167" s="46"/>
      <c r="D167" s="14"/>
      <c r="E167" s="14"/>
      <c r="F167" s="14"/>
      <c r="G167" s="14"/>
    </row>
    <row r="168" spans="1:7" x14ac:dyDescent="0.25">
      <c r="A168" s="14"/>
      <c r="B168" s="14"/>
      <c r="C168" s="46"/>
      <c r="D168" s="14"/>
      <c r="E168" s="14"/>
      <c r="F168" s="14"/>
      <c r="G168" s="14"/>
    </row>
    <row r="169" spans="1:7" x14ac:dyDescent="0.25">
      <c r="A169" s="14"/>
      <c r="B169" s="14"/>
      <c r="C169" s="46"/>
      <c r="D169" s="14"/>
      <c r="E169" s="14"/>
      <c r="F169" s="14"/>
      <c r="G169" s="14"/>
    </row>
    <row r="170" spans="1:7" x14ac:dyDescent="0.25">
      <c r="A170" s="14"/>
      <c r="B170" s="14"/>
      <c r="C170" s="46"/>
      <c r="D170" s="14"/>
      <c r="E170" s="14"/>
      <c r="F170" s="14"/>
      <c r="G170" s="14"/>
    </row>
    <row r="171" spans="1:7" x14ac:dyDescent="0.25">
      <c r="A171" s="14"/>
      <c r="B171" s="14"/>
      <c r="C171" s="46"/>
      <c r="D171" s="14"/>
      <c r="E171" s="14"/>
      <c r="F171" s="14"/>
      <c r="G171" s="14"/>
    </row>
    <row r="172" spans="1:7" x14ac:dyDescent="0.25">
      <c r="A172" s="14"/>
      <c r="B172" s="14"/>
      <c r="C172" s="46"/>
      <c r="D172" s="14"/>
      <c r="E172" s="14"/>
      <c r="F172" s="14"/>
      <c r="G172" s="14"/>
    </row>
    <row r="173" spans="1:7" x14ac:dyDescent="0.25">
      <c r="A173" s="14"/>
      <c r="B173" s="14"/>
      <c r="C173" s="46"/>
      <c r="D173" s="14"/>
      <c r="E173" s="14"/>
      <c r="F173" s="14"/>
      <c r="G173" s="14"/>
    </row>
    <row r="174" spans="1:7" x14ac:dyDescent="0.25">
      <c r="A174" s="14"/>
      <c r="B174" s="14"/>
      <c r="C174" s="46"/>
      <c r="D174" s="14"/>
      <c r="E174" s="14"/>
      <c r="F174" s="14"/>
      <c r="G174" s="14"/>
    </row>
    <row r="175" spans="1:7" x14ac:dyDescent="0.25">
      <c r="A175" s="14"/>
      <c r="B175" s="14"/>
      <c r="C175" s="46"/>
      <c r="D175" s="14"/>
      <c r="E175" s="14"/>
      <c r="F175" s="14"/>
      <c r="G175" s="14"/>
    </row>
    <row r="176" spans="1:7" x14ac:dyDescent="0.25">
      <c r="A176" s="14"/>
      <c r="B176" s="14"/>
      <c r="C176" s="46"/>
      <c r="D176" s="14"/>
      <c r="E176" s="14"/>
      <c r="F176" s="14"/>
      <c r="G176" s="14"/>
    </row>
    <row r="177" spans="1:7" x14ac:dyDescent="0.25">
      <c r="A177" s="14"/>
      <c r="B177" s="14"/>
      <c r="C177" s="46"/>
      <c r="D177" s="14"/>
      <c r="E177" s="14"/>
      <c r="F177" s="14"/>
      <c r="G177" s="14"/>
    </row>
    <row r="178" spans="1:7" x14ac:dyDescent="0.25">
      <c r="A178" s="14"/>
      <c r="B178" s="14"/>
      <c r="C178" s="46"/>
      <c r="D178" s="14"/>
      <c r="E178" s="14"/>
      <c r="F178" s="14"/>
      <c r="G178" s="14"/>
    </row>
    <row r="179" spans="1:7" x14ac:dyDescent="0.25">
      <c r="A179" s="14"/>
      <c r="B179" s="14"/>
      <c r="C179" s="46"/>
      <c r="D179" s="14"/>
      <c r="E179" s="14"/>
      <c r="F179" s="14"/>
      <c r="G179" s="14"/>
    </row>
    <row r="180" spans="1:7" x14ac:dyDescent="0.25">
      <c r="A180" s="14"/>
      <c r="B180" s="14"/>
      <c r="C180" s="46"/>
      <c r="D180" s="14"/>
      <c r="E180" s="14"/>
      <c r="F180" s="14"/>
      <c r="G180" s="14"/>
    </row>
    <row r="181" spans="1:7" x14ac:dyDescent="0.25">
      <c r="A181" s="14"/>
      <c r="B181" s="14"/>
      <c r="C181" s="46"/>
      <c r="D181" s="14"/>
      <c r="E181" s="14"/>
      <c r="F181" s="14"/>
      <c r="G181" s="14"/>
    </row>
    <row r="182" spans="1:7" x14ac:dyDescent="0.25">
      <c r="A182" s="14"/>
      <c r="B182" s="14"/>
      <c r="C182" s="46"/>
      <c r="D182" s="14"/>
      <c r="E182" s="14"/>
      <c r="F182" s="14"/>
      <c r="G182" s="14"/>
    </row>
    <row r="183" spans="1:7" x14ac:dyDescent="0.25">
      <c r="A183" s="14"/>
      <c r="B183" s="14"/>
      <c r="C183" s="46"/>
      <c r="D183" s="14"/>
      <c r="E183" s="14"/>
      <c r="F183" s="14"/>
      <c r="G183" s="14"/>
    </row>
    <row r="184" spans="1:7" x14ac:dyDescent="0.25">
      <c r="A184" s="14"/>
      <c r="B184" s="14"/>
      <c r="C184" s="46"/>
      <c r="D184" s="14"/>
      <c r="E184" s="14"/>
      <c r="F184" s="14"/>
      <c r="G184" s="14"/>
    </row>
    <row r="185" spans="1:7" x14ac:dyDescent="0.25">
      <c r="A185" s="14"/>
      <c r="B185" s="14"/>
      <c r="C185" s="46"/>
      <c r="D185" s="14"/>
      <c r="E185" s="14"/>
      <c r="F185" s="14"/>
      <c r="G185" s="14"/>
    </row>
    <row r="186" spans="1:7" x14ac:dyDescent="0.25">
      <c r="A186" s="14"/>
      <c r="B186" s="14"/>
      <c r="C186" s="46"/>
      <c r="D186" s="14"/>
      <c r="E186" s="14"/>
      <c r="F186" s="14"/>
      <c r="G186" s="14"/>
    </row>
    <row r="187" spans="1:7" x14ac:dyDescent="0.25">
      <c r="A187" s="14"/>
      <c r="B187" s="14"/>
      <c r="C187" s="46"/>
      <c r="D187" s="14"/>
      <c r="E187" s="14"/>
      <c r="F187" s="14"/>
      <c r="G187" s="14"/>
    </row>
    <row r="188" spans="1:7" x14ac:dyDescent="0.25">
      <c r="A188" s="14"/>
      <c r="B188" s="14"/>
      <c r="C188" s="46"/>
      <c r="D188" s="14"/>
      <c r="E188" s="14"/>
      <c r="F188" s="14"/>
      <c r="G188" s="14"/>
    </row>
    <row r="189" spans="1:7" x14ac:dyDescent="0.25">
      <c r="A189" s="14"/>
      <c r="B189" s="14"/>
      <c r="C189" s="46"/>
      <c r="D189" s="14"/>
      <c r="E189" s="14"/>
      <c r="F189" s="14"/>
      <c r="G189" s="14"/>
    </row>
    <row r="190" spans="1:7" x14ac:dyDescent="0.25">
      <c r="A190" s="14"/>
      <c r="B190" s="14"/>
      <c r="C190" s="46"/>
      <c r="D190" s="14"/>
      <c r="E190" s="14"/>
      <c r="F190" s="14"/>
      <c r="G190" s="14"/>
    </row>
    <row r="191" spans="1:7" x14ac:dyDescent="0.25">
      <c r="A191" s="14"/>
      <c r="B191" s="14"/>
      <c r="C191" s="46"/>
      <c r="D191" s="14"/>
      <c r="E191" s="14"/>
      <c r="F191" s="14"/>
      <c r="G191" s="14"/>
    </row>
    <row r="192" spans="1:7" x14ac:dyDescent="0.25">
      <c r="A192" s="14"/>
      <c r="B192" s="14"/>
      <c r="C192" s="46"/>
      <c r="D192" s="14"/>
      <c r="E192" s="14"/>
      <c r="F192" s="14"/>
      <c r="G192" s="14"/>
    </row>
    <row r="193" spans="1:7" x14ac:dyDescent="0.25">
      <c r="A193" s="14"/>
      <c r="B193" s="14"/>
      <c r="C193" s="46"/>
      <c r="D193" s="14"/>
      <c r="E193" s="14"/>
      <c r="F193" s="14"/>
      <c r="G193" s="14"/>
    </row>
    <row r="194" spans="1:7" x14ac:dyDescent="0.25">
      <c r="A194" s="14"/>
      <c r="B194" s="14"/>
      <c r="C194" s="46"/>
      <c r="D194" s="14"/>
      <c r="E194" s="14"/>
      <c r="F194" s="14"/>
      <c r="G194" s="14"/>
    </row>
    <row r="195" spans="1:7" x14ac:dyDescent="0.25">
      <c r="A195" s="14"/>
      <c r="B195" s="14"/>
      <c r="C195" s="46"/>
      <c r="D195" s="14"/>
      <c r="E195" s="14"/>
      <c r="F195" s="14"/>
      <c r="G195" s="14"/>
    </row>
    <row r="196" spans="1:7" x14ac:dyDescent="0.25">
      <c r="A196" s="14"/>
      <c r="B196" s="14"/>
      <c r="C196" s="46"/>
      <c r="D196" s="14"/>
      <c r="E196" s="14"/>
      <c r="F196" s="14"/>
      <c r="G196" s="14"/>
    </row>
    <row r="197" spans="1:7" x14ac:dyDescent="0.25">
      <c r="A197" s="14"/>
      <c r="B197" s="14"/>
      <c r="C197" s="46"/>
      <c r="D197" s="14"/>
      <c r="E197" s="14"/>
      <c r="F197" s="14"/>
      <c r="G197" s="14"/>
    </row>
    <row r="198" spans="1:7" x14ac:dyDescent="0.25">
      <c r="A198" s="14"/>
      <c r="B198" s="14"/>
      <c r="C198" s="46"/>
      <c r="D198" s="14"/>
      <c r="E198" s="14"/>
      <c r="F198" s="14"/>
      <c r="G198" s="14"/>
    </row>
    <row r="199" spans="1:7" x14ac:dyDescent="0.25">
      <c r="A199" s="14"/>
      <c r="B199" s="14"/>
      <c r="C199" s="46"/>
      <c r="D199" s="14"/>
      <c r="E199" s="14"/>
      <c r="F199" s="14"/>
      <c r="G199" s="14"/>
    </row>
    <row r="200" spans="1:7" x14ac:dyDescent="0.25">
      <c r="A200" s="14"/>
      <c r="B200" s="14"/>
      <c r="C200" s="46"/>
      <c r="D200" s="14"/>
      <c r="E200" s="14"/>
      <c r="F200" s="14"/>
      <c r="G200" s="14"/>
    </row>
    <row r="201" spans="1:7" x14ac:dyDescent="0.25">
      <c r="A201" s="14"/>
      <c r="B201" s="14"/>
      <c r="C201" s="46"/>
      <c r="D201" s="14"/>
      <c r="E201" s="14"/>
      <c r="F201" s="14"/>
      <c r="G201" s="14"/>
    </row>
    <row r="202" spans="1:7" x14ac:dyDescent="0.25">
      <c r="A202" s="14"/>
      <c r="B202" s="14"/>
      <c r="C202" s="46"/>
      <c r="D202" s="14"/>
      <c r="E202" s="14"/>
      <c r="F202" s="14"/>
      <c r="G202" s="14"/>
    </row>
    <row r="203" spans="1:7" x14ac:dyDescent="0.25">
      <c r="A203" s="14"/>
      <c r="B203" s="14"/>
      <c r="C203" s="46"/>
      <c r="D203" s="14"/>
      <c r="E203" s="14"/>
      <c r="F203" s="14"/>
      <c r="G203" s="14"/>
    </row>
    <row r="204" spans="1:7" x14ac:dyDescent="0.25">
      <c r="A204" s="14"/>
      <c r="B204" s="14"/>
      <c r="C204" s="46"/>
      <c r="D204" s="14"/>
      <c r="E204" s="14"/>
      <c r="F204" s="14"/>
      <c r="G204" s="14"/>
    </row>
    <row r="205" spans="1:7" x14ac:dyDescent="0.25">
      <c r="A205" s="14"/>
      <c r="B205" s="14"/>
      <c r="C205" s="46"/>
      <c r="D205" s="14"/>
      <c r="E205" s="14"/>
      <c r="F205" s="14"/>
      <c r="G205" s="14"/>
    </row>
    <row r="206" spans="1:7" x14ac:dyDescent="0.25">
      <c r="A206" s="14"/>
      <c r="B206" s="14"/>
      <c r="C206" s="46"/>
      <c r="D206" s="14"/>
      <c r="E206" s="14"/>
      <c r="F206" s="14"/>
      <c r="G206" s="14"/>
    </row>
    <row r="207" spans="1:7" x14ac:dyDescent="0.25">
      <c r="A207" s="14"/>
      <c r="B207" s="14"/>
      <c r="C207" s="46"/>
      <c r="D207" s="14"/>
      <c r="E207" s="14"/>
      <c r="F207" s="14"/>
      <c r="G207" s="14"/>
    </row>
    <row r="208" spans="1:7" x14ac:dyDescent="0.25">
      <c r="A208" s="14"/>
      <c r="B208" s="14"/>
      <c r="C208" s="46"/>
      <c r="D208" s="14"/>
      <c r="E208" s="14"/>
      <c r="F208" s="14"/>
      <c r="G208" s="14"/>
    </row>
    <row r="209" spans="1:7" x14ac:dyDescent="0.25">
      <c r="A209" s="14"/>
      <c r="B209" s="14"/>
      <c r="C209" s="46"/>
      <c r="D209" s="14"/>
      <c r="E209" s="14"/>
      <c r="F209" s="14"/>
      <c r="G209" s="14"/>
    </row>
    <row r="210" spans="1:7" x14ac:dyDescent="0.25">
      <c r="A210" s="14"/>
      <c r="B210" s="14"/>
      <c r="C210" s="46"/>
      <c r="D210" s="14"/>
      <c r="E210" s="14"/>
      <c r="F210" s="14"/>
      <c r="G210" s="14"/>
    </row>
    <row r="211" spans="1:7" x14ac:dyDescent="0.25">
      <c r="A211" s="14"/>
      <c r="B211" s="14"/>
      <c r="C211" s="46"/>
      <c r="D211" s="14"/>
      <c r="E211" s="14"/>
      <c r="F211" s="14"/>
      <c r="G211" s="14"/>
    </row>
    <row r="212" spans="1:7" x14ac:dyDescent="0.25">
      <c r="A212" s="14"/>
      <c r="B212" s="14"/>
      <c r="C212" s="46"/>
      <c r="D212" s="14"/>
      <c r="E212" s="14"/>
      <c r="F212" s="14"/>
      <c r="G212" s="14"/>
    </row>
    <row r="213" spans="1:7" x14ac:dyDescent="0.25">
      <c r="A213" s="14"/>
      <c r="B213" s="14"/>
      <c r="C213" s="46"/>
      <c r="D213" s="14"/>
      <c r="E213" s="14"/>
      <c r="F213" s="14"/>
      <c r="G213" s="14"/>
    </row>
    <row r="214" spans="1:7" x14ac:dyDescent="0.25">
      <c r="A214" s="14"/>
      <c r="B214" s="14"/>
      <c r="C214" s="46"/>
      <c r="D214" s="14"/>
      <c r="E214" s="14"/>
      <c r="F214" s="14"/>
      <c r="G214" s="14"/>
    </row>
    <row r="215" spans="1:7" x14ac:dyDescent="0.25">
      <c r="A215" s="14"/>
      <c r="B215" s="14"/>
      <c r="C215" s="46"/>
      <c r="D215" s="14"/>
      <c r="E215" s="14"/>
      <c r="F215" s="14"/>
      <c r="G215" s="14"/>
    </row>
    <row r="216" spans="1:7" x14ac:dyDescent="0.25">
      <c r="A216" s="14"/>
      <c r="B216" s="14"/>
      <c r="C216" s="46"/>
      <c r="D216" s="14"/>
      <c r="E216" s="14"/>
      <c r="F216" s="14"/>
      <c r="G216" s="14"/>
    </row>
    <row r="217" spans="1:7" x14ac:dyDescent="0.25">
      <c r="A217" s="14"/>
      <c r="B217" s="14"/>
      <c r="C217" s="46"/>
      <c r="D217" s="14"/>
      <c r="E217" s="14"/>
      <c r="F217" s="14"/>
      <c r="G217" s="14"/>
    </row>
    <row r="218" spans="1:7" x14ac:dyDescent="0.25">
      <c r="A218" s="14"/>
      <c r="B218" s="14"/>
      <c r="C218" s="46"/>
      <c r="D218" s="14"/>
      <c r="E218" s="14"/>
      <c r="F218" s="14"/>
      <c r="G218" s="14"/>
    </row>
    <row r="219" spans="1:7" x14ac:dyDescent="0.25">
      <c r="A219" s="14"/>
      <c r="B219" s="14"/>
      <c r="C219" s="46"/>
      <c r="D219" s="14"/>
      <c r="E219" s="14"/>
      <c r="F219" s="14"/>
      <c r="G219" s="14"/>
    </row>
    <row r="220" spans="1:7" x14ac:dyDescent="0.25">
      <c r="A220" s="14"/>
      <c r="B220" s="14"/>
      <c r="C220" s="46"/>
      <c r="D220" s="14"/>
      <c r="E220" s="14"/>
      <c r="F220" s="14"/>
      <c r="G220" s="14"/>
    </row>
    <row r="221" spans="1:7" x14ac:dyDescent="0.25">
      <c r="A221" s="14"/>
      <c r="B221" s="14"/>
      <c r="C221" s="46"/>
      <c r="D221" s="14"/>
      <c r="E221" s="14"/>
      <c r="F221" s="14"/>
      <c r="G221" s="14"/>
    </row>
    <row r="222" spans="1:7" x14ac:dyDescent="0.25">
      <c r="A222" s="14"/>
      <c r="B222" s="14"/>
      <c r="C222" s="46"/>
      <c r="D222" s="14"/>
      <c r="E222" s="14"/>
      <c r="F222" s="14"/>
      <c r="G222" s="14"/>
    </row>
    <row r="223" spans="1:7" x14ac:dyDescent="0.25">
      <c r="A223" s="14"/>
      <c r="B223" s="14"/>
      <c r="C223" s="46"/>
      <c r="D223" s="14"/>
      <c r="E223" s="14"/>
      <c r="F223" s="14"/>
      <c r="G223" s="14"/>
    </row>
    <row r="224" spans="1:7" x14ac:dyDescent="0.25">
      <c r="A224" s="14"/>
      <c r="B224" s="14"/>
      <c r="C224" s="46"/>
      <c r="D224" s="14"/>
      <c r="E224" s="14"/>
      <c r="F224" s="14"/>
      <c r="G224" s="14"/>
    </row>
    <row r="225" spans="1:7" x14ac:dyDescent="0.25">
      <c r="A225" s="14"/>
      <c r="B225" s="14"/>
      <c r="C225" s="46"/>
      <c r="D225" s="14"/>
      <c r="E225" s="14"/>
      <c r="F225" s="14"/>
      <c r="G225" s="14"/>
    </row>
    <row r="226" spans="1:7" x14ac:dyDescent="0.25">
      <c r="A226" s="14"/>
      <c r="B226" s="14"/>
      <c r="C226" s="46"/>
      <c r="D226" s="14"/>
      <c r="E226" s="14"/>
      <c r="F226" s="14"/>
      <c r="G226" s="14"/>
    </row>
    <row r="227" spans="1:7" x14ac:dyDescent="0.25">
      <c r="A227" s="14"/>
      <c r="B227" s="14"/>
      <c r="C227" s="46"/>
      <c r="D227" s="14"/>
      <c r="E227" s="14"/>
      <c r="F227" s="14"/>
      <c r="G227" s="14"/>
    </row>
    <row r="228" spans="1:7" x14ac:dyDescent="0.25">
      <c r="A228" s="14"/>
      <c r="B228" s="14"/>
      <c r="C228" s="46"/>
      <c r="D228" s="14"/>
      <c r="E228" s="14"/>
      <c r="F228" s="14"/>
      <c r="G228" s="14"/>
    </row>
    <row r="229" spans="1:7" x14ac:dyDescent="0.25">
      <c r="A229" s="14"/>
      <c r="B229" s="14"/>
      <c r="C229" s="46"/>
      <c r="D229" s="14"/>
      <c r="E229" s="14"/>
      <c r="F229" s="14"/>
      <c r="G229" s="14"/>
    </row>
    <row r="230" spans="1:7" x14ac:dyDescent="0.25">
      <c r="A230" s="14"/>
      <c r="B230" s="14"/>
      <c r="C230" s="46"/>
      <c r="D230" s="14"/>
      <c r="E230" s="14"/>
      <c r="F230" s="14"/>
      <c r="G230" s="14"/>
    </row>
    <row r="231" spans="1:7" x14ac:dyDescent="0.25">
      <c r="A231" s="14"/>
      <c r="B231" s="14"/>
      <c r="C231" s="46"/>
      <c r="D231" s="14"/>
      <c r="E231" s="14"/>
      <c r="F231" s="14"/>
      <c r="G231" s="14"/>
    </row>
    <row r="232" spans="1:7" x14ac:dyDescent="0.25">
      <c r="A232" s="14"/>
      <c r="B232" s="14"/>
      <c r="C232" s="46"/>
      <c r="D232" s="14"/>
      <c r="E232" s="14"/>
      <c r="F232" s="14"/>
      <c r="G232" s="14"/>
    </row>
    <row r="233" spans="1:7" x14ac:dyDescent="0.25">
      <c r="A233" s="14"/>
      <c r="B233" s="14"/>
      <c r="C233" s="46"/>
      <c r="D233" s="14"/>
      <c r="E233" s="14"/>
      <c r="F233" s="14"/>
      <c r="G233" s="14"/>
    </row>
    <row r="234" spans="1:7" x14ac:dyDescent="0.25">
      <c r="C234" s="47"/>
    </row>
    <row r="235" spans="1:7" x14ac:dyDescent="0.25">
      <c r="C235" s="47"/>
    </row>
    <row r="236" spans="1:7" x14ac:dyDescent="0.25">
      <c r="C236" s="47"/>
    </row>
    <row r="237" spans="1:7" x14ac:dyDescent="0.25">
      <c r="C237" s="47"/>
    </row>
    <row r="238" spans="1:7" x14ac:dyDescent="0.25">
      <c r="C238" s="47"/>
    </row>
    <row r="239" spans="1:7" x14ac:dyDescent="0.25">
      <c r="C239" s="47"/>
    </row>
    <row r="240" spans="1:7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</sheetData>
  <mergeCells count="30">
    <mergeCell ref="A6:G6"/>
    <mergeCell ref="A8:A10"/>
    <mergeCell ref="B8:B10"/>
    <mergeCell ref="C8:C10"/>
    <mergeCell ref="D8:D10"/>
    <mergeCell ref="E8:G8"/>
    <mergeCell ref="E9:F9"/>
    <mergeCell ref="G9:G10"/>
    <mergeCell ref="B11:G11"/>
    <mergeCell ref="B75:G75"/>
    <mergeCell ref="B81:G81"/>
    <mergeCell ref="A114:A115"/>
    <mergeCell ref="A108:A113"/>
    <mergeCell ref="C114:C115"/>
    <mergeCell ref="C88:C89"/>
    <mergeCell ref="C90:C91"/>
    <mergeCell ref="C84:C85"/>
    <mergeCell ref="C86:C87"/>
    <mergeCell ref="A76:A79"/>
    <mergeCell ref="C104:C105"/>
    <mergeCell ref="C82:C83"/>
    <mergeCell ref="C98:C99"/>
    <mergeCell ref="C92:C93"/>
    <mergeCell ref="C102:C103"/>
    <mergeCell ref="C96:C97"/>
    <mergeCell ref="C100:C101"/>
    <mergeCell ref="C94:C95"/>
    <mergeCell ref="B107:G107"/>
    <mergeCell ref="C70:C71"/>
    <mergeCell ref="C72:C73"/>
  </mergeCells>
  <phoneticPr fontId="2" type="noConversion"/>
  <pageMargins left="0.98425196850393704" right="0.39370078740157483" top="0.78740157480314965" bottom="0.62992125984251968" header="0" footer="0"/>
  <pageSetup paperSize="9" scale="95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5"/>
  <sheetViews>
    <sheetView showZeros="0" workbookViewId="0">
      <selection activeCell="E3" sqref="E3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customWidth="1"/>
    <col min="8" max="16384" width="9.140625" style="2"/>
  </cols>
  <sheetData>
    <row r="1" spans="1:7" ht="11.25" customHeight="1" x14ac:dyDescent="0.25">
      <c r="D1" s="4"/>
      <c r="E1" s="3" t="s">
        <v>175</v>
      </c>
      <c r="F1" s="3"/>
      <c r="G1" s="3"/>
    </row>
    <row r="2" spans="1:7" x14ac:dyDescent="0.25">
      <c r="E2" s="3" t="s">
        <v>61</v>
      </c>
      <c r="F2" s="3"/>
      <c r="G2" s="3"/>
    </row>
    <row r="3" spans="1:7" x14ac:dyDescent="0.25">
      <c r="E3" s="3" t="s">
        <v>406</v>
      </c>
      <c r="F3" s="3"/>
      <c r="G3" s="3"/>
    </row>
    <row r="4" spans="1:7" x14ac:dyDescent="0.25">
      <c r="E4" s="3" t="s">
        <v>286</v>
      </c>
      <c r="F4" s="3"/>
      <c r="G4" s="3"/>
    </row>
    <row r="5" spans="1:7" x14ac:dyDescent="0.25">
      <c r="E5" s="3"/>
      <c r="F5" s="3"/>
      <c r="G5" s="3"/>
    </row>
    <row r="6" spans="1:7" ht="29.25" customHeight="1" x14ac:dyDescent="0.25">
      <c r="A6" s="258" t="s">
        <v>219</v>
      </c>
      <c r="B6" s="258"/>
      <c r="C6" s="258"/>
      <c r="D6" s="258"/>
      <c r="E6" s="258"/>
      <c r="F6" s="258"/>
      <c r="G6" s="258"/>
    </row>
    <row r="7" spans="1:7" ht="17.25" customHeight="1" x14ac:dyDescent="0.25">
      <c r="G7" s="4" t="s">
        <v>188</v>
      </c>
    </row>
    <row r="8" spans="1:7" ht="15" customHeight="1" x14ac:dyDescent="0.25">
      <c r="A8" s="294" t="s">
        <v>5</v>
      </c>
      <c r="B8" s="297" t="s">
        <v>193</v>
      </c>
      <c r="C8" s="297" t="s">
        <v>60</v>
      </c>
      <c r="D8" s="300" t="s">
        <v>0</v>
      </c>
      <c r="E8" s="262" t="s">
        <v>224</v>
      </c>
      <c r="F8" s="263"/>
      <c r="G8" s="264"/>
    </row>
    <row r="9" spans="1:7" x14ac:dyDescent="0.25">
      <c r="A9" s="295"/>
      <c r="B9" s="298"/>
      <c r="C9" s="298"/>
      <c r="D9" s="301"/>
      <c r="E9" s="262" t="s">
        <v>1</v>
      </c>
      <c r="F9" s="264"/>
      <c r="G9" s="297" t="s">
        <v>2</v>
      </c>
    </row>
    <row r="10" spans="1:7" ht="28.5" customHeight="1" x14ac:dyDescent="0.25">
      <c r="A10" s="296"/>
      <c r="B10" s="299"/>
      <c r="C10" s="299"/>
      <c r="D10" s="302"/>
      <c r="E10" s="6" t="s">
        <v>3</v>
      </c>
      <c r="F10" s="5" t="s">
        <v>4</v>
      </c>
      <c r="G10" s="299"/>
    </row>
    <row r="11" spans="1:7" ht="15.95" customHeight="1" x14ac:dyDescent="0.25">
      <c r="A11" s="13" t="s">
        <v>79</v>
      </c>
      <c r="B11" s="268" t="s">
        <v>190</v>
      </c>
      <c r="C11" s="269"/>
      <c r="D11" s="269"/>
      <c r="E11" s="269"/>
      <c r="F11" s="269"/>
      <c r="G11" s="270"/>
    </row>
    <row r="12" spans="1:7" ht="15" customHeight="1" x14ac:dyDescent="0.25">
      <c r="A12" s="7" t="s">
        <v>204</v>
      </c>
      <c r="B12" s="48" t="s">
        <v>20</v>
      </c>
      <c r="C12" s="22"/>
      <c r="D12" s="10">
        <f>E12+G12</f>
        <v>959182</v>
      </c>
      <c r="E12" s="10">
        <f>E13+E14</f>
        <v>959182</v>
      </c>
      <c r="F12" s="10">
        <f>F13+F14</f>
        <v>712848</v>
      </c>
      <c r="G12" s="10">
        <f>G13+G14</f>
        <v>0</v>
      </c>
    </row>
    <row r="13" spans="1:7" ht="15" customHeight="1" x14ac:dyDescent="0.25">
      <c r="A13" s="13"/>
      <c r="B13" s="72"/>
      <c r="C13" s="22" t="s">
        <v>32</v>
      </c>
      <c r="D13" s="10">
        <f>E13+G13</f>
        <v>3084</v>
      </c>
      <c r="E13" s="10">
        <v>3084</v>
      </c>
      <c r="F13" s="10"/>
      <c r="G13" s="10"/>
    </row>
    <row r="14" spans="1:7" ht="15" customHeight="1" x14ac:dyDescent="0.25">
      <c r="A14" s="99"/>
      <c r="B14" s="123"/>
      <c r="C14" s="22" t="s">
        <v>57</v>
      </c>
      <c r="D14" s="10">
        <f>E14+G14</f>
        <v>956098</v>
      </c>
      <c r="E14" s="10">
        <v>956098</v>
      </c>
      <c r="F14" s="10">
        <v>712848</v>
      </c>
      <c r="G14" s="10"/>
    </row>
    <row r="15" spans="1:7" ht="15" customHeight="1" x14ac:dyDescent="0.25">
      <c r="A15" s="13" t="s">
        <v>80</v>
      </c>
      <c r="B15" s="72" t="s">
        <v>62</v>
      </c>
      <c r="C15" s="22" t="s">
        <v>57</v>
      </c>
      <c r="D15" s="10">
        <f>E15+G15</f>
        <v>436859</v>
      </c>
      <c r="E15" s="10">
        <v>436859</v>
      </c>
      <c r="F15" s="10">
        <v>324881</v>
      </c>
      <c r="G15" s="10"/>
    </row>
    <row r="16" spans="1:7" ht="15" customHeight="1" x14ac:dyDescent="0.25">
      <c r="A16" s="7" t="s">
        <v>81</v>
      </c>
      <c r="B16" s="21" t="s">
        <v>35</v>
      </c>
      <c r="C16" s="22" t="s">
        <v>57</v>
      </c>
      <c r="D16" s="10">
        <f t="shared" ref="D16:D52" si="0">E16+G16</f>
        <v>489362</v>
      </c>
      <c r="E16" s="10">
        <v>489362</v>
      </c>
      <c r="F16" s="10">
        <v>362916</v>
      </c>
      <c r="G16" s="10"/>
    </row>
    <row r="17" spans="1:7" ht="15" customHeight="1" x14ac:dyDescent="0.25">
      <c r="A17" s="7" t="s">
        <v>82</v>
      </c>
      <c r="B17" s="21" t="s">
        <v>176</v>
      </c>
      <c r="C17" s="22" t="s">
        <v>57</v>
      </c>
      <c r="D17" s="10">
        <f t="shared" si="0"/>
        <v>672450</v>
      </c>
      <c r="E17" s="10">
        <v>672450</v>
      </c>
      <c r="F17" s="10">
        <v>498727</v>
      </c>
      <c r="G17" s="10"/>
    </row>
    <row r="18" spans="1:7" ht="15" customHeight="1" x14ac:dyDescent="0.25">
      <c r="A18" s="7" t="s">
        <v>83</v>
      </c>
      <c r="B18" s="21" t="s">
        <v>184</v>
      </c>
      <c r="C18" s="22" t="s">
        <v>57</v>
      </c>
      <c r="D18" s="10">
        <f t="shared" si="0"/>
        <v>393865</v>
      </c>
      <c r="E18" s="10">
        <v>393865</v>
      </c>
      <c r="F18" s="10">
        <v>292545</v>
      </c>
      <c r="G18" s="10"/>
    </row>
    <row r="19" spans="1:7" ht="15" customHeight="1" x14ac:dyDescent="0.25">
      <c r="A19" s="11" t="s">
        <v>84</v>
      </c>
      <c r="B19" s="12" t="s">
        <v>163</v>
      </c>
      <c r="C19" s="22" t="s">
        <v>57</v>
      </c>
      <c r="D19" s="10">
        <f t="shared" si="0"/>
        <v>244143</v>
      </c>
      <c r="E19" s="10">
        <v>244143</v>
      </c>
      <c r="F19" s="10">
        <v>180634</v>
      </c>
      <c r="G19" s="10"/>
    </row>
    <row r="20" spans="1:7" ht="15" customHeight="1" x14ac:dyDescent="0.25">
      <c r="A20" s="13" t="s">
        <v>85</v>
      </c>
      <c r="B20" s="23" t="s">
        <v>46</v>
      </c>
      <c r="C20" s="22" t="s">
        <v>57</v>
      </c>
      <c r="D20" s="10">
        <f t="shared" si="0"/>
        <v>373011</v>
      </c>
      <c r="E20" s="10">
        <v>373011</v>
      </c>
      <c r="F20" s="10">
        <v>277168</v>
      </c>
      <c r="G20" s="10"/>
    </row>
    <row r="21" spans="1:7" ht="15" customHeight="1" x14ac:dyDescent="0.25">
      <c r="A21" s="7" t="s">
        <v>86</v>
      </c>
      <c r="B21" s="21" t="s">
        <v>45</v>
      </c>
      <c r="C21" s="22" t="s">
        <v>57</v>
      </c>
      <c r="D21" s="10">
        <f t="shared" si="0"/>
        <v>178910</v>
      </c>
      <c r="E21" s="10">
        <v>178910</v>
      </c>
      <c r="F21" s="10">
        <v>133730</v>
      </c>
      <c r="G21" s="10"/>
    </row>
    <row r="22" spans="1:7" ht="15" customHeight="1" x14ac:dyDescent="0.25">
      <c r="A22" s="7" t="s">
        <v>87</v>
      </c>
      <c r="B22" s="21" t="s">
        <v>167</v>
      </c>
      <c r="C22" s="9" t="s">
        <v>57</v>
      </c>
      <c r="D22" s="10">
        <f t="shared" si="0"/>
        <v>413198</v>
      </c>
      <c r="E22" s="10">
        <v>413198</v>
      </c>
      <c r="F22" s="10">
        <v>305318</v>
      </c>
      <c r="G22" s="10"/>
    </row>
    <row r="23" spans="1:7" ht="15" customHeight="1" x14ac:dyDescent="0.25">
      <c r="A23" s="7" t="s">
        <v>88</v>
      </c>
      <c r="B23" s="21" t="s">
        <v>165</v>
      </c>
      <c r="C23" s="9" t="s">
        <v>57</v>
      </c>
      <c r="D23" s="10">
        <f t="shared" si="0"/>
        <v>513527</v>
      </c>
      <c r="E23" s="10">
        <v>513527</v>
      </c>
      <c r="F23" s="10">
        <v>379276</v>
      </c>
      <c r="G23" s="10"/>
    </row>
    <row r="24" spans="1:7" ht="15" customHeight="1" x14ac:dyDescent="0.25">
      <c r="A24" s="7" t="s">
        <v>89</v>
      </c>
      <c r="B24" s="21" t="s">
        <v>164</v>
      </c>
      <c r="C24" s="9" t="s">
        <v>57</v>
      </c>
      <c r="D24" s="10">
        <f t="shared" si="0"/>
        <v>545874</v>
      </c>
      <c r="E24" s="10">
        <v>545874</v>
      </c>
      <c r="F24" s="10">
        <v>402542</v>
      </c>
      <c r="G24" s="10"/>
    </row>
    <row r="25" spans="1:7" ht="15" customHeight="1" x14ac:dyDescent="0.25">
      <c r="A25" s="7" t="s">
        <v>90</v>
      </c>
      <c r="B25" s="21" t="s">
        <v>166</v>
      </c>
      <c r="C25" s="9" t="s">
        <v>57</v>
      </c>
      <c r="D25" s="10">
        <f t="shared" si="0"/>
        <v>597122</v>
      </c>
      <c r="E25" s="10">
        <v>597122</v>
      </c>
      <c r="F25" s="10">
        <v>440295</v>
      </c>
      <c r="G25" s="10"/>
    </row>
    <row r="26" spans="1:7" ht="15" customHeight="1" x14ac:dyDescent="0.25">
      <c r="A26" s="7" t="s">
        <v>91</v>
      </c>
      <c r="B26" s="24" t="s">
        <v>52</v>
      </c>
      <c r="C26" s="22" t="s">
        <v>57</v>
      </c>
      <c r="D26" s="10">
        <f t="shared" si="0"/>
        <v>119356</v>
      </c>
      <c r="E26" s="10">
        <v>119356</v>
      </c>
      <c r="F26" s="10">
        <v>88827</v>
      </c>
      <c r="G26" s="10"/>
    </row>
    <row r="27" spans="1:7" ht="15" customHeight="1" x14ac:dyDescent="0.25">
      <c r="A27" s="7" t="s">
        <v>92</v>
      </c>
      <c r="B27" s="24" t="s">
        <v>51</v>
      </c>
      <c r="C27" s="22" t="s">
        <v>57</v>
      </c>
      <c r="D27" s="10">
        <f t="shared" si="0"/>
        <v>151694</v>
      </c>
      <c r="E27" s="10">
        <v>151694</v>
      </c>
      <c r="F27" s="10">
        <v>113328</v>
      </c>
      <c r="G27" s="10"/>
    </row>
    <row r="28" spans="1:7" ht="15" customHeight="1" x14ac:dyDescent="0.25">
      <c r="A28" s="7" t="s">
        <v>93</v>
      </c>
      <c r="B28" s="21" t="s">
        <v>47</v>
      </c>
      <c r="C28" s="22" t="s">
        <v>57</v>
      </c>
      <c r="D28" s="10">
        <f t="shared" si="0"/>
        <v>183415</v>
      </c>
      <c r="E28" s="10">
        <v>183415</v>
      </c>
      <c r="F28" s="10">
        <v>137154</v>
      </c>
      <c r="G28" s="10"/>
    </row>
    <row r="29" spans="1:7" ht="15" customHeight="1" x14ac:dyDescent="0.25">
      <c r="A29" s="7" t="s">
        <v>94</v>
      </c>
      <c r="B29" s="21" t="s">
        <v>50</v>
      </c>
      <c r="C29" s="22" t="s">
        <v>57</v>
      </c>
      <c r="D29" s="10">
        <f t="shared" si="0"/>
        <v>169025</v>
      </c>
      <c r="E29" s="10">
        <v>169025</v>
      </c>
      <c r="F29" s="10">
        <v>126345</v>
      </c>
      <c r="G29" s="10"/>
    </row>
    <row r="30" spans="1:7" ht="15" customHeight="1" x14ac:dyDescent="0.25">
      <c r="A30" s="7" t="s">
        <v>95</v>
      </c>
      <c r="B30" s="21" t="s">
        <v>182</v>
      </c>
      <c r="C30" s="22" t="s">
        <v>57</v>
      </c>
      <c r="D30" s="10">
        <f t="shared" si="0"/>
        <v>265147</v>
      </c>
      <c r="E30" s="10">
        <v>265147</v>
      </c>
      <c r="F30" s="10">
        <v>197374</v>
      </c>
      <c r="G30" s="10"/>
    </row>
    <row r="31" spans="1:7" ht="15" customHeight="1" x14ac:dyDescent="0.25">
      <c r="A31" s="7" t="s">
        <v>96</v>
      </c>
      <c r="B31" s="21" t="s">
        <v>49</v>
      </c>
      <c r="C31" s="22" t="s">
        <v>57</v>
      </c>
      <c r="D31" s="10">
        <f t="shared" si="0"/>
        <v>83109</v>
      </c>
      <c r="E31" s="10">
        <v>83109</v>
      </c>
      <c r="F31" s="10">
        <v>62309</v>
      </c>
      <c r="G31" s="10"/>
    </row>
    <row r="32" spans="1:7" ht="15" customHeight="1" x14ac:dyDescent="0.25">
      <c r="A32" s="7" t="s">
        <v>97</v>
      </c>
      <c r="B32" s="21" t="s">
        <v>48</v>
      </c>
      <c r="C32" s="22" t="s">
        <v>57</v>
      </c>
      <c r="D32" s="10">
        <f t="shared" si="0"/>
        <v>117728</v>
      </c>
      <c r="E32" s="10">
        <v>117728</v>
      </c>
      <c r="F32" s="10">
        <v>88088</v>
      </c>
      <c r="G32" s="10"/>
    </row>
    <row r="33" spans="1:7" ht="15" customHeight="1" x14ac:dyDescent="0.25">
      <c r="A33" s="7" t="s">
        <v>98</v>
      </c>
      <c r="B33" s="24" t="s">
        <v>53</v>
      </c>
      <c r="C33" s="22" t="s">
        <v>57</v>
      </c>
      <c r="D33" s="10">
        <f t="shared" si="0"/>
        <v>221061</v>
      </c>
      <c r="E33" s="10">
        <v>221061</v>
      </c>
      <c r="F33" s="10">
        <v>164753</v>
      </c>
      <c r="G33" s="10"/>
    </row>
    <row r="34" spans="1:7" ht="15" customHeight="1" x14ac:dyDescent="0.25">
      <c r="A34" s="7" t="s">
        <v>99</v>
      </c>
      <c r="B34" s="21" t="s">
        <v>71</v>
      </c>
      <c r="C34" s="22" t="s">
        <v>57</v>
      </c>
      <c r="D34" s="10">
        <f t="shared" si="0"/>
        <v>71068</v>
      </c>
      <c r="E34" s="10">
        <v>71068</v>
      </c>
      <c r="F34" s="10">
        <v>52722</v>
      </c>
      <c r="G34" s="10"/>
    </row>
    <row r="35" spans="1:7" ht="15" customHeight="1" x14ac:dyDescent="0.25">
      <c r="A35" s="7" t="s">
        <v>100</v>
      </c>
      <c r="B35" s="21" t="s">
        <v>44</v>
      </c>
      <c r="C35" s="22" t="s">
        <v>57</v>
      </c>
      <c r="D35" s="10">
        <f t="shared" si="0"/>
        <v>170171</v>
      </c>
      <c r="E35" s="10">
        <v>170171</v>
      </c>
      <c r="F35" s="10">
        <v>124650</v>
      </c>
      <c r="G35" s="10"/>
    </row>
    <row r="36" spans="1:7" ht="15" customHeight="1" x14ac:dyDescent="0.25">
      <c r="A36" s="7" t="s">
        <v>101</v>
      </c>
      <c r="B36" s="24" t="s">
        <v>43</v>
      </c>
      <c r="C36" s="22" t="s">
        <v>57</v>
      </c>
      <c r="D36" s="10">
        <f t="shared" si="0"/>
        <v>85106</v>
      </c>
      <c r="E36" s="10">
        <v>85106</v>
      </c>
      <c r="F36" s="10">
        <v>62731</v>
      </c>
      <c r="G36" s="10"/>
    </row>
    <row r="37" spans="1:7" ht="15" customHeight="1" x14ac:dyDescent="0.25">
      <c r="A37" s="7" t="s">
        <v>102</v>
      </c>
      <c r="B37" s="21" t="s">
        <v>177</v>
      </c>
      <c r="C37" s="22" t="s">
        <v>57</v>
      </c>
      <c r="D37" s="10">
        <f t="shared" si="0"/>
        <v>76373</v>
      </c>
      <c r="E37" s="10">
        <v>76373</v>
      </c>
      <c r="F37" s="10">
        <v>56866</v>
      </c>
      <c r="G37" s="10"/>
    </row>
    <row r="38" spans="1:7" ht="15" customHeight="1" x14ac:dyDescent="0.25">
      <c r="A38" s="7" t="s">
        <v>103</v>
      </c>
      <c r="B38" s="21" t="s">
        <v>168</v>
      </c>
      <c r="C38" s="22" t="s">
        <v>57</v>
      </c>
      <c r="D38" s="10">
        <f t="shared" si="0"/>
        <v>160642</v>
      </c>
      <c r="E38" s="10">
        <v>160642</v>
      </c>
      <c r="F38" s="10">
        <v>117173</v>
      </c>
      <c r="G38" s="10"/>
    </row>
    <row r="39" spans="1:7" ht="15" customHeight="1" x14ac:dyDescent="0.25">
      <c r="A39" s="7" t="s">
        <v>104</v>
      </c>
      <c r="B39" s="21" t="s">
        <v>36</v>
      </c>
      <c r="C39" s="22" t="s">
        <v>57</v>
      </c>
      <c r="D39" s="10">
        <f t="shared" si="0"/>
        <v>87332</v>
      </c>
      <c r="E39" s="10">
        <v>87332</v>
      </c>
      <c r="F39" s="10">
        <v>63706</v>
      </c>
      <c r="G39" s="10"/>
    </row>
    <row r="40" spans="1:7" ht="15" customHeight="1" x14ac:dyDescent="0.25">
      <c r="A40" s="7" t="s">
        <v>105</v>
      </c>
      <c r="B40" s="21" t="s">
        <v>38</v>
      </c>
      <c r="C40" s="22" t="s">
        <v>57</v>
      </c>
      <c r="D40" s="10">
        <f t="shared" si="0"/>
        <v>89708</v>
      </c>
      <c r="E40" s="10">
        <v>89708</v>
      </c>
      <c r="F40" s="10">
        <v>65419</v>
      </c>
      <c r="G40" s="10"/>
    </row>
    <row r="41" spans="1:7" ht="15" customHeight="1" x14ac:dyDescent="0.25">
      <c r="A41" s="7" t="s">
        <v>106</v>
      </c>
      <c r="B41" s="21" t="s">
        <v>40</v>
      </c>
      <c r="C41" s="22" t="s">
        <v>57</v>
      </c>
      <c r="D41" s="10">
        <f t="shared" si="0"/>
        <v>182714</v>
      </c>
      <c r="E41" s="10">
        <v>182714</v>
      </c>
      <c r="F41" s="10">
        <v>133230</v>
      </c>
      <c r="G41" s="10"/>
    </row>
    <row r="42" spans="1:7" ht="15" customHeight="1" x14ac:dyDescent="0.25">
      <c r="A42" s="7" t="s">
        <v>107</v>
      </c>
      <c r="B42" s="21" t="s">
        <v>39</v>
      </c>
      <c r="C42" s="22" t="s">
        <v>57</v>
      </c>
      <c r="D42" s="10">
        <f t="shared" si="0"/>
        <v>93424</v>
      </c>
      <c r="E42" s="10">
        <v>93424</v>
      </c>
      <c r="F42" s="10">
        <v>68338</v>
      </c>
      <c r="G42" s="10"/>
    </row>
    <row r="43" spans="1:7" ht="15" customHeight="1" x14ac:dyDescent="0.25">
      <c r="A43" s="7" t="s">
        <v>108</v>
      </c>
      <c r="B43" s="18" t="s">
        <v>37</v>
      </c>
      <c r="C43" s="9" t="s">
        <v>57</v>
      </c>
      <c r="D43" s="10">
        <f t="shared" si="0"/>
        <v>147696</v>
      </c>
      <c r="E43" s="10">
        <v>147696</v>
      </c>
      <c r="F43" s="10">
        <v>107728</v>
      </c>
      <c r="G43" s="10"/>
    </row>
    <row r="44" spans="1:7" ht="15" customHeight="1" x14ac:dyDescent="0.25">
      <c r="A44" s="7" t="s">
        <v>109</v>
      </c>
      <c r="B44" s="25" t="s">
        <v>41</v>
      </c>
      <c r="C44" s="9" t="s">
        <v>57</v>
      </c>
      <c r="D44" s="10">
        <f t="shared" si="0"/>
        <v>29635</v>
      </c>
      <c r="E44" s="10">
        <v>29635</v>
      </c>
      <c r="F44" s="10">
        <v>21898</v>
      </c>
      <c r="G44" s="10"/>
    </row>
    <row r="45" spans="1:7" ht="15" customHeight="1" x14ac:dyDescent="0.25">
      <c r="A45" s="7" t="s">
        <v>110</v>
      </c>
      <c r="B45" s="25" t="s">
        <v>42</v>
      </c>
      <c r="C45" s="9" t="s">
        <v>57</v>
      </c>
      <c r="D45" s="10">
        <f t="shared" si="0"/>
        <v>44013</v>
      </c>
      <c r="E45" s="10">
        <v>44013</v>
      </c>
      <c r="F45" s="10">
        <v>32194</v>
      </c>
      <c r="G45" s="10"/>
    </row>
    <row r="46" spans="1:7" ht="15" customHeight="1" x14ac:dyDescent="0.25">
      <c r="A46" s="7" t="s">
        <v>111</v>
      </c>
      <c r="B46" s="18" t="s">
        <v>55</v>
      </c>
      <c r="C46" s="9" t="s">
        <v>57</v>
      </c>
      <c r="D46" s="10">
        <f t="shared" si="0"/>
        <v>732</v>
      </c>
      <c r="E46" s="10">
        <v>732</v>
      </c>
      <c r="F46" s="10">
        <v>559</v>
      </c>
      <c r="G46" s="10"/>
    </row>
    <row r="47" spans="1:7" ht="15" customHeight="1" x14ac:dyDescent="0.25">
      <c r="A47" s="7" t="s">
        <v>112</v>
      </c>
      <c r="B47" s="18" t="s">
        <v>54</v>
      </c>
      <c r="C47" s="9" t="s">
        <v>57</v>
      </c>
      <c r="D47" s="10">
        <f t="shared" si="0"/>
        <v>7188</v>
      </c>
      <c r="E47" s="10">
        <v>7188</v>
      </c>
      <c r="F47" s="10">
        <v>5488</v>
      </c>
      <c r="G47" s="10"/>
    </row>
    <row r="48" spans="1:7" ht="15" customHeight="1" x14ac:dyDescent="0.25">
      <c r="A48" s="7" t="s">
        <v>113</v>
      </c>
      <c r="B48" s="18" t="s">
        <v>73</v>
      </c>
      <c r="C48" s="9" t="s">
        <v>57</v>
      </c>
      <c r="D48" s="10">
        <f t="shared" si="0"/>
        <v>1572</v>
      </c>
      <c r="E48" s="10">
        <v>1572</v>
      </c>
      <c r="F48" s="10">
        <v>1200</v>
      </c>
      <c r="G48" s="10"/>
    </row>
    <row r="49" spans="1:7" ht="15" customHeight="1" x14ac:dyDescent="0.25">
      <c r="A49" s="7" t="s">
        <v>114</v>
      </c>
      <c r="B49" s="18" t="s">
        <v>56</v>
      </c>
      <c r="C49" s="9" t="s">
        <v>57</v>
      </c>
      <c r="D49" s="10">
        <f t="shared" si="0"/>
        <v>59995</v>
      </c>
      <c r="E49" s="10">
        <v>59995</v>
      </c>
      <c r="F49" s="10">
        <v>45805</v>
      </c>
      <c r="G49" s="10"/>
    </row>
    <row r="50" spans="1:7" ht="15" customHeight="1" x14ac:dyDescent="0.25">
      <c r="A50" s="7" t="s">
        <v>115</v>
      </c>
      <c r="B50" s="18" t="s">
        <v>185</v>
      </c>
      <c r="C50" s="9" t="s">
        <v>57</v>
      </c>
      <c r="D50" s="10">
        <f t="shared" si="0"/>
        <v>245952</v>
      </c>
      <c r="E50" s="10">
        <v>245952</v>
      </c>
      <c r="F50" s="10">
        <v>184798</v>
      </c>
      <c r="G50" s="10"/>
    </row>
    <row r="51" spans="1:7" s="26" customFormat="1" ht="15" customHeight="1" x14ac:dyDescent="0.25">
      <c r="A51" s="7" t="s">
        <v>116</v>
      </c>
      <c r="B51" s="18" t="s">
        <v>186</v>
      </c>
      <c r="C51" s="9" t="s">
        <v>57</v>
      </c>
      <c r="D51" s="10">
        <f t="shared" si="0"/>
        <v>165476</v>
      </c>
      <c r="E51" s="10">
        <v>165476</v>
      </c>
      <c r="F51" s="10">
        <v>124248</v>
      </c>
      <c r="G51" s="10"/>
    </row>
    <row r="52" spans="1:7" s="26" customFormat="1" ht="15" customHeight="1" x14ac:dyDescent="0.25">
      <c r="A52" s="7" t="s">
        <v>117</v>
      </c>
      <c r="B52" s="18" t="s">
        <v>72</v>
      </c>
      <c r="C52" s="9" t="s">
        <v>32</v>
      </c>
      <c r="D52" s="10">
        <f t="shared" si="0"/>
        <v>7812</v>
      </c>
      <c r="E52" s="10">
        <v>7812</v>
      </c>
      <c r="F52" s="10">
        <v>5964</v>
      </c>
      <c r="G52" s="10"/>
    </row>
    <row r="53" spans="1:7" ht="15.95" customHeight="1" x14ac:dyDescent="0.25">
      <c r="A53" s="15" t="s">
        <v>170</v>
      </c>
      <c r="B53" s="19" t="s">
        <v>191</v>
      </c>
      <c r="C53" s="17"/>
      <c r="D53" s="1">
        <f>D12+SUM(D15:D52)</f>
        <v>8854647</v>
      </c>
      <c r="E53" s="1">
        <f>E12+SUM(E15:E52)</f>
        <v>8854647</v>
      </c>
      <c r="F53" s="1">
        <f>F12+SUM(F15:F52)</f>
        <v>6563775</v>
      </c>
      <c r="G53" s="1">
        <f>G12+SUM(G15:G52)</f>
        <v>0</v>
      </c>
    </row>
    <row r="54" spans="1:7" ht="15" customHeight="1" x14ac:dyDescent="0.25">
      <c r="A54" s="40"/>
      <c r="B54" s="41"/>
      <c r="C54" s="42"/>
      <c r="D54" s="41"/>
      <c r="E54" s="41"/>
      <c r="F54" s="43"/>
      <c r="G54" s="44"/>
    </row>
    <row r="55" spans="1:7" x14ac:dyDescent="0.25">
      <c r="A55" s="40"/>
      <c r="B55" s="14"/>
      <c r="C55" s="45"/>
      <c r="D55" s="14"/>
      <c r="E55" s="14"/>
      <c r="F55" s="44"/>
      <c r="G55" s="14"/>
    </row>
    <row r="56" spans="1:7" x14ac:dyDescent="0.25">
      <c r="A56" s="14"/>
      <c r="B56" s="14"/>
      <c r="C56" s="46"/>
      <c r="D56" s="14"/>
      <c r="E56" s="14"/>
      <c r="F56" s="14"/>
      <c r="G56" s="14"/>
    </row>
    <row r="57" spans="1:7" x14ac:dyDescent="0.25">
      <c r="A57" s="14"/>
      <c r="B57" s="14"/>
      <c r="C57" s="46"/>
      <c r="D57" s="14"/>
      <c r="E57" s="14"/>
      <c r="F57" s="14"/>
      <c r="G57" s="14"/>
    </row>
    <row r="58" spans="1:7" x14ac:dyDescent="0.25">
      <c r="A58" s="14"/>
      <c r="B58" s="14"/>
      <c r="C58" s="46"/>
      <c r="D58" s="14"/>
      <c r="E58" s="14"/>
      <c r="F58" s="14"/>
      <c r="G58" s="14"/>
    </row>
    <row r="59" spans="1:7" x14ac:dyDescent="0.25">
      <c r="A59" s="14"/>
      <c r="B59" s="14"/>
      <c r="C59" s="46"/>
      <c r="D59" s="14"/>
      <c r="E59" s="14"/>
      <c r="F59" s="14"/>
      <c r="G59" s="14"/>
    </row>
    <row r="60" spans="1:7" x14ac:dyDescent="0.25">
      <c r="A60" s="14"/>
      <c r="B60" s="14"/>
      <c r="C60" s="46"/>
      <c r="D60" s="14"/>
      <c r="E60" s="14"/>
      <c r="F60" s="14"/>
      <c r="G60" s="14"/>
    </row>
    <row r="61" spans="1:7" x14ac:dyDescent="0.25">
      <c r="A61" s="14"/>
      <c r="B61" s="14"/>
      <c r="C61" s="46"/>
      <c r="D61" s="14"/>
      <c r="E61" s="14"/>
      <c r="F61" s="14"/>
      <c r="G61" s="14"/>
    </row>
    <row r="62" spans="1:7" x14ac:dyDescent="0.25">
      <c r="A62" s="14"/>
      <c r="B62" s="14"/>
      <c r="C62" s="46"/>
      <c r="D62" s="14"/>
      <c r="E62" s="14"/>
      <c r="F62" s="14"/>
      <c r="G62" s="14"/>
    </row>
    <row r="63" spans="1:7" x14ac:dyDescent="0.25">
      <c r="A63" s="14"/>
      <c r="B63" s="14"/>
      <c r="C63" s="46"/>
      <c r="D63" s="14"/>
      <c r="E63" s="14"/>
      <c r="F63" s="14"/>
      <c r="G63" s="14"/>
    </row>
    <row r="64" spans="1:7" x14ac:dyDescent="0.25">
      <c r="A64" s="14"/>
      <c r="B64" s="14"/>
      <c r="C64" s="46"/>
      <c r="D64" s="14"/>
      <c r="E64" s="14"/>
      <c r="F64" s="14"/>
      <c r="G64" s="14"/>
    </row>
    <row r="65" spans="1:7" x14ac:dyDescent="0.25">
      <c r="A65" s="14"/>
      <c r="B65" s="14"/>
      <c r="C65" s="46"/>
      <c r="D65" s="14"/>
      <c r="E65" s="14"/>
      <c r="F65" s="14"/>
      <c r="G65" s="14"/>
    </row>
    <row r="66" spans="1:7" x14ac:dyDescent="0.25">
      <c r="A66" s="14"/>
      <c r="B66" s="14"/>
      <c r="C66" s="46"/>
      <c r="D66" s="14"/>
      <c r="E66" s="14"/>
      <c r="F66" s="14"/>
      <c r="G66" s="14"/>
    </row>
    <row r="67" spans="1:7" x14ac:dyDescent="0.25">
      <c r="A67" s="14"/>
      <c r="B67" s="14"/>
      <c r="C67" s="46"/>
      <c r="D67" s="14"/>
      <c r="E67" s="14"/>
      <c r="F67" s="14"/>
      <c r="G67" s="14"/>
    </row>
    <row r="68" spans="1:7" x14ac:dyDescent="0.25">
      <c r="A68" s="14"/>
      <c r="B68" s="14"/>
      <c r="C68" s="46"/>
      <c r="D68" s="14"/>
      <c r="E68" s="14"/>
      <c r="F68" s="14"/>
      <c r="G68" s="14"/>
    </row>
    <row r="69" spans="1:7" x14ac:dyDescent="0.25">
      <c r="A69" s="14"/>
      <c r="B69" s="14"/>
      <c r="C69" s="46"/>
      <c r="D69" s="14"/>
      <c r="E69" s="14"/>
      <c r="F69" s="14"/>
      <c r="G69" s="14"/>
    </row>
    <row r="70" spans="1:7" x14ac:dyDescent="0.25">
      <c r="A70" s="14"/>
      <c r="B70" s="14"/>
      <c r="C70" s="46"/>
      <c r="D70" s="14"/>
      <c r="E70" s="14"/>
      <c r="F70" s="14"/>
      <c r="G70" s="14"/>
    </row>
    <row r="71" spans="1:7" x14ac:dyDescent="0.25">
      <c r="A71" s="14"/>
      <c r="B71" s="14"/>
      <c r="C71" s="46"/>
      <c r="D71" s="14"/>
      <c r="E71" s="14"/>
      <c r="F71" s="14"/>
      <c r="G71" s="14"/>
    </row>
    <row r="72" spans="1:7" x14ac:dyDescent="0.25">
      <c r="A72" s="14"/>
      <c r="B72" s="14"/>
      <c r="C72" s="46"/>
      <c r="D72" s="14"/>
      <c r="E72" s="14"/>
      <c r="F72" s="14"/>
      <c r="G72" s="14"/>
    </row>
    <row r="73" spans="1:7" x14ac:dyDescent="0.25">
      <c r="A73" s="14"/>
      <c r="B73" s="14"/>
      <c r="C73" s="46"/>
      <c r="D73" s="14"/>
      <c r="E73" s="14"/>
      <c r="F73" s="14"/>
      <c r="G73" s="14"/>
    </row>
    <row r="74" spans="1:7" x14ac:dyDescent="0.25">
      <c r="A74" s="14"/>
      <c r="B74" s="14"/>
      <c r="C74" s="46"/>
      <c r="D74" s="14"/>
      <c r="E74" s="14"/>
      <c r="F74" s="14"/>
      <c r="G74" s="14"/>
    </row>
    <row r="75" spans="1:7" x14ac:dyDescent="0.25">
      <c r="A75" s="14"/>
      <c r="B75" s="14"/>
      <c r="C75" s="46"/>
      <c r="D75" s="14"/>
      <c r="E75" s="14"/>
      <c r="F75" s="14"/>
      <c r="G75" s="14"/>
    </row>
    <row r="76" spans="1:7" x14ac:dyDescent="0.25">
      <c r="A76" s="14"/>
      <c r="B76" s="14"/>
      <c r="C76" s="46"/>
      <c r="D76" s="14"/>
      <c r="E76" s="14"/>
      <c r="F76" s="14"/>
      <c r="G76" s="14"/>
    </row>
    <row r="77" spans="1:7" x14ac:dyDescent="0.25">
      <c r="A77" s="14"/>
      <c r="B77" s="14"/>
      <c r="C77" s="46"/>
      <c r="D77" s="14"/>
      <c r="E77" s="14"/>
      <c r="F77" s="14"/>
      <c r="G77" s="14"/>
    </row>
    <row r="78" spans="1:7" x14ac:dyDescent="0.25">
      <c r="A78" s="14"/>
      <c r="B78" s="14"/>
      <c r="C78" s="46"/>
      <c r="D78" s="14"/>
      <c r="E78" s="14"/>
      <c r="F78" s="14"/>
      <c r="G78" s="14"/>
    </row>
    <row r="79" spans="1:7" x14ac:dyDescent="0.25">
      <c r="A79" s="14"/>
      <c r="B79" s="14"/>
      <c r="C79" s="46"/>
      <c r="D79" s="14"/>
      <c r="E79" s="14"/>
      <c r="F79" s="14"/>
      <c r="G79" s="14"/>
    </row>
    <row r="80" spans="1:7" x14ac:dyDescent="0.25">
      <c r="A80" s="14"/>
      <c r="B80" s="14"/>
      <c r="C80" s="46"/>
      <c r="D80" s="14"/>
      <c r="E80" s="14"/>
      <c r="F80" s="14"/>
      <c r="G80" s="14"/>
    </row>
    <row r="81" spans="1:7" x14ac:dyDescent="0.25">
      <c r="A81" s="14"/>
      <c r="B81" s="14"/>
      <c r="C81" s="46"/>
      <c r="D81" s="14"/>
      <c r="E81" s="14"/>
      <c r="F81" s="14"/>
      <c r="G81" s="14"/>
    </row>
    <row r="82" spans="1:7" x14ac:dyDescent="0.25">
      <c r="A82" s="14"/>
      <c r="B82" s="14"/>
      <c r="C82" s="46"/>
      <c r="D82" s="14"/>
      <c r="E82" s="14"/>
      <c r="F82" s="14"/>
      <c r="G82" s="14"/>
    </row>
    <row r="83" spans="1:7" x14ac:dyDescent="0.25">
      <c r="A83" s="14"/>
      <c r="B83" s="14"/>
      <c r="C83" s="46"/>
      <c r="D83" s="14"/>
      <c r="E83" s="14"/>
      <c r="F83" s="14"/>
      <c r="G83" s="14"/>
    </row>
    <row r="84" spans="1:7" x14ac:dyDescent="0.25">
      <c r="A84" s="14"/>
      <c r="B84" s="14"/>
      <c r="C84" s="46"/>
      <c r="D84" s="14"/>
      <c r="E84" s="14"/>
      <c r="F84" s="14"/>
      <c r="G84" s="14"/>
    </row>
    <row r="85" spans="1:7" x14ac:dyDescent="0.25">
      <c r="A85" s="14"/>
      <c r="B85" s="14"/>
      <c r="C85" s="46"/>
      <c r="D85" s="14"/>
      <c r="E85" s="14"/>
      <c r="F85" s="14"/>
      <c r="G85" s="14"/>
    </row>
    <row r="86" spans="1:7" x14ac:dyDescent="0.25">
      <c r="A86" s="14"/>
      <c r="B86" s="14"/>
      <c r="C86" s="46"/>
      <c r="D86" s="14"/>
      <c r="E86" s="14"/>
      <c r="F86" s="14"/>
      <c r="G86" s="14"/>
    </row>
    <row r="87" spans="1:7" x14ac:dyDescent="0.25">
      <c r="A87" s="14"/>
      <c r="B87" s="14"/>
      <c r="C87" s="46"/>
      <c r="D87" s="14"/>
      <c r="E87" s="14"/>
      <c r="F87" s="14"/>
      <c r="G87" s="14"/>
    </row>
    <row r="88" spans="1:7" x14ac:dyDescent="0.25">
      <c r="A88" s="14"/>
      <c r="B88" s="14"/>
      <c r="C88" s="46"/>
      <c r="D88" s="14"/>
      <c r="E88" s="14"/>
      <c r="F88" s="14"/>
      <c r="G88" s="14"/>
    </row>
    <row r="89" spans="1:7" x14ac:dyDescent="0.25">
      <c r="A89" s="14"/>
      <c r="B89" s="14"/>
      <c r="C89" s="46"/>
      <c r="D89" s="14"/>
      <c r="E89" s="14"/>
      <c r="F89" s="14"/>
      <c r="G89" s="14"/>
    </row>
    <row r="90" spans="1:7" x14ac:dyDescent="0.25">
      <c r="A90" s="14"/>
      <c r="B90" s="14"/>
      <c r="C90" s="46"/>
      <c r="D90" s="14"/>
      <c r="E90" s="14"/>
      <c r="F90" s="14"/>
      <c r="G90" s="14"/>
    </row>
    <row r="91" spans="1:7" x14ac:dyDescent="0.25">
      <c r="A91" s="14"/>
      <c r="B91" s="14"/>
      <c r="C91" s="46"/>
      <c r="D91" s="14"/>
      <c r="E91" s="14"/>
      <c r="F91" s="14"/>
      <c r="G91" s="14"/>
    </row>
    <row r="92" spans="1:7" x14ac:dyDescent="0.25">
      <c r="A92" s="14"/>
      <c r="B92" s="14"/>
      <c r="C92" s="46"/>
      <c r="D92" s="14"/>
      <c r="E92" s="14"/>
      <c r="F92" s="14"/>
      <c r="G92" s="14"/>
    </row>
    <row r="93" spans="1:7" x14ac:dyDescent="0.25">
      <c r="A93" s="14"/>
      <c r="B93" s="14"/>
      <c r="C93" s="46"/>
      <c r="D93" s="14"/>
      <c r="E93" s="14"/>
      <c r="F93" s="14"/>
      <c r="G93" s="14"/>
    </row>
    <row r="94" spans="1:7" x14ac:dyDescent="0.25">
      <c r="A94" s="14"/>
      <c r="B94" s="14"/>
      <c r="C94" s="46"/>
      <c r="D94" s="14"/>
      <c r="E94" s="14"/>
      <c r="F94" s="14"/>
      <c r="G94" s="14"/>
    </row>
    <row r="95" spans="1:7" x14ac:dyDescent="0.25">
      <c r="A95" s="14"/>
      <c r="B95" s="14"/>
      <c r="C95" s="46"/>
      <c r="D95" s="14"/>
      <c r="E95" s="14"/>
      <c r="F95" s="14"/>
      <c r="G95" s="14"/>
    </row>
    <row r="96" spans="1:7" x14ac:dyDescent="0.25">
      <c r="A96" s="14"/>
      <c r="B96" s="14"/>
      <c r="C96" s="46"/>
      <c r="D96" s="14"/>
      <c r="E96" s="14"/>
      <c r="F96" s="1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/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/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/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A131" s="14"/>
      <c r="B131" s="14"/>
      <c r="C131" s="46"/>
      <c r="D131" s="14"/>
      <c r="E131" s="14"/>
      <c r="F131" s="14"/>
      <c r="G131" s="14"/>
    </row>
    <row r="132" spans="1:7" x14ac:dyDescent="0.25">
      <c r="A132" s="14"/>
      <c r="B132" s="14"/>
      <c r="C132" s="46"/>
      <c r="D132" s="14"/>
      <c r="E132" s="14"/>
      <c r="F132" s="14"/>
      <c r="G132" s="14"/>
    </row>
    <row r="133" spans="1:7" x14ac:dyDescent="0.25">
      <c r="A133" s="14"/>
      <c r="B133" s="14"/>
      <c r="C133" s="46"/>
      <c r="D133" s="14"/>
      <c r="E133" s="14"/>
      <c r="F133" s="14"/>
      <c r="G133" s="14"/>
    </row>
    <row r="134" spans="1:7" x14ac:dyDescent="0.25">
      <c r="A134" s="14"/>
      <c r="B134" s="14"/>
      <c r="C134" s="46"/>
      <c r="D134" s="14"/>
      <c r="E134" s="14"/>
      <c r="F134" s="14"/>
      <c r="G134" s="14"/>
    </row>
    <row r="135" spans="1:7" x14ac:dyDescent="0.25">
      <c r="A135" s="14"/>
      <c r="B135" s="14"/>
      <c r="C135" s="46"/>
      <c r="D135" s="14"/>
      <c r="E135" s="14"/>
      <c r="F135" s="14"/>
      <c r="G135" s="14"/>
    </row>
    <row r="136" spans="1:7" x14ac:dyDescent="0.25">
      <c r="A136" s="14"/>
      <c r="B136" s="14"/>
      <c r="C136" s="46"/>
      <c r="D136" s="14"/>
      <c r="E136" s="14"/>
      <c r="F136" s="14"/>
      <c r="G136" s="14"/>
    </row>
    <row r="137" spans="1:7" x14ac:dyDescent="0.25">
      <c r="A137" s="14"/>
      <c r="B137" s="14"/>
      <c r="C137" s="46"/>
      <c r="D137" s="14"/>
      <c r="E137" s="14"/>
      <c r="F137" s="14"/>
      <c r="G137" s="14"/>
    </row>
    <row r="138" spans="1:7" x14ac:dyDescent="0.25">
      <c r="A138" s="14"/>
      <c r="B138" s="14"/>
      <c r="C138" s="46"/>
      <c r="D138" s="14"/>
      <c r="E138" s="14"/>
      <c r="F138" s="14"/>
      <c r="G138" s="14"/>
    </row>
    <row r="139" spans="1:7" x14ac:dyDescent="0.25">
      <c r="A139" s="14"/>
      <c r="B139" s="14"/>
      <c r="C139" s="46"/>
      <c r="D139" s="14"/>
      <c r="E139" s="14"/>
      <c r="F139" s="14"/>
      <c r="G139" s="14"/>
    </row>
    <row r="140" spans="1:7" x14ac:dyDescent="0.25">
      <c r="A140" s="14"/>
      <c r="B140" s="14"/>
      <c r="C140" s="46"/>
      <c r="D140" s="14"/>
      <c r="E140" s="14"/>
      <c r="F140" s="14"/>
      <c r="G140" s="14"/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A157" s="14"/>
      <c r="B157" s="14"/>
      <c r="C157" s="46"/>
      <c r="D157" s="14"/>
      <c r="E157" s="14"/>
      <c r="F157" s="14"/>
      <c r="G157" s="14"/>
    </row>
    <row r="158" spans="1:7" x14ac:dyDescent="0.25">
      <c r="A158" s="14"/>
      <c r="B158" s="14"/>
      <c r="C158" s="46"/>
      <c r="D158" s="14"/>
      <c r="E158" s="14"/>
      <c r="F158" s="14"/>
      <c r="G158" s="14"/>
    </row>
    <row r="159" spans="1:7" x14ac:dyDescent="0.25">
      <c r="A159" s="14"/>
      <c r="B159" s="14"/>
      <c r="C159" s="46"/>
      <c r="D159" s="14"/>
      <c r="E159" s="14"/>
      <c r="F159" s="14"/>
      <c r="G159" s="14"/>
    </row>
    <row r="160" spans="1:7" x14ac:dyDescent="0.25">
      <c r="A160" s="14"/>
      <c r="B160" s="14"/>
      <c r="C160" s="46"/>
      <c r="D160" s="14"/>
      <c r="E160" s="14"/>
      <c r="F160" s="14"/>
      <c r="G160" s="14"/>
    </row>
    <row r="161" spans="1:7" x14ac:dyDescent="0.25">
      <c r="A161" s="14"/>
      <c r="B161" s="14"/>
      <c r="C161" s="46"/>
      <c r="D161" s="14"/>
      <c r="E161" s="14"/>
      <c r="F161" s="14"/>
      <c r="G161" s="14"/>
    </row>
    <row r="162" spans="1:7" x14ac:dyDescent="0.25">
      <c r="A162" s="14"/>
      <c r="B162" s="14"/>
      <c r="C162" s="46"/>
      <c r="D162" s="14"/>
      <c r="E162" s="14"/>
      <c r="F162" s="14"/>
      <c r="G162" s="14"/>
    </row>
    <row r="163" spans="1:7" x14ac:dyDescent="0.25">
      <c r="A163" s="14"/>
      <c r="B163" s="14"/>
      <c r="C163" s="46"/>
      <c r="D163" s="14"/>
      <c r="E163" s="14"/>
      <c r="F163" s="14"/>
      <c r="G163" s="14"/>
    </row>
    <row r="164" spans="1:7" x14ac:dyDescent="0.25">
      <c r="A164" s="14"/>
      <c r="B164" s="14"/>
      <c r="C164" s="46"/>
      <c r="D164" s="14"/>
      <c r="E164" s="14"/>
      <c r="F164" s="14"/>
      <c r="G164" s="14"/>
    </row>
    <row r="165" spans="1:7" x14ac:dyDescent="0.25">
      <c r="A165" s="14"/>
      <c r="B165" s="14"/>
      <c r="C165" s="46"/>
      <c r="D165" s="14"/>
      <c r="E165" s="14"/>
      <c r="F165" s="14"/>
      <c r="G165" s="14"/>
    </row>
    <row r="166" spans="1:7" x14ac:dyDescent="0.25">
      <c r="A166" s="14"/>
      <c r="B166" s="14"/>
      <c r="C166" s="46"/>
      <c r="D166" s="14"/>
      <c r="E166" s="14"/>
      <c r="F166" s="14"/>
      <c r="G166" s="14"/>
    </row>
    <row r="167" spans="1:7" x14ac:dyDescent="0.25">
      <c r="C167" s="47"/>
    </row>
    <row r="168" spans="1:7" x14ac:dyDescent="0.25">
      <c r="C168" s="47"/>
    </row>
    <row r="169" spans="1:7" x14ac:dyDescent="0.25">
      <c r="C169" s="47"/>
    </row>
    <row r="170" spans="1:7" x14ac:dyDescent="0.25">
      <c r="C170" s="47"/>
    </row>
    <row r="171" spans="1:7" x14ac:dyDescent="0.25">
      <c r="C171" s="47"/>
    </row>
    <row r="172" spans="1:7" x14ac:dyDescent="0.25">
      <c r="C172" s="47"/>
    </row>
    <row r="173" spans="1:7" x14ac:dyDescent="0.25">
      <c r="C173" s="47"/>
    </row>
    <row r="174" spans="1:7" x14ac:dyDescent="0.25">
      <c r="C174" s="47"/>
    </row>
    <row r="175" spans="1:7" x14ac:dyDescent="0.25">
      <c r="C175" s="47"/>
    </row>
    <row r="176" spans="1:7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</sheetData>
  <mergeCells count="9">
    <mergeCell ref="B11:G11"/>
    <mergeCell ref="A6:G6"/>
    <mergeCell ref="A8:A10"/>
    <mergeCell ref="B8:B10"/>
    <mergeCell ref="C8:C10"/>
    <mergeCell ref="D8:D10"/>
    <mergeCell ref="E8:G8"/>
    <mergeCell ref="E9:F9"/>
    <mergeCell ref="G9:G10"/>
  </mergeCells>
  <phoneticPr fontId="2" type="noConversion"/>
  <pageMargins left="0.98425196850393704" right="0.39370078740157483" top="0.78740157480314965" bottom="0" header="0" footer="0"/>
  <pageSetup paperSize="9" scale="93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43"/>
  <sheetViews>
    <sheetView showZeros="0" workbookViewId="0">
      <selection activeCell="K10" sqref="K10"/>
    </sheetView>
  </sheetViews>
  <sheetFormatPr defaultRowHeight="15" x14ac:dyDescent="0.25"/>
  <cols>
    <col min="1" max="1" width="5" style="2" customWidth="1"/>
    <col min="2" max="2" width="41.42578125" style="2" customWidth="1"/>
    <col min="3" max="3" width="6.7109375" style="3" customWidth="1"/>
    <col min="4" max="7" width="10" style="2" customWidth="1"/>
    <col min="8" max="8" width="9.140625" style="2"/>
    <col min="9" max="10" width="9.140625" style="2" hidden="1" customWidth="1"/>
    <col min="11" max="16384" width="9.140625" style="2"/>
  </cols>
  <sheetData>
    <row r="1" spans="1:10" x14ac:dyDescent="0.25">
      <c r="B1" s="314" t="s">
        <v>438</v>
      </c>
      <c r="C1" s="314"/>
      <c r="D1" s="314"/>
      <c r="E1" s="314"/>
      <c r="F1" s="314"/>
      <c r="G1" s="314"/>
    </row>
    <row r="2" spans="1:10" x14ac:dyDescent="0.25">
      <c r="B2" s="314" t="s">
        <v>437</v>
      </c>
      <c r="C2" s="314"/>
      <c r="D2" s="314"/>
      <c r="E2" s="314"/>
      <c r="F2" s="314"/>
      <c r="G2" s="314"/>
    </row>
    <row r="3" spans="1:10" x14ac:dyDescent="0.25">
      <c r="B3" s="314" t="s">
        <v>436</v>
      </c>
      <c r="C3" s="314"/>
      <c r="D3" s="314"/>
      <c r="E3" s="314"/>
      <c r="F3" s="314"/>
      <c r="G3" s="314"/>
    </row>
    <row r="4" spans="1:10" x14ac:dyDescent="0.25">
      <c r="B4" s="314" t="s">
        <v>457</v>
      </c>
      <c r="C4" s="314"/>
      <c r="D4" s="314"/>
      <c r="E4" s="314"/>
      <c r="F4" s="314"/>
      <c r="G4" s="314"/>
    </row>
    <row r="5" spans="1:10" x14ac:dyDescent="0.25">
      <c r="B5" s="313" t="s">
        <v>434</v>
      </c>
      <c r="C5" s="313"/>
      <c r="D5" s="313"/>
      <c r="E5" s="313"/>
      <c r="F5" s="313"/>
      <c r="G5" s="313"/>
    </row>
    <row r="6" spans="1:10" x14ac:dyDescent="0.25">
      <c r="B6" s="313" t="s">
        <v>440</v>
      </c>
      <c r="C6" s="313"/>
      <c r="D6" s="313"/>
      <c r="E6" s="313"/>
      <c r="F6" s="313"/>
      <c r="G6" s="313"/>
    </row>
    <row r="7" spans="1:10" x14ac:dyDescent="0.25">
      <c r="B7" s="313" t="s">
        <v>465</v>
      </c>
      <c r="C7" s="313"/>
      <c r="D7" s="313"/>
      <c r="E7" s="313"/>
      <c r="F7" s="313"/>
      <c r="G7" s="313"/>
    </row>
    <row r="8" spans="1:10" x14ac:dyDescent="0.25">
      <c r="B8" s="313" t="s">
        <v>468</v>
      </c>
      <c r="C8" s="313"/>
      <c r="D8" s="313"/>
      <c r="E8" s="313"/>
      <c r="F8" s="313"/>
      <c r="G8" s="313"/>
    </row>
    <row r="9" spans="1:10" ht="19.5" customHeight="1" x14ac:dyDescent="0.25">
      <c r="B9" s="232"/>
      <c r="C9" s="232"/>
      <c r="D9" s="232"/>
      <c r="E9" s="232"/>
      <c r="F9" s="232"/>
      <c r="G9" s="232"/>
    </row>
    <row r="10" spans="1:10" x14ac:dyDescent="0.25">
      <c r="A10" s="258" t="s">
        <v>220</v>
      </c>
      <c r="B10" s="258"/>
      <c r="C10" s="258"/>
      <c r="D10" s="258"/>
      <c r="E10" s="258"/>
      <c r="F10" s="258"/>
      <c r="G10" s="258"/>
    </row>
    <row r="11" spans="1:10" ht="16.5" customHeight="1" x14ac:dyDescent="0.25">
      <c r="G11" s="4" t="s">
        <v>188</v>
      </c>
    </row>
    <row r="12" spans="1:10" x14ac:dyDescent="0.25">
      <c r="A12" s="259" t="s">
        <v>5</v>
      </c>
      <c r="B12" s="260" t="s">
        <v>194</v>
      </c>
      <c r="C12" s="260" t="s">
        <v>60</v>
      </c>
      <c r="D12" s="261" t="s">
        <v>0</v>
      </c>
      <c r="E12" s="262" t="s">
        <v>224</v>
      </c>
      <c r="F12" s="263"/>
      <c r="G12" s="264"/>
    </row>
    <row r="13" spans="1:10" x14ac:dyDescent="0.25">
      <c r="A13" s="259"/>
      <c r="B13" s="260"/>
      <c r="C13" s="260"/>
      <c r="D13" s="261"/>
      <c r="E13" s="261" t="s">
        <v>1</v>
      </c>
      <c r="F13" s="261"/>
      <c r="G13" s="260" t="s">
        <v>2</v>
      </c>
    </row>
    <row r="14" spans="1:10" ht="26.25" customHeight="1" x14ac:dyDescent="0.25">
      <c r="A14" s="259"/>
      <c r="B14" s="260"/>
      <c r="C14" s="260"/>
      <c r="D14" s="261"/>
      <c r="E14" s="205" t="s">
        <v>3</v>
      </c>
      <c r="F14" s="204" t="s">
        <v>4</v>
      </c>
      <c r="G14" s="260"/>
    </row>
    <row r="15" spans="1:10" x14ac:dyDescent="0.25">
      <c r="A15" s="7" t="s">
        <v>79</v>
      </c>
      <c r="B15" s="267" t="s">
        <v>66</v>
      </c>
      <c r="C15" s="267"/>
      <c r="D15" s="267"/>
      <c r="E15" s="267"/>
      <c r="F15" s="267"/>
      <c r="G15" s="267"/>
      <c r="I15" s="132" t="s">
        <v>451</v>
      </c>
    </row>
    <row r="16" spans="1:10" ht="15" customHeight="1" x14ac:dyDescent="0.25">
      <c r="A16" s="50" t="s">
        <v>204</v>
      </c>
      <c r="B16" s="21" t="s">
        <v>20</v>
      </c>
      <c r="C16" s="231"/>
      <c r="D16" s="227">
        <f>D17+D18</f>
        <v>2231343</v>
      </c>
      <c r="E16" s="227">
        <f>E17+E18</f>
        <v>1031648</v>
      </c>
      <c r="F16" s="227">
        <f>F17+F18</f>
        <v>0</v>
      </c>
      <c r="G16" s="227">
        <f>G17+G18</f>
        <v>1199695</v>
      </c>
      <c r="I16" s="132" t="s">
        <v>450</v>
      </c>
      <c r="J16" s="26"/>
    </row>
    <row r="17" spans="1:10" ht="17.25" customHeight="1" x14ac:dyDescent="0.25">
      <c r="A17" s="80"/>
      <c r="B17" s="310" t="s">
        <v>455</v>
      </c>
      <c r="C17" s="229" t="s">
        <v>25</v>
      </c>
      <c r="D17" s="227">
        <f>E17+G17</f>
        <v>2040343</v>
      </c>
      <c r="E17" s="227">
        <v>840648</v>
      </c>
      <c r="F17" s="227"/>
      <c r="G17" s="227">
        <v>1199695</v>
      </c>
      <c r="I17" s="132" t="s">
        <v>449</v>
      </c>
      <c r="J17" s="26"/>
    </row>
    <row r="18" spans="1:10" ht="33" customHeight="1" x14ac:dyDescent="0.25">
      <c r="A18" s="95"/>
      <c r="B18" s="311"/>
      <c r="C18" s="22" t="s">
        <v>33</v>
      </c>
      <c r="D18" s="227">
        <f>E18+G18</f>
        <v>191000</v>
      </c>
      <c r="E18" s="227">
        <v>191000</v>
      </c>
      <c r="F18" s="227"/>
      <c r="G18" s="227"/>
      <c r="I18" s="132" t="s">
        <v>448</v>
      </c>
      <c r="J18" s="26">
        <f>D17</f>
        <v>2040343</v>
      </c>
    </row>
    <row r="19" spans="1:10" x14ac:dyDescent="0.25">
      <c r="A19" s="69" t="s">
        <v>80</v>
      </c>
      <c r="B19" s="100" t="s">
        <v>196</v>
      </c>
      <c r="C19" s="20"/>
      <c r="D19" s="1">
        <f>D16</f>
        <v>2231343</v>
      </c>
      <c r="E19" s="1">
        <f>E16</f>
        <v>1031648</v>
      </c>
      <c r="F19" s="1">
        <f>F16</f>
        <v>0</v>
      </c>
      <c r="G19" s="1">
        <f>G16</f>
        <v>1199695</v>
      </c>
      <c r="I19" s="132" t="s">
        <v>447</v>
      </c>
      <c r="J19" s="26">
        <f>D18</f>
        <v>191000</v>
      </c>
    </row>
    <row r="20" spans="1:10" x14ac:dyDescent="0.25">
      <c r="A20" s="7" t="s">
        <v>81</v>
      </c>
      <c r="B20" s="307" t="s">
        <v>70</v>
      </c>
      <c r="C20" s="269"/>
      <c r="D20" s="308"/>
      <c r="E20" s="308"/>
      <c r="F20" s="308"/>
      <c r="G20" s="309"/>
      <c r="I20" s="132" t="s">
        <v>446</v>
      </c>
    </row>
    <row r="21" spans="1:10" ht="15" customHeight="1" x14ac:dyDescent="0.25">
      <c r="A21" s="50" t="s">
        <v>82</v>
      </c>
      <c r="B21" s="21" t="s">
        <v>20</v>
      </c>
      <c r="C21" s="306" t="s">
        <v>34</v>
      </c>
      <c r="D21" s="226">
        <f>E21+G21</f>
        <v>347544</v>
      </c>
      <c r="E21" s="97"/>
      <c r="F21" s="97"/>
      <c r="G21" s="97">
        <v>347544</v>
      </c>
      <c r="I21" s="132" t="s">
        <v>445</v>
      </c>
      <c r="J21" s="2">
        <f>D21</f>
        <v>347544</v>
      </c>
    </row>
    <row r="22" spans="1:10" ht="34.5" customHeight="1" x14ac:dyDescent="0.25">
      <c r="A22" s="95"/>
      <c r="B22" s="228" t="s">
        <v>456</v>
      </c>
      <c r="C22" s="306"/>
      <c r="D22" s="225"/>
      <c r="E22" s="98"/>
      <c r="F22" s="98"/>
      <c r="G22" s="98"/>
      <c r="I22" s="132" t="s">
        <v>444</v>
      </c>
      <c r="J22" s="26">
        <f>D33</f>
        <v>231696</v>
      </c>
    </row>
    <row r="23" spans="1:10" x14ac:dyDescent="0.25">
      <c r="A23" s="69" t="s">
        <v>83</v>
      </c>
      <c r="B23" s="100" t="s">
        <v>197</v>
      </c>
      <c r="C23" s="20"/>
      <c r="D23" s="100">
        <f>D21</f>
        <v>347544</v>
      </c>
      <c r="E23" s="100">
        <f>E21</f>
        <v>0</v>
      </c>
      <c r="F23" s="100">
        <f>F21</f>
        <v>0</v>
      </c>
      <c r="G23" s="100">
        <f>G21</f>
        <v>347544</v>
      </c>
      <c r="I23" s="132" t="s">
        <v>443</v>
      </c>
      <c r="J23" s="26">
        <f>D25+D27+D29</f>
        <v>1596058</v>
      </c>
    </row>
    <row r="24" spans="1:10" x14ac:dyDescent="0.25">
      <c r="A24" s="7" t="s">
        <v>84</v>
      </c>
      <c r="B24" s="267" t="s">
        <v>190</v>
      </c>
      <c r="C24" s="267"/>
      <c r="D24" s="305"/>
      <c r="E24" s="305"/>
      <c r="F24" s="305"/>
      <c r="G24" s="305"/>
      <c r="I24" s="132" t="s">
        <v>442</v>
      </c>
      <c r="J24" s="26">
        <f>D37+D39</f>
        <v>316315</v>
      </c>
    </row>
    <row r="25" spans="1:10" ht="15" customHeight="1" x14ac:dyDescent="0.25">
      <c r="A25" s="7" t="s">
        <v>85</v>
      </c>
      <c r="B25" s="21" t="s">
        <v>20</v>
      </c>
      <c r="C25" s="303" t="s">
        <v>57</v>
      </c>
      <c r="D25" s="97">
        <f>E25+G25</f>
        <v>1187442</v>
      </c>
      <c r="E25" s="97"/>
      <c r="F25" s="97"/>
      <c r="G25" s="97">
        <v>1187442</v>
      </c>
      <c r="I25" s="214" t="s">
        <v>191</v>
      </c>
      <c r="J25" s="213">
        <f>SUM(J15:J24)</f>
        <v>4722956</v>
      </c>
    </row>
    <row r="26" spans="1:10" ht="38.25" customHeight="1" x14ac:dyDescent="0.25">
      <c r="A26" s="99"/>
      <c r="B26" s="228" t="s">
        <v>456</v>
      </c>
      <c r="C26" s="304"/>
      <c r="D26" s="98" t="s">
        <v>192</v>
      </c>
      <c r="E26" s="98"/>
      <c r="F26" s="98"/>
      <c r="G26" s="98"/>
      <c r="J26" s="212">
        <f>J25-D42</f>
        <v>0</v>
      </c>
    </row>
    <row r="27" spans="1:10" x14ac:dyDescent="0.25">
      <c r="A27" s="7" t="s">
        <v>86</v>
      </c>
      <c r="B27" s="21" t="s">
        <v>185</v>
      </c>
      <c r="C27" s="304" t="s">
        <v>57</v>
      </c>
      <c r="D27" s="97">
        <f>E27+G27</f>
        <v>161555</v>
      </c>
      <c r="E27" s="97">
        <v>161555</v>
      </c>
      <c r="F27" s="97">
        <v>104237</v>
      </c>
      <c r="G27" s="97">
        <f>G28</f>
        <v>0</v>
      </c>
    </row>
    <row r="28" spans="1:10" ht="63.75" customHeight="1" x14ac:dyDescent="0.25">
      <c r="A28" s="13"/>
      <c r="B28" s="230" t="s">
        <v>234</v>
      </c>
      <c r="C28" s="304"/>
      <c r="D28" s="98"/>
      <c r="E28" s="98"/>
      <c r="F28" s="98"/>
      <c r="G28" s="98"/>
    </row>
    <row r="29" spans="1:10" x14ac:dyDescent="0.25">
      <c r="A29" s="7" t="s">
        <v>87</v>
      </c>
      <c r="B29" s="21" t="s">
        <v>186</v>
      </c>
      <c r="C29" s="304" t="s">
        <v>57</v>
      </c>
      <c r="D29" s="97">
        <f>E29+G29</f>
        <v>247061</v>
      </c>
      <c r="E29" s="97">
        <v>247061</v>
      </c>
      <c r="F29" s="97">
        <v>142696</v>
      </c>
      <c r="G29" s="97">
        <f>G30</f>
        <v>0</v>
      </c>
    </row>
    <row r="30" spans="1:10" ht="63.75" customHeight="1" x14ac:dyDescent="0.25">
      <c r="A30" s="99"/>
      <c r="B30" s="228" t="s">
        <v>235</v>
      </c>
      <c r="C30" s="304"/>
      <c r="D30" s="98"/>
      <c r="E30" s="98"/>
      <c r="F30" s="98"/>
      <c r="G30" s="98"/>
    </row>
    <row r="31" spans="1:10" x14ac:dyDescent="0.25">
      <c r="A31" s="69" t="s">
        <v>88</v>
      </c>
      <c r="B31" s="100" t="s">
        <v>198</v>
      </c>
      <c r="C31" s="20"/>
      <c r="D31" s="100">
        <f>D27+D29+D25</f>
        <v>1596058</v>
      </c>
      <c r="E31" s="100">
        <f>E27+E29+E25</f>
        <v>408616</v>
      </c>
      <c r="F31" s="100">
        <f>F27+F29+F25</f>
        <v>246933</v>
      </c>
      <c r="G31" s="100">
        <f>G27+G29+G25</f>
        <v>1187442</v>
      </c>
    </row>
    <row r="32" spans="1:10" x14ac:dyDescent="0.25">
      <c r="A32" s="7" t="s">
        <v>89</v>
      </c>
      <c r="B32" s="305" t="s">
        <v>74</v>
      </c>
      <c r="C32" s="267"/>
      <c r="D32" s="305"/>
      <c r="E32" s="305"/>
      <c r="F32" s="305"/>
      <c r="G32" s="305"/>
    </row>
    <row r="33" spans="1:7" ht="15" customHeight="1" x14ac:dyDescent="0.25">
      <c r="A33" s="7" t="s">
        <v>90</v>
      </c>
      <c r="B33" s="55" t="s">
        <v>20</v>
      </c>
      <c r="C33" s="306" t="s">
        <v>32</v>
      </c>
      <c r="D33" s="97">
        <f>E33+G33</f>
        <v>231696</v>
      </c>
      <c r="E33" s="97"/>
      <c r="F33" s="97"/>
      <c r="G33" s="97">
        <v>231696</v>
      </c>
    </row>
    <row r="34" spans="1:7" ht="33" customHeight="1" x14ac:dyDescent="0.25">
      <c r="A34" s="99"/>
      <c r="B34" s="124" t="s">
        <v>456</v>
      </c>
      <c r="C34" s="306"/>
      <c r="D34" s="98"/>
      <c r="E34" s="98"/>
      <c r="F34" s="98"/>
      <c r="G34" s="98"/>
    </row>
    <row r="35" spans="1:7" x14ac:dyDescent="0.25">
      <c r="A35" s="69" t="s">
        <v>91</v>
      </c>
      <c r="B35" s="100" t="s">
        <v>200</v>
      </c>
      <c r="C35" s="20"/>
      <c r="D35" s="100">
        <f>D33</f>
        <v>231696</v>
      </c>
      <c r="E35" s="100">
        <f>E33</f>
        <v>0</v>
      </c>
      <c r="F35" s="100">
        <f>F33</f>
        <v>0</v>
      </c>
      <c r="G35" s="100">
        <f>G33</f>
        <v>231696</v>
      </c>
    </row>
    <row r="36" spans="1:7" x14ac:dyDescent="0.25">
      <c r="A36" s="7" t="s">
        <v>92</v>
      </c>
      <c r="B36" s="305" t="s">
        <v>76</v>
      </c>
      <c r="C36" s="267"/>
      <c r="D36" s="305"/>
      <c r="E36" s="305"/>
      <c r="F36" s="305"/>
      <c r="G36" s="305"/>
    </row>
    <row r="37" spans="1:7" ht="18" customHeight="1" x14ac:dyDescent="0.25">
      <c r="A37" s="7" t="s">
        <v>93</v>
      </c>
      <c r="B37" s="55" t="s">
        <v>20</v>
      </c>
      <c r="C37" s="306" t="s">
        <v>24</v>
      </c>
      <c r="D37" s="97">
        <f>E37+G37</f>
        <v>144810</v>
      </c>
      <c r="E37" s="97"/>
      <c r="F37" s="97"/>
      <c r="G37" s="97">
        <v>144810</v>
      </c>
    </row>
    <row r="38" spans="1:7" ht="36" customHeight="1" x14ac:dyDescent="0.25">
      <c r="A38" s="99"/>
      <c r="B38" s="224" t="s">
        <v>456</v>
      </c>
      <c r="C38" s="306"/>
      <c r="D38" s="98"/>
      <c r="E38" s="98"/>
      <c r="F38" s="98"/>
      <c r="G38" s="98"/>
    </row>
    <row r="39" spans="1:7" s="26" customFormat="1" ht="18" customHeight="1" x14ac:dyDescent="0.25">
      <c r="A39" s="80">
        <v>17</v>
      </c>
      <c r="B39" s="21" t="s">
        <v>77</v>
      </c>
      <c r="C39" s="304" t="s">
        <v>24</v>
      </c>
      <c r="D39" s="97">
        <f>E39+G39</f>
        <v>171505</v>
      </c>
      <c r="E39" s="97">
        <v>171505</v>
      </c>
      <c r="F39" s="97">
        <v>130940</v>
      </c>
      <c r="G39" s="97">
        <f>G40</f>
        <v>0</v>
      </c>
    </row>
    <row r="40" spans="1:7" s="26" customFormat="1" ht="36.75" customHeight="1" x14ac:dyDescent="0.25">
      <c r="A40" s="95"/>
      <c r="B40" s="228" t="s">
        <v>221</v>
      </c>
      <c r="C40" s="304"/>
      <c r="D40" s="98"/>
      <c r="E40" s="98"/>
      <c r="F40" s="98"/>
      <c r="G40" s="98"/>
    </row>
    <row r="41" spans="1:7" ht="15" customHeight="1" x14ac:dyDescent="0.25">
      <c r="A41" s="125" t="s">
        <v>95</v>
      </c>
      <c r="B41" s="223" t="s">
        <v>201</v>
      </c>
      <c r="C41" s="112"/>
      <c r="D41" s="223">
        <f>D39+D37</f>
        <v>316315</v>
      </c>
      <c r="E41" s="223">
        <f>E39+E37</f>
        <v>171505</v>
      </c>
      <c r="F41" s="223">
        <f>F39+F37</f>
        <v>130940</v>
      </c>
      <c r="G41" s="223">
        <f>G39+G37</f>
        <v>144810</v>
      </c>
    </row>
    <row r="42" spans="1:7" x14ac:dyDescent="0.25">
      <c r="A42" s="222" t="s">
        <v>96</v>
      </c>
      <c r="B42" s="323" t="s">
        <v>191</v>
      </c>
      <c r="C42" s="322"/>
      <c r="D42" s="110">
        <f>D44+D45+D46+D47</f>
        <v>4722956</v>
      </c>
      <c r="E42" s="110">
        <f>E44+E45+E46+E47</f>
        <v>1611769</v>
      </c>
      <c r="F42" s="110">
        <f>F44+F45+F46+F47</f>
        <v>377873</v>
      </c>
      <c r="G42" s="110">
        <f>G44+G45+G46+G47</f>
        <v>3111187</v>
      </c>
    </row>
    <row r="43" spans="1:7" x14ac:dyDescent="0.25">
      <c r="A43" s="221"/>
      <c r="B43" s="321" t="s">
        <v>236</v>
      </c>
      <c r="C43" s="320"/>
      <c r="D43" s="319"/>
      <c r="E43" s="319"/>
      <c r="F43" s="319"/>
      <c r="G43" s="319"/>
    </row>
    <row r="44" spans="1:7" ht="28.5" customHeight="1" x14ac:dyDescent="0.25">
      <c r="A44" s="221"/>
      <c r="B44" s="316" t="s">
        <v>456</v>
      </c>
      <c r="C44" s="318"/>
      <c r="D44" s="317">
        <f>E44+G44</f>
        <v>1911492</v>
      </c>
      <c r="E44" s="317">
        <f>E21+E25+E33+E37</f>
        <v>0</v>
      </c>
      <c r="F44" s="317">
        <f>F21+F25+F33+F37</f>
        <v>0</v>
      </c>
      <c r="G44" s="317">
        <f>G21+G25+G33+G37</f>
        <v>1911492</v>
      </c>
    </row>
    <row r="45" spans="1:7" ht="61.5" customHeight="1" x14ac:dyDescent="0.25">
      <c r="A45" s="221"/>
      <c r="B45" s="316" t="s">
        <v>455</v>
      </c>
      <c r="C45" s="220"/>
      <c r="D45" s="219">
        <f>E45+G45</f>
        <v>2231343</v>
      </c>
      <c r="E45" s="219">
        <f>E16</f>
        <v>1031648</v>
      </c>
      <c r="F45" s="219">
        <f>F16</f>
        <v>0</v>
      </c>
      <c r="G45" s="219">
        <f>G16</f>
        <v>1199695</v>
      </c>
    </row>
    <row r="46" spans="1:7" ht="64.5" customHeight="1" x14ac:dyDescent="0.25">
      <c r="A46" s="125"/>
      <c r="B46" s="218" t="s">
        <v>235</v>
      </c>
      <c r="C46" s="215"/>
      <c r="D46" s="83">
        <f>E46+G46</f>
        <v>408616</v>
      </c>
      <c r="E46" s="83">
        <f>E27+E29</f>
        <v>408616</v>
      </c>
      <c r="F46" s="83">
        <f>F27+F29</f>
        <v>246933</v>
      </c>
      <c r="G46" s="83">
        <f>G27+G29</f>
        <v>0</v>
      </c>
    </row>
    <row r="47" spans="1:7" ht="29.25" customHeight="1" x14ac:dyDescent="0.25">
      <c r="A47" s="217"/>
      <c r="B47" s="216" t="s">
        <v>221</v>
      </c>
      <c r="C47" s="215"/>
      <c r="D47" s="83">
        <f>E47+G47</f>
        <v>171505</v>
      </c>
      <c r="E47" s="83">
        <f>E39</f>
        <v>171505</v>
      </c>
      <c r="F47" s="83">
        <f>F39</f>
        <v>130940</v>
      </c>
      <c r="G47" s="83">
        <f>G39</f>
        <v>0</v>
      </c>
    </row>
    <row r="48" spans="1:7" x14ac:dyDescent="0.25">
      <c r="A48" s="14"/>
      <c r="B48" s="41"/>
      <c r="C48" s="315"/>
      <c r="D48" s="41"/>
      <c r="E48" s="41"/>
      <c r="F48" s="41"/>
      <c r="G48" s="14"/>
    </row>
    <row r="49" spans="1:7" x14ac:dyDescent="0.25">
      <c r="A49" s="14"/>
      <c r="B49" s="14"/>
      <c r="C49" s="46"/>
      <c r="D49" s="14"/>
      <c r="E49" s="14"/>
      <c r="F49" s="14"/>
      <c r="G49" s="14"/>
    </row>
    <row r="50" spans="1:7" x14ac:dyDescent="0.25">
      <c r="A50" s="14"/>
      <c r="B50" s="14"/>
      <c r="C50" s="46"/>
      <c r="D50" s="14"/>
      <c r="E50" s="14"/>
      <c r="F50" s="14"/>
      <c r="G50" s="14"/>
    </row>
    <row r="51" spans="1:7" x14ac:dyDescent="0.25">
      <c r="A51" s="14"/>
      <c r="B51" s="14"/>
      <c r="C51" s="46"/>
      <c r="D51" s="14"/>
      <c r="E51" s="14"/>
      <c r="F51" s="14"/>
      <c r="G51" s="14"/>
    </row>
    <row r="52" spans="1:7" x14ac:dyDescent="0.25">
      <c r="A52" s="14"/>
      <c r="B52" s="14"/>
      <c r="C52" s="46"/>
      <c r="D52" s="14"/>
      <c r="E52" s="14"/>
      <c r="F52" s="14"/>
      <c r="G52" s="14"/>
    </row>
    <row r="53" spans="1:7" x14ac:dyDescent="0.25">
      <c r="A53" s="14"/>
      <c r="B53" s="14"/>
      <c r="C53" s="46"/>
      <c r="D53" s="14"/>
      <c r="E53" s="14"/>
      <c r="F53" s="14"/>
      <c r="G53" s="14"/>
    </row>
    <row r="54" spans="1:7" x14ac:dyDescent="0.25">
      <c r="A54" s="14"/>
      <c r="B54" s="14"/>
      <c r="C54" s="46"/>
      <c r="D54" s="14"/>
      <c r="E54" s="14"/>
      <c r="F54" s="14"/>
      <c r="G54" s="14"/>
    </row>
    <row r="55" spans="1:7" x14ac:dyDescent="0.25">
      <c r="A55" s="14"/>
      <c r="B55" s="14"/>
      <c r="C55" s="46"/>
      <c r="D55" s="14"/>
      <c r="E55" s="14"/>
      <c r="F55" s="14"/>
      <c r="G55" s="14"/>
    </row>
    <row r="56" spans="1:7" x14ac:dyDescent="0.25">
      <c r="A56" s="14"/>
      <c r="B56" s="14"/>
      <c r="C56" s="46"/>
      <c r="D56" s="14"/>
      <c r="E56" s="14"/>
      <c r="F56" s="14"/>
      <c r="G56" s="14"/>
    </row>
    <row r="57" spans="1:7" x14ac:dyDescent="0.25">
      <c r="A57" s="14"/>
      <c r="B57" s="14"/>
      <c r="C57" s="46"/>
      <c r="D57" s="14"/>
      <c r="E57" s="14"/>
      <c r="F57" s="14"/>
      <c r="G57" s="14"/>
    </row>
    <row r="58" spans="1:7" x14ac:dyDescent="0.25">
      <c r="A58" s="14"/>
      <c r="B58" s="14"/>
      <c r="C58" s="46"/>
      <c r="D58" s="14"/>
      <c r="E58" s="14"/>
      <c r="F58" s="14"/>
      <c r="G58" s="14"/>
    </row>
    <row r="59" spans="1:7" x14ac:dyDescent="0.25">
      <c r="A59" s="14"/>
      <c r="B59" s="14"/>
      <c r="C59" s="46"/>
      <c r="D59" s="14"/>
      <c r="E59" s="14"/>
      <c r="F59" s="14"/>
      <c r="G59" s="14"/>
    </row>
    <row r="60" spans="1:7" x14ac:dyDescent="0.25">
      <c r="A60" s="14"/>
      <c r="B60" s="14"/>
      <c r="C60" s="46"/>
      <c r="D60" s="14"/>
      <c r="E60" s="14"/>
      <c r="F60" s="14"/>
      <c r="G60" s="14"/>
    </row>
    <row r="61" spans="1:7" x14ac:dyDescent="0.25">
      <c r="A61" s="14"/>
      <c r="B61" s="14"/>
      <c r="C61" s="46"/>
      <c r="D61" s="14"/>
      <c r="E61" s="14"/>
      <c r="F61" s="14"/>
      <c r="G61" s="14"/>
    </row>
    <row r="62" spans="1:7" x14ac:dyDescent="0.25">
      <c r="A62" s="14"/>
      <c r="B62" s="14"/>
      <c r="C62" s="46"/>
      <c r="D62" s="14"/>
      <c r="E62" s="14"/>
      <c r="F62" s="14"/>
      <c r="G62" s="14"/>
    </row>
    <row r="63" spans="1:7" x14ac:dyDescent="0.25">
      <c r="A63" s="14"/>
      <c r="B63" s="14"/>
      <c r="C63" s="46"/>
      <c r="D63" s="14"/>
      <c r="E63" s="14"/>
      <c r="F63" s="14"/>
      <c r="G63" s="14"/>
    </row>
    <row r="64" spans="1:7" x14ac:dyDescent="0.25">
      <c r="A64" s="14"/>
      <c r="B64" s="14"/>
      <c r="C64" s="46"/>
      <c r="D64" s="14"/>
      <c r="E64" s="14"/>
      <c r="F64" s="14"/>
      <c r="G64" s="14"/>
    </row>
    <row r="65" spans="1:7" x14ac:dyDescent="0.25">
      <c r="A65" s="14"/>
      <c r="B65" s="14"/>
      <c r="C65" s="46"/>
      <c r="D65" s="14"/>
      <c r="E65" s="14"/>
      <c r="F65" s="14"/>
      <c r="G65" s="14"/>
    </row>
    <row r="66" spans="1:7" x14ac:dyDescent="0.25">
      <c r="A66" s="14"/>
      <c r="B66" s="14"/>
      <c r="C66" s="46"/>
      <c r="D66" s="14"/>
      <c r="E66" s="14"/>
      <c r="F66" s="14"/>
      <c r="G66" s="14"/>
    </row>
    <row r="67" spans="1:7" x14ac:dyDescent="0.25">
      <c r="A67" s="14"/>
      <c r="B67" s="14"/>
      <c r="C67" s="46"/>
      <c r="D67" s="14"/>
      <c r="E67" s="14"/>
      <c r="F67" s="14"/>
      <c r="G67" s="14"/>
    </row>
    <row r="68" spans="1:7" x14ac:dyDescent="0.25">
      <c r="A68" s="14"/>
      <c r="B68" s="14"/>
      <c r="C68" s="46"/>
      <c r="D68" s="14"/>
      <c r="E68" s="14"/>
      <c r="F68" s="14"/>
      <c r="G68" s="14"/>
    </row>
    <row r="69" spans="1:7" x14ac:dyDescent="0.25">
      <c r="A69" s="14"/>
      <c r="B69" s="14"/>
      <c r="C69" s="46"/>
      <c r="D69" s="14"/>
      <c r="E69" s="14"/>
      <c r="F69" s="14"/>
      <c r="G69" s="14"/>
    </row>
    <row r="70" spans="1:7" x14ac:dyDescent="0.25">
      <c r="A70" s="14"/>
      <c r="B70" s="14"/>
      <c r="C70" s="46"/>
      <c r="D70" s="14"/>
      <c r="E70" s="14"/>
      <c r="F70" s="14"/>
      <c r="G70" s="14"/>
    </row>
    <row r="71" spans="1:7" x14ac:dyDescent="0.25">
      <c r="A71" s="14"/>
      <c r="B71" s="14"/>
      <c r="C71" s="46"/>
      <c r="D71" s="14"/>
      <c r="E71" s="14"/>
      <c r="F71" s="14"/>
      <c r="G71" s="14"/>
    </row>
    <row r="72" spans="1:7" x14ac:dyDescent="0.25">
      <c r="A72" s="14"/>
      <c r="B72" s="14"/>
      <c r="C72" s="46"/>
      <c r="D72" s="14"/>
      <c r="E72" s="14"/>
      <c r="F72" s="14"/>
      <c r="G72" s="14"/>
    </row>
    <row r="73" spans="1:7" x14ac:dyDescent="0.25">
      <c r="A73" s="14"/>
      <c r="B73" s="14"/>
      <c r="C73" s="46"/>
      <c r="D73" s="14"/>
      <c r="E73" s="14"/>
      <c r="F73" s="14"/>
      <c r="G73" s="14"/>
    </row>
    <row r="74" spans="1:7" x14ac:dyDescent="0.25">
      <c r="A74" s="14"/>
      <c r="B74" s="14"/>
      <c r="C74" s="46"/>
      <c r="D74" s="14"/>
      <c r="E74" s="14"/>
      <c r="F74" s="14"/>
      <c r="G74" s="14"/>
    </row>
    <row r="75" spans="1:7" x14ac:dyDescent="0.25">
      <c r="A75" s="14"/>
      <c r="B75" s="14"/>
      <c r="C75" s="46"/>
      <c r="D75" s="14"/>
      <c r="E75" s="14"/>
      <c r="F75" s="14"/>
      <c r="G75" s="14"/>
    </row>
    <row r="76" spans="1:7" x14ac:dyDescent="0.25">
      <c r="A76" s="14"/>
      <c r="B76" s="14"/>
      <c r="C76" s="46"/>
      <c r="D76" s="14"/>
      <c r="E76" s="14"/>
      <c r="F76" s="14"/>
      <c r="G76" s="14"/>
    </row>
    <row r="77" spans="1:7" x14ac:dyDescent="0.25">
      <c r="A77" s="14"/>
      <c r="B77" s="14"/>
      <c r="C77" s="46"/>
      <c r="D77" s="14"/>
      <c r="E77" s="14"/>
      <c r="F77" s="14"/>
      <c r="G77" s="14"/>
    </row>
    <row r="78" spans="1:7" x14ac:dyDescent="0.25">
      <c r="A78" s="14"/>
      <c r="B78" s="14"/>
      <c r="C78" s="46"/>
      <c r="D78" s="14"/>
      <c r="E78" s="14"/>
      <c r="F78" s="14"/>
      <c r="G78" s="14"/>
    </row>
    <row r="79" spans="1:7" x14ac:dyDescent="0.25">
      <c r="A79" s="14"/>
      <c r="B79" s="14"/>
      <c r="C79" s="46"/>
      <c r="D79" s="14"/>
      <c r="E79" s="14"/>
      <c r="F79" s="14"/>
      <c r="G79" s="14"/>
    </row>
    <row r="80" spans="1:7" x14ac:dyDescent="0.25">
      <c r="A80" s="14"/>
      <c r="B80" s="14"/>
      <c r="C80" s="46"/>
      <c r="D80" s="14"/>
      <c r="E80" s="14"/>
      <c r="F80" s="14"/>
      <c r="G80" s="14"/>
    </row>
    <row r="81" spans="1:7" x14ac:dyDescent="0.25">
      <c r="A81" s="14"/>
      <c r="B81" s="14"/>
      <c r="C81" s="46"/>
      <c r="D81" s="14"/>
      <c r="E81" s="14"/>
      <c r="F81" s="14"/>
      <c r="G81" s="14"/>
    </row>
    <row r="82" spans="1:7" x14ac:dyDescent="0.25">
      <c r="A82" s="14"/>
      <c r="B82" s="14"/>
      <c r="C82" s="46"/>
      <c r="D82" s="14"/>
      <c r="E82" s="14"/>
      <c r="F82" s="14"/>
      <c r="G82" s="14"/>
    </row>
    <row r="83" spans="1:7" x14ac:dyDescent="0.25">
      <c r="A83" s="14"/>
      <c r="B83" s="14"/>
      <c r="C83" s="46"/>
      <c r="D83" s="14"/>
      <c r="E83" s="14"/>
      <c r="F83" s="14"/>
      <c r="G83" s="14"/>
    </row>
    <row r="84" spans="1:7" x14ac:dyDescent="0.25">
      <c r="A84" s="14"/>
      <c r="B84" s="14"/>
      <c r="C84" s="46"/>
      <c r="D84" s="14"/>
      <c r="E84" s="14"/>
      <c r="F84" s="14"/>
      <c r="G84" s="14"/>
    </row>
    <row r="85" spans="1:7" x14ac:dyDescent="0.25">
      <c r="A85" s="14"/>
      <c r="B85" s="14"/>
      <c r="C85" s="46"/>
      <c r="D85" s="14"/>
      <c r="E85" s="14"/>
      <c r="F85" s="14"/>
      <c r="G85" s="14"/>
    </row>
    <row r="86" spans="1:7" x14ac:dyDescent="0.25">
      <c r="A86" s="14"/>
      <c r="B86" s="14"/>
      <c r="C86" s="46"/>
      <c r="D86" s="14"/>
      <c r="E86" s="14"/>
      <c r="F86" s="14"/>
      <c r="G86" s="14"/>
    </row>
    <row r="87" spans="1:7" x14ac:dyDescent="0.25">
      <c r="A87" s="14"/>
      <c r="B87" s="14"/>
      <c r="C87" s="46"/>
      <c r="D87" s="14"/>
      <c r="E87" s="14"/>
      <c r="F87" s="14"/>
      <c r="G87" s="14"/>
    </row>
    <row r="88" spans="1:7" x14ac:dyDescent="0.25">
      <c r="A88" s="14"/>
      <c r="B88" s="14"/>
      <c r="C88" s="46"/>
      <c r="D88" s="14"/>
      <c r="E88" s="14"/>
      <c r="F88" s="14"/>
      <c r="G88" s="14"/>
    </row>
    <row r="89" spans="1:7" x14ac:dyDescent="0.25">
      <c r="A89" s="14"/>
      <c r="B89" s="14"/>
      <c r="C89" s="46"/>
      <c r="D89" s="14"/>
      <c r="E89" s="14"/>
      <c r="F89" s="14"/>
      <c r="G89" s="14"/>
    </row>
    <row r="90" spans="1:7" x14ac:dyDescent="0.25">
      <c r="A90" s="14"/>
      <c r="B90" s="14"/>
      <c r="C90" s="46"/>
      <c r="D90" s="14"/>
      <c r="E90" s="14"/>
      <c r="F90" s="14"/>
      <c r="G90" s="14"/>
    </row>
    <row r="91" spans="1:7" x14ac:dyDescent="0.25">
      <c r="A91" s="14"/>
      <c r="B91" s="14"/>
      <c r="C91" s="46"/>
      <c r="D91" s="14"/>
      <c r="E91" s="14"/>
      <c r="F91" s="14"/>
      <c r="G91" s="14"/>
    </row>
    <row r="92" spans="1:7" x14ac:dyDescent="0.25">
      <c r="A92" s="14"/>
      <c r="B92" s="14"/>
      <c r="C92" s="46"/>
      <c r="D92" s="14"/>
      <c r="E92" s="14"/>
      <c r="F92" s="14"/>
      <c r="G92" s="14"/>
    </row>
    <row r="93" spans="1:7" x14ac:dyDescent="0.25">
      <c r="A93" s="14"/>
      <c r="B93" s="14"/>
      <c r="C93" s="46"/>
      <c r="D93" s="14"/>
      <c r="E93" s="14"/>
      <c r="F93" s="14"/>
      <c r="G93" s="14"/>
    </row>
    <row r="94" spans="1:7" x14ac:dyDescent="0.25">
      <c r="A94" s="14"/>
      <c r="B94" s="14"/>
      <c r="C94" s="46"/>
      <c r="D94" s="14"/>
      <c r="E94" s="14"/>
      <c r="F94" s="14"/>
      <c r="G94" s="14"/>
    </row>
    <row r="95" spans="1:7" x14ac:dyDescent="0.25">
      <c r="A95" s="14"/>
      <c r="B95" s="14"/>
      <c r="C95" s="46"/>
      <c r="D95" s="14"/>
      <c r="E95" s="14"/>
      <c r="F95" s="14"/>
      <c r="G95" s="14"/>
    </row>
    <row r="96" spans="1:7" x14ac:dyDescent="0.25">
      <c r="A96" s="14"/>
      <c r="B96" s="14"/>
      <c r="C96" s="46"/>
      <c r="D96" s="14"/>
      <c r="E96" s="14"/>
      <c r="F96" s="1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/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/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/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C115" s="47"/>
    </row>
    <row r="116" spans="1:7" x14ac:dyDescent="0.25">
      <c r="C116" s="47"/>
    </row>
    <row r="117" spans="1:7" x14ac:dyDescent="0.25">
      <c r="C117" s="47"/>
    </row>
    <row r="118" spans="1:7" x14ac:dyDescent="0.25">
      <c r="C118" s="47"/>
    </row>
    <row r="119" spans="1:7" x14ac:dyDescent="0.25">
      <c r="C119" s="47"/>
    </row>
    <row r="120" spans="1:7" x14ac:dyDescent="0.25">
      <c r="C120" s="47"/>
    </row>
    <row r="121" spans="1:7" x14ac:dyDescent="0.25">
      <c r="C121" s="47"/>
    </row>
    <row r="122" spans="1:7" x14ac:dyDescent="0.25">
      <c r="C122" s="47"/>
    </row>
    <row r="123" spans="1:7" x14ac:dyDescent="0.25">
      <c r="C123" s="47"/>
    </row>
    <row r="124" spans="1:7" x14ac:dyDescent="0.25">
      <c r="C124" s="47"/>
    </row>
    <row r="125" spans="1:7" x14ac:dyDescent="0.25">
      <c r="C125" s="47"/>
    </row>
    <row r="126" spans="1:7" x14ac:dyDescent="0.25">
      <c r="C126" s="47"/>
    </row>
    <row r="127" spans="1:7" x14ac:dyDescent="0.25">
      <c r="C127" s="47"/>
    </row>
    <row r="128" spans="1:7" x14ac:dyDescent="0.25">
      <c r="C128" s="47"/>
    </row>
    <row r="129" spans="3:3" x14ac:dyDescent="0.25">
      <c r="C129" s="47"/>
    </row>
    <row r="130" spans="3:3" x14ac:dyDescent="0.25">
      <c r="C130" s="47"/>
    </row>
    <row r="131" spans="3:3" x14ac:dyDescent="0.25">
      <c r="C131" s="47"/>
    </row>
    <row r="132" spans="3:3" x14ac:dyDescent="0.25">
      <c r="C132" s="47"/>
    </row>
    <row r="133" spans="3:3" x14ac:dyDescent="0.25">
      <c r="C133" s="47"/>
    </row>
    <row r="134" spans="3:3" x14ac:dyDescent="0.25">
      <c r="C134" s="47"/>
    </row>
    <row r="135" spans="3:3" x14ac:dyDescent="0.25">
      <c r="C135" s="47"/>
    </row>
    <row r="136" spans="3:3" x14ac:dyDescent="0.25">
      <c r="C136" s="47"/>
    </row>
    <row r="137" spans="3:3" x14ac:dyDescent="0.25">
      <c r="C137" s="47"/>
    </row>
    <row r="138" spans="3:3" x14ac:dyDescent="0.25">
      <c r="C138" s="47"/>
    </row>
    <row r="139" spans="3:3" x14ac:dyDescent="0.25">
      <c r="C139" s="47"/>
    </row>
    <row r="140" spans="3:3" x14ac:dyDescent="0.25">
      <c r="C140" s="47"/>
    </row>
    <row r="141" spans="3:3" x14ac:dyDescent="0.25">
      <c r="C141" s="47"/>
    </row>
    <row r="142" spans="3:3" x14ac:dyDescent="0.25">
      <c r="C142" s="47"/>
    </row>
    <row r="143" spans="3:3" x14ac:dyDescent="0.25">
      <c r="C143" s="47"/>
    </row>
    <row r="144" spans="3:3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</sheetData>
  <mergeCells count="29">
    <mergeCell ref="C21:C22"/>
    <mergeCell ref="E12:G12"/>
    <mergeCell ref="E13:F13"/>
    <mergeCell ref="G13:G14"/>
    <mergeCell ref="B7:G7"/>
    <mergeCell ref="B8:G8"/>
    <mergeCell ref="B15:G15"/>
    <mergeCell ref="A10:G10"/>
    <mergeCell ref="A12:A14"/>
    <mergeCell ref="B12:B14"/>
    <mergeCell ref="B1:G1"/>
    <mergeCell ref="B2:G2"/>
    <mergeCell ref="B3:G3"/>
    <mergeCell ref="B4:G4"/>
    <mergeCell ref="B5:G5"/>
    <mergeCell ref="B17:B18"/>
    <mergeCell ref="B6:G6"/>
    <mergeCell ref="C12:C14"/>
    <mergeCell ref="D12:D14"/>
    <mergeCell ref="C39:C40"/>
    <mergeCell ref="C33:C34"/>
    <mergeCell ref="B36:G36"/>
    <mergeCell ref="C37:C38"/>
    <mergeCell ref="B20:G20"/>
    <mergeCell ref="B24:G24"/>
    <mergeCell ref="C25:C26"/>
    <mergeCell ref="C27:C28"/>
    <mergeCell ref="C29:C30"/>
    <mergeCell ref="B32:G32"/>
  </mergeCells>
  <pageMargins left="0.98425196850393704" right="0.39370078740157483" top="0.98425196850393704" bottom="0.78740157480314965" header="0.31496062992125984" footer="0.31496062992125984"/>
  <pageSetup paperSize="9" scale="9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59"/>
  <sheetViews>
    <sheetView showZeros="0" workbookViewId="0">
      <selection activeCell="G36" sqref="G36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customWidth="1"/>
    <col min="8" max="16384" width="9.140625" style="2"/>
  </cols>
  <sheetData>
    <row r="1" spans="1:7" ht="11.25" customHeight="1" x14ac:dyDescent="0.25">
      <c r="D1" s="4"/>
      <c r="E1" s="3" t="s">
        <v>175</v>
      </c>
      <c r="F1" s="3"/>
      <c r="G1" s="3"/>
    </row>
    <row r="2" spans="1:7" x14ac:dyDescent="0.25">
      <c r="E2" s="3" t="s">
        <v>61</v>
      </c>
      <c r="F2" s="3"/>
      <c r="G2" s="3"/>
    </row>
    <row r="3" spans="1:7" x14ac:dyDescent="0.25">
      <c r="E3" s="3" t="s">
        <v>406</v>
      </c>
      <c r="F3" s="3"/>
      <c r="G3" s="3"/>
    </row>
    <row r="4" spans="1:7" x14ac:dyDescent="0.25">
      <c r="E4" s="3" t="s">
        <v>222</v>
      </c>
      <c r="F4" s="3"/>
      <c r="G4" s="3"/>
    </row>
    <row r="5" spans="1:7" x14ac:dyDescent="0.25">
      <c r="E5" s="3"/>
      <c r="F5" s="3"/>
      <c r="G5" s="3"/>
    </row>
    <row r="6" spans="1:7" ht="30.75" customHeight="1" x14ac:dyDescent="0.25">
      <c r="A6" s="258" t="s">
        <v>263</v>
      </c>
      <c r="B6" s="258"/>
      <c r="C6" s="258"/>
      <c r="D6" s="258"/>
      <c r="E6" s="258"/>
      <c r="F6" s="258"/>
      <c r="G6" s="258"/>
    </row>
    <row r="7" spans="1:7" ht="17.25" customHeight="1" x14ac:dyDescent="0.25">
      <c r="G7" s="4" t="s">
        <v>188</v>
      </c>
    </row>
    <row r="8" spans="1:7" ht="15" customHeight="1" x14ac:dyDescent="0.25">
      <c r="A8" s="259" t="s">
        <v>5</v>
      </c>
      <c r="B8" s="297" t="s">
        <v>193</v>
      </c>
      <c r="C8" s="260" t="s">
        <v>60</v>
      </c>
      <c r="D8" s="261" t="s">
        <v>0</v>
      </c>
      <c r="E8" s="262" t="s">
        <v>224</v>
      </c>
      <c r="F8" s="263"/>
      <c r="G8" s="264"/>
    </row>
    <row r="9" spans="1:7" x14ac:dyDescent="0.25">
      <c r="A9" s="259"/>
      <c r="B9" s="298"/>
      <c r="C9" s="260"/>
      <c r="D9" s="261"/>
      <c r="E9" s="261" t="s">
        <v>1</v>
      </c>
      <c r="F9" s="261"/>
      <c r="G9" s="260" t="s">
        <v>2</v>
      </c>
    </row>
    <row r="10" spans="1:7" ht="28.5" customHeight="1" x14ac:dyDescent="0.25">
      <c r="A10" s="259"/>
      <c r="B10" s="299"/>
      <c r="C10" s="260"/>
      <c r="D10" s="261"/>
      <c r="E10" s="6" t="s">
        <v>3</v>
      </c>
      <c r="F10" s="5" t="s">
        <v>4</v>
      </c>
      <c r="G10" s="260"/>
    </row>
    <row r="11" spans="1:7" ht="15.95" customHeight="1" x14ac:dyDescent="0.25">
      <c r="A11" s="13" t="s">
        <v>79</v>
      </c>
      <c r="B11" s="271" t="s">
        <v>66</v>
      </c>
      <c r="C11" s="272"/>
      <c r="D11" s="272"/>
      <c r="E11" s="272"/>
      <c r="F11" s="272"/>
      <c r="G11" s="273"/>
    </row>
    <row r="12" spans="1:7" ht="15" customHeight="1" x14ac:dyDescent="0.25">
      <c r="A12" s="7" t="s">
        <v>204</v>
      </c>
      <c r="B12" s="21" t="s">
        <v>20</v>
      </c>
      <c r="C12" s="22" t="s">
        <v>33</v>
      </c>
      <c r="D12" s="10">
        <f>E12+G12</f>
        <v>96154</v>
      </c>
      <c r="E12" s="10">
        <v>78632</v>
      </c>
      <c r="F12" s="10"/>
      <c r="G12" s="10">
        <v>17522</v>
      </c>
    </row>
    <row r="13" spans="1:7" ht="15.95" customHeight="1" x14ac:dyDescent="0.25">
      <c r="A13" s="15" t="s">
        <v>80</v>
      </c>
      <c r="B13" s="1" t="s">
        <v>196</v>
      </c>
      <c r="C13" s="17"/>
      <c r="D13" s="1">
        <f>D12</f>
        <v>96154</v>
      </c>
      <c r="E13" s="1">
        <f>E12</f>
        <v>78632</v>
      </c>
      <c r="F13" s="1">
        <f>F12</f>
        <v>0</v>
      </c>
      <c r="G13" s="1">
        <f>G12</f>
        <v>17522</v>
      </c>
    </row>
    <row r="14" spans="1:7" ht="15.95" customHeight="1" x14ac:dyDescent="0.25">
      <c r="A14" s="13" t="s">
        <v>81</v>
      </c>
      <c r="B14" s="271" t="s">
        <v>70</v>
      </c>
      <c r="C14" s="269"/>
      <c r="D14" s="269"/>
      <c r="E14" s="269"/>
      <c r="F14" s="269"/>
      <c r="G14" s="270"/>
    </row>
    <row r="15" spans="1:7" ht="15" customHeight="1" x14ac:dyDescent="0.25">
      <c r="A15" s="7" t="s">
        <v>82</v>
      </c>
      <c r="B15" s="18" t="s">
        <v>20</v>
      </c>
      <c r="C15" s="9" t="s">
        <v>34</v>
      </c>
      <c r="D15" s="10">
        <f>E15+G15</f>
        <v>21142</v>
      </c>
      <c r="E15" s="10">
        <v>21142</v>
      </c>
      <c r="F15" s="10"/>
      <c r="G15" s="10"/>
    </row>
    <row r="16" spans="1:7" ht="15.95" customHeight="1" x14ac:dyDescent="0.25">
      <c r="A16" s="15" t="s">
        <v>83</v>
      </c>
      <c r="B16" s="19" t="s">
        <v>197</v>
      </c>
      <c r="C16" s="20"/>
      <c r="D16" s="1">
        <f>D15</f>
        <v>21142</v>
      </c>
      <c r="E16" s="1">
        <f>E15</f>
        <v>21142</v>
      </c>
      <c r="F16" s="1">
        <f>F15</f>
        <v>0</v>
      </c>
      <c r="G16" s="1">
        <f>G15</f>
        <v>0</v>
      </c>
    </row>
    <row r="17" spans="1:7" ht="15.95" customHeight="1" x14ac:dyDescent="0.25">
      <c r="A17" s="36" t="s">
        <v>84</v>
      </c>
      <c r="B17" s="37" t="s">
        <v>191</v>
      </c>
      <c r="C17" s="38"/>
      <c r="D17" s="39">
        <f>D13+D16</f>
        <v>117296</v>
      </c>
      <c r="E17" s="39">
        <f>E13+E16</f>
        <v>99774</v>
      </c>
      <c r="F17" s="39">
        <f>F13+F16</f>
        <v>0</v>
      </c>
      <c r="G17" s="39">
        <f>G13+G16</f>
        <v>17522</v>
      </c>
    </row>
    <row r="18" spans="1:7" ht="15" customHeight="1" x14ac:dyDescent="0.25">
      <c r="A18" s="40" t="s">
        <v>192</v>
      </c>
      <c r="B18" s="41"/>
      <c r="C18" s="42"/>
      <c r="D18" s="41"/>
      <c r="E18" s="41"/>
      <c r="F18" s="43"/>
      <c r="G18" s="44"/>
    </row>
    <row r="19" spans="1:7" x14ac:dyDescent="0.25">
      <c r="A19" s="40"/>
      <c r="B19" s="14"/>
      <c r="C19" s="45"/>
      <c r="D19" s="14"/>
      <c r="E19" s="14"/>
      <c r="F19" s="44"/>
      <c r="G19" s="14"/>
    </row>
    <row r="20" spans="1:7" x14ac:dyDescent="0.25">
      <c r="A20" s="14"/>
      <c r="B20" s="14"/>
      <c r="C20" s="46"/>
      <c r="D20" s="14"/>
      <c r="E20" s="14"/>
      <c r="F20" s="14"/>
      <c r="G20" s="14"/>
    </row>
    <row r="21" spans="1:7" x14ac:dyDescent="0.25">
      <c r="A21" s="14"/>
      <c r="B21" s="14"/>
      <c r="C21" s="46"/>
      <c r="D21" s="14"/>
      <c r="E21" s="14"/>
      <c r="F21" s="14"/>
      <c r="G21" s="14"/>
    </row>
    <row r="22" spans="1:7" x14ac:dyDescent="0.25">
      <c r="A22" s="14"/>
      <c r="B22" s="14"/>
      <c r="C22" s="46"/>
      <c r="D22" s="14"/>
      <c r="E22" s="14"/>
      <c r="F22" s="14"/>
      <c r="G22" s="14"/>
    </row>
    <row r="23" spans="1:7" x14ac:dyDescent="0.25">
      <c r="A23" s="14"/>
      <c r="B23" s="14"/>
      <c r="C23" s="46"/>
      <c r="D23" s="14"/>
      <c r="E23" s="14"/>
      <c r="F23" s="14"/>
      <c r="G23" s="14"/>
    </row>
    <row r="24" spans="1:7" x14ac:dyDescent="0.25">
      <c r="A24" s="14"/>
      <c r="B24" s="14"/>
      <c r="C24" s="46"/>
      <c r="D24" s="14"/>
      <c r="E24" s="14"/>
      <c r="F24" s="14"/>
      <c r="G24" s="14"/>
    </row>
    <row r="25" spans="1:7" x14ac:dyDescent="0.25">
      <c r="A25" s="14"/>
      <c r="B25" s="14"/>
      <c r="C25" s="46"/>
      <c r="D25" s="14"/>
      <c r="E25" s="14"/>
      <c r="F25" s="14"/>
      <c r="G25" s="14" t="s">
        <v>192</v>
      </c>
    </row>
    <row r="26" spans="1:7" x14ac:dyDescent="0.25">
      <c r="A26" s="14"/>
      <c r="B26" s="14"/>
      <c r="C26" s="46"/>
      <c r="D26" s="14"/>
      <c r="E26" s="14"/>
      <c r="F26" s="14"/>
      <c r="G26" s="14"/>
    </row>
    <row r="27" spans="1:7" x14ac:dyDescent="0.25">
      <c r="A27" s="14"/>
      <c r="B27" s="14"/>
      <c r="C27" s="46"/>
      <c r="D27" s="14"/>
      <c r="E27" s="14"/>
      <c r="F27" s="14"/>
      <c r="G27" s="14"/>
    </row>
    <row r="28" spans="1:7" x14ac:dyDescent="0.25">
      <c r="A28" s="14"/>
      <c r="B28" s="14"/>
      <c r="C28" s="46"/>
      <c r="D28" s="14"/>
      <c r="E28" s="14"/>
      <c r="F28" s="14"/>
      <c r="G28" s="14"/>
    </row>
    <row r="29" spans="1:7" x14ac:dyDescent="0.25">
      <c r="A29" s="14"/>
      <c r="B29" s="14"/>
      <c r="C29" s="46"/>
      <c r="D29" s="14"/>
      <c r="E29" s="14"/>
      <c r="F29" s="14"/>
      <c r="G29" s="14"/>
    </row>
    <row r="30" spans="1:7" x14ac:dyDescent="0.25">
      <c r="A30" s="14"/>
      <c r="B30" s="14"/>
      <c r="C30" s="46"/>
      <c r="D30" s="14"/>
      <c r="E30" s="14"/>
      <c r="F30" s="14"/>
      <c r="G30" s="14"/>
    </row>
    <row r="31" spans="1:7" x14ac:dyDescent="0.25">
      <c r="A31" s="14"/>
      <c r="B31" s="14"/>
      <c r="C31" s="46"/>
      <c r="D31" s="14"/>
      <c r="E31" s="14"/>
      <c r="F31" s="14"/>
      <c r="G31" s="14"/>
    </row>
    <row r="32" spans="1:7" x14ac:dyDescent="0.25">
      <c r="A32" s="14"/>
      <c r="B32" s="14"/>
      <c r="C32" s="46"/>
      <c r="D32" s="14"/>
      <c r="E32" s="14"/>
      <c r="F32" s="14"/>
      <c r="G32" s="14"/>
    </row>
    <row r="33" spans="1:7" x14ac:dyDescent="0.25">
      <c r="A33" s="14"/>
      <c r="B33" s="14"/>
      <c r="C33" s="46"/>
      <c r="D33" s="14"/>
      <c r="E33" s="14"/>
      <c r="F33" s="14"/>
      <c r="G33" s="14"/>
    </row>
    <row r="34" spans="1:7" x14ac:dyDescent="0.25">
      <c r="A34" s="14"/>
      <c r="B34" s="14"/>
      <c r="C34" s="46"/>
      <c r="D34" s="14"/>
      <c r="E34" s="14"/>
      <c r="F34" s="14"/>
      <c r="G34" s="14"/>
    </row>
    <row r="35" spans="1:7" x14ac:dyDescent="0.25">
      <c r="A35" s="14"/>
      <c r="B35" s="14"/>
      <c r="C35" s="46"/>
      <c r="D35" s="14"/>
      <c r="E35" s="14"/>
      <c r="F35" s="14"/>
      <c r="G35" s="14"/>
    </row>
    <row r="36" spans="1:7" x14ac:dyDescent="0.25">
      <c r="A36" s="14"/>
      <c r="B36" s="14"/>
      <c r="C36" s="46"/>
      <c r="D36" s="14"/>
      <c r="E36" s="14"/>
      <c r="F36" s="14"/>
      <c r="G36" s="14"/>
    </row>
    <row r="37" spans="1:7" x14ac:dyDescent="0.25">
      <c r="A37" s="14"/>
      <c r="B37" s="14"/>
      <c r="C37" s="46"/>
      <c r="D37" s="14"/>
      <c r="E37" s="14"/>
      <c r="F37" s="14"/>
      <c r="G37" s="14"/>
    </row>
    <row r="38" spans="1:7" x14ac:dyDescent="0.25">
      <c r="A38" s="14"/>
      <c r="B38" s="14"/>
      <c r="C38" s="46"/>
      <c r="D38" s="14"/>
      <c r="E38" s="14"/>
      <c r="F38" s="14"/>
      <c r="G38" s="14"/>
    </row>
    <row r="39" spans="1:7" x14ac:dyDescent="0.25">
      <c r="A39" s="14"/>
      <c r="B39" s="14"/>
      <c r="C39" s="46"/>
      <c r="D39" s="14"/>
      <c r="E39" s="14"/>
      <c r="F39" s="14"/>
      <c r="G39" s="14"/>
    </row>
    <row r="40" spans="1:7" x14ac:dyDescent="0.25">
      <c r="A40" s="14"/>
      <c r="B40" s="14"/>
      <c r="C40" s="46"/>
      <c r="D40" s="14"/>
      <c r="E40" s="14"/>
      <c r="F40" s="14"/>
      <c r="G40" s="14"/>
    </row>
    <row r="41" spans="1:7" x14ac:dyDescent="0.25">
      <c r="A41" s="14"/>
      <c r="B41" s="14"/>
      <c r="C41" s="46"/>
      <c r="D41" s="14"/>
      <c r="E41" s="14"/>
      <c r="F41" s="14"/>
      <c r="G41" s="14"/>
    </row>
    <row r="42" spans="1:7" x14ac:dyDescent="0.25">
      <c r="A42" s="14"/>
      <c r="B42" s="14"/>
      <c r="C42" s="46"/>
      <c r="D42" s="14"/>
      <c r="E42" s="14"/>
      <c r="F42" s="14"/>
      <c r="G42" s="14"/>
    </row>
    <row r="43" spans="1:7" x14ac:dyDescent="0.25">
      <c r="A43" s="14"/>
      <c r="B43" s="14"/>
      <c r="C43" s="46"/>
      <c r="D43" s="14"/>
      <c r="E43" s="14"/>
      <c r="F43" s="14"/>
      <c r="G43" s="14"/>
    </row>
    <row r="44" spans="1:7" x14ac:dyDescent="0.25">
      <c r="A44" s="14"/>
      <c r="B44" s="14"/>
      <c r="C44" s="46"/>
      <c r="D44" s="14"/>
      <c r="E44" s="14"/>
      <c r="F44" s="14"/>
      <c r="G44" s="14"/>
    </row>
    <row r="45" spans="1:7" x14ac:dyDescent="0.25">
      <c r="A45" s="14"/>
      <c r="B45" s="14"/>
      <c r="C45" s="46"/>
      <c r="D45" s="14"/>
      <c r="E45" s="14"/>
      <c r="F45" s="14"/>
      <c r="G45" s="14"/>
    </row>
    <row r="46" spans="1:7" x14ac:dyDescent="0.25">
      <c r="A46" s="14"/>
      <c r="B46" s="14"/>
      <c r="C46" s="46"/>
      <c r="D46" s="14"/>
      <c r="E46" s="14"/>
      <c r="F46" s="14"/>
      <c r="G46" s="14"/>
    </row>
    <row r="47" spans="1:7" x14ac:dyDescent="0.25">
      <c r="A47" s="14"/>
      <c r="B47" s="14"/>
      <c r="C47" s="46"/>
      <c r="D47" s="14"/>
      <c r="E47" s="14"/>
      <c r="F47" s="14"/>
      <c r="G47" s="14"/>
    </row>
    <row r="48" spans="1:7" x14ac:dyDescent="0.25">
      <c r="A48" s="14"/>
      <c r="B48" s="14"/>
      <c r="C48" s="46"/>
      <c r="D48" s="14"/>
      <c r="E48" s="14"/>
      <c r="F48" s="14"/>
      <c r="G48" s="14"/>
    </row>
    <row r="49" spans="1:7" x14ac:dyDescent="0.25">
      <c r="A49" s="14"/>
      <c r="B49" s="14"/>
      <c r="C49" s="46"/>
      <c r="D49" s="14"/>
      <c r="E49" s="14"/>
      <c r="F49" s="14"/>
      <c r="G49" s="14"/>
    </row>
    <row r="50" spans="1:7" x14ac:dyDescent="0.25">
      <c r="A50" s="14"/>
      <c r="B50" s="14"/>
      <c r="C50" s="46"/>
      <c r="D50" s="14"/>
      <c r="E50" s="14"/>
      <c r="F50" s="14"/>
      <c r="G50" s="14"/>
    </row>
    <row r="51" spans="1:7" x14ac:dyDescent="0.25">
      <c r="A51" s="14"/>
      <c r="B51" s="14"/>
      <c r="C51" s="46"/>
      <c r="D51" s="14"/>
      <c r="E51" s="14"/>
      <c r="F51" s="14"/>
      <c r="G51" s="14"/>
    </row>
    <row r="52" spans="1:7" x14ac:dyDescent="0.25">
      <c r="A52" s="14"/>
      <c r="B52" s="14"/>
      <c r="C52" s="46"/>
      <c r="D52" s="14"/>
      <c r="E52" s="14"/>
      <c r="F52" s="14"/>
      <c r="G52" s="14"/>
    </row>
    <row r="53" spans="1:7" x14ac:dyDescent="0.25">
      <c r="A53" s="14"/>
      <c r="B53" s="14"/>
      <c r="C53" s="46"/>
      <c r="D53" s="14"/>
      <c r="E53" s="14"/>
      <c r="F53" s="14"/>
      <c r="G53" s="14"/>
    </row>
    <row r="54" spans="1:7" x14ac:dyDescent="0.25">
      <c r="A54" s="14"/>
      <c r="B54" s="14"/>
      <c r="C54" s="46"/>
      <c r="D54" s="14"/>
      <c r="E54" s="14"/>
      <c r="F54" s="14"/>
      <c r="G54" s="14"/>
    </row>
    <row r="55" spans="1:7" x14ac:dyDescent="0.25">
      <c r="A55" s="14"/>
      <c r="B55" s="14"/>
      <c r="C55" s="46"/>
      <c r="D55" s="14"/>
      <c r="E55" s="14"/>
      <c r="F55" s="14"/>
      <c r="G55" s="14"/>
    </row>
    <row r="56" spans="1:7" x14ac:dyDescent="0.25">
      <c r="A56" s="14"/>
      <c r="B56" s="14"/>
      <c r="C56" s="46"/>
      <c r="D56" s="14"/>
      <c r="E56" s="14"/>
      <c r="F56" s="14"/>
      <c r="G56" s="14"/>
    </row>
    <row r="57" spans="1:7" x14ac:dyDescent="0.25">
      <c r="A57" s="14"/>
      <c r="B57" s="14"/>
      <c r="C57" s="46"/>
      <c r="D57" s="14"/>
      <c r="E57" s="14"/>
      <c r="F57" s="14"/>
      <c r="G57" s="14"/>
    </row>
    <row r="58" spans="1:7" x14ac:dyDescent="0.25">
      <c r="A58" s="14"/>
      <c r="B58" s="14"/>
      <c r="C58" s="46"/>
      <c r="D58" s="14"/>
      <c r="E58" s="14"/>
      <c r="F58" s="14"/>
      <c r="G58" s="14"/>
    </row>
    <row r="59" spans="1:7" x14ac:dyDescent="0.25">
      <c r="A59" s="14"/>
      <c r="B59" s="14"/>
      <c r="C59" s="46"/>
      <c r="D59" s="14"/>
      <c r="E59" s="14"/>
      <c r="F59" s="14"/>
      <c r="G59" s="14"/>
    </row>
    <row r="60" spans="1:7" x14ac:dyDescent="0.25">
      <c r="A60" s="14"/>
      <c r="B60" s="14"/>
      <c r="C60" s="46"/>
      <c r="D60" s="14"/>
      <c r="E60" s="14"/>
      <c r="F60" s="14"/>
      <c r="G60" s="14"/>
    </row>
    <row r="61" spans="1:7" x14ac:dyDescent="0.25">
      <c r="A61" s="14"/>
      <c r="B61" s="14"/>
      <c r="C61" s="46"/>
      <c r="D61" s="14"/>
      <c r="E61" s="14"/>
      <c r="F61" s="14"/>
      <c r="G61" s="14"/>
    </row>
    <row r="62" spans="1:7" x14ac:dyDescent="0.25">
      <c r="A62" s="14"/>
      <c r="B62" s="14"/>
      <c r="C62" s="46"/>
      <c r="D62" s="14"/>
      <c r="E62" s="14"/>
      <c r="F62" s="14"/>
      <c r="G62" s="14"/>
    </row>
    <row r="63" spans="1:7" x14ac:dyDescent="0.25">
      <c r="A63" s="14"/>
      <c r="B63" s="14"/>
      <c r="C63" s="46"/>
      <c r="D63" s="14"/>
      <c r="E63" s="14"/>
      <c r="F63" s="14"/>
      <c r="G63" s="14"/>
    </row>
    <row r="64" spans="1:7" x14ac:dyDescent="0.25">
      <c r="A64" s="14"/>
      <c r="B64" s="14"/>
      <c r="C64" s="46"/>
      <c r="D64" s="14"/>
      <c r="E64" s="14"/>
      <c r="F64" s="14"/>
      <c r="G64" s="14"/>
    </row>
    <row r="65" spans="1:7" x14ac:dyDescent="0.25">
      <c r="A65" s="14"/>
      <c r="B65" s="14"/>
      <c r="C65" s="46"/>
      <c r="D65" s="14"/>
      <c r="E65" s="14"/>
      <c r="F65" s="14"/>
      <c r="G65" s="14"/>
    </row>
    <row r="66" spans="1:7" x14ac:dyDescent="0.25">
      <c r="A66" s="14"/>
      <c r="B66" s="14"/>
      <c r="C66" s="46"/>
      <c r="D66" s="14"/>
      <c r="E66" s="14"/>
      <c r="F66" s="14"/>
      <c r="G66" s="14"/>
    </row>
    <row r="67" spans="1:7" x14ac:dyDescent="0.25">
      <c r="A67" s="14"/>
      <c r="B67" s="14"/>
      <c r="C67" s="46"/>
      <c r="D67" s="14"/>
      <c r="E67" s="14"/>
      <c r="F67" s="14"/>
      <c r="G67" s="14"/>
    </row>
    <row r="68" spans="1:7" x14ac:dyDescent="0.25">
      <c r="A68" s="14"/>
      <c r="B68" s="14"/>
      <c r="C68" s="46"/>
      <c r="D68" s="14"/>
      <c r="E68" s="14"/>
      <c r="F68" s="14"/>
      <c r="G68" s="14"/>
    </row>
    <row r="69" spans="1:7" x14ac:dyDescent="0.25">
      <c r="A69" s="14"/>
      <c r="B69" s="14"/>
      <c r="C69" s="46"/>
      <c r="D69" s="14"/>
      <c r="E69" s="14"/>
      <c r="F69" s="14"/>
      <c r="G69" s="14"/>
    </row>
    <row r="70" spans="1:7" x14ac:dyDescent="0.25">
      <c r="A70" s="14"/>
      <c r="B70" s="14"/>
      <c r="C70" s="46"/>
      <c r="D70" s="14"/>
      <c r="E70" s="14"/>
      <c r="F70" s="14"/>
      <c r="G70" s="14"/>
    </row>
    <row r="71" spans="1:7" x14ac:dyDescent="0.25">
      <c r="A71" s="14"/>
      <c r="B71" s="14"/>
      <c r="C71" s="46"/>
      <c r="D71" s="14"/>
      <c r="E71" s="14"/>
      <c r="F71" s="14"/>
      <c r="G71" s="14"/>
    </row>
    <row r="72" spans="1:7" x14ac:dyDescent="0.25">
      <c r="A72" s="14"/>
      <c r="B72" s="14"/>
      <c r="C72" s="46"/>
      <c r="D72" s="14"/>
      <c r="E72" s="14"/>
      <c r="F72" s="14"/>
      <c r="G72" s="14"/>
    </row>
    <row r="73" spans="1:7" x14ac:dyDescent="0.25">
      <c r="A73" s="14"/>
      <c r="B73" s="14"/>
      <c r="C73" s="46"/>
      <c r="D73" s="14"/>
      <c r="E73" s="14"/>
      <c r="F73" s="14"/>
      <c r="G73" s="14"/>
    </row>
    <row r="74" spans="1:7" x14ac:dyDescent="0.25">
      <c r="A74" s="14"/>
      <c r="B74" s="14"/>
      <c r="C74" s="46"/>
      <c r="D74" s="14"/>
      <c r="E74" s="14"/>
      <c r="F74" s="14"/>
      <c r="G74" s="14"/>
    </row>
    <row r="75" spans="1:7" x14ac:dyDescent="0.25">
      <c r="A75" s="14"/>
      <c r="B75" s="14"/>
      <c r="C75" s="46"/>
      <c r="D75" s="14"/>
      <c r="E75" s="14"/>
      <c r="F75" s="14"/>
      <c r="G75" s="14"/>
    </row>
    <row r="76" spans="1:7" x14ac:dyDescent="0.25">
      <c r="A76" s="14"/>
      <c r="B76" s="14"/>
      <c r="C76" s="46"/>
      <c r="D76" s="14"/>
      <c r="E76" s="14"/>
      <c r="F76" s="14"/>
      <c r="G76" s="14"/>
    </row>
    <row r="77" spans="1:7" x14ac:dyDescent="0.25">
      <c r="A77" s="14"/>
      <c r="B77" s="14"/>
      <c r="C77" s="46"/>
      <c r="D77" s="14"/>
      <c r="E77" s="14"/>
      <c r="F77" s="14"/>
      <c r="G77" s="14"/>
    </row>
    <row r="78" spans="1:7" x14ac:dyDescent="0.25">
      <c r="A78" s="14"/>
      <c r="B78" s="14"/>
      <c r="C78" s="46"/>
      <c r="D78" s="14"/>
      <c r="E78" s="14"/>
      <c r="F78" s="14"/>
      <c r="G78" s="14"/>
    </row>
    <row r="79" spans="1:7" x14ac:dyDescent="0.25">
      <c r="A79" s="14"/>
      <c r="B79" s="14"/>
      <c r="C79" s="46"/>
      <c r="D79" s="14"/>
      <c r="E79" s="14"/>
      <c r="F79" s="14"/>
      <c r="G79" s="14"/>
    </row>
    <row r="80" spans="1:7" x14ac:dyDescent="0.25">
      <c r="A80" s="14"/>
      <c r="B80" s="14"/>
      <c r="C80" s="46"/>
      <c r="D80" s="14"/>
      <c r="E80" s="14"/>
      <c r="F80" s="14"/>
      <c r="G80" s="14"/>
    </row>
    <row r="81" spans="1:7" x14ac:dyDescent="0.25">
      <c r="A81" s="14"/>
      <c r="B81" s="14"/>
      <c r="C81" s="46"/>
      <c r="D81" s="14"/>
      <c r="E81" s="14"/>
      <c r="F81" s="14"/>
      <c r="G81" s="14"/>
    </row>
    <row r="82" spans="1:7" x14ac:dyDescent="0.25">
      <c r="A82" s="14"/>
      <c r="B82" s="14"/>
      <c r="C82" s="46"/>
      <c r="D82" s="14"/>
      <c r="E82" s="14"/>
      <c r="F82" s="14"/>
      <c r="G82" s="14"/>
    </row>
    <row r="83" spans="1:7" x14ac:dyDescent="0.25">
      <c r="A83" s="14"/>
      <c r="B83" s="14"/>
      <c r="C83" s="46"/>
      <c r="D83" s="14"/>
      <c r="E83" s="14"/>
      <c r="F83" s="14"/>
      <c r="G83" s="14"/>
    </row>
    <row r="84" spans="1:7" x14ac:dyDescent="0.25">
      <c r="A84" s="14"/>
      <c r="B84" s="14"/>
      <c r="C84" s="46"/>
      <c r="D84" s="14"/>
      <c r="E84" s="14"/>
      <c r="F84" s="14"/>
      <c r="G84" s="14"/>
    </row>
    <row r="85" spans="1:7" x14ac:dyDescent="0.25">
      <c r="A85" s="14"/>
      <c r="B85" s="14"/>
      <c r="C85" s="46"/>
      <c r="D85" s="14"/>
      <c r="E85" s="14"/>
      <c r="F85" s="14"/>
      <c r="G85" s="14"/>
    </row>
    <row r="86" spans="1:7" x14ac:dyDescent="0.25">
      <c r="A86" s="14"/>
      <c r="B86" s="14"/>
      <c r="C86" s="46"/>
      <c r="D86" s="14"/>
      <c r="E86" s="14"/>
      <c r="F86" s="14"/>
      <c r="G86" s="14"/>
    </row>
    <row r="87" spans="1:7" x14ac:dyDescent="0.25">
      <c r="A87" s="14"/>
      <c r="B87" s="14"/>
      <c r="C87" s="46"/>
      <c r="D87" s="14"/>
      <c r="E87" s="14"/>
      <c r="F87" s="14"/>
      <c r="G87" s="14"/>
    </row>
    <row r="88" spans="1:7" x14ac:dyDescent="0.25">
      <c r="A88" s="14"/>
      <c r="B88" s="14"/>
      <c r="C88" s="46"/>
      <c r="D88" s="14"/>
      <c r="E88" s="14"/>
      <c r="F88" s="14"/>
      <c r="G88" s="14"/>
    </row>
    <row r="89" spans="1:7" x14ac:dyDescent="0.25">
      <c r="A89" s="14"/>
      <c r="B89" s="14"/>
      <c r="C89" s="46"/>
      <c r="D89" s="14"/>
      <c r="E89" s="14"/>
      <c r="F89" s="14"/>
      <c r="G89" s="14"/>
    </row>
    <row r="90" spans="1:7" x14ac:dyDescent="0.25">
      <c r="A90" s="14"/>
      <c r="B90" s="14"/>
      <c r="C90" s="46"/>
      <c r="D90" s="14"/>
      <c r="E90" s="14"/>
      <c r="F90" s="14"/>
      <c r="G90" s="14"/>
    </row>
    <row r="91" spans="1:7" x14ac:dyDescent="0.25">
      <c r="A91" s="14"/>
      <c r="B91" s="14"/>
      <c r="C91" s="46"/>
      <c r="D91" s="14"/>
      <c r="E91" s="14"/>
      <c r="F91" s="14"/>
      <c r="G91" s="14"/>
    </row>
    <row r="92" spans="1:7" x14ac:dyDescent="0.25">
      <c r="A92" s="14"/>
      <c r="B92" s="14"/>
      <c r="C92" s="46"/>
      <c r="D92" s="14"/>
      <c r="E92" s="14"/>
      <c r="F92" s="14"/>
      <c r="G92" s="14"/>
    </row>
    <row r="93" spans="1:7" x14ac:dyDescent="0.25">
      <c r="A93" s="14"/>
      <c r="B93" s="14"/>
      <c r="C93" s="46"/>
      <c r="D93" s="14"/>
      <c r="E93" s="14"/>
      <c r="F93" s="14"/>
      <c r="G93" s="14"/>
    </row>
    <row r="94" spans="1:7" x14ac:dyDescent="0.25">
      <c r="A94" s="14"/>
      <c r="B94" s="14"/>
      <c r="C94" s="46"/>
      <c r="D94" s="14"/>
      <c r="E94" s="14"/>
      <c r="F94" s="14"/>
      <c r="G94" s="14"/>
    </row>
    <row r="95" spans="1:7" x14ac:dyDescent="0.25">
      <c r="A95" s="14"/>
      <c r="B95" s="14"/>
      <c r="C95" s="46"/>
      <c r="D95" s="14"/>
      <c r="E95" s="14"/>
      <c r="F95" s="14"/>
      <c r="G95" s="14"/>
    </row>
    <row r="96" spans="1:7" x14ac:dyDescent="0.25">
      <c r="A96" s="14"/>
      <c r="B96" s="14"/>
      <c r="C96" s="46"/>
      <c r="D96" s="14"/>
      <c r="E96" s="14"/>
      <c r="F96" s="1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/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/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/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C131" s="47"/>
    </row>
    <row r="132" spans="1:7" x14ac:dyDescent="0.25">
      <c r="C132" s="47"/>
    </row>
    <row r="133" spans="1:7" x14ac:dyDescent="0.25">
      <c r="C133" s="47"/>
    </row>
    <row r="134" spans="1:7" x14ac:dyDescent="0.25">
      <c r="C134" s="47"/>
    </row>
    <row r="135" spans="1:7" x14ac:dyDescent="0.25">
      <c r="C135" s="47"/>
    </row>
    <row r="136" spans="1:7" x14ac:dyDescent="0.25">
      <c r="C136" s="47"/>
    </row>
    <row r="137" spans="1:7" x14ac:dyDescent="0.25">
      <c r="C137" s="47"/>
    </row>
    <row r="138" spans="1:7" x14ac:dyDescent="0.25">
      <c r="C138" s="47"/>
    </row>
    <row r="139" spans="1:7" x14ac:dyDescent="0.25">
      <c r="C139" s="47"/>
    </row>
    <row r="140" spans="1:7" x14ac:dyDescent="0.25">
      <c r="C140" s="47"/>
    </row>
    <row r="141" spans="1:7" x14ac:dyDescent="0.25">
      <c r="C141" s="47"/>
    </row>
    <row r="142" spans="1:7" x14ac:dyDescent="0.25">
      <c r="C142" s="47"/>
    </row>
    <row r="143" spans="1:7" x14ac:dyDescent="0.25">
      <c r="C143" s="47"/>
    </row>
    <row r="144" spans="1:7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</sheetData>
  <mergeCells count="10">
    <mergeCell ref="B11:G11"/>
    <mergeCell ref="B14:G14"/>
    <mergeCell ref="A6:G6"/>
    <mergeCell ref="A8:A10"/>
    <mergeCell ref="B8:B10"/>
    <mergeCell ref="C8:C10"/>
    <mergeCell ref="D8:D10"/>
    <mergeCell ref="E8:G8"/>
    <mergeCell ref="E9:F9"/>
    <mergeCell ref="G9:G10"/>
  </mergeCells>
  <pageMargins left="0.98425196850393704" right="0.39370078740157483" top="0.78740157480314965" bottom="0.78740157480314965" header="0.31496062992125984" footer="0.31496062992125984"/>
  <pageSetup paperSize="9" scale="9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34"/>
  <sheetViews>
    <sheetView showZeros="0" workbookViewId="0">
      <selection activeCell="B6" sqref="B6:G6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customWidth="1"/>
    <col min="8" max="8" width="9.140625" style="2"/>
    <col min="9" max="10" width="9.140625" style="2" hidden="1" customWidth="1"/>
    <col min="11" max="16384" width="9.140625" style="2"/>
  </cols>
  <sheetData>
    <row r="1" spans="1:15" x14ac:dyDescent="0.25">
      <c r="B1" s="256" t="s">
        <v>438</v>
      </c>
      <c r="C1" s="256"/>
      <c r="D1" s="256"/>
      <c r="E1" s="256"/>
      <c r="F1" s="256"/>
      <c r="G1" s="256"/>
    </row>
    <row r="2" spans="1:15" x14ac:dyDescent="0.25">
      <c r="B2" s="256" t="s">
        <v>437</v>
      </c>
      <c r="C2" s="256"/>
      <c r="D2" s="256"/>
      <c r="E2" s="256"/>
      <c r="F2" s="256"/>
      <c r="G2" s="256"/>
    </row>
    <row r="3" spans="1:15" x14ac:dyDescent="0.25">
      <c r="B3" s="256" t="s">
        <v>436</v>
      </c>
      <c r="C3" s="256"/>
      <c r="D3" s="256"/>
      <c r="E3" s="256"/>
      <c r="F3" s="256"/>
      <c r="G3" s="256"/>
    </row>
    <row r="4" spans="1:15" x14ac:dyDescent="0.25">
      <c r="B4" s="256" t="s">
        <v>459</v>
      </c>
      <c r="C4" s="256"/>
      <c r="D4" s="256"/>
      <c r="E4" s="256"/>
      <c r="F4" s="256"/>
      <c r="G4" s="256"/>
    </row>
    <row r="5" spans="1:15" ht="15" customHeight="1" x14ac:dyDescent="0.25">
      <c r="B5" s="257" t="s">
        <v>434</v>
      </c>
      <c r="C5" s="257"/>
      <c r="D5" s="257"/>
      <c r="E5" s="257"/>
      <c r="F5" s="257"/>
      <c r="G5" s="257"/>
    </row>
    <row r="6" spans="1:15" ht="15" customHeight="1" x14ac:dyDescent="0.25">
      <c r="B6" s="257" t="s">
        <v>440</v>
      </c>
      <c r="C6" s="257"/>
      <c r="D6" s="257"/>
      <c r="E6" s="257"/>
      <c r="F6" s="257"/>
      <c r="G6" s="257"/>
    </row>
    <row r="8" spans="1:15" ht="30.75" customHeight="1" x14ac:dyDescent="0.25">
      <c r="A8" s="258" t="s">
        <v>371</v>
      </c>
      <c r="B8" s="258"/>
      <c r="C8" s="258"/>
      <c r="D8" s="258"/>
      <c r="E8" s="258"/>
      <c r="F8" s="258"/>
      <c r="G8" s="258"/>
    </row>
    <row r="9" spans="1:15" ht="17.25" customHeight="1" x14ac:dyDescent="0.25">
      <c r="G9" s="4" t="s">
        <v>188</v>
      </c>
      <c r="O9" s="2" t="s">
        <v>372</v>
      </c>
    </row>
    <row r="10" spans="1:15" ht="15" customHeight="1" x14ac:dyDescent="0.25">
      <c r="A10" s="259" t="s">
        <v>5</v>
      </c>
      <c r="B10" s="297" t="s">
        <v>193</v>
      </c>
      <c r="C10" s="260" t="s">
        <v>60</v>
      </c>
      <c r="D10" s="261" t="s">
        <v>0</v>
      </c>
      <c r="E10" s="262" t="s">
        <v>224</v>
      </c>
      <c r="F10" s="263"/>
      <c r="G10" s="264"/>
    </row>
    <row r="11" spans="1:15" x14ac:dyDescent="0.25">
      <c r="A11" s="259"/>
      <c r="B11" s="298"/>
      <c r="C11" s="260"/>
      <c r="D11" s="261"/>
      <c r="E11" s="261" t="s">
        <v>1</v>
      </c>
      <c r="F11" s="261"/>
      <c r="G11" s="260" t="s">
        <v>2</v>
      </c>
    </row>
    <row r="12" spans="1:15" ht="28.5" customHeight="1" x14ac:dyDescent="0.25">
      <c r="A12" s="259"/>
      <c r="B12" s="299"/>
      <c r="C12" s="260"/>
      <c r="D12" s="261"/>
      <c r="E12" s="202" t="s">
        <v>3</v>
      </c>
      <c r="F12" s="201" t="s">
        <v>4</v>
      </c>
      <c r="G12" s="260"/>
      <c r="I12" s="280" t="s">
        <v>458</v>
      </c>
      <c r="J12" s="280"/>
    </row>
    <row r="13" spans="1:15" ht="15.95" customHeight="1" x14ac:dyDescent="0.25">
      <c r="A13" s="7" t="s">
        <v>79</v>
      </c>
      <c r="B13" s="268" t="s">
        <v>6</v>
      </c>
      <c r="C13" s="269"/>
      <c r="D13" s="269"/>
      <c r="E13" s="269"/>
      <c r="F13" s="269"/>
      <c r="G13" s="270"/>
      <c r="I13" s="132" t="s">
        <v>451</v>
      </c>
      <c r="J13" s="26">
        <f>SUM(D14:D23)</f>
        <v>17092</v>
      </c>
    </row>
    <row r="14" spans="1:15" ht="15" customHeight="1" x14ac:dyDescent="0.25">
      <c r="A14" s="7" t="s">
        <v>204</v>
      </c>
      <c r="B14" s="8" t="s">
        <v>20</v>
      </c>
      <c r="C14" s="9" t="s">
        <v>9</v>
      </c>
      <c r="D14" s="10">
        <f t="shared" ref="D14:D23" si="0">E14+G14</f>
        <v>5764</v>
      </c>
      <c r="E14" s="10">
        <v>5764</v>
      </c>
      <c r="F14" s="10"/>
      <c r="G14" s="10"/>
      <c r="I14" s="132" t="s">
        <v>450</v>
      </c>
      <c r="J14" s="26"/>
    </row>
    <row r="15" spans="1:15" ht="15" customHeight="1" x14ac:dyDescent="0.25">
      <c r="A15" s="7" t="s">
        <v>80</v>
      </c>
      <c r="B15" s="8" t="s">
        <v>7</v>
      </c>
      <c r="C15" s="9" t="s">
        <v>9</v>
      </c>
      <c r="D15" s="10">
        <f t="shared" si="0"/>
        <v>2867</v>
      </c>
      <c r="E15" s="10">
        <v>2067</v>
      </c>
      <c r="F15" s="10"/>
      <c r="G15" s="10">
        <v>800</v>
      </c>
      <c r="I15" s="132" t="s">
        <v>449</v>
      </c>
      <c r="J15" s="26"/>
    </row>
    <row r="16" spans="1:15" ht="15" customHeight="1" x14ac:dyDescent="0.25">
      <c r="A16" s="7" t="s">
        <v>81</v>
      </c>
      <c r="B16" s="8" t="s">
        <v>10</v>
      </c>
      <c r="C16" s="9" t="s">
        <v>9</v>
      </c>
      <c r="D16" s="10">
        <f t="shared" si="0"/>
        <v>580</v>
      </c>
      <c r="E16" s="10">
        <v>580</v>
      </c>
      <c r="F16" s="10"/>
      <c r="G16" s="10"/>
      <c r="I16" s="132" t="s">
        <v>448</v>
      </c>
      <c r="J16" s="26"/>
    </row>
    <row r="17" spans="1:10" ht="15" customHeight="1" x14ac:dyDescent="0.25">
      <c r="A17" s="7" t="s">
        <v>82</v>
      </c>
      <c r="B17" s="8" t="s">
        <v>11</v>
      </c>
      <c r="C17" s="9" t="s">
        <v>9</v>
      </c>
      <c r="D17" s="10">
        <f t="shared" si="0"/>
        <v>464</v>
      </c>
      <c r="E17" s="10">
        <v>464</v>
      </c>
      <c r="F17" s="10"/>
      <c r="G17" s="10"/>
      <c r="I17" s="132" t="s">
        <v>447</v>
      </c>
      <c r="J17" s="26"/>
    </row>
    <row r="18" spans="1:10" ht="15" customHeight="1" x14ac:dyDescent="0.25">
      <c r="A18" s="7" t="s">
        <v>83</v>
      </c>
      <c r="B18" s="8" t="s">
        <v>12</v>
      </c>
      <c r="C18" s="9" t="s">
        <v>9</v>
      </c>
      <c r="D18" s="10">
        <f t="shared" si="0"/>
        <v>1304</v>
      </c>
      <c r="E18" s="10">
        <v>1304</v>
      </c>
      <c r="F18" s="10"/>
      <c r="G18" s="10"/>
      <c r="I18" s="132" t="s">
        <v>446</v>
      </c>
      <c r="J18" s="26">
        <f>SUM(D26:D36)</f>
        <v>38670</v>
      </c>
    </row>
    <row r="19" spans="1:10" ht="15" customHeight="1" x14ac:dyDescent="0.25">
      <c r="A19" s="11" t="s">
        <v>84</v>
      </c>
      <c r="B19" s="12" t="s">
        <v>14</v>
      </c>
      <c r="C19" s="9" t="s">
        <v>9</v>
      </c>
      <c r="D19" s="10">
        <f t="shared" si="0"/>
        <v>724</v>
      </c>
      <c r="E19" s="10">
        <v>724</v>
      </c>
      <c r="F19" s="10"/>
      <c r="G19" s="10"/>
      <c r="I19" s="132" t="s">
        <v>445</v>
      </c>
      <c r="J19" s="26">
        <f>D39</f>
        <v>99484</v>
      </c>
    </row>
    <row r="20" spans="1:10" ht="15" customHeight="1" x14ac:dyDescent="0.25">
      <c r="A20" s="13" t="s">
        <v>85</v>
      </c>
      <c r="B20" s="14" t="s">
        <v>15</v>
      </c>
      <c r="C20" s="9" t="s">
        <v>9</v>
      </c>
      <c r="D20" s="10">
        <f t="shared" si="0"/>
        <v>87</v>
      </c>
      <c r="E20" s="10">
        <v>87</v>
      </c>
      <c r="F20" s="10"/>
      <c r="G20" s="10"/>
      <c r="I20" s="132" t="s">
        <v>444</v>
      </c>
      <c r="J20" s="26">
        <f>SUM(D71:D84)</f>
        <v>41861</v>
      </c>
    </row>
    <row r="21" spans="1:10" ht="15" customHeight="1" x14ac:dyDescent="0.25">
      <c r="A21" s="7" t="s">
        <v>86</v>
      </c>
      <c r="B21" s="8" t="s">
        <v>16</v>
      </c>
      <c r="C21" s="9" t="s">
        <v>9</v>
      </c>
      <c r="D21" s="10">
        <f t="shared" si="0"/>
        <v>4055</v>
      </c>
      <c r="E21" s="10">
        <v>4055</v>
      </c>
      <c r="F21" s="10"/>
      <c r="G21" s="10"/>
      <c r="I21" s="132" t="s">
        <v>443</v>
      </c>
      <c r="J21" s="26">
        <f>SUM(D42:D68)</f>
        <v>541494</v>
      </c>
    </row>
    <row r="22" spans="1:10" ht="15" customHeight="1" x14ac:dyDescent="0.25">
      <c r="A22" s="7" t="s">
        <v>87</v>
      </c>
      <c r="B22" s="8" t="s">
        <v>17</v>
      </c>
      <c r="C22" s="9" t="s">
        <v>9</v>
      </c>
      <c r="D22" s="10">
        <f t="shared" si="0"/>
        <v>493</v>
      </c>
      <c r="E22" s="10">
        <v>493</v>
      </c>
      <c r="F22" s="10"/>
      <c r="G22" s="10"/>
      <c r="I22" s="132" t="s">
        <v>442</v>
      </c>
      <c r="J22" s="26">
        <f>SUM(D87:D90)</f>
        <v>256601</v>
      </c>
    </row>
    <row r="23" spans="1:10" ht="15" customHeight="1" x14ac:dyDescent="0.25">
      <c r="A23" s="7" t="s">
        <v>88</v>
      </c>
      <c r="B23" s="8" t="s">
        <v>18</v>
      </c>
      <c r="C23" s="9" t="s">
        <v>9</v>
      </c>
      <c r="D23" s="10">
        <f t="shared" si="0"/>
        <v>754</v>
      </c>
      <c r="E23" s="10">
        <v>754</v>
      </c>
      <c r="F23" s="10"/>
      <c r="G23" s="10"/>
      <c r="I23" s="214" t="s">
        <v>191</v>
      </c>
      <c r="J23" s="213">
        <f>SUM(J13:J22)</f>
        <v>995202</v>
      </c>
    </row>
    <row r="24" spans="1:10" ht="15.95" customHeight="1" x14ac:dyDescent="0.25">
      <c r="A24" s="15" t="s">
        <v>89</v>
      </c>
      <c r="B24" s="1" t="s">
        <v>195</v>
      </c>
      <c r="C24" s="16"/>
      <c r="D24" s="1">
        <f>SUM(D14:D23)</f>
        <v>17092</v>
      </c>
      <c r="E24" s="1">
        <f>SUM(E14:E23)</f>
        <v>16292</v>
      </c>
      <c r="F24" s="1">
        <f>SUM(F14:F23)</f>
        <v>0</v>
      </c>
      <c r="G24" s="1">
        <f>SUM(G14:G23)</f>
        <v>800</v>
      </c>
    </row>
    <row r="25" spans="1:10" ht="15.95" customHeight="1" x14ac:dyDescent="0.25">
      <c r="A25" s="13" t="s">
        <v>90</v>
      </c>
      <c r="B25" s="271" t="s">
        <v>66</v>
      </c>
      <c r="C25" s="272"/>
      <c r="D25" s="272"/>
      <c r="E25" s="272"/>
      <c r="F25" s="272"/>
      <c r="G25" s="273"/>
      <c r="J25" s="2">
        <f>J23-D92</f>
        <v>0</v>
      </c>
    </row>
    <row r="26" spans="1:10" ht="15" customHeight="1" x14ac:dyDescent="0.25">
      <c r="A26" s="7" t="s">
        <v>91</v>
      </c>
      <c r="B26" s="8" t="s">
        <v>7</v>
      </c>
      <c r="C26" s="9" t="s">
        <v>22</v>
      </c>
      <c r="D26" s="10">
        <f t="shared" ref="D26:D36" si="1">E26+G26</f>
        <v>87</v>
      </c>
      <c r="E26" s="10">
        <v>87</v>
      </c>
      <c r="F26" s="10"/>
      <c r="G26" s="10"/>
    </row>
    <row r="27" spans="1:10" ht="15" customHeight="1" x14ac:dyDescent="0.25">
      <c r="A27" s="7" t="s">
        <v>92</v>
      </c>
      <c r="B27" s="8" t="s">
        <v>10</v>
      </c>
      <c r="C27" s="9" t="s">
        <v>22</v>
      </c>
      <c r="D27" s="10">
        <f t="shared" si="1"/>
        <v>985</v>
      </c>
      <c r="E27" s="10">
        <v>985</v>
      </c>
      <c r="F27" s="10"/>
      <c r="G27" s="10"/>
    </row>
    <row r="28" spans="1:10" ht="15" customHeight="1" x14ac:dyDescent="0.25">
      <c r="A28" s="7" t="s">
        <v>93</v>
      </c>
      <c r="B28" s="8" t="s">
        <v>11</v>
      </c>
      <c r="C28" s="9" t="s">
        <v>22</v>
      </c>
      <c r="D28" s="10">
        <f t="shared" si="1"/>
        <v>16942</v>
      </c>
      <c r="E28" s="10">
        <v>12598</v>
      </c>
      <c r="F28" s="10"/>
      <c r="G28" s="10">
        <v>4344</v>
      </c>
    </row>
    <row r="29" spans="1:10" ht="15" customHeight="1" x14ac:dyDescent="0.25">
      <c r="A29" s="7" t="s">
        <v>94</v>
      </c>
      <c r="B29" s="8" t="s">
        <v>12</v>
      </c>
      <c r="C29" s="9" t="s">
        <v>22</v>
      </c>
      <c r="D29" s="10">
        <f t="shared" si="1"/>
        <v>811</v>
      </c>
      <c r="E29" s="10">
        <v>811</v>
      </c>
      <c r="F29" s="10"/>
      <c r="G29" s="10"/>
    </row>
    <row r="30" spans="1:10" ht="15" customHeight="1" x14ac:dyDescent="0.25">
      <c r="A30" s="7" t="s">
        <v>95</v>
      </c>
      <c r="B30" s="8" t="s">
        <v>13</v>
      </c>
      <c r="C30" s="9" t="s">
        <v>22</v>
      </c>
      <c r="D30" s="10">
        <f t="shared" si="1"/>
        <v>2027</v>
      </c>
      <c r="E30" s="10">
        <v>2027</v>
      </c>
      <c r="F30" s="10"/>
      <c r="G30" s="10"/>
    </row>
    <row r="31" spans="1:10" ht="15" customHeight="1" x14ac:dyDescent="0.25">
      <c r="A31" s="11" t="s">
        <v>96</v>
      </c>
      <c r="B31" s="12" t="s">
        <v>14</v>
      </c>
      <c r="C31" s="9" t="s">
        <v>22</v>
      </c>
      <c r="D31" s="10">
        <f t="shared" si="1"/>
        <v>3766</v>
      </c>
      <c r="E31" s="10">
        <v>3766</v>
      </c>
      <c r="F31" s="10"/>
      <c r="G31" s="10"/>
    </row>
    <row r="32" spans="1:10" ht="15" customHeight="1" x14ac:dyDescent="0.25">
      <c r="A32" s="13" t="s">
        <v>97</v>
      </c>
      <c r="B32" s="14" t="s">
        <v>15</v>
      </c>
      <c r="C32" s="9" t="s">
        <v>22</v>
      </c>
      <c r="D32" s="10">
        <f t="shared" si="1"/>
        <v>2289</v>
      </c>
      <c r="E32" s="10">
        <v>2289</v>
      </c>
      <c r="F32" s="10"/>
      <c r="G32" s="10"/>
    </row>
    <row r="33" spans="1:7" ht="15" customHeight="1" x14ac:dyDescent="0.25">
      <c r="A33" s="7" t="s">
        <v>98</v>
      </c>
      <c r="B33" s="8" t="s">
        <v>16</v>
      </c>
      <c r="C33" s="9" t="s">
        <v>22</v>
      </c>
      <c r="D33" s="10">
        <f t="shared" si="1"/>
        <v>8228</v>
      </c>
      <c r="E33" s="10">
        <v>5621</v>
      </c>
      <c r="F33" s="10"/>
      <c r="G33" s="10">
        <v>2607</v>
      </c>
    </row>
    <row r="34" spans="1:7" ht="15" customHeight="1" x14ac:dyDescent="0.25">
      <c r="A34" s="7" t="s">
        <v>99</v>
      </c>
      <c r="B34" s="8" t="s">
        <v>17</v>
      </c>
      <c r="C34" s="9" t="s">
        <v>22</v>
      </c>
      <c r="D34" s="10">
        <f t="shared" si="1"/>
        <v>464</v>
      </c>
      <c r="E34" s="10">
        <v>464</v>
      </c>
      <c r="F34" s="10"/>
      <c r="G34" s="10"/>
    </row>
    <row r="35" spans="1:7" ht="15" customHeight="1" x14ac:dyDescent="0.25">
      <c r="A35" s="7" t="s">
        <v>100</v>
      </c>
      <c r="B35" s="8" t="s">
        <v>18</v>
      </c>
      <c r="C35" s="9" t="s">
        <v>22</v>
      </c>
      <c r="D35" s="10">
        <f t="shared" si="1"/>
        <v>2202</v>
      </c>
      <c r="E35" s="10">
        <v>2202</v>
      </c>
      <c r="F35" s="10"/>
      <c r="G35" s="10"/>
    </row>
    <row r="36" spans="1:7" ht="15" customHeight="1" x14ac:dyDescent="0.25">
      <c r="A36" s="7" t="s">
        <v>101</v>
      </c>
      <c r="B36" s="8" t="s">
        <v>19</v>
      </c>
      <c r="C36" s="9" t="s">
        <v>22</v>
      </c>
      <c r="D36" s="10">
        <f t="shared" si="1"/>
        <v>869</v>
      </c>
      <c r="E36" s="10">
        <v>869</v>
      </c>
      <c r="F36" s="10"/>
      <c r="G36" s="10"/>
    </row>
    <row r="37" spans="1:7" ht="15.95" customHeight="1" x14ac:dyDescent="0.25">
      <c r="A37" s="15" t="s">
        <v>102</v>
      </c>
      <c r="B37" s="1" t="s">
        <v>196</v>
      </c>
      <c r="C37" s="17"/>
      <c r="D37" s="1">
        <f>SUM(D26:D36)</f>
        <v>38670</v>
      </c>
      <c r="E37" s="1">
        <f>SUM(E26:E36)</f>
        <v>31719</v>
      </c>
      <c r="F37" s="1">
        <f>SUM(F26:F36)</f>
        <v>0</v>
      </c>
      <c r="G37" s="1">
        <f>SUM(G26:G36)</f>
        <v>6951</v>
      </c>
    </row>
    <row r="38" spans="1:7" ht="15.95" customHeight="1" x14ac:dyDescent="0.25">
      <c r="A38" s="13" t="s">
        <v>103</v>
      </c>
      <c r="B38" s="271" t="s">
        <v>70</v>
      </c>
      <c r="C38" s="269"/>
      <c r="D38" s="269"/>
      <c r="E38" s="269"/>
      <c r="F38" s="269"/>
      <c r="G38" s="270"/>
    </row>
    <row r="39" spans="1:7" ht="15" customHeight="1" x14ac:dyDescent="0.25">
      <c r="A39" s="7" t="s">
        <v>104</v>
      </c>
      <c r="B39" s="18" t="s">
        <v>20</v>
      </c>
      <c r="C39" s="9" t="s">
        <v>34</v>
      </c>
      <c r="D39" s="10">
        <f>E39+G39</f>
        <v>99484</v>
      </c>
      <c r="E39" s="10">
        <v>44087</v>
      </c>
      <c r="F39" s="10"/>
      <c r="G39" s="10">
        <v>55397</v>
      </c>
    </row>
    <row r="40" spans="1:7" ht="15.95" customHeight="1" x14ac:dyDescent="0.25">
      <c r="A40" s="15" t="s">
        <v>105</v>
      </c>
      <c r="B40" s="19" t="s">
        <v>197</v>
      </c>
      <c r="C40" s="20"/>
      <c r="D40" s="1">
        <f>D39</f>
        <v>99484</v>
      </c>
      <c r="E40" s="1">
        <f>E39</f>
        <v>44087</v>
      </c>
      <c r="F40" s="1">
        <f>F39</f>
        <v>0</v>
      </c>
      <c r="G40" s="1">
        <f>G39</f>
        <v>55397</v>
      </c>
    </row>
    <row r="41" spans="1:7" ht="15.95" customHeight="1" x14ac:dyDescent="0.25">
      <c r="A41" s="13" t="s">
        <v>106</v>
      </c>
      <c r="B41" s="271" t="s">
        <v>190</v>
      </c>
      <c r="C41" s="272"/>
      <c r="D41" s="272"/>
      <c r="E41" s="272"/>
      <c r="F41" s="272"/>
      <c r="G41" s="273"/>
    </row>
    <row r="42" spans="1:7" ht="15" customHeight="1" x14ac:dyDescent="0.25">
      <c r="A42" s="7" t="s">
        <v>107</v>
      </c>
      <c r="B42" s="21" t="s">
        <v>176</v>
      </c>
      <c r="C42" s="22" t="s">
        <v>57</v>
      </c>
      <c r="D42" s="10">
        <f t="shared" ref="D42:D68" si="2">E42+G42</f>
        <v>1738</v>
      </c>
      <c r="E42" s="10">
        <v>1738</v>
      </c>
      <c r="F42" s="10"/>
      <c r="G42" s="10"/>
    </row>
    <row r="43" spans="1:7" ht="15" customHeight="1" x14ac:dyDescent="0.25">
      <c r="A43" s="7" t="s">
        <v>108</v>
      </c>
      <c r="B43" s="21" t="s">
        <v>184</v>
      </c>
      <c r="C43" s="22" t="s">
        <v>57</v>
      </c>
      <c r="D43" s="10">
        <f t="shared" si="2"/>
        <v>6563</v>
      </c>
      <c r="E43" s="10">
        <v>6563</v>
      </c>
      <c r="F43" s="10"/>
      <c r="G43" s="10"/>
    </row>
    <row r="44" spans="1:7" ht="15" customHeight="1" x14ac:dyDescent="0.25">
      <c r="A44" s="11" t="s">
        <v>109</v>
      </c>
      <c r="B44" s="12" t="s">
        <v>163</v>
      </c>
      <c r="C44" s="22" t="s">
        <v>57</v>
      </c>
      <c r="D44" s="10">
        <f t="shared" si="2"/>
        <v>7327</v>
      </c>
      <c r="E44" s="10">
        <v>7327</v>
      </c>
      <c r="F44" s="10"/>
      <c r="G44" s="10"/>
    </row>
    <row r="45" spans="1:7" ht="15" customHeight="1" x14ac:dyDescent="0.25">
      <c r="A45" s="13" t="s">
        <v>110</v>
      </c>
      <c r="B45" s="23" t="s">
        <v>46</v>
      </c>
      <c r="C45" s="22" t="s">
        <v>57</v>
      </c>
      <c r="D45" s="10">
        <f t="shared" si="2"/>
        <v>5797</v>
      </c>
      <c r="E45" s="10">
        <v>5797</v>
      </c>
      <c r="F45" s="10"/>
      <c r="G45" s="10"/>
    </row>
    <row r="46" spans="1:7" ht="15" customHeight="1" x14ac:dyDescent="0.25">
      <c r="A46" s="7" t="s">
        <v>111</v>
      </c>
      <c r="B46" s="21" t="s">
        <v>45</v>
      </c>
      <c r="C46" s="22" t="s">
        <v>57</v>
      </c>
      <c r="D46" s="10">
        <f t="shared" si="2"/>
        <v>6957</v>
      </c>
      <c r="E46" s="10">
        <v>6957</v>
      </c>
      <c r="F46" s="10"/>
      <c r="G46" s="10"/>
    </row>
    <row r="47" spans="1:7" ht="15" customHeight="1" x14ac:dyDescent="0.25">
      <c r="A47" s="7" t="s">
        <v>112</v>
      </c>
      <c r="B47" s="21" t="s">
        <v>167</v>
      </c>
      <c r="C47" s="9" t="s">
        <v>57</v>
      </c>
      <c r="D47" s="10">
        <f t="shared" si="2"/>
        <v>32878</v>
      </c>
      <c r="E47" s="10">
        <v>32878</v>
      </c>
      <c r="F47" s="10">
        <v>16044</v>
      </c>
      <c r="G47" s="10"/>
    </row>
    <row r="48" spans="1:7" ht="15" customHeight="1" x14ac:dyDescent="0.25">
      <c r="A48" s="7" t="s">
        <v>113</v>
      </c>
      <c r="B48" s="21" t="s">
        <v>165</v>
      </c>
      <c r="C48" s="9" t="s">
        <v>57</v>
      </c>
      <c r="D48" s="10">
        <f t="shared" si="2"/>
        <v>1449</v>
      </c>
      <c r="E48" s="10">
        <v>1449</v>
      </c>
      <c r="F48" s="10"/>
      <c r="G48" s="10"/>
    </row>
    <row r="49" spans="1:7" ht="15" customHeight="1" x14ac:dyDescent="0.25">
      <c r="A49" s="7" t="s">
        <v>114</v>
      </c>
      <c r="B49" s="21" t="s">
        <v>166</v>
      </c>
      <c r="C49" s="9" t="s">
        <v>57</v>
      </c>
      <c r="D49" s="10">
        <f t="shared" si="2"/>
        <v>1738</v>
      </c>
      <c r="E49" s="10">
        <v>1738</v>
      </c>
      <c r="F49" s="10"/>
      <c r="G49" s="10"/>
    </row>
    <row r="50" spans="1:7" ht="15" customHeight="1" x14ac:dyDescent="0.25">
      <c r="A50" s="7" t="s">
        <v>115</v>
      </c>
      <c r="B50" s="24" t="s">
        <v>52</v>
      </c>
      <c r="C50" s="22" t="s">
        <v>57</v>
      </c>
      <c r="D50" s="10">
        <f t="shared" si="2"/>
        <v>5593</v>
      </c>
      <c r="E50" s="10">
        <v>5593</v>
      </c>
      <c r="F50" s="10"/>
      <c r="G50" s="10"/>
    </row>
    <row r="51" spans="1:7" ht="15" customHeight="1" x14ac:dyDescent="0.25">
      <c r="A51" s="7" t="s">
        <v>116</v>
      </c>
      <c r="B51" s="21" t="s">
        <v>71</v>
      </c>
      <c r="C51" s="22" t="s">
        <v>57</v>
      </c>
      <c r="D51" s="10">
        <f t="shared" si="2"/>
        <v>5730</v>
      </c>
      <c r="E51" s="10">
        <v>5730</v>
      </c>
      <c r="F51" s="10"/>
      <c r="G51" s="10"/>
    </row>
    <row r="52" spans="1:7" ht="15" customHeight="1" x14ac:dyDescent="0.25">
      <c r="A52" s="7" t="s">
        <v>117</v>
      </c>
      <c r="B52" s="21" t="s">
        <v>44</v>
      </c>
      <c r="C52" s="22" t="s">
        <v>57</v>
      </c>
      <c r="D52" s="10">
        <f t="shared" si="2"/>
        <v>24312</v>
      </c>
      <c r="E52" s="10">
        <v>24312</v>
      </c>
      <c r="F52" s="10"/>
      <c r="G52" s="10"/>
    </row>
    <row r="53" spans="1:7" ht="15" customHeight="1" x14ac:dyDescent="0.25">
      <c r="A53" s="7" t="s">
        <v>170</v>
      </c>
      <c r="B53" s="24" t="s">
        <v>43</v>
      </c>
      <c r="C53" s="22" t="s">
        <v>57</v>
      </c>
      <c r="D53" s="10">
        <f t="shared" si="2"/>
        <v>21904</v>
      </c>
      <c r="E53" s="10">
        <v>21904</v>
      </c>
      <c r="F53" s="10"/>
      <c r="G53" s="10"/>
    </row>
    <row r="54" spans="1:7" ht="15" customHeight="1" x14ac:dyDescent="0.25">
      <c r="A54" s="7" t="s">
        <v>171</v>
      </c>
      <c r="B54" s="21" t="s">
        <v>177</v>
      </c>
      <c r="C54" s="22" t="s">
        <v>57</v>
      </c>
      <c r="D54" s="10">
        <f t="shared" si="2"/>
        <v>10015</v>
      </c>
      <c r="E54" s="10">
        <v>10015</v>
      </c>
      <c r="F54" s="10"/>
      <c r="G54" s="10"/>
    </row>
    <row r="55" spans="1:7" ht="15" customHeight="1" x14ac:dyDescent="0.25">
      <c r="A55" s="7" t="s">
        <v>118</v>
      </c>
      <c r="B55" s="21" t="s">
        <v>168</v>
      </c>
      <c r="C55" s="22" t="s">
        <v>57</v>
      </c>
      <c r="D55" s="10">
        <f t="shared" si="2"/>
        <v>57941</v>
      </c>
      <c r="E55" s="10">
        <v>57941</v>
      </c>
      <c r="F55" s="10"/>
      <c r="G55" s="10"/>
    </row>
    <row r="56" spans="1:7" ht="15" customHeight="1" x14ac:dyDescent="0.25">
      <c r="A56" s="7" t="s">
        <v>172</v>
      </c>
      <c r="B56" s="21" t="s">
        <v>36</v>
      </c>
      <c r="C56" s="22" t="s">
        <v>57</v>
      </c>
      <c r="D56" s="10">
        <f t="shared" si="2"/>
        <v>33475</v>
      </c>
      <c r="E56" s="10">
        <v>33475</v>
      </c>
      <c r="F56" s="10"/>
      <c r="G56" s="10"/>
    </row>
    <row r="57" spans="1:7" ht="15" customHeight="1" x14ac:dyDescent="0.25">
      <c r="A57" s="7" t="s">
        <v>173</v>
      </c>
      <c r="B57" s="21" t="s">
        <v>38</v>
      </c>
      <c r="C57" s="22" t="s">
        <v>57</v>
      </c>
      <c r="D57" s="10">
        <f t="shared" si="2"/>
        <v>32467</v>
      </c>
      <c r="E57" s="10">
        <v>32467</v>
      </c>
      <c r="F57" s="10"/>
      <c r="G57" s="10"/>
    </row>
    <row r="58" spans="1:7" ht="15" customHeight="1" x14ac:dyDescent="0.25">
      <c r="A58" s="7" t="s">
        <v>119</v>
      </c>
      <c r="B58" s="21" t="s">
        <v>40</v>
      </c>
      <c r="C58" s="22" t="s">
        <v>57</v>
      </c>
      <c r="D58" s="10">
        <f t="shared" si="2"/>
        <v>72516</v>
      </c>
      <c r="E58" s="10">
        <v>72516</v>
      </c>
      <c r="F58" s="10"/>
      <c r="G58" s="10"/>
    </row>
    <row r="59" spans="1:7" ht="15" customHeight="1" x14ac:dyDescent="0.25">
      <c r="A59" s="7" t="s">
        <v>120</v>
      </c>
      <c r="B59" s="21" t="s">
        <v>39</v>
      </c>
      <c r="C59" s="22" t="s">
        <v>57</v>
      </c>
      <c r="D59" s="10">
        <f t="shared" si="2"/>
        <v>34183</v>
      </c>
      <c r="E59" s="10">
        <v>34183</v>
      </c>
      <c r="F59" s="10"/>
      <c r="G59" s="10"/>
    </row>
    <row r="60" spans="1:7" ht="15" customHeight="1" x14ac:dyDescent="0.25">
      <c r="A60" s="7" t="s">
        <v>121</v>
      </c>
      <c r="B60" s="18" t="s">
        <v>37</v>
      </c>
      <c r="C60" s="9" t="s">
        <v>57</v>
      </c>
      <c r="D60" s="10">
        <f t="shared" si="2"/>
        <v>55947</v>
      </c>
      <c r="E60" s="10">
        <v>55947</v>
      </c>
      <c r="F60" s="10"/>
      <c r="G60" s="10"/>
    </row>
    <row r="61" spans="1:7" ht="15" customHeight="1" x14ac:dyDescent="0.25">
      <c r="A61" s="7" t="s">
        <v>122</v>
      </c>
      <c r="B61" s="25" t="s">
        <v>41</v>
      </c>
      <c r="C61" s="9" t="s">
        <v>57</v>
      </c>
      <c r="D61" s="10">
        <f t="shared" si="2"/>
        <v>9185</v>
      </c>
      <c r="E61" s="10">
        <v>9185</v>
      </c>
      <c r="F61" s="10"/>
      <c r="G61" s="10"/>
    </row>
    <row r="62" spans="1:7" ht="15" customHeight="1" x14ac:dyDescent="0.25">
      <c r="A62" s="7" t="s">
        <v>123</v>
      </c>
      <c r="B62" s="25" t="s">
        <v>42</v>
      </c>
      <c r="C62" s="9" t="s">
        <v>57</v>
      </c>
      <c r="D62" s="10">
        <f t="shared" si="2"/>
        <v>15391</v>
      </c>
      <c r="E62" s="10">
        <v>15391</v>
      </c>
      <c r="F62" s="10"/>
      <c r="G62" s="10"/>
    </row>
    <row r="63" spans="1:7" ht="15" customHeight="1" x14ac:dyDescent="0.25">
      <c r="A63" s="7" t="s">
        <v>183</v>
      </c>
      <c r="B63" s="18" t="s">
        <v>55</v>
      </c>
      <c r="C63" s="9" t="s">
        <v>57</v>
      </c>
      <c r="D63" s="10">
        <f t="shared" si="2"/>
        <v>2984</v>
      </c>
      <c r="E63" s="10">
        <v>2984</v>
      </c>
      <c r="F63" s="10">
        <v>1738</v>
      </c>
      <c r="G63" s="10"/>
    </row>
    <row r="64" spans="1:7" ht="15" customHeight="1" x14ac:dyDescent="0.25">
      <c r="A64" s="7" t="s">
        <v>124</v>
      </c>
      <c r="B64" s="18" t="s">
        <v>54</v>
      </c>
      <c r="C64" s="9" t="s">
        <v>57</v>
      </c>
      <c r="D64" s="10">
        <f t="shared" si="2"/>
        <v>47310</v>
      </c>
      <c r="E64" s="10">
        <v>47310</v>
      </c>
      <c r="F64" s="10">
        <v>30394</v>
      </c>
      <c r="G64" s="10"/>
    </row>
    <row r="65" spans="1:7" ht="15" customHeight="1" x14ac:dyDescent="0.25">
      <c r="A65" s="7" t="s">
        <v>125</v>
      </c>
      <c r="B65" s="18" t="s">
        <v>73</v>
      </c>
      <c r="C65" s="9" t="s">
        <v>57</v>
      </c>
      <c r="D65" s="10">
        <f t="shared" si="2"/>
        <v>7937</v>
      </c>
      <c r="E65" s="10">
        <v>7937</v>
      </c>
      <c r="F65" s="10">
        <v>3620</v>
      </c>
      <c r="G65" s="10"/>
    </row>
    <row r="66" spans="1:7" ht="15" customHeight="1" x14ac:dyDescent="0.25">
      <c r="A66" s="7" t="s">
        <v>126</v>
      </c>
      <c r="B66" s="18" t="s">
        <v>56</v>
      </c>
      <c r="C66" s="9" t="s">
        <v>57</v>
      </c>
      <c r="D66" s="10">
        <f t="shared" si="2"/>
        <v>26065</v>
      </c>
      <c r="E66" s="10">
        <v>26065</v>
      </c>
      <c r="F66" s="10"/>
      <c r="G66" s="10"/>
    </row>
    <row r="67" spans="1:7" ht="15" customHeight="1" x14ac:dyDescent="0.25">
      <c r="A67" s="7" t="s">
        <v>127</v>
      </c>
      <c r="B67" s="18" t="s">
        <v>185</v>
      </c>
      <c r="C67" s="9" t="s">
        <v>57</v>
      </c>
      <c r="D67" s="10">
        <f t="shared" si="2"/>
        <v>12354</v>
      </c>
      <c r="E67" s="10">
        <v>12354</v>
      </c>
      <c r="F67" s="10"/>
      <c r="G67" s="10"/>
    </row>
    <row r="68" spans="1:7" s="26" customFormat="1" ht="15" customHeight="1" x14ac:dyDescent="0.25">
      <c r="A68" s="7" t="s">
        <v>128</v>
      </c>
      <c r="B68" s="18" t="s">
        <v>186</v>
      </c>
      <c r="C68" s="9" t="s">
        <v>57</v>
      </c>
      <c r="D68" s="10">
        <f t="shared" si="2"/>
        <v>1738</v>
      </c>
      <c r="E68" s="10">
        <v>1738</v>
      </c>
      <c r="F68" s="10"/>
      <c r="G68" s="10"/>
    </row>
    <row r="69" spans="1:7" ht="15.95" customHeight="1" x14ac:dyDescent="0.25">
      <c r="A69" s="15" t="s">
        <v>179</v>
      </c>
      <c r="B69" s="19" t="s">
        <v>198</v>
      </c>
      <c r="C69" s="17"/>
      <c r="D69" s="1">
        <f>SUM(D42:D68)</f>
        <v>541494</v>
      </c>
      <c r="E69" s="1">
        <f>SUM(E42:E68)</f>
        <v>541494</v>
      </c>
      <c r="F69" s="1">
        <f>SUM(F42:F68)</f>
        <v>51796</v>
      </c>
      <c r="G69" s="1">
        <f>SUM(G42:G68)</f>
        <v>0</v>
      </c>
    </row>
    <row r="70" spans="1:7" ht="15.95" customHeight="1" x14ac:dyDescent="0.25">
      <c r="A70" s="13" t="s">
        <v>129</v>
      </c>
      <c r="B70" s="274" t="s">
        <v>74</v>
      </c>
      <c r="C70" s="267"/>
      <c r="D70" s="267"/>
      <c r="E70" s="267"/>
      <c r="F70" s="267"/>
      <c r="G70" s="267"/>
    </row>
    <row r="71" spans="1:7" ht="15" customHeight="1" x14ac:dyDescent="0.25">
      <c r="A71" s="27" t="s">
        <v>130</v>
      </c>
      <c r="B71" s="21" t="s">
        <v>7</v>
      </c>
      <c r="C71" s="28" t="s">
        <v>32</v>
      </c>
      <c r="D71" s="10">
        <f t="shared" ref="D71:D84" si="3">E71+G71</f>
        <v>754</v>
      </c>
      <c r="E71" s="29">
        <v>754</v>
      </c>
      <c r="F71" s="29"/>
      <c r="G71" s="29"/>
    </row>
    <row r="72" spans="1:7" ht="15" customHeight="1" x14ac:dyDescent="0.25">
      <c r="A72" s="27" t="s">
        <v>131</v>
      </c>
      <c r="B72" s="21" t="s">
        <v>10</v>
      </c>
      <c r="C72" s="28" t="s">
        <v>32</v>
      </c>
      <c r="D72" s="10">
        <f t="shared" si="3"/>
        <v>812</v>
      </c>
      <c r="E72" s="29">
        <v>812</v>
      </c>
      <c r="F72" s="29"/>
      <c r="G72" s="29"/>
    </row>
    <row r="73" spans="1:7" ht="15" customHeight="1" x14ac:dyDescent="0.25">
      <c r="A73" s="27" t="s">
        <v>132</v>
      </c>
      <c r="B73" s="21" t="s">
        <v>11</v>
      </c>
      <c r="C73" s="28" t="s">
        <v>32</v>
      </c>
      <c r="D73" s="10">
        <f t="shared" si="3"/>
        <v>1246</v>
      </c>
      <c r="E73" s="29">
        <v>1246</v>
      </c>
      <c r="F73" s="29"/>
      <c r="G73" s="29"/>
    </row>
    <row r="74" spans="1:7" ht="15" customHeight="1" x14ac:dyDescent="0.25">
      <c r="A74" s="30" t="s">
        <v>133</v>
      </c>
      <c r="B74" s="21" t="s">
        <v>15</v>
      </c>
      <c r="C74" s="28" t="s">
        <v>32</v>
      </c>
      <c r="D74" s="10">
        <f t="shared" si="3"/>
        <v>957</v>
      </c>
      <c r="E74" s="29">
        <v>957</v>
      </c>
      <c r="F74" s="29"/>
      <c r="G74" s="29"/>
    </row>
    <row r="75" spans="1:7" ht="15" customHeight="1" x14ac:dyDescent="0.25">
      <c r="A75" s="31" t="s">
        <v>134</v>
      </c>
      <c r="B75" s="21" t="s">
        <v>27</v>
      </c>
      <c r="C75" s="28" t="s">
        <v>32</v>
      </c>
      <c r="D75" s="10">
        <f t="shared" si="3"/>
        <v>10426</v>
      </c>
      <c r="E75" s="29">
        <v>9702</v>
      </c>
      <c r="F75" s="29"/>
      <c r="G75" s="29">
        <v>724</v>
      </c>
    </row>
    <row r="76" spans="1:7" ht="15" customHeight="1" x14ac:dyDescent="0.25">
      <c r="A76" s="27" t="s">
        <v>135</v>
      </c>
      <c r="B76" s="21" t="s">
        <v>64</v>
      </c>
      <c r="C76" s="28" t="s">
        <v>32</v>
      </c>
      <c r="D76" s="10">
        <f t="shared" si="3"/>
        <v>2173</v>
      </c>
      <c r="E76" s="29">
        <v>2173</v>
      </c>
      <c r="F76" s="29"/>
      <c r="G76" s="29"/>
    </row>
    <row r="77" spans="1:7" ht="15" customHeight="1" x14ac:dyDescent="0.25">
      <c r="A77" s="27" t="s">
        <v>136</v>
      </c>
      <c r="B77" s="21" t="s">
        <v>65</v>
      </c>
      <c r="C77" s="28" t="s">
        <v>32</v>
      </c>
      <c r="D77" s="10">
        <f t="shared" si="3"/>
        <v>1160</v>
      </c>
      <c r="E77" s="29">
        <v>1160</v>
      </c>
      <c r="F77" s="29"/>
      <c r="G77" s="29"/>
    </row>
    <row r="78" spans="1:7" ht="15" customHeight="1" x14ac:dyDescent="0.25">
      <c r="A78" s="27" t="s">
        <v>137</v>
      </c>
      <c r="B78" s="21" t="s">
        <v>28</v>
      </c>
      <c r="C78" s="28" t="s">
        <v>32</v>
      </c>
      <c r="D78" s="10">
        <f t="shared" si="3"/>
        <v>1159</v>
      </c>
      <c r="E78" s="29">
        <v>1159</v>
      </c>
      <c r="F78" s="29"/>
      <c r="G78" s="29"/>
    </row>
    <row r="79" spans="1:7" ht="15" customHeight="1" x14ac:dyDescent="0.25">
      <c r="A79" s="27" t="s">
        <v>138</v>
      </c>
      <c r="B79" s="21" t="s">
        <v>29</v>
      </c>
      <c r="C79" s="28" t="s">
        <v>32</v>
      </c>
      <c r="D79" s="10">
        <f t="shared" si="3"/>
        <v>725</v>
      </c>
      <c r="E79" s="29">
        <v>725</v>
      </c>
      <c r="F79" s="29"/>
      <c r="G79" s="29"/>
    </row>
    <row r="80" spans="1:7" ht="15" customHeight="1" x14ac:dyDescent="0.25">
      <c r="A80" s="27" t="s">
        <v>139</v>
      </c>
      <c r="B80" s="21" t="s">
        <v>75</v>
      </c>
      <c r="C80" s="28" t="s">
        <v>32</v>
      </c>
      <c r="D80" s="10">
        <f t="shared" si="3"/>
        <v>1015</v>
      </c>
      <c r="E80" s="29">
        <v>1015</v>
      </c>
      <c r="F80" s="29"/>
      <c r="G80" s="29"/>
    </row>
    <row r="81" spans="1:7" ht="15" customHeight="1" x14ac:dyDescent="0.25">
      <c r="A81" s="27" t="s">
        <v>140</v>
      </c>
      <c r="B81" s="21" t="s">
        <v>169</v>
      </c>
      <c r="C81" s="28" t="s">
        <v>32</v>
      </c>
      <c r="D81" s="10">
        <f t="shared" si="3"/>
        <v>1015</v>
      </c>
      <c r="E81" s="29">
        <v>1015</v>
      </c>
      <c r="F81" s="29"/>
      <c r="G81" s="29"/>
    </row>
    <row r="82" spans="1:7" ht="15" customHeight="1" x14ac:dyDescent="0.25">
      <c r="A82" s="27" t="s">
        <v>180</v>
      </c>
      <c r="B82" s="21" t="s">
        <v>30</v>
      </c>
      <c r="C82" s="28" t="s">
        <v>32</v>
      </c>
      <c r="D82" s="10">
        <f t="shared" si="3"/>
        <v>725</v>
      </c>
      <c r="E82" s="29">
        <v>725</v>
      </c>
      <c r="F82" s="29"/>
      <c r="G82" s="29"/>
    </row>
    <row r="83" spans="1:7" ht="15" customHeight="1" x14ac:dyDescent="0.25">
      <c r="A83" s="27" t="s">
        <v>141</v>
      </c>
      <c r="B83" s="10" t="s">
        <v>31</v>
      </c>
      <c r="C83" s="28" t="s">
        <v>32</v>
      </c>
      <c r="D83" s="10">
        <f t="shared" si="3"/>
        <v>11006</v>
      </c>
      <c r="E83" s="29">
        <v>11006</v>
      </c>
      <c r="F83" s="29"/>
      <c r="G83" s="29"/>
    </row>
    <row r="84" spans="1:7" ht="15" customHeight="1" x14ac:dyDescent="0.25">
      <c r="A84" s="27" t="s">
        <v>142</v>
      </c>
      <c r="B84" s="32" t="s">
        <v>72</v>
      </c>
      <c r="C84" s="28" t="s">
        <v>32</v>
      </c>
      <c r="D84" s="10">
        <f t="shared" si="3"/>
        <v>8688</v>
      </c>
      <c r="E84" s="29">
        <v>8688</v>
      </c>
      <c r="F84" s="29"/>
      <c r="G84" s="29"/>
    </row>
    <row r="85" spans="1:7" ht="15.95" customHeight="1" x14ac:dyDescent="0.25">
      <c r="A85" s="15" t="s">
        <v>143</v>
      </c>
      <c r="B85" s="19" t="s">
        <v>200</v>
      </c>
      <c r="C85" s="17"/>
      <c r="D85" s="1">
        <f>SUM(D71:D84)</f>
        <v>41861</v>
      </c>
      <c r="E85" s="1">
        <f>SUM(E71:E84)</f>
        <v>41137</v>
      </c>
      <c r="F85" s="1">
        <f>SUM(F71:F84)</f>
        <v>0</v>
      </c>
      <c r="G85" s="1">
        <f>SUM(G71:G84)</f>
        <v>724</v>
      </c>
    </row>
    <row r="86" spans="1:7" ht="15.95" customHeight="1" x14ac:dyDescent="0.25">
      <c r="A86" s="11" t="s">
        <v>144</v>
      </c>
      <c r="B86" s="267" t="s">
        <v>76</v>
      </c>
      <c r="C86" s="267"/>
      <c r="D86" s="267"/>
      <c r="E86" s="267"/>
      <c r="F86" s="267"/>
      <c r="G86" s="267"/>
    </row>
    <row r="87" spans="1:7" ht="15" customHeight="1" x14ac:dyDescent="0.25">
      <c r="A87" s="11" t="s">
        <v>145</v>
      </c>
      <c r="B87" s="10" t="s">
        <v>58</v>
      </c>
      <c r="C87" s="9" t="s">
        <v>24</v>
      </c>
      <c r="D87" s="10">
        <f>E87+G87</f>
        <v>173772</v>
      </c>
      <c r="E87" s="33">
        <v>173772</v>
      </c>
      <c r="F87" s="33">
        <v>78497</v>
      </c>
      <c r="G87" s="33"/>
    </row>
    <row r="88" spans="1:7" ht="15" customHeight="1" x14ac:dyDescent="0.25">
      <c r="A88" s="11" t="s">
        <v>146</v>
      </c>
      <c r="B88" s="10" t="s">
        <v>59</v>
      </c>
      <c r="C88" s="9" t="s">
        <v>24</v>
      </c>
      <c r="D88" s="10">
        <f>E88+G88</f>
        <v>11586</v>
      </c>
      <c r="E88" s="10">
        <v>11586</v>
      </c>
      <c r="F88" s="10"/>
      <c r="G88" s="10"/>
    </row>
    <row r="89" spans="1:7" ht="15" customHeight="1" x14ac:dyDescent="0.25">
      <c r="A89" s="11" t="s">
        <v>147</v>
      </c>
      <c r="B89" s="10" t="s">
        <v>185</v>
      </c>
      <c r="C89" s="9" t="s">
        <v>24</v>
      </c>
      <c r="D89" s="10">
        <f>E89+G89</f>
        <v>5210</v>
      </c>
      <c r="E89" s="33">
        <v>5210</v>
      </c>
      <c r="F89" s="33"/>
      <c r="G89" s="33"/>
    </row>
    <row r="90" spans="1:7" s="26" customFormat="1" ht="15" customHeight="1" x14ac:dyDescent="0.25">
      <c r="A90" s="7" t="s">
        <v>181</v>
      </c>
      <c r="B90" s="21" t="s">
        <v>77</v>
      </c>
      <c r="C90" s="22" t="s">
        <v>24</v>
      </c>
      <c r="D90" s="10">
        <f>E90+G90</f>
        <v>66033</v>
      </c>
      <c r="E90" s="10">
        <v>66033</v>
      </c>
      <c r="F90" s="10"/>
      <c r="G90" s="10"/>
    </row>
    <row r="91" spans="1:7" ht="15.95" customHeight="1" x14ac:dyDescent="0.25">
      <c r="A91" s="34" t="s">
        <v>148</v>
      </c>
      <c r="B91" s="35" t="s">
        <v>201</v>
      </c>
      <c r="C91" s="17"/>
      <c r="D91" s="1">
        <f>SUM(D87:D90)</f>
        <v>256601</v>
      </c>
      <c r="E91" s="1">
        <f>SUM(E87:E90)</f>
        <v>256601</v>
      </c>
      <c r="F91" s="1">
        <f>SUM(F87:F90)</f>
        <v>78497</v>
      </c>
      <c r="G91" s="1">
        <f>SUM(G87:G90)</f>
        <v>0</v>
      </c>
    </row>
    <row r="92" spans="1:7" ht="15.95" customHeight="1" x14ac:dyDescent="0.25">
      <c r="A92" s="36" t="s">
        <v>206</v>
      </c>
      <c r="B92" s="37" t="s">
        <v>191</v>
      </c>
      <c r="C92" s="38"/>
      <c r="D92" s="39">
        <f>D24+D37+D40+D69+D85+D91</f>
        <v>995202</v>
      </c>
      <c r="E92" s="39">
        <f>E24+E37+E40+E69+E85+E91</f>
        <v>931330</v>
      </c>
      <c r="F92" s="39">
        <f>F24+F37+F40+F69+F85+F91</f>
        <v>130293</v>
      </c>
      <c r="G92" s="39">
        <f>G24+G37+G40+G69+G85+G91</f>
        <v>63872</v>
      </c>
    </row>
    <row r="93" spans="1:7" ht="15" customHeight="1" x14ac:dyDescent="0.25">
      <c r="A93" s="40"/>
      <c r="B93" s="41"/>
      <c r="C93" s="42"/>
      <c r="D93" s="41"/>
      <c r="E93" s="41"/>
      <c r="F93" s="43"/>
      <c r="G93" s="44"/>
    </row>
    <row r="94" spans="1:7" x14ac:dyDescent="0.25">
      <c r="A94" s="40"/>
      <c r="B94" s="14"/>
      <c r="C94" s="45"/>
      <c r="D94" s="14"/>
      <c r="E94" s="14"/>
      <c r="F94" s="44"/>
      <c r="G94" s="14"/>
    </row>
    <row r="95" spans="1:7" x14ac:dyDescent="0.25">
      <c r="A95" s="14"/>
      <c r="B95" s="14"/>
      <c r="C95" s="46"/>
      <c r="D95" s="14"/>
      <c r="E95" s="14"/>
      <c r="F95" s="14"/>
      <c r="G95" s="14"/>
    </row>
    <row r="96" spans="1:7" x14ac:dyDescent="0.25">
      <c r="A96" s="14"/>
      <c r="B96" s="14"/>
      <c r="C96" s="46"/>
      <c r="D96" s="14"/>
      <c r="E96" s="14"/>
      <c r="F96" s="1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/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 t="s">
        <v>192</v>
      </c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/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A131" s="14"/>
      <c r="B131" s="14"/>
      <c r="C131" s="46"/>
      <c r="D131" s="14"/>
      <c r="E131" s="14"/>
      <c r="F131" s="14"/>
      <c r="G131" s="14"/>
    </row>
    <row r="132" spans="1:7" x14ac:dyDescent="0.25">
      <c r="A132" s="14"/>
      <c r="B132" s="14"/>
      <c r="C132" s="46"/>
      <c r="D132" s="14"/>
      <c r="E132" s="14"/>
      <c r="F132" s="14"/>
      <c r="G132" s="14"/>
    </row>
    <row r="133" spans="1:7" x14ac:dyDescent="0.25">
      <c r="A133" s="14"/>
      <c r="B133" s="14"/>
      <c r="C133" s="46"/>
      <c r="D133" s="14"/>
      <c r="E133" s="14"/>
      <c r="F133" s="14"/>
      <c r="G133" s="14"/>
    </row>
    <row r="134" spans="1:7" x14ac:dyDescent="0.25">
      <c r="A134" s="14"/>
      <c r="B134" s="14"/>
      <c r="C134" s="46"/>
      <c r="D134" s="14"/>
      <c r="E134" s="14"/>
      <c r="F134" s="14"/>
      <c r="G134" s="14"/>
    </row>
    <row r="135" spans="1:7" x14ac:dyDescent="0.25">
      <c r="A135" s="14"/>
      <c r="B135" s="14"/>
      <c r="C135" s="46"/>
      <c r="D135" s="14"/>
      <c r="E135" s="14"/>
      <c r="F135" s="14"/>
      <c r="G135" s="14"/>
    </row>
    <row r="136" spans="1:7" x14ac:dyDescent="0.25">
      <c r="A136" s="14"/>
      <c r="B136" s="14"/>
      <c r="C136" s="46"/>
      <c r="D136" s="14"/>
      <c r="E136" s="14"/>
      <c r="F136" s="14"/>
      <c r="G136" s="14"/>
    </row>
    <row r="137" spans="1:7" x14ac:dyDescent="0.25">
      <c r="A137" s="14"/>
      <c r="B137" s="14"/>
      <c r="C137" s="46"/>
      <c r="D137" s="14"/>
      <c r="E137" s="14"/>
      <c r="F137" s="14"/>
      <c r="G137" s="14"/>
    </row>
    <row r="138" spans="1:7" x14ac:dyDescent="0.25">
      <c r="A138" s="14"/>
      <c r="B138" s="14"/>
      <c r="C138" s="46"/>
      <c r="D138" s="14"/>
      <c r="E138" s="14"/>
      <c r="F138" s="14"/>
      <c r="G138" s="14"/>
    </row>
    <row r="139" spans="1:7" x14ac:dyDescent="0.25">
      <c r="A139" s="14"/>
      <c r="B139" s="14"/>
      <c r="C139" s="46"/>
      <c r="D139" s="14"/>
      <c r="E139" s="14"/>
      <c r="F139" s="14"/>
      <c r="G139" s="14"/>
    </row>
    <row r="140" spans="1:7" x14ac:dyDescent="0.25">
      <c r="A140" s="14"/>
      <c r="B140" s="14"/>
      <c r="C140" s="46"/>
      <c r="D140" s="14"/>
      <c r="E140" s="14"/>
      <c r="F140" s="14"/>
      <c r="G140" s="14"/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A157" s="14"/>
      <c r="B157" s="14"/>
      <c r="C157" s="46"/>
      <c r="D157" s="14"/>
      <c r="E157" s="14"/>
      <c r="F157" s="14"/>
      <c r="G157" s="14"/>
    </row>
    <row r="158" spans="1:7" x14ac:dyDescent="0.25">
      <c r="A158" s="14"/>
      <c r="B158" s="14"/>
      <c r="C158" s="46"/>
      <c r="D158" s="14"/>
      <c r="E158" s="14"/>
      <c r="F158" s="14"/>
      <c r="G158" s="14"/>
    </row>
    <row r="159" spans="1:7" x14ac:dyDescent="0.25">
      <c r="A159" s="14"/>
      <c r="B159" s="14"/>
      <c r="C159" s="46"/>
      <c r="D159" s="14"/>
      <c r="E159" s="14"/>
      <c r="F159" s="14"/>
      <c r="G159" s="14"/>
    </row>
    <row r="160" spans="1:7" x14ac:dyDescent="0.25">
      <c r="A160" s="14"/>
      <c r="B160" s="14"/>
      <c r="C160" s="46"/>
      <c r="D160" s="14"/>
      <c r="E160" s="14"/>
      <c r="F160" s="14"/>
      <c r="G160" s="14"/>
    </row>
    <row r="161" spans="1:7" x14ac:dyDescent="0.25">
      <c r="A161" s="14"/>
      <c r="B161" s="14"/>
      <c r="C161" s="46"/>
      <c r="D161" s="14"/>
      <c r="E161" s="14"/>
      <c r="F161" s="14"/>
      <c r="G161" s="14"/>
    </row>
    <row r="162" spans="1:7" x14ac:dyDescent="0.25">
      <c r="A162" s="14"/>
      <c r="B162" s="14"/>
      <c r="C162" s="46"/>
      <c r="D162" s="14"/>
      <c r="E162" s="14"/>
      <c r="F162" s="14"/>
      <c r="G162" s="14"/>
    </row>
    <row r="163" spans="1:7" x14ac:dyDescent="0.25">
      <c r="A163" s="14"/>
      <c r="B163" s="14"/>
      <c r="C163" s="46"/>
      <c r="D163" s="14"/>
      <c r="E163" s="14"/>
      <c r="F163" s="14"/>
      <c r="G163" s="14"/>
    </row>
    <row r="164" spans="1:7" x14ac:dyDescent="0.25">
      <c r="A164" s="14"/>
      <c r="B164" s="14"/>
      <c r="C164" s="46"/>
      <c r="D164" s="14"/>
      <c r="E164" s="14"/>
      <c r="F164" s="14"/>
      <c r="G164" s="14"/>
    </row>
    <row r="165" spans="1:7" x14ac:dyDescent="0.25">
      <c r="A165" s="14"/>
      <c r="B165" s="14"/>
      <c r="C165" s="46"/>
      <c r="D165" s="14"/>
      <c r="E165" s="14"/>
      <c r="F165" s="14"/>
      <c r="G165" s="14"/>
    </row>
    <row r="166" spans="1:7" x14ac:dyDescent="0.25">
      <c r="A166" s="14"/>
      <c r="B166" s="14"/>
      <c r="C166" s="46"/>
      <c r="D166" s="14"/>
      <c r="E166" s="14"/>
      <c r="F166" s="14"/>
      <c r="G166" s="14"/>
    </row>
    <row r="167" spans="1:7" x14ac:dyDescent="0.25">
      <c r="A167" s="14"/>
      <c r="B167" s="14"/>
      <c r="C167" s="46"/>
      <c r="D167" s="14"/>
      <c r="E167" s="14"/>
      <c r="F167" s="14"/>
      <c r="G167" s="14"/>
    </row>
    <row r="168" spans="1:7" x14ac:dyDescent="0.25">
      <c r="A168" s="14"/>
      <c r="B168" s="14"/>
      <c r="C168" s="46"/>
      <c r="D168" s="14"/>
      <c r="E168" s="14"/>
      <c r="F168" s="14"/>
      <c r="G168" s="14"/>
    </row>
    <row r="169" spans="1:7" x14ac:dyDescent="0.25">
      <c r="A169" s="14"/>
      <c r="B169" s="14"/>
      <c r="C169" s="46"/>
      <c r="D169" s="14"/>
      <c r="E169" s="14"/>
      <c r="F169" s="14"/>
      <c r="G169" s="14"/>
    </row>
    <row r="170" spans="1:7" x14ac:dyDescent="0.25">
      <c r="A170" s="14"/>
      <c r="B170" s="14"/>
      <c r="C170" s="46"/>
      <c r="D170" s="14"/>
      <c r="E170" s="14"/>
      <c r="F170" s="14"/>
      <c r="G170" s="14"/>
    </row>
    <row r="171" spans="1:7" x14ac:dyDescent="0.25">
      <c r="A171" s="14"/>
      <c r="B171" s="14"/>
      <c r="C171" s="46"/>
      <c r="D171" s="14"/>
      <c r="E171" s="14"/>
      <c r="F171" s="14"/>
      <c r="G171" s="14"/>
    </row>
    <row r="172" spans="1:7" x14ac:dyDescent="0.25">
      <c r="A172" s="14"/>
      <c r="B172" s="14"/>
      <c r="C172" s="46"/>
      <c r="D172" s="14"/>
      <c r="E172" s="14"/>
      <c r="F172" s="14"/>
      <c r="G172" s="14"/>
    </row>
    <row r="173" spans="1:7" x14ac:dyDescent="0.25">
      <c r="A173" s="14"/>
      <c r="B173" s="14"/>
      <c r="C173" s="46"/>
      <c r="D173" s="14"/>
      <c r="E173" s="14"/>
      <c r="F173" s="14"/>
      <c r="G173" s="14"/>
    </row>
    <row r="174" spans="1:7" x14ac:dyDescent="0.25">
      <c r="A174" s="14"/>
      <c r="B174" s="14"/>
      <c r="C174" s="46"/>
      <c r="D174" s="14"/>
      <c r="E174" s="14"/>
      <c r="F174" s="14"/>
      <c r="G174" s="14"/>
    </row>
    <row r="175" spans="1:7" x14ac:dyDescent="0.25">
      <c r="A175" s="14"/>
      <c r="B175" s="14"/>
      <c r="C175" s="46"/>
      <c r="D175" s="14"/>
      <c r="E175" s="14"/>
      <c r="F175" s="14"/>
      <c r="G175" s="14"/>
    </row>
    <row r="176" spans="1:7" x14ac:dyDescent="0.25">
      <c r="A176" s="14"/>
      <c r="B176" s="14"/>
      <c r="C176" s="46"/>
      <c r="D176" s="14"/>
      <c r="E176" s="14"/>
      <c r="F176" s="14"/>
      <c r="G176" s="14"/>
    </row>
    <row r="177" spans="1:7" x14ac:dyDescent="0.25">
      <c r="A177" s="14"/>
      <c r="B177" s="14"/>
      <c r="C177" s="46"/>
      <c r="D177" s="14"/>
      <c r="E177" s="14"/>
      <c r="F177" s="14"/>
      <c r="G177" s="14"/>
    </row>
    <row r="178" spans="1:7" x14ac:dyDescent="0.25">
      <c r="A178" s="14"/>
      <c r="B178" s="14"/>
      <c r="C178" s="46"/>
      <c r="D178" s="14"/>
      <c r="E178" s="14"/>
      <c r="F178" s="14"/>
      <c r="G178" s="14"/>
    </row>
    <row r="179" spans="1:7" x14ac:dyDescent="0.25">
      <c r="A179" s="14"/>
      <c r="B179" s="14"/>
      <c r="C179" s="46"/>
      <c r="D179" s="14"/>
      <c r="E179" s="14"/>
      <c r="F179" s="14"/>
      <c r="G179" s="14"/>
    </row>
    <row r="180" spans="1:7" x14ac:dyDescent="0.25">
      <c r="A180" s="14"/>
      <c r="B180" s="14"/>
      <c r="C180" s="46"/>
      <c r="D180" s="14"/>
      <c r="E180" s="14"/>
      <c r="F180" s="14"/>
      <c r="G180" s="14"/>
    </row>
    <row r="181" spans="1:7" x14ac:dyDescent="0.25">
      <c r="A181" s="14"/>
      <c r="B181" s="14"/>
      <c r="C181" s="46"/>
      <c r="D181" s="14"/>
      <c r="E181" s="14"/>
      <c r="F181" s="14"/>
      <c r="G181" s="14"/>
    </row>
    <row r="182" spans="1:7" x14ac:dyDescent="0.25">
      <c r="A182" s="14"/>
      <c r="B182" s="14"/>
      <c r="C182" s="46"/>
      <c r="D182" s="14"/>
      <c r="E182" s="14"/>
      <c r="F182" s="14"/>
      <c r="G182" s="14"/>
    </row>
    <row r="183" spans="1:7" x14ac:dyDescent="0.25">
      <c r="A183" s="14"/>
      <c r="B183" s="14"/>
      <c r="C183" s="46"/>
      <c r="D183" s="14"/>
      <c r="E183" s="14"/>
      <c r="F183" s="14"/>
      <c r="G183" s="14"/>
    </row>
    <row r="184" spans="1:7" x14ac:dyDescent="0.25">
      <c r="A184" s="14"/>
      <c r="B184" s="14"/>
      <c r="C184" s="46"/>
      <c r="D184" s="14"/>
      <c r="E184" s="14"/>
      <c r="F184" s="14"/>
      <c r="G184" s="14"/>
    </row>
    <row r="185" spans="1:7" x14ac:dyDescent="0.25">
      <c r="A185" s="14"/>
      <c r="B185" s="14"/>
      <c r="C185" s="46"/>
      <c r="D185" s="14"/>
      <c r="E185" s="14"/>
      <c r="F185" s="14"/>
      <c r="G185" s="14"/>
    </row>
    <row r="186" spans="1:7" x14ac:dyDescent="0.25">
      <c r="A186" s="14"/>
      <c r="B186" s="14"/>
      <c r="C186" s="46"/>
      <c r="D186" s="14"/>
      <c r="E186" s="14"/>
      <c r="F186" s="14"/>
      <c r="G186" s="14"/>
    </row>
    <row r="187" spans="1:7" x14ac:dyDescent="0.25">
      <c r="A187" s="14"/>
      <c r="B187" s="14"/>
      <c r="C187" s="46"/>
      <c r="D187" s="14"/>
      <c r="E187" s="14"/>
      <c r="F187" s="14"/>
      <c r="G187" s="14"/>
    </row>
    <row r="188" spans="1:7" x14ac:dyDescent="0.25">
      <c r="A188" s="14"/>
      <c r="B188" s="14"/>
      <c r="C188" s="46"/>
      <c r="D188" s="14"/>
      <c r="E188" s="14"/>
      <c r="F188" s="14"/>
      <c r="G188" s="14"/>
    </row>
    <row r="189" spans="1:7" x14ac:dyDescent="0.25">
      <c r="A189" s="14"/>
      <c r="B189" s="14"/>
      <c r="C189" s="46"/>
      <c r="D189" s="14"/>
      <c r="E189" s="14"/>
      <c r="F189" s="14"/>
      <c r="G189" s="14"/>
    </row>
    <row r="190" spans="1:7" x14ac:dyDescent="0.25">
      <c r="A190" s="14"/>
      <c r="B190" s="14"/>
      <c r="C190" s="46"/>
      <c r="D190" s="14"/>
      <c r="E190" s="14"/>
      <c r="F190" s="14"/>
      <c r="G190" s="14"/>
    </row>
    <row r="191" spans="1:7" x14ac:dyDescent="0.25">
      <c r="A191" s="14"/>
      <c r="B191" s="14"/>
      <c r="C191" s="46"/>
      <c r="D191" s="14"/>
      <c r="E191" s="14"/>
      <c r="F191" s="14"/>
      <c r="G191" s="14"/>
    </row>
    <row r="192" spans="1:7" x14ac:dyDescent="0.25">
      <c r="A192" s="14"/>
      <c r="B192" s="14"/>
      <c r="C192" s="46"/>
      <c r="D192" s="14"/>
      <c r="E192" s="14"/>
      <c r="F192" s="14"/>
      <c r="G192" s="14"/>
    </row>
    <row r="193" spans="1:7" x14ac:dyDescent="0.25">
      <c r="A193" s="14"/>
      <c r="B193" s="14"/>
      <c r="C193" s="46"/>
      <c r="D193" s="14"/>
      <c r="E193" s="14"/>
      <c r="F193" s="14"/>
      <c r="G193" s="14"/>
    </row>
    <row r="194" spans="1:7" x14ac:dyDescent="0.25">
      <c r="A194" s="14"/>
      <c r="B194" s="14"/>
      <c r="C194" s="46"/>
      <c r="D194" s="14"/>
      <c r="E194" s="14"/>
      <c r="F194" s="14"/>
      <c r="G194" s="14"/>
    </row>
    <row r="195" spans="1:7" x14ac:dyDescent="0.25">
      <c r="A195" s="14"/>
      <c r="B195" s="14"/>
      <c r="C195" s="46"/>
      <c r="D195" s="14"/>
      <c r="E195" s="14"/>
      <c r="F195" s="14"/>
      <c r="G195" s="14"/>
    </row>
    <row r="196" spans="1:7" x14ac:dyDescent="0.25">
      <c r="A196" s="14"/>
      <c r="B196" s="14"/>
      <c r="C196" s="46"/>
      <c r="D196" s="14"/>
      <c r="E196" s="14"/>
      <c r="F196" s="14"/>
      <c r="G196" s="14"/>
    </row>
    <row r="197" spans="1:7" x14ac:dyDescent="0.25">
      <c r="A197" s="14"/>
      <c r="B197" s="14"/>
      <c r="C197" s="46"/>
      <c r="D197" s="14"/>
      <c r="E197" s="14"/>
      <c r="F197" s="14"/>
      <c r="G197" s="14"/>
    </row>
    <row r="198" spans="1:7" x14ac:dyDescent="0.25">
      <c r="A198" s="14"/>
      <c r="B198" s="14"/>
      <c r="C198" s="46"/>
      <c r="D198" s="14"/>
      <c r="E198" s="14"/>
      <c r="F198" s="14"/>
      <c r="G198" s="14"/>
    </row>
    <row r="199" spans="1:7" x14ac:dyDescent="0.25">
      <c r="A199" s="14"/>
      <c r="B199" s="14"/>
      <c r="C199" s="46"/>
      <c r="D199" s="14"/>
      <c r="E199" s="14"/>
      <c r="F199" s="14"/>
      <c r="G199" s="14"/>
    </row>
    <row r="200" spans="1:7" x14ac:dyDescent="0.25">
      <c r="A200" s="14"/>
      <c r="B200" s="14"/>
      <c r="C200" s="46"/>
      <c r="D200" s="14"/>
      <c r="E200" s="14"/>
      <c r="F200" s="14"/>
      <c r="G200" s="14"/>
    </row>
    <row r="201" spans="1:7" x14ac:dyDescent="0.25">
      <c r="A201" s="14"/>
      <c r="B201" s="14"/>
      <c r="C201" s="46"/>
      <c r="D201" s="14"/>
      <c r="E201" s="14"/>
      <c r="F201" s="14"/>
      <c r="G201" s="14"/>
    </row>
    <row r="202" spans="1:7" x14ac:dyDescent="0.25">
      <c r="A202" s="14"/>
      <c r="B202" s="14"/>
      <c r="C202" s="46"/>
      <c r="D202" s="14"/>
      <c r="E202" s="14"/>
      <c r="F202" s="14"/>
      <c r="G202" s="14"/>
    </row>
    <row r="203" spans="1:7" x14ac:dyDescent="0.25">
      <c r="A203" s="14"/>
      <c r="B203" s="14"/>
      <c r="C203" s="46"/>
      <c r="D203" s="14"/>
      <c r="E203" s="14"/>
      <c r="F203" s="14"/>
      <c r="G203" s="14"/>
    </row>
    <row r="204" spans="1:7" x14ac:dyDescent="0.25">
      <c r="A204" s="14"/>
      <c r="B204" s="14"/>
      <c r="C204" s="46"/>
      <c r="D204" s="14"/>
      <c r="E204" s="14"/>
      <c r="F204" s="14"/>
      <c r="G204" s="14"/>
    </row>
    <row r="205" spans="1:7" x14ac:dyDescent="0.25">
      <c r="A205" s="14"/>
      <c r="B205" s="14"/>
      <c r="C205" s="46"/>
      <c r="D205" s="14"/>
      <c r="E205" s="14"/>
      <c r="F205" s="14"/>
      <c r="G205" s="14"/>
    </row>
    <row r="206" spans="1:7" x14ac:dyDescent="0.25">
      <c r="C206" s="47"/>
    </row>
    <row r="207" spans="1:7" x14ac:dyDescent="0.25">
      <c r="C207" s="47"/>
    </row>
    <row r="208" spans="1:7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</sheetData>
  <mergeCells count="21">
    <mergeCell ref="B41:G41"/>
    <mergeCell ref="B70:G70"/>
    <mergeCell ref="B86:G86"/>
    <mergeCell ref="I12:J12"/>
    <mergeCell ref="A8:G8"/>
    <mergeCell ref="A10:A12"/>
    <mergeCell ref="B10:B12"/>
    <mergeCell ref="C10:C12"/>
    <mergeCell ref="D10:D12"/>
    <mergeCell ref="E10:G10"/>
    <mergeCell ref="E11:F11"/>
    <mergeCell ref="G11:G12"/>
    <mergeCell ref="B6:G6"/>
    <mergeCell ref="B13:G13"/>
    <mergeCell ref="B25:G25"/>
    <mergeCell ref="B38:G38"/>
    <mergeCell ref="B1:G1"/>
    <mergeCell ref="B2:G2"/>
    <mergeCell ref="B3:G3"/>
    <mergeCell ref="B4:G4"/>
    <mergeCell ref="B5:G5"/>
  </mergeCells>
  <pageMargins left="0.98425196850393704" right="0.39370078740157483" top="0.78740157480314965" bottom="0.78740157480314965" header="0.31496062992125984" footer="0.31496062992125984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5</vt:i4>
      </vt:variant>
    </vt:vector>
  </HeadingPairs>
  <TitlesOfParts>
    <vt:vector size="17" baseType="lpstr">
      <vt:lpstr>1 pr._pajamos</vt:lpstr>
      <vt:lpstr>2 pr._pajamos pagal rūšis (2)</vt:lpstr>
      <vt:lpstr>3 pr._asignavimų suvestinė</vt:lpstr>
      <vt:lpstr>4 pr._savarankiškos f-jos (2)</vt:lpstr>
      <vt:lpstr>5 pr._valstybinės f-jos</vt:lpstr>
      <vt:lpstr>6 pr._mokinio krepšelis</vt:lpstr>
      <vt:lpstr>7 pr._kita dotacija</vt:lpstr>
      <vt:lpstr>8 pr._aplinkos apsaugos s. p.</vt:lpstr>
      <vt:lpstr>9 pr._įstaigų pajamos (2)</vt:lpstr>
      <vt:lpstr>10 pr._skolintos lėšos</vt:lpstr>
      <vt:lpstr>11 pr._apyvartinės lėšos (2)</vt:lpstr>
      <vt:lpstr>12 pr._suvestinė pagal progr.</vt:lpstr>
      <vt:lpstr>'1 pr._pajamos'!Print_Titles</vt:lpstr>
      <vt:lpstr>'11 pr._apyvartinės lėšos (2)'!Print_Titles</vt:lpstr>
      <vt:lpstr>'2 pr._pajamos pagal rūšis (2)'!Print_Titles</vt:lpstr>
      <vt:lpstr>'4 pr._savarankiškos f-jos (2)'!Print_Titles</vt:lpstr>
      <vt:lpstr>'7 pr._kita dotacija'!Print_Titles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RUZGYTĖ Eglė</cp:lastModifiedBy>
  <cp:lastPrinted>2015-01-28T06:56:51Z</cp:lastPrinted>
  <dcterms:created xsi:type="dcterms:W3CDTF">2007-01-10T08:42:24Z</dcterms:created>
  <dcterms:modified xsi:type="dcterms:W3CDTF">2016-05-19T10:18:27Z</dcterms:modified>
</cp:coreProperties>
</file>